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bmckerlie\Desktop\Benefits for New Staff\Brittany\NYRCHA\2022\Show Results\Year-End Points\"/>
    </mc:Choice>
  </mc:AlternateContent>
  <xr:revisionPtr revIDLastSave="0" documentId="13_ncr:1_{E217A187-A41B-4894-A984-2732F4E6AFCA}" xr6:coauthVersionLast="47" xr6:coauthVersionMax="47" xr10:uidLastSave="{00000000-0000-0000-0000-000000000000}"/>
  <bookViews>
    <workbookView xWindow="780" yWindow="780" windowWidth="28800" windowHeight="15345" tabRatio="651" activeTab="3" xr2:uid="{165D3D06-3802-4609-A7F4-C72A53CD6067}"/>
  </bookViews>
  <sheets>
    <sheet name="Stockman Saddle" sheetId="36" r:id="rId1"/>
    <sheet name="Open Herd Work" sheetId="5" r:id="rId2"/>
    <sheet name="NP Herd Work" sheetId="6" r:id="rId3"/>
    <sheet name="GR Herd Work" sheetId="31" r:id="rId4"/>
    <sheet name="GH Herd Work" sheetId="32" r:id="rId5"/>
    <sheet name="Youth WTT" sheetId="8" r:id="rId6"/>
    <sheet name="OB" sheetId="24" r:id="rId7"/>
    <sheet name="LOB" sheetId="9" r:id="rId8"/>
    <sheet name="NPB" sheetId="33" r:id="rId9"/>
    <sheet name="INPB" sheetId="25" r:id="rId10"/>
    <sheet name="LNPB" sheetId="10" r:id="rId11"/>
    <sheet name="SNPB" sheetId="26" r:id="rId12"/>
    <sheet name="NP Box" sheetId="11" r:id="rId13"/>
    <sheet name="Int Box" sheetId="12" r:id="rId14"/>
    <sheet name="Open HAck" sheetId="40" r:id="rId15"/>
    <sheet name="LOH" sheetId="13" r:id="rId16"/>
    <sheet name="NP Hack" sheetId="37" r:id="rId17"/>
    <sheet name="Lmt Box" sheetId="14" r:id="rId18"/>
    <sheet name="OTR" sheetId="28" r:id="rId19"/>
    <sheet name="NPTR" sheetId="15" r:id="rId20"/>
    <sheet name="Youth Fence" sheetId="16" r:id="rId21"/>
    <sheet name="Box Drive" sheetId="17" r:id="rId22"/>
    <sheet name="NYWCH" sheetId="29" r:id="rId23"/>
    <sheet name="NY A WCH" sheetId="34" r:id="rId24"/>
    <sheet name="Nov Youth" sheetId="39" r:id="rId25"/>
    <sheet name="Green Rider 1" sheetId="2" r:id="rId26"/>
    <sheet name="Green Rider 2" sheetId="3" r:id="rId27"/>
    <sheet name="GH Box" sheetId="19" r:id="rId28"/>
    <sheet name="Rookie Box" sheetId="38" r:id="rId29"/>
    <sheet name="Rail" sheetId="21" r:id="rId30"/>
    <sheet name="Ranch Riding" sheetId="22" r:id="rId31"/>
    <sheet name="Ranch Reining" sheetId="23" r:id="rId32"/>
    <sheet name="Ranch Boxing" sheetId="4" r:id="rId33"/>
  </sheets>
  <definedNames>
    <definedName name="_xlnm.Print_Area" localSheetId="21">'Box Drive'!$B$2:$R$22</definedName>
    <definedName name="_xlnm.Print_Area" localSheetId="27">'GH Box'!$B$2:$R$18</definedName>
    <definedName name="_xlnm.Print_Area" localSheetId="4">'GH Herd Work'!$B$3:$Q$31</definedName>
    <definedName name="_xlnm.Print_Area" localSheetId="3">'GR Herd Work'!$B$2:$Q$33</definedName>
    <definedName name="_xlnm.Print_Area" localSheetId="25">'Green Rider 1'!$A$2:$R$29</definedName>
    <definedName name="_xlnm.Print_Area" localSheetId="26">'Green Rider 2'!$B$2:$R$26</definedName>
    <definedName name="_xlnm.Print_Area" localSheetId="9">INPB!$B$2:$R$14</definedName>
    <definedName name="_xlnm.Print_Area" localSheetId="13">'Int Box'!$B$2:$R$29</definedName>
    <definedName name="_xlnm.Print_Area" localSheetId="17">'Lmt Box'!$B$2:$R$35</definedName>
    <definedName name="_xlnm.Print_Area" localSheetId="10">LNPB!$B$2:$R$27</definedName>
    <definedName name="_xlnm.Print_Area" localSheetId="7">LOB!$B$2:$R$20</definedName>
    <definedName name="_xlnm.Print_Area" localSheetId="15">LOH!$B$2:$R$15</definedName>
    <definedName name="_xlnm.Print_Area" localSheetId="24">'Nov Youth'!$B$2:$R$13</definedName>
    <definedName name="_xlnm.Print_Area" localSheetId="12">'NP Box'!$B$2:$R$16</definedName>
    <definedName name="_xlnm.Print_Area" localSheetId="16">'NP Hack'!$B$2:$R$15</definedName>
    <definedName name="_xlnm.Print_Area" localSheetId="2">'NP Herd Work'!$B$2:$Q$44</definedName>
    <definedName name="_xlnm.Print_Area" localSheetId="8">NPB!$B$2:$R$13</definedName>
    <definedName name="_xlnm.Print_Area" localSheetId="19">NPTR!$B$2:$R$13</definedName>
    <definedName name="_xlnm.Print_Area" localSheetId="23">'NY A WCH'!$B$2:$R$18</definedName>
    <definedName name="_xlnm.Print_Area" localSheetId="22">NYWCH!$B$2:$R$13</definedName>
    <definedName name="_xlnm.Print_Area" localSheetId="6">OB!$B$2:$R$18</definedName>
    <definedName name="_xlnm.Print_Area" localSheetId="14">'Open HAck'!$B$2:$R$15</definedName>
    <definedName name="_xlnm.Print_Area" localSheetId="1">'Open Herd Work'!$B$2:$Q$42</definedName>
    <definedName name="_xlnm.Print_Area" localSheetId="18">OTR!$B$2:$R$15</definedName>
    <definedName name="_xlnm.Print_Area" localSheetId="29">Rail!$B$2:$R$36</definedName>
    <definedName name="_xlnm.Print_Area" localSheetId="32">'Ranch Boxing'!$B$2:$R$22</definedName>
    <definedName name="_xlnm.Print_Area" localSheetId="31">'Ranch Reining'!$B$2:$R$23</definedName>
    <definedName name="_xlnm.Print_Area" localSheetId="30">'Ranch Riding'!$B$2:$R$36</definedName>
    <definedName name="_xlnm.Print_Area" localSheetId="28">'Rookie Box'!$B$2:$R$18</definedName>
    <definedName name="_xlnm.Print_Area" localSheetId="11">SNPB!$B$2:$R$13</definedName>
    <definedName name="_xlnm.Print_Area" localSheetId="20">'Youth Fence'!$B$2:$R$15</definedName>
    <definedName name="_xlnm.Print_Area" localSheetId="5">'Youth WTT'!$B$2:$R$22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I22" i="36" l="1"/>
  <c r="BI23" i="36"/>
  <c r="BI21" i="36"/>
  <c r="BC22" i="36"/>
  <c r="BC23" i="36"/>
  <c r="BC24" i="36"/>
  <c r="BC21" i="36"/>
  <c r="BH20" i="36"/>
  <c r="BG20" i="36"/>
  <c r="BB20" i="36"/>
  <c r="BA20" i="36"/>
  <c r="N14" i="4"/>
  <c r="O14" i="4" s="1"/>
  <c r="P14" i="4"/>
  <c r="Q14" i="4" s="1"/>
  <c r="N20" i="22"/>
  <c r="O20" i="22"/>
  <c r="P20" i="22"/>
  <c r="N17" i="22"/>
  <c r="O17" i="22" s="1"/>
  <c r="P17" i="22"/>
  <c r="N7" i="34"/>
  <c r="O7" i="34" s="1"/>
  <c r="P7" i="34"/>
  <c r="N8" i="34"/>
  <c r="O8" i="34" s="1"/>
  <c r="P8" i="34"/>
  <c r="N9" i="34"/>
  <c r="O9" i="34"/>
  <c r="P9" i="34"/>
  <c r="N7" i="28"/>
  <c r="O7" i="28" s="1"/>
  <c r="N19" i="10"/>
  <c r="O19" i="10" s="1"/>
  <c r="P19" i="10"/>
  <c r="N20" i="10"/>
  <c r="O20" i="10" s="1"/>
  <c r="P20" i="10"/>
  <c r="O8" i="31"/>
  <c r="O6" i="31"/>
  <c r="AR22" i="36"/>
  <c r="AR23" i="36"/>
  <c r="AR21" i="36"/>
  <c r="AQ22" i="36"/>
  <c r="AQ23" i="36"/>
  <c r="AQ21" i="36"/>
  <c r="N9" i="4"/>
  <c r="O9" i="4" s="1"/>
  <c r="P9" i="4"/>
  <c r="N10" i="4"/>
  <c r="O10" i="4" s="1"/>
  <c r="P10" i="4"/>
  <c r="N13" i="4"/>
  <c r="O13" i="4" s="1"/>
  <c r="P13" i="4"/>
  <c r="R15" i="4" s="1"/>
  <c r="N15" i="4"/>
  <c r="O15" i="4" s="1"/>
  <c r="P15" i="4"/>
  <c r="N19" i="22"/>
  <c r="O19" i="22" s="1"/>
  <c r="P19" i="22"/>
  <c r="N22" i="22"/>
  <c r="O22" i="22" s="1"/>
  <c r="P22" i="22"/>
  <c r="N27" i="22"/>
  <c r="O27" i="22" s="1"/>
  <c r="P27" i="22"/>
  <c r="R27" i="22" s="1"/>
  <c r="O25" i="21"/>
  <c r="O26" i="21"/>
  <c r="O27" i="21"/>
  <c r="O28" i="21"/>
  <c r="O29" i="21"/>
  <c r="N8" i="16"/>
  <c r="O8" i="16" s="1"/>
  <c r="P8" i="16"/>
  <c r="N7" i="16"/>
  <c r="O7" i="16" s="1"/>
  <c r="P7" i="16"/>
  <c r="N5" i="16"/>
  <c r="O5" i="16"/>
  <c r="P5" i="16"/>
  <c r="N6" i="28"/>
  <c r="O6" i="28" s="1"/>
  <c r="P6" i="28"/>
  <c r="N8" i="28"/>
  <c r="O8" i="28" s="1"/>
  <c r="P8" i="28"/>
  <c r="P8" i="40"/>
  <c r="N8" i="40"/>
  <c r="O8" i="40" s="1"/>
  <c r="P7" i="40"/>
  <c r="R8" i="40" s="1"/>
  <c r="N7" i="40"/>
  <c r="O7" i="40" s="1"/>
  <c r="P6" i="40"/>
  <c r="N6" i="40"/>
  <c r="O6" i="40" s="1"/>
  <c r="P5" i="40"/>
  <c r="Q8" i="40" s="1"/>
  <c r="N5" i="40"/>
  <c r="O5" i="40" s="1"/>
  <c r="N19" i="12"/>
  <c r="O19" i="12" s="1"/>
  <c r="P19" i="12"/>
  <c r="N10" i="10"/>
  <c r="O10" i="10" s="1"/>
  <c r="P10" i="10"/>
  <c r="N13" i="10"/>
  <c r="O13" i="10" s="1"/>
  <c r="P13" i="10"/>
  <c r="N11" i="10"/>
  <c r="O11" i="10" s="1"/>
  <c r="P11" i="10"/>
  <c r="N9" i="10"/>
  <c r="O9" i="10" s="1"/>
  <c r="P9" i="10"/>
  <c r="N14" i="10"/>
  <c r="O14" i="10" s="1"/>
  <c r="P14" i="10"/>
  <c r="N15" i="10"/>
  <c r="O15" i="10" s="1"/>
  <c r="P15" i="10"/>
  <c r="N18" i="10"/>
  <c r="O18" i="10" s="1"/>
  <c r="P18" i="10"/>
  <c r="R19" i="10" s="1"/>
  <c r="N6" i="25"/>
  <c r="O6" i="25" s="1"/>
  <c r="P6" i="25"/>
  <c r="N7" i="25"/>
  <c r="O7" i="25"/>
  <c r="P7" i="25"/>
  <c r="N12" i="9"/>
  <c r="O12" i="9" s="1"/>
  <c r="P12" i="9"/>
  <c r="N10" i="9"/>
  <c r="O10" i="9" s="1"/>
  <c r="P10" i="9"/>
  <c r="N9" i="9"/>
  <c r="O9" i="9" s="1"/>
  <c r="P9" i="9"/>
  <c r="N6" i="24"/>
  <c r="O6" i="24" s="1"/>
  <c r="P6" i="24"/>
  <c r="N7" i="24"/>
  <c r="O7" i="24" s="1"/>
  <c r="P7" i="24"/>
  <c r="N9" i="24"/>
  <c r="O9" i="24" s="1"/>
  <c r="P9" i="24"/>
  <c r="N10" i="24"/>
  <c r="O10" i="24" s="1"/>
  <c r="P10" i="24"/>
  <c r="N8" i="8"/>
  <c r="O8" i="8" s="1"/>
  <c r="P8" i="8"/>
  <c r="N13" i="8"/>
  <c r="O13" i="8" s="1"/>
  <c r="P13" i="8"/>
  <c r="N15" i="8"/>
  <c r="O15" i="8" s="1"/>
  <c r="P15" i="8"/>
  <c r="N10" i="8"/>
  <c r="O10" i="8" s="1"/>
  <c r="P10" i="8"/>
  <c r="N12" i="8"/>
  <c r="O12" i="8" s="1"/>
  <c r="P12" i="8"/>
  <c r="M12" i="32"/>
  <c r="N12" i="32" s="1"/>
  <c r="O12" i="32"/>
  <c r="M13" i="32"/>
  <c r="N13" i="32" s="1"/>
  <c r="O13" i="32"/>
  <c r="M14" i="32"/>
  <c r="N14" i="32" s="1"/>
  <c r="O14" i="32"/>
  <c r="M19" i="32"/>
  <c r="N19" i="32" s="1"/>
  <c r="O19" i="32"/>
  <c r="M15" i="32"/>
  <c r="N15" i="32" s="1"/>
  <c r="O15" i="32"/>
  <c r="M20" i="32"/>
  <c r="N20" i="32" s="1"/>
  <c r="O20" i="32"/>
  <c r="AF24" i="36"/>
  <c r="AK21" i="36"/>
  <c r="AL21" i="36" s="1"/>
  <c r="AK23" i="36"/>
  <c r="AL23" i="36" s="1"/>
  <c r="AK24" i="36"/>
  <c r="AL24" i="36" s="1"/>
  <c r="AK22" i="36"/>
  <c r="AL22" i="36" s="1"/>
  <c r="AE21" i="36"/>
  <c r="AF21" i="36" s="1"/>
  <c r="AE23" i="36"/>
  <c r="AF23" i="36" s="1"/>
  <c r="AE24" i="36"/>
  <c r="AE22" i="36"/>
  <c r="AF22" i="36" s="1"/>
  <c r="BQ28" i="36"/>
  <c r="BQ29" i="36"/>
  <c r="N6" i="34"/>
  <c r="O6" i="34" s="1"/>
  <c r="P6" i="34"/>
  <c r="N10" i="34"/>
  <c r="O10" i="34" s="1"/>
  <c r="P10" i="34"/>
  <c r="M24" i="32"/>
  <c r="N24" i="32" s="1"/>
  <c r="O24" i="32"/>
  <c r="N11" i="34"/>
  <c r="O11" i="34" s="1"/>
  <c r="P11" i="34"/>
  <c r="P5" i="34"/>
  <c r="BN21" i="36"/>
  <c r="Y22" i="36"/>
  <c r="Y23" i="36"/>
  <c r="Y24" i="36"/>
  <c r="Y21" i="36"/>
  <c r="S22" i="36"/>
  <c r="S23" i="36"/>
  <c r="S24" i="36"/>
  <c r="S25" i="36"/>
  <c r="S26" i="36"/>
  <c r="BL26" i="36" s="1"/>
  <c r="BM26" i="36" s="1"/>
  <c r="S21" i="36"/>
  <c r="P5" i="39"/>
  <c r="N5" i="39"/>
  <c r="O5" i="39" s="1"/>
  <c r="O8" i="5"/>
  <c r="O6" i="5"/>
  <c r="O12" i="5"/>
  <c r="O15" i="5"/>
  <c r="O10" i="5"/>
  <c r="O9" i="5"/>
  <c r="O19" i="5"/>
  <c r="O22" i="5"/>
  <c r="O11" i="5"/>
  <c r="O18" i="5"/>
  <c r="O21" i="5"/>
  <c r="O23" i="5"/>
  <c r="O13" i="5"/>
  <c r="O14" i="5"/>
  <c r="O17" i="5"/>
  <c r="O20" i="5"/>
  <c r="O16" i="5"/>
  <c r="O24" i="5"/>
  <c r="O25" i="5"/>
  <c r="O26" i="5"/>
  <c r="O27" i="5"/>
  <c r="O28" i="5"/>
  <c r="O29" i="5"/>
  <c r="O30" i="5"/>
  <c r="O31" i="5"/>
  <c r="O32" i="5"/>
  <c r="O33" i="5"/>
  <c r="O34" i="5"/>
  <c r="O35" i="5"/>
  <c r="O7" i="5"/>
  <c r="O7" i="6"/>
  <c r="O14" i="6"/>
  <c r="O9" i="6"/>
  <c r="O11" i="6"/>
  <c r="O8" i="6"/>
  <c r="O12" i="6"/>
  <c r="O13" i="6"/>
  <c r="O21" i="6"/>
  <c r="O25" i="6"/>
  <c r="O26" i="6"/>
  <c r="O20" i="6"/>
  <c r="O10" i="6"/>
  <c r="O29" i="6"/>
  <c r="O30" i="6"/>
  <c r="O31" i="6"/>
  <c r="O15" i="6"/>
  <c r="O24" i="6"/>
  <c r="O16" i="6"/>
  <c r="O18" i="6"/>
  <c r="O19" i="6"/>
  <c r="O23" i="6"/>
  <c r="O27" i="6"/>
  <c r="O28" i="6"/>
  <c r="O32" i="6"/>
  <c r="O33" i="6"/>
  <c r="O34" i="6"/>
  <c r="O22" i="6"/>
  <c r="O17" i="6"/>
  <c r="O35" i="6"/>
  <c r="O36" i="6"/>
  <c r="O37" i="6"/>
  <c r="O6" i="6"/>
  <c r="O7" i="31"/>
  <c r="O12" i="31"/>
  <c r="O9" i="31"/>
  <c r="O11" i="31"/>
  <c r="O10" i="31"/>
  <c r="O13" i="31"/>
  <c r="O16" i="31"/>
  <c r="O17" i="31"/>
  <c r="O19" i="31"/>
  <c r="O20" i="31"/>
  <c r="O14" i="31"/>
  <c r="O15" i="31"/>
  <c r="O21" i="31"/>
  <c r="O18" i="31"/>
  <c r="O22" i="31"/>
  <c r="O23" i="31"/>
  <c r="O24" i="31"/>
  <c r="O25" i="31"/>
  <c r="O26" i="31"/>
  <c r="Y20" i="36"/>
  <c r="AK20" i="36" s="1"/>
  <c r="AW20" i="36" s="1"/>
  <c r="BI20" i="36" s="1"/>
  <c r="M22" i="36"/>
  <c r="M21" i="36"/>
  <c r="M23" i="36"/>
  <c r="M24" i="36"/>
  <c r="G22" i="36"/>
  <c r="G21" i="36"/>
  <c r="G23" i="36"/>
  <c r="G24" i="36"/>
  <c r="M25" i="36"/>
  <c r="G25" i="36"/>
  <c r="P11" i="38"/>
  <c r="N11" i="38"/>
  <c r="O11" i="38" s="1"/>
  <c r="P10" i="38"/>
  <c r="R11" i="38" s="1"/>
  <c r="N10" i="38"/>
  <c r="O10" i="38" s="1"/>
  <c r="P9" i="38"/>
  <c r="R10" i="38" s="1"/>
  <c r="N9" i="38"/>
  <c r="O9" i="38" s="1"/>
  <c r="P8" i="38"/>
  <c r="N8" i="38"/>
  <c r="O8" i="38" s="1"/>
  <c r="P7" i="38"/>
  <c r="O7" i="38"/>
  <c r="N7" i="38"/>
  <c r="P6" i="38"/>
  <c r="N6" i="38"/>
  <c r="O6" i="38" s="1"/>
  <c r="P5" i="38"/>
  <c r="Q8" i="38" s="1"/>
  <c r="N5" i="38"/>
  <c r="O5" i="38" s="1"/>
  <c r="P8" i="37"/>
  <c r="N8" i="37"/>
  <c r="O8" i="37" s="1"/>
  <c r="P7" i="37"/>
  <c r="R8" i="37" s="1"/>
  <c r="N7" i="37"/>
  <c r="O7" i="37" s="1"/>
  <c r="P6" i="37"/>
  <c r="R7" i="37" s="1"/>
  <c r="N6" i="37"/>
  <c r="O6" i="37" s="1"/>
  <c r="P5" i="37"/>
  <c r="Q7" i="37" s="1"/>
  <c r="N5" i="37"/>
  <c r="O5" i="37" s="1"/>
  <c r="M8" i="32"/>
  <c r="N8" i="32" s="1"/>
  <c r="M9" i="32"/>
  <c r="N9" i="32" s="1"/>
  <c r="M7" i="32"/>
  <c r="N7" i="32" s="1"/>
  <c r="M10" i="32"/>
  <c r="N10" i="32" s="1"/>
  <c r="M16" i="32"/>
  <c r="N16" i="32" s="1"/>
  <c r="M17" i="32"/>
  <c r="N17" i="32" s="1"/>
  <c r="M21" i="32"/>
  <c r="N21" i="32" s="1"/>
  <c r="M22" i="32"/>
  <c r="N22" i="32" s="1"/>
  <c r="M18" i="32"/>
  <c r="N18" i="32" s="1"/>
  <c r="M23" i="32"/>
  <c r="N23" i="32" s="1"/>
  <c r="M11" i="32"/>
  <c r="N11" i="32" s="1"/>
  <c r="M7" i="31"/>
  <c r="M8" i="31"/>
  <c r="M19" i="31"/>
  <c r="M9" i="31"/>
  <c r="M10" i="31"/>
  <c r="M12" i="31"/>
  <c r="M17" i="31"/>
  <c r="M20" i="31"/>
  <c r="M13" i="31"/>
  <c r="M16" i="31"/>
  <c r="M11" i="31"/>
  <c r="M14" i="31"/>
  <c r="M15" i="31"/>
  <c r="M21" i="31"/>
  <c r="M18" i="31"/>
  <c r="M22" i="31"/>
  <c r="M23" i="31"/>
  <c r="M24" i="31"/>
  <c r="M25" i="31"/>
  <c r="M26" i="31"/>
  <c r="M6" i="31"/>
  <c r="M21" i="6"/>
  <c r="N21" i="6" s="1"/>
  <c r="M6" i="6"/>
  <c r="N6" i="6" s="1"/>
  <c r="M9" i="6"/>
  <c r="N9" i="6" s="1"/>
  <c r="M7" i="6"/>
  <c r="N7" i="6" s="1"/>
  <c r="M10" i="6"/>
  <c r="N10" i="6" s="1"/>
  <c r="M8" i="6"/>
  <c r="N8" i="6" s="1"/>
  <c r="M11" i="6"/>
  <c r="N11" i="6" s="1"/>
  <c r="M26" i="6"/>
  <c r="N26" i="6" s="1"/>
  <c r="M30" i="6"/>
  <c r="N30" i="6" s="1"/>
  <c r="M12" i="6"/>
  <c r="N12" i="6" s="1"/>
  <c r="M25" i="6"/>
  <c r="N25" i="6" s="1"/>
  <c r="M29" i="6"/>
  <c r="N29" i="6" s="1"/>
  <c r="M31" i="6"/>
  <c r="N31" i="6" s="1"/>
  <c r="M13" i="6"/>
  <c r="N13" i="6" s="1"/>
  <c r="M20" i="6"/>
  <c r="N20" i="6" s="1"/>
  <c r="M15" i="6"/>
  <c r="N15" i="6" s="1"/>
  <c r="M24" i="6"/>
  <c r="N24" i="6" s="1"/>
  <c r="M16" i="6"/>
  <c r="N16" i="6" s="1"/>
  <c r="M18" i="6"/>
  <c r="N18" i="6" s="1"/>
  <c r="M19" i="6"/>
  <c r="N19" i="6" s="1"/>
  <c r="M23" i="6"/>
  <c r="N23" i="6" s="1"/>
  <c r="M27" i="6"/>
  <c r="N27" i="6" s="1"/>
  <c r="M28" i="6"/>
  <c r="N28" i="6" s="1"/>
  <c r="M32" i="6"/>
  <c r="N32" i="6" s="1"/>
  <c r="M33" i="6"/>
  <c r="N33" i="6" s="1"/>
  <c r="M34" i="6"/>
  <c r="M22" i="6"/>
  <c r="N22" i="6" s="1"/>
  <c r="M17" i="6"/>
  <c r="N17" i="6" s="1"/>
  <c r="M35" i="6"/>
  <c r="N35" i="6" s="1"/>
  <c r="M36" i="6"/>
  <c r="M37" i="6"/>
  <c r="N37" i="6" s="1"/>
  <c r="M14" i="6"/>
  <c r="N14" i="6" s="1"/>
  <c r="M7" i="5"/>
  <c r="N7" i="5" s="1"/>
  <c r="M6" i="5"/>
  <c r="N6" i="5" s="1"/>
  <c r="M8" i="5"/>
  <c r="N8" i="5" s="1"/>
  <c r="M12" i="5"/>
  <c r="N12" i="5" s="1"/>
  <c r="M19" i="5"/>
  <c r="N19" i="5" s="1"/>
  <c r="M10" i="5"/>
  <c r="N10" i="5" s="1"/>
  <c r="M22" i="5"/>
  <c r="N22" i="5" s="1"/>
  <c r="M9" i="5"/>
  <c r="N9" i="5" s="1"/>
  <c r="M11" i="5"/>
  <c r="N11" i="5" s="1"/>
  <c r="M18" i="5"/>
  <c r="N18" i="5" s="1"/>
  <c r="M21" i="5"/>
  <c r="N21" i="5" s="1"/>
  <c r="M23" i="5"/>
  <c r="N23" i="5" s="1"/>
  <c r="M13" i="5"/>
  <c r="N13" i="5" s="1"/>
  <c r="M14" i="5"/>
  <c r="N14" i="5" s="1"/>
  <c r="M17" i="5"/>
  <c r="N17" i="5" s="1"/>
  <c r="M20" i="5"/>
  <c r="N20" i="5" s="1"/>
  <c r="M16" i="5"/>
  <c r="N16" i="5" s="1"/>
  <c r="M24" i="5"/>
  <c r="M25" i="5"/>
  <c r="M26" i="5"/>
  <c r="M27" i="5"/>
  <c r="M28" i="5"/>
  <c r="M29" i="5"/>
  <c r="M30" i="5"/>
  <c r="N30" i="5" s="1"/>
  <c r="M31" i="5"/>
  <c r="M32" i="5"/>
  <c r="M33" i="5"/>
  <c r="M34" i="5"/>
  <c r="M35" i="5"/>
  <c r="M15" i="5"/>
  <c r="N34" i="6"/>
  <c r="N36" i="6"/>
  <c r="N24" i="5"/>
  <c r="N25" i="5"/>
  <c r="N26" i="5"/>
  <c r="N27" i="5"/>
  <c r="N28" i="5"/>
  <c r="N29" i="5"/>
  <c r="N31" i="5"/>
  <c r="N32" i="5"/>
  <c r="N33" i="5"/>
  <c r="N34" i="5"/>
  <c r="N35" i="5"/>
  <c r="N15" i="5"/>
  <c r="S20" i="36"/>
  <c r="AE20" i="36" s="1"/>
  <c r="AQ20" i="36" s="1"/>
  <c r="BC20" i="36" s="1"/>
  <c r="L19" i="36"/>
  <c r="R19" i="36" s="1"/>
  <c r="X19" i="36" s="1"/>
  <c r="AD19" i="36" s="1"/>
  <c r="AJ19" i="36" s="1"/>
  <c r="AP19" i="36" s="1"/>
  <c r="AV19" i="36" s="1"/>
  <c r="BB19" i="36" s="1"/>
  <c r="BH19" i="36" s="1"/>
  <c r="K19" i="36"/>
  <c r="Q19" i="36" s="1"/>
  <c r="W19" i="36" s="1"/>
  <c r="AC19" i="36" s="1"/>
  <c r="AI19" i="36" s="1"/>
  <c r="AO19" i="36" s="1"/>
  <c r="AU19" i="36" s="1"/>
  <c r="BA19" i="36" s="1"/>
  <c r="BG19" i="36" s="1"/>
  <c r="J19" i="36"/>
  <c r="P19" i="36" s="1"/>
  <c r="V19" i="36" s="1"/>
  <c r="AB19" i="36" s="1"/>
  <c r="AH19" i="36" s="1"/>
  <c r="AN19" i="36" s="1"/>
  <c r="AT19" i="36" s="1"/>
  <c r="AZ19" i="36" s="1"/>
  <c r="BF19" i="36" s="1"/>
  <c r="BN22" i="36"/>
  <c r="BO27" i="36"/>
  <c r="BO28" i="36"/>
  <c r="BO29" i="36"/>
  <c r="BN29" i="36"/>
  <c r="BL29" i="36"/>
  <c r="BM29" i="36" s="1"/>
  <c r="BN28" i="36"/>
  <c r="BL28" i="36"/>
  <c r="BM28" i="36" s="1"/>
  <c r="BN27" i="36"/>
  <c r="BQ27" i="36" s="1"/>
  <c r="BL27" i="36"/>
  <c r="BM27" i="36" s="1"/>
  <c r="BN26" i="36"/>
  <c r="BN25" i="36"/>
  <c r="BN24" i="36"/>
  <c r="BN23" i="36"/>
  <c r="R14" i="4" l="1"/>
  <c r="R20" i="10"/>
  <c r="P7" i="31"/>
  <c r="BP27" i="36"/>
  <c r="Q7" i="40"/>
  <c r="R7" i="40"/>
  <c r="Q6" i="40"/>
  <c r="R6" i="40"/>
  <c r="R15" i="10"/>
  <c r="R14" i="10"/>
  <c r="R10" i="24"/>
  <c r="R7" i="24"/>
  <c r="R13" i="8"/>
  <c r="R11" i="34"/>
  <c r="Q11" i="34"/>
  <c r="T22" i="36"/>
  <c r="Z24" i="36"/>
  <c r="Z23" i="36"/>
  <c r="N21" i="36"/>
  <c r="T26" i="36"/>
  <c r="Z22" i="36"/>
  <c r="T25" i="36"/>
  <c r="T24" i="36"/>
  <c r="T23" i="36"/>
  <c r="H25" i="36"/>
  <c r="BL24" i="36"/>
  <c r="BM24" i="36" s="1"/>
  <c r="Z21" i="36"/>
  <c r="BO26" i="36"/>
  <c r="T21" i="36"/>
  <c r="BL25" i="36"/>
  <c r="BM25" i="36" s="1"/>
  <c r="H23" i="36"/>
  <c r="BQ26" i="36"/>
  <c r="N23" i="36"/>
  <c r="N22" i="36"/>
  <c r="BP26" i="36"/>
  <c r="BP22" i="36"/>
  <c r="H21" i="36"/>
  <c r="BP23" i="36"/>
  <c r="H22" i="36"/>
  <c r="BP24" i="36"/>
  <c r="N24" i="36"/>
  <c r="BP25" i="36"/>
  <c r="H24" i="36"/>
  <c r="N25" i="36"/>
  <c r="BO23" i="36"/>
  <c r="BO24" i="36"/>
  <c r="BO21" i="36"/>
  <c r="BO22" i="36"/>
  <c r="BO25" i="36"/>
  <c r="R9" i="38"/>
  <c r="R8" i="38"/>
  <c r="R7" i="38"/>
  <c r="Q10" i="38"/>
  <c r="Q7" i="38"/>
  <c r="Q9" i="38"/>
  <c r="Q6" i="38"/>
  <c r="R6" i="38"/>
  <c r="Q11" i="38"/>
  <c r="Q6" i="37"/>
  <c r="R6" i="37"/>
  <c r="Q8" i="37"/>
  <c r="BQ23" i="36"/>
  <c r="BQ24" i="36"/>
  <c r="BQ25" i="36"/>
  <c r="BP29" i="36"/>
  <c r="BP28" i="36"/>
  <c r="BQ22" i="36"/>
  <c r="BL22" i="36"/>
  <c r="BM22" i="36" s="1"/>
  <c r="BL21" i="36"/>
  <c r="BM21" i="36" s="1"/>
  <c r="BL23" i="36"/>
  <c r="BM23" i="36" s="1"/>
  <c r="N7" i="23" l="1"/>
  <c r="O7" i="23" s="1"/>
  <c r="P7" i="23"/>
  <c r="N13" i="23"/>
  <c r="O13" i="23" s="1"/>
  <c r="P13" i="23"/>
  <c r="N10" i="23"/>
  <c r="O10" i="23" s="1"/>
  <c r="P10" i="23"/>
  <c r="N11" i="23"/>
  <c r="O11" i="23" s="1"/>
  <c r="P11" i="23"/>
  <c r="N15" i="23"/>
  <c r="O15" i="23" s="1"/>
  <c r="P15" i="23"/>
  <c r="N9" i="22"/>
  <c r="O9" i="22" s="1"/>
  <c r="P9" i="22"/>
  <c r="N6" i="21"/>
  <c r="O6" i="21" s="1"/>
  <c r="P6" i="21"/>
  <c r="N13" i="21"/>
  <c r="O13" i="21" s="1"/>
  <c r="P13" i="21"/>
  <c r="N16" i="21"/>
  <c r="O16" i="21" s="1"/>
  <c r="P16" i="21"/>
  <c r="N22" i="21"/>
  <c r="O22" i="21" s="1"/>
  <c r="P22" i="21"/>
  <c r="N25" i="21"/>
  <c r="P25" i="21"/>
  <c r="N26" i="21"/>
  <c r="P26" i="21"/>
  <c r="N27" i="21"/>
  <c r="P27" i="21"/>
  <c r="N25" i="14"/>
  <c r="O25" i="14" s="1"/>
  <c r="P25" i="14"/>
  <c r="N24" i="14"/>
  <c r="O24" i="14" s="1"/>
  <c r="P24" i="14"/>
  <c r="N7" i="12"/>
  <c r="O7" i="12" s="1"/>
  <c r="P7" i="12"/>
  <c r="N12" i="12"/>
  <c r="O12" i="12" s="1"/>
  <c r="P12" i="12"/>
  <c r="N5" i="9"/>
  <c r="O5" i="9" s="1"/>
  <c r="P5" i="9"/>
  <c r="Q12" i="9" s="1"/>
  <c r="N8" i="9"/>
  <c r="O8" i="9" s="1"/>
  <c r="P8" i="9"/>
  <c r="R27" i="21" l="1"/>
  <c r="R26" i="21"/>
  <c r="R25" i="14"/>
  <c r="N5" i="34" l="1"/>
  <c r="O5" i="34" s="1"/>
  <c r="N5" i="29"/>
  <c r="O5" i="29" s="1"/>
  <c r="N8" i="23"/>
  <c r="O8" i="23" s="1"/>
  <c r="N14" i="23"/>
  <c r="O14" i="23" s="1"/>
  <c r="N9" i="23"/>
  <c r="O9" i="23" s="1"/>
  <c r="N6" i="23"/>
  <c r="O6" i="23" s="1"/>
  <c r="N12" i="23"/>
  <c r="O12" i="23" s="1"/>
  <c r="N16" i="23"/>
  <c r="O16" i="23" s="1"/>
  <c r="N5" i="23"/>
  <c r="O5" i="23" s="1"/>
  <c r="N18" i="22"/>
  <c r="O18" i="22" s="1"/>
  <c r="N6" i="22"/>
  <c r="O6" i="22" s="1"/>
  <c r="N13" i="22"/>
  <c r="O13" i="22" s="1"/>
  <c r="N21" i="22"/>
  <c r="O21" i="22" s="1"/>
  <c r="N25" i="22"/>
  <c r="O25" i="22" s="1"/>
  <c r="N5" i="22"/>
  <c r="O5" i="22" s="1"/>
  <c r="N12" i="22"/>
  <c r="O12" i="22" s="1"/>
  <c r="N10" i="22"/>
  <c r="O10" i="22" s="1"/>
  <c r="N8" i="22"/>
  <c r="O8" i="22" s="1"/>
  <c r="N14" i="22"/>
  <c r="O14" i="22" s="1"/>
  <c r="N11" i="22"/>
  <c r="O11" i="22" s="1"/>
  <c r="N23" i="22"/>
  <c r="O23" i="22" s="1"/>
  <c r="N24" i="22"/>
  <c r="O24" i="22" s="1"/>
  <c r="N15" i="22"/>
  <c r="O15" i="22" s="1"/>
  <c r="N26" i="22"/>
  <c r="O26" i="22" s="1"/>
  <c r="N16" i="22"/>
  <c r="O16" i="22" s="1"/>
  <c r="N28" i="22"/>
  <c r="O28" i="22" s="1"/>
  <c r="N29" i="22"/>
  <c r="O29" i="22" s="1"/>
  <c r="N7" i="22"/>
  <c r="O7" i="22" s="1"/>
  <c r="N10" i="21"/>
  <c r="O10" i="21" s="1"/>
  <c r="N17" i="21"/>
  <c r="O17" i="21" s="1"/>
  <c r="N19" i="21"/>
  <c r="O19" i="21" s="1"/>
  <c r="N8" i="21"/>
  <c r="O8" i="21" s="1"/>
  <c r="N23" i="21"/>
  <c r="O23" i="21" s="1"/>
  <c r="N7" i="21"/>
  <c r="O7" i="21" s="1"/>
  <c r="N14" i="21"/>
  <c r="O14" i="21" s="1"/>
  <c r="N12" i="21"/>
  <c r="O12" i="21" s="1"/>
  <c r="N11" i="21"/>
  <c r="O11" i="21" s="1"/>
  <c r="N24" i="21"/>
  <c r="O24" i="21" s="1"/>
  <c r="N9" i="21"/>
  <c r="O9" i="21" s="1"/>
  <c r="N15" i="21"/>
  <c r="O15" i="21" s="1"/>
  <c r="N20" i="21"/>
  <c r="O20" i="21" s="1"/>
  <c r="N18" i="21"/>
  <c r="O18" i="21" s="1"/>
  <c r="N21" i="21"/>
  <c r="O21" i="21" s="1"/>
  <c r="N28" i="21"/>
  <c r="N29" i="21"/>
  <c r="N5" i="21"/>
  <c r="O5" i="21" s="1"/>
  <c r="N5" i="19"/>
  <c r="O5" i="19" s="1"/>
  <c r="N8" i="19"/>
  <c r="O8" i="19" s="1"/>
  <c r="N7" i="19"/>
  <c r="O7" i="19" s="1"/>
  <c r="N10" i="19"/>
  <c r="O10" i="19" s="1"/>
  <c r="N9" i="19"/>
  <c r="O9" i="19" s="1"/>
  <c r="N11" i="19"/>
  <c r="O11" i="19" s="1"/>
  <c r="N6" i="19"/>
  <c r="O6" i="19" s="1"/>
  <c r="N5" i="3"/>
  <c r="O5" i="3" s="1"/>
  <c r="N10" i="3"/>
  <c r="O10" i="3" s="1"/>
  <c r="N8" i="3"/>
  <c r="O8" i="3" s="1"/>
  <c r="N12" i="3"/>
  <c r="O12" i="3" s="1"/>
  <c r="N9" i="3"/>
  <c r="O9" i="3" s="1"/>
  <c r="N11" i="3"/>
  <c r="O11" i="3" s="1"/>
  <c r="N6" i="3"/>
  <c r="O6" i="3" s="1"/>
  <c r="N13" i="3"/>
  <c r="O13" i="3" s="1"/>
  <c r="N14" i="3"/>
  <c r="O14" i="3" s="1"/>
  <c r="N15" i="3"/>
  <c r="O15" i="3" s="1"/>
  <c r="N16" i="3"/>
  <c r="O16" i="3" s="1"/>
  <c r="N17" i="3"/>
  <c r="O17" i="3" s="1"/>
  <c r="N18" i="3"/>
  <c r="O18" i="3" s="1"/>
  <c r="N19" i="3"/>
  <c r="O19" i="3" s="1"/>
  <c r="N7" i="3"/>
  <c r="O7" i="3" s="1"/>
  <c r="N9" i="2"/>
  <c r="O9" i="2" s="1"/>
  <c r="N8" i="2"/>
  <c r="O8" i="2" s="1"/>
  <c r="N19" i="2"/>
  <c r="O19" i="2" s="1"/>
  <c r="N5" i="2"/>
  <c r="O5" i="2" s="1"/>
  <c r="N12" i="2"/>
  <c r="O12" i="2" s="1"/>
  <c r="N7" i="2"/>
  <c r="O7" i="2" s="1"/>
  <c r="N6" i="2"/>
  <c r="O6" i="2" s="1"/>
  <c r="N11" i="2"/>
  <c r="O11" i="2" s="1"/>
  <c r="N10" i="2"/>
  <c r="O10" i="2" s="1"/>
  <c r="N13" i="2"/>
  <c r="O13" i="2" s="1"/>
  <c r="N15" i="2"/>
  <c r="O15" i="2" s="1"/>
  <c r="N16" i="2"/>
  <c r="O16" i="2" s="1"/>
  <c r="N14" i="2"/>
  <c r="O14" i="2" s="1"/>
  <c r="N17" i="2"/>
  <c r="O17" i="2" s="1"/>
  <c r="N21" i="2"/>
  <c r="O21" i="2" s="1"/>
  <c r="N18" i="2"/>
  <c r="O18" i="2" s="1"/>
  <c r="N22" i="2"/>
  <c r="O22" i="2" s="1"/>
  <c r="N20" i="2"/>
  <c r="O20" i="2" s="1"/>
  <c r="N5" i="4"/>
  <c r="O5" i="4" s="1"/>
  <c r="N12" i="4"/>
  <c r="O12" i="4" s="1"/>
  <c r="N8" i="4"/>
  <c r="O8" i="4" s="1"/>
  <c r="N7" i="4"/>
  <c r="O7" i="4" s="1"/>
  <c r="N11" i="4"/>
  <c r="O11" i="4" s="1"/>
  <c r="N6" i="4"/>
  <c r="O6" i="4" s="1"/>
  <c r="N6" i="17"/>
  <c r="O6" i="17" s="1"/>
  <c r="N5" i="17"/>
  <c r="O5" i="17" s="1"/>
  <c r="N8" i="17"/>
  <c r="O8" i="17" s="1"/>
  <c r="N9" i="17"/>
  <c r="O9" i="17" s="1"/>
  <c r="N10" i="17"/>
  <c r="O10" i="17" s="1"/>
  <c r="N11" i="17"/>
  <c r="O11" i="17" s="1"/>
  <c r="N12" i="17"/>
  <c r="O12" i="17" s="1"/>
  <c r="N13" i="17"/>
  <c r="O13" i="17"/>
  <c r="N14" i="17"/>
  <c r="O14" i="17" s="1"/>
  <c r="N15" i="17"/>
  <c r="O15" i="17" s="1"/>
  <c r="N7" i="17"/>
  <c r="O7" i="17" s="1"/>
  <c r="N6" i="16"/>
  <c r="O6" i="16" s="1"/>
  <c r="N5" i="15"/>
  <c r="O5" i="15" s="1"/>
  <c r="N5" i="28"/>
  <c r="O5" i="28" s="1"/>
  <c r="N6" i="13"/>
  <c r="O6" i="13" s="1"/>
  <c r="N7" i="13"/>
  <c r="O7" i="13" s="1"/>
  <c r="N8" i="13"/>
  <c r="O8" i="13" s="1"/>
  <c r="N5" i="13"/>
  <c r="O5" i="13" s="1"/>
  <c r="N13" i="14"/>
  <c r="O13" i="14" s="1"/>
  <c r="N12" i="14"/>
  <c r="O12" i="14" s="1"/>
  <c r="N6" i="14"/>
  <c r="O6" i="14" s="1"/>
  <c r="N8" i="14"/>
  <c r="O8" i="14" s="1"/>
  <c r="N7" i="14"/>
  <c r="O7" i="14" s="1"/>
  <c r="N10" i="14"/>
  <c r="O10" i="14" s="1"/>
  <c r="N17" i="14"/>
  <c r="O17" i="14" s="1"/>
  <c r="N15" i="14"/>
  <c r="O15" i="14" s="1"/>
  <c r="N16" i="14"/>
  <c r="O16" i="14" s="1"/>
  <c r="N9" i="14"/>
  <c r="O9" i="14" s="1"/>
  <c r="N11" i="14"/>
  <c r="O11" i="14" s="1"/>
  <c r="N22" i="14"/>
  <c r="O22" i="14" s="1"/>
  <c r="N18" i="14"/>
  <c r="O18" i="14" s="1"/>
  <c r="N20" i="14"/>
  <c r="O20" i="14" s="1"/>
  <c r="N14" i="14"/>
  <c r="O14" i="14" s="1"/>
  <c r="N19" i="14"/>
  <c r="O19" i="14" s="1"/>
  <c r="N23" i="14"/>
  <c r="O23" i="14" s="1"/>
  <c r="N21" i="14"/>
  <c r="O21" i="14" s="1"/>
  <c r="N26" i="14"/>
  <c r="O26" i="14"/>
  <c r="N27" i="14"/>
  <c r="O27" i="14" s="1"/>
  <c r="N28" i="14"/>
  <c r="O28" i="14" s="1"/>
  <c r="N5" i="14"/>
  <c r="O5" i="14" s="1"/>
  <c r="N9" i="12"/>
  <c r="O9" i="12" s="1"/>
  <c r="N5" i="12"/>
  <c r="O5" i="12" s="1"/>
  <c r="N8" i="12"/>
  <c r="O8" i="12" s="1"/>
  <c r="N15" i="12"/>
  <c r="O15" i="12" s="1"/>
  <c r="N20" i="12"/>
  <c r="O20" i="12" s="1"/>
  <c r="N16" i="12"/>
  <c r="O16" i="12" s="1"/>
  <c r="N10" i="12"/>
  <c r="O10" i="12" s="1"/>
  <c r="N11" i="12"/>
  <c r="O11" i="12" s="1"/>
  <c r="N17" i="12"/>
  <c r="O17" i="12" s="1"/>
  <c r="N13" i="12"/>
  <c r="O13" i="12" s="1"/>
  <c r="N18" i="12"/>
  <c r="O18" i="12" s="1"/>
  <c r="N14" i="12"/>
  <c r="O14" i="12" s="1"/>
  <c r="N21" i="12"/>
  <c r="O21" i="12" s="1"/>
  <c r="N6" i="12"/>
  <c r="O6" i="12" s="1"/>
  <c r="N5" i="11"/>
  <c r="O5" i="11" s="1"/>
  <c r="N7" i="11"/>
  <c r="O7" i="11" s="1"/>
  <c r="N8" i="11"/>
  <c r="O8" i="11" s="1"/>
  <c r="N9" i="11"/>
  <c r="O9" i="11" s="1"/>
  <c r="N6" i="11"/>
  <c r="O6" i="11" s="1"/>
  <c r="N6" i="26"/>
  <c r="N5" i="26"/>
  <c r="N5" i="10"/>
  <c r="O5" i="10" s="1"/>
  <c r="N8" i="10"/>
  <c r="O8" i="10" s="1"/>
  <c r="N7" i="10"/>
  <c r="O7" i="10" s="1"/>
  <c r="N12" i="10"/>
  <c r="O12" i="10" s="1"/>
  <c r="N16" i="10"/>
  <c r="O16" i="10" s="1"/>
  <c r="N17" i="10"/>
  <c r="O17" i="10" s="1"/>
  <c r="N6" i="10"/>
  <c r="O6" i="10" s="1"/>
  <c r="N5" i="25"/>
  <c r="O5" i="25" s="1"/>
  <c r="N5" i="33"/>
  <c r="O5" i="33" s="1"/>
  <c r="N6" i="9"/>
  <c r="O6" i="9" s="1"/>
  <c r="N13" i="9"/>
  <c r="O13" i="9" s="1"/>
  <c r="N7" i="9"/>
  <c r="O7" i="9" s="1"/>
  <c r="N11" i="9"/>
  <c r="O11" i="9" s="1"/>
  <c r="N8" i="24"/>
  <c r="O8" i="24" s="1"/>
  <c r="N11" i="24"/>
  <c r="O11" i="24" s="1"/>
  <c r="N5" i="24"/>
  <c r="O5" i="24" s="1"/>
  <c r="N11" i="8"/>
  <c r="O11" i="8" s="1"/>
  <c r="N6" i="8"/>
  <c r="O6" i="8" s="1"/>
  <c r="N7" i="8"/>
  <c r="O7" i="8" s="1"/>
  <c r="N14" i="8"/>
  <c r="O14" i="8" s="1"/>
  <c r="N9" i="8"/>
  <c r="O9" i="8" s="1"/>
  <c r="N5" i="8"/>
  <c r="O5" i="8" s="1"/>
  <c r="N8" i="31"/>
  <c r="N19" i="31"/>
  <c r="N7" i="31"/>
  <c r="N10" i="31"/>
  <c r="N12" i="31"/>
  <c r="N17" i="31"/>
  <c r="N13" i="31"/>
  <c r="N20" i="31"/>
  <c r="N16" i="31"/>
  <c r="N15" i="31"/>
  <c r="N21" i="31"/>
  <c r="N18" i="31"/>
  <c r="N22" i="31"/>
  <c r="N23" i="31"/>
  <c r="N24" i="31"/>
  <c r="N26" i="31"/>
  <c r="N6" i="31"/>
  <c r="N9" i="31"/>
  <c r="N11" i="31"/>
  <c r="N14" i="31"/>
  <c r="N25" i="31"/>
  <c r="P9" i="19"/>
  <c r="P8" i="24"/>
  <c r="P11" i="22"/>
  <c r="P16" i="22"/>
  <c r="P23" i="22"/>
  <c r="R28" i="22" s="1"/>
  <c r="P28" i="22"/>
  <c r="P29" i="22"/>
  <c r="P18" i="3"/>
  <c r="P16" i="3"/>
  <c r="P17" i="3"/>
  <c r="P19" i="3"/>
  <c r="P14" i="12"/>
  <c r="P18" i="12"/>
  <c r="P10" i="12"/>
  <c r="P16" i="23"/>
  <c r="P12" i="23"/>
  <c r="P14" i="23"/>
  <c r="R15" i="23" s="1"/>
  <c r="P6" i="23"/>
  <c r="P20" i="21"/>
  <c r="P15" i="17"/>
  <c r="P8" i="13"/>
  <c r="P21" i="14"/>
  <c r="P26" i="14"/>
  <c r="P8" i="11"/>
  <c r="P9" i="11"/>
  <c r="P6" i="33"/>
  <c r="P5" i="33"/>
  <c r="P11" i="8"/>
  <c r="P14" i="8"/>
  <c r="R14" i="8" s="1"/>
  <c r="O18" i="32"/>
  <c r="O21" i="32"/>
  <c r="O22" i="32"/>
  <c r="O23" i="32"/>
  <c r="Q36" i="6"/>
  <c r="Q22" i="32" l="1"/>
  <c r="Q21" i="32"/>
  <c r="Q23" i="32"/>
  <c r="R8" i="24"/>
  <c r="R9" i="24"/>
  <c r="R12" i="8"/>
  <c r="Q20" i="32"/>
  <c r="Q19" i="32"/>
  <c r="R12" i="23"/>
  <c r="R11" i="23"/>
  <c r="R14" i="23"/>
  <c r="R13" i="23"/>
  <c r="R6" i="33"/>
  <c r="R9" i="11"/>
  <c r="R16" i="23"/>
  <c r="R19" i="3"/>
  <c r="R18" i="3"/>
  <c r="R17" i="3"/>
  <c r="Q6" i="33"/>
  <c r="O17" i="32" l="1"/>
  <c r="Q18" i="32" s="1"/>
  <c r="O16" i="32"/>
  <c r="O10" i="32"/>
  <c r="O8" i="32"/>
  <c r="O7" i="32"/>
  <c r="O9" i="32"/>
  <c r="O11" i="32"/>
  <c r="Q16" i="32" l="1"/>
  <c r="Q15" i="32"/>
  <c r="Q17" i="32"/>
  <c r="Q24" i="32"/>
  <c r="P17" i="32"/>
  <c r="P21" i="32"/>
  <c r="P22" i="32"/>
  <c r="P20" i="32"/>
  <c r="P23" i="32"/>
  <c r="P19" i="32"/>
  <c r="P18" i="32"/>
  <c r="Q14" i="32"/>
  <c r="Q13" i="32"/>
  <c r="Q10" i="32"/>
  <c r="Q12" i="32"/>
  <c r="Q8" i="32"/>
  <c r="Q11" i="32"/>
  <c r="Q9" i="32"/>
  <c r="P24" i="32"/>
  <c r="P15" i="32"/>
  <c r="P14" i="32"/>
  <c r="P16" i="32"/>
  <c r="P10" i="32"/>
  <c r="P13" i="32"/>
  <c r="P11" i="32"/>
  <c r="P9" i="32"/>
  <c r="P8" i="32"/>
  <c r="P12" i="32"/>
  <c r="Q24" i="31" l="1"/>
  <c r="Q23" i="31"/>
  <c r="Q21" i="31"/>
  <c r="Q20" i="31"/>
  <c r="Q17" i="31" l="1"/>
  <c r="Q15" i="31"/>
  <c r="Q18" i="31"/>
  <c r="Q26" i="31"/>
  <c r="Q10" i="31"/>
  <c r="Q25" i="31"/>
  <c r="Q8" i="31"/>
  <c r="Q13" i="31"/>
  <c r="Q12" i="31"/>
  <c r="Q7" i="31"/>
  <c r="Q14" i="31"/>
  <c r="Q22" i="31"/>
  <c r="Q16" i="31"/>
  <c r="Q9" i="31"/>
  <c r="Q11" i="31"/>
  <c r="Q19" i="31"/>
  <c r="P22" i="31"/>
  <c r="P21" i="31"/>
  <c r="P15" i="31"/>
  <c r="P26" i="31"/>
  <c r="P13" i="31"/>
  <c r="P23" i="31"/>
  <c r="P14" i="31"/>
  <c r="P8" i="31"/>
  <c r="P16" i="31"/>
  <c r="P24" i="31"/>
  <c r="P11" i="31"/>
  <c r="P19" i="31"/>
  <c r="P9" i="31"/>
  <c r="P17" i="31"/>
  <c r="P25" i="31"/>
  <c r="P12" i="31"/>
  <c r="P20" i="31"/>
  <c r="P10" i="31"/>
  <c r="P18" i="31"/>
  <c r="P10" i="3" l="1"/>
  <c r="P6" i="3"/>
  <c r="P9" i="3"/>
  <c r="P13" i="3"/>
  <c r="P14" i="3"/>
  <c r="P8" i="3"/>
  <c r="P11" i="3"/>
  <c r="P15" i="3"/>
  <c r="R16" i="3" s="1"/>
  <c r="P24" i="22"/>
  <c r="P12" i="22"/>
  <c r="P6" i="22"/>
  <c r="P5" i="22"/>
  <c r="P29" i="21"/>
  <c r="P15" i="21"/>
  <c r="P24" i="21"/>
  <c r="P7" i="21"/>
  <c r="P8" i="21"/>
  <c r="P18" i="21"/>
  <c r="P11" i="19"/>
  <c r="P5" i="25"/>
  <c r="Q35" i="6"/>
  <c r="Q37" i="6"/>
  <c r="P6" i="29"/>
  <c r="P5" i="29"/>
  <c r="Q6" i="29" s="1"/>
  <c r="P7" i="28"/>
  <c r="P5" i="28"/>
  <c r="P20" i="2"/>
  <c r="P6" i="26"/>
  <c r="P5" i="26"/>
  <c r="P11" i="24"/>
  <c r="R11" i="24" s="1"/>
  <c r="P5" i="24"/>
  <c r="P8" i="23"/>
  <c r="P9" i="23"/>
  <c r="R10" i="23" s="1"/>
  <c r="P5" i="23"/>
  <c r="P10" i="22"/>
  <c r="P7" i="22"/>
  <c r="P15" i="22"/>
  <c r="P21" i="22"/>
  <c r="P14" i="22"/>
  <c r="P8" i="22"/>
  <c r="P26" i="22"/>
  <c r="P25" i="22"/>
  <c r="P13" i="22"/>
  <c r="P18" i="22"/>
  <c r="P11" i="21"/>
  <c r="P5" i="21"/>
  <c r="P28" i="21"/>
  <c r="P21" i="21"/>
  <c r="P12" i="21"/>
  <c r="P10" i="21"/>
  <c r="P9" i="21"/>
  <c r="P23" i="21"/>
  <c r="P14" i="21"/>
  <c r="P19" i="21"/>
  <c r="P17" i="21"/>
  <c r="P10" i="19"/>
  <c r="R10" i="19" s="1"/>
  <c r="P7" i="19"/>
  <c r="P6" i="19"/>
  <c r="P8" i="19"/>
  <c r="P5" i="19"/>
  <c r="P10" i="17"/>
  <c r="P14" i="17"/>
  <c r="R15" i="17" s="1"/>
  <c r="P12" i="17"/>
  <c r="P8" i="17"/>
  <c r="P11" i="17"/>
  <c r="P6" i="17"/>
  <c r="P13" i="17"/>
  <c r="P5" i="17"/>
  <c r="P7" i="17"/>
  <c r="P9" i="17"/>
  <c r="P6" i="16"/>
  <c r="P6" i="15"/>
  <c r="P5" i="15"/>
  <c r="P28" i="14"/>
  <c r="P18" i="14"/>
  <c r="P11" i="14"/>
  <c r="P10" i="14"/>
  <c r="P27" i="14"/>
  <c r="P22" i="14"/>
  <c r="P6" i="14"/>
  <c r="P12" i="14"/>
  <c r="P16" i="14"/>
  <c r="P15" i="14"/>
  <c r="P9" i="14"/>
  <c r="P14" i="14"/>
  <c r="P23" i="14"/>
  <c r="P19" i="14"/>
  <c r="P7" i="14"/>
  <c r="P20" i="14"/>
  <c r="P8" i="14"/>
  <c r="P17" i="14"/>
  <c r="P5" i="14"/>
  <c r="P13" i="14"/>
  <c r="P7" i="13"/>
  <c r="R8" i="13" s="1"/>
  <c r="P5" i="13"/>
  <c r="P6" i="13"/>
  <c r="P21" i="12"/>
  <c r="P13" i="12"/>
  <c r="P17" i="12"/>
  <c r="P16" i="12"/>
  <c r="P20" i="12"/>
  <c r="P8" i="12"/>
  <c r="P11" i="12"/>
  <c r="P15" i="12"/>
  <c r="P5" i="12"/>
  <c r="P9" i="12"/>
  <c r="P6" i="12"/>
  <c r="P5" i="11"/>
  <c r="P6" i="11"/>
  <c r="P7" i="11"/>
  <c r="R8" i="11" s="1"/>
  <c r="P8" i="10"/>
  <c r="P7" i="10"/>
  <c r="P17" i="10"/>
  <c r="R18" i="10" s="1"/>
  <c r="P16" i="10"/>
  <c r="P12" i="10"/>
  <c r="P5" i="10"/>
  <c r="P6" i="10"/>
  <c r="P7" i="9"/>
  <c r="Q10" i="9" s="1"/>
  <c r="P6" i="9"/>
  <c r="P13" i="9"/>
  <c r="P11" i="9"/>
  <c r="Q11" i="9" s="1"/>
  <c r="P9" i="8"/>
  <c r="P5" i="8"/>
  <c r="P7" i="8"/>
  <c r="P6" i="8"/>
  <c r="Q22" i="6"/>
  <c r="Q31" i="6"/>
  <c r="Q27" i="22" l="1"/>
  <c r="Q28" i="22"/>
  <c r="R26" i="22"/>
  <c r="R23" i="21"/>
  <c r="R25" i="21"/>
  <c r="R24" i="21"/>
  <c r="Q18" i="12"/>
  <c r="Q19" i="10"/>
  <c r="Q20" i="10"/>
  <c r="Q25" i="22"/>
  <c r="Q24" i="22"/>
  <c r="Q23" i="22"/>
  <c r="R25" i="22"/>
  <c r="R23" i="22"/>
  <c r="R24" i="22"/>
  <c r="R29" i="22"/>
  <c r="R11" i="19"/>
  <c r="R10" i="17"/>
  <c r="R21" i="14"/>
  <c r="Q7" i="13"/>
  <c r="R17" i="10"/>
  <c r="R16" i="10"/>
  <c r="R13" i="10"/>
  <c r="R12" i="10"/>
  <c r="Q15" i="10"/>
  <c r="Q17" i="10"/>
  <c r="Q16" i="10"/>
  <c r="Q14" i="10"/>
  <c r="Q18" i="10"/>
  <c r="Q12" i="10"/>
  <c r="Q13" i="10"/>
  <c r="Q10" i="24"/>
  <c r="Q9" i="24"/>
  <c r="Q7" i="24"/>
  <c r="Q8" i="24"/>
  <c r="R15" i="8"/>
  <c r="R11" i="8"/>
  <c r="R10" i="8"/>
  <c r="Q13" i="8"/>
  <c r="Q14" i="8"/>
  <c r="Q11" i="8"/>
  <c r="Q12" i="8"/>
  <c r="Q10" i="8"/>
  <c r="R22" i="21"/>
  <c r="R14" i="14"/>
  <c r="R13" i="14"/>
  <c r="R22" i="12"/>
  <c r="R17" i="12"/>
  <c r="R18" i="22"/>
  <c r="R12" i="12"/>
  <c r="P36" i="6"/>
  <c r="R15" i="21"/>
  <c r="R11" i="10"/>
  <c r="Q35" i="5"/>
  <c r="R6" i="8"/>
  <c r="Q15" i="23"/>
  <c r="Q12" i="23"/>
  <c r="Q14" i="23"/>
  <c r="Q13" i="23"/>
  <c r="Q11" i="23"/>
  <c r="Q16" i="22"/>
  <c r="R16" i="22"/>
  <c r="R21" i="21"/>
  <c r="R11" i="21"/>
  <c r="Q26" i="21"/>
  <c r="Q24" i="21"/>
  <c r="Q23" i="21"/>
  <c r="Q27" i="21"/>
  <c r="Q22" i="21"/>
  <c r="Q25" i="21"/>
  <c r="Q21" i="21"/>
  <c r="R18" i="21"/>
  <c r="R23" i="14"/>
  <c r="R24" i="14"/>
  <c r="R26" i="14"/>
  <c r="R16" i="14"/>
  <c r="Q24" i="14"/>
  <c r="Q25" i="14"/>
  <c r="R7" i="14"/>
  <c r="R19" i="12"/>
  <c r="R16" i="12"/>
  <c r="R20" i="12"/>
  <c r="R6" i="12"/>
  <c r="Q19" i="12"/>
  <c r="Q20" i="12"/>
  <c r="R9" i="10"/>
  <c r="R8" i="9"/>
  <c r="R9" i="9"/>
  <c r="Q8" i="9"/>
  <c r="Q9" i="9"/>
  <c r="R9" i="8"/>
  <c r="R8" i="21"/>
  <c r="R13" i="21"/>
  <c r="R8" i="19"/>
  <c r="R7" i="12"/>
  <c r="R15" i="12"/>
  <c r="R10" i="12"/>
  <c r="Q15" i="6"/>
  <c r="Q12" i="6"/>
  <c r="Q32" i="6"/>
  <c r="Q19" i="6"/>
  <c r="R13" i="9"/>
  <c r="R10" i="14"/>
  <c r="R14" i="17"/>
  <c r="Q11" i="6"/>
  <c r="R7" i="9"/>
  <c r="R8" i="14"/>
  <c r="R7" i="17"/>
  <c r="R7" i="19"/>
  <c r="R9" i="21"/>
  <c r="Q30" i="6"/>
  <c r="R18" i="14"/>
  <c r="R9" i="17"/>
  <c r="Q18" i="6"/>
  <c r="R8" i="10"/>
  <c r="Q26" i="6"/>
  <c r="R6" i="10"/>
  <c r="R9" i="12"/>
  <c r="R13" i="17"/>
  <c r="R9" i="19"/>
  <c r="Q27" i="6"/>
  <c r="R12" i="14"/>
  <c r="R8" i="22"/>
  <c r="Q10" i="6"/>
  <c r="Q24" i="6"/>
  <c r="R10" i="10"/>
  <c r="R17" i="14"/>
  <c r="R11" i="17"/>
  <c r="R6" i="22"/>
  <c r="R17" i="21"/>
  <c r="R6" i="21"/>
  <c r="R16" i="21"/>
  <c r="R7" i="21"/>
  <c r="R20" i="21"/>
  <c r="R19" i="21"/>
  <c r="R14" i="21"/>
  <c r="R10" i="21"/>
  <c r="R12" i="21"/>
  <c r="R29" i="21"/>
  <c r="R28" i="21"/>
  <c r="Q6" i="19"/>
  <c r="Q11" i="19"/>
  <c r="Q10" i="19"/>
  <c r="Q14" i="17"/>
  <c r="R6" i="17"/>
  <c r="R8" i="17"/>
  <c r="R12" i="17"/>
  <c r="R28" i="14"/>
  <c r="R27" i="14"/>
  <c r="R22" i="14"/>
  <c r="R6" i="14"/>
  <c r="R19" i="14"/>
  <c r="R15" i="14"/>
  <c r="R20" i="14"/>
  <c r="R11" i="14"/>
  <c r="R9" i="14"/>
  <c r="R11" i="12"/>
  <c r="R13" i="12"/>
  <c r="R14" i="12"/>
  <c r="R8" i="12"/>
  <c r="R7" i="11"/>
  <c r="Q7" i="11"/>
  <c r="R6" i="11"/>
  <c r="R7" i="10"/>
  <c r="R6" i="9"/>
  <c r="R6" i="24"/>
  <c r="Q6" i="24"/>
  <c r="Q11" i="24"/>
  <c r="R8" i="8"/>
  <c r="R7" i="8"/>
  <c r="Q9" i="6"/>
  <c r="Q16" i="6"/>
  <c r="Q23" i="6"/>
  <c r="Q34" i="6"/>
  <c r="Q14" i="6"/>
  <c r="Q28" i="6"/>
  <c r="Q20" i="6"/>
  <c r="P35" i="6"/>
  <c r="Q7" i="6"/>
  <c r="Q21" i="6"/>
  <c r="Q29" i="6"/>
  <c r="Q33" i="6"/>
  <c r="Q25" i="6"/>
  <c r="Q17" i="6"/>
  <c r="Q13" i="6"/>
  <c r="Q29" i="5"/>
  <c r="Q16" i="23"/>
  <c r="Q8" i="23"/>
  <c r="Q10" i="23"/>
  <c r="Q9" i="23"/>
  <c r="R8" i="23"/>
  <c r="R9" i="23"/>
  <c r="R7" i="13"/>
  <c r="R20" i="22"/>
  <c r="R22" i="22"/>
  <c r="R21" i="22"/>
  <c r="Q29" i="22"/>
  <c r="Q26" i="22"/>
  <c r="Q22" i="22"/>
  <c r="Q20" i="22"/>
  <c r="Q21" i="22"/>
  <c r="Q19" i="21"/>
  <c r="Q15" i="21"/>
  <c r="Q6" i="17"/>
  <c r="Q15" i="12"/>
  <c r="Q17" i="12"/>
  <c r="Q16" i="12"/>
  <c r="Q7" i="8"/>
  <c r="Q6" i="8"/>
  <c r="Q19" i="22"/>
  <c r="Q13" i="22"/>
  <c r="Q14" i="22"/>
  <c r="Q11" i="22"/>
  <c r="Q12" i="22"/>
  <c r="Q15" i="22"/>
  <c r="Q9" i="22"/>
  <c r="Q6" i="22"/>
  <c r="Q17" i="22"/>
  <c r="Q7" i="22"/>
  <c r="Q18" i="22"/>
  <c r="Q10" i="22"/>
  <c r="Q8" i="22"/>
  <c r="Q6" i="21"/>
  <c r="Q17" i="21"/>
  <c r="Q11" i="21"/>
  <c r="Q10" i="21"/>
  <c r="Q8" i="21"/>
  <c r="Q18" i="21"/>
  <c r="Q9" i="21"/>
  <c r="Q29" i="21"/>
  <c r="Q16" i="21"/>
  <c r="Q7" i="21"/>
  <c r="Q28" i="21"/>
  <c r="Q14" i="21"/>
  <c r="Q13" i="21"/>
  <c r="Q12" i="21"/>
  <c r="Q20" i="21"/>
  <c r="R6" i="19"/>
  <c r="R14" i="3"/>
  <c r="Q26" i="14"/>
  <c r="Q23" i="14"/>
  <c r="Q6" i="11"/>
  <c r="Q8" i="11"/>
  <c r="P30" i="6"/>
  <c r="R15" i="3"/>
  <c r="R11" i="3"/>
  <c r="P32" i="6"/>
  <c r="P37" i="6"/>
  <c r="Q6" i="23"/>
  <c r="Q7" i="23"/>
  <c r="R19" i="22"/>
  <c r="Q9" i="19"/>
  <c r="Q8" i="19"/>
  <c r="Q7" i="19"/>
  <c r="P31" i="6"/>
  <c r="P34" i="6"/>
  <c r="P33" i="6"/>
  <c r="P29" i="6"/>
  <c r="R6" i="29"/>
  <c r="R8" i="28"/>
  <c r="Q8" i="28"/>
  <c r="P23" i="6"/>
  <c r="Q22" i="14"/>
  <c r="R6" i="26"/>
  <c r="Q6" i="26"/>
  <c r="R6" i="23"/>
  <c r="Q9" i="11"/>
  <c r="R7" i="23"/>
  <c r="R13" i="22"/>
  <c r="R14" i="22"/>
  <c r="R11" i="22"/>
  <c r="R9" i="22"/>
  <c r="R7" i="22"/>
  <c r="R15" i="22"/>
  <c r="R12" i="22"/>
  <c r="R10" i="22"/>
  <c r="R17" i="22"/>
  <c r="Q12" i="17"/>
  <c r="Q9" i="17"/>
  <c r="Q7" i="17"/>
  <c r="Q10" i="17"/>
  <c r="Q13" i="17"/>
  <c r="Q8" i="17"/>
  <c r="Q11" i="17"/>
  <c r="Q15" i="17"/>
  <c r="R6" i="15"/>
  <c r="Q6" i="15"/>
  <c r="Q12" i="14"/>
  <c r="Q17" i="14"/>
  <c r="Q9" i="14"/>
  <c r="Q7" i="14"/>
  <c r="Q15" i="14"/>
  <c r="Q27" i="14"/>
  <c r="Q10" i="14"/>
  <c r="Q18" i="14"/>
  <c r="Q20" i="14"/>
  <c r="Q13" i="14"/>
  <c r="Q21" i="14"/>
  <c r="Q8" i="14"/>
  <c r="Q16" i="14"/>
  <c r="Q28" i="14"/>
  <c r="Q11" i="14"/>
  <c r="Q19" i="14"/>
  <c r="Q6" i="14"/>
  <c r="Q14" i="14"/>
  <c r="R6" i="13"/>
  <c r="Q6" i="13"/>
  <c r="Q8" i="13"/>
  <c r="Q13" i="12"/>
  <c r="Q9" i="12"/>
  <c r="Q12" i="12"/>
  <c r="Q7" i="12"/>
  <c r="Q22" i="12"/>
  <c r="Q10" i="12"/>
  <c r="Q8" i="12"/>
  <c r="Q11" i="12"/>
  <c r="Q6" i="12"/>
  <c r="Q14" i="12"/>
  <c r="Q7" i="10"/>
  <c r="Q9" i="10"/>
  <c r="Q11" i="10"/>
  <c r="Q10" i="10"/>
  <c r="Q8" i="10"/>
  <c r="Q6" i="10"/>
  <c r="Q7" i="9"/>
  <c r="Q13" i="9"/>
  <c r="Q6" i="9"/>
  <c r="Q8" i="8"/>
  <c r="Q9" i="8"/>
  <c r="Q15" i="8"/>
  <c r="P18" i="6"/>
  <c r="P11" i="6"/>
  <c r="P27" i="6"/>
  <c r="P10" i="6"/>
  <c r="P13" i="6"/>
  <c r="P21" i="6"/>
  <c r="P8" i="6"/>
  <c r="P16" i="6"/>
  <c r="P25" i="6"/>
  <c r="P19" i="6"/>
  <c r="P28" i="6"/>
  <c r="Q8" i="6"/>
  <c r="P14" i="6"/>
  <c r="P22" i="6"/>
  <c r="P9" i="6"/>
  <c r="P17" i="6"/>
  <c r="P26" i="6"/>
  <c r="P12" i="6"/>
  <c r="P20" i="6"/>
  <c r="P7" i="6"/>
  <c r="P15" i="6"/>
  <c r="Q34" i="5" l="1"/>
  <c r="Q33" i="5"/>
  <c r="Q21" i="5"/>
  <c r="Q18" i="5"/>
  <c r="Q14" i="5"/>
  <c r="Q28" i="5"/>
  <c r="Q22" i="5"/>
  <c r="P11" i="4"/>
  <c r="P7" i="4"/>
  <c r="P8" i="4"/>
  <c r="P5" i="4"/>
  <c r="P12" i="4"/>
  <c r="R13" i="4" s="1"/>
  <c r="P6" i="4"/>
  <c r="P12" i="3"/>
  <c r="P5" i="3"/>
  <c r="P7" i="3"/>
  <c r="P22" i="2"/>
  <c r="P18" i="2"/>
  <c r="P14" i="2"/>
  <c r="P21" i="2"/>
  <c r="P17" i="2"/>
  <c r="P13" i="2"/>
  <c r="P11" i="2"/>
  <c r="P15" i="2"/>
  <c r="P10" i="2"/>
  <c r="P16" i="2"/>
  <c r="P12" i="2"/>
  <c r="P7" i="2"/>
  <c r="P6" i="2"/>
  <c r="P8" i="2"/>
  <c r="P5" i="2"/>
  <c r="P19" i="2"/>
  <c r="P9" i="2"/>
  <c r="R21" i="2" l="1"/>
  <c r="R22" i="2"/>
  <c r="Q15" i="4"/>
  <c r="Q13" i="4"/>
  <c r="Q12" i="4"/>
  <c r="Q11" i="4"/>
  <c r="R11" i="4"/>
  <c r="R12" i="4"/>
  <c r="R13" i="2"/>
  <c r="Q11" i="5"/>
  <c r="Q9" i="5"/>
  <c r="Q8" i="5"/>
  <c r="R13" i="3"/>
  <c r="R12" i="3"/>
  <c r="R19" i="2"/>
  <c r="R7" i="2"/>
  <c r="R9" i="2"/>
  <c r="R15" i="2"/>
  <c r="R11" i="2"/>
  <c r="R20" i="2"/>
  <c r="R8" i="4"/>
  <c r="Q17" i="5"/>
  <c r="Q32" i="5"/>
  <c r="R18" i="2"/>
  <c r="R7" i="4"/>
  <c r="Q26" i="5"/>
  <c r="R16" i="2"/>
  <c r="R12" i="2"/>
  <c r="R10" i="2"/>
  <c r="R17" i="2"/>
  <c r="R6" i="2"/>
  <c r="R14" i="2"/>
  <c r="R8" i="2"/>
  <c r="Q20" i="5"/>
  <c r="Q19" i="5"/>
  <c r="Q24" i="5"/>
  <c r="Q23" i="5"/>
  <c r="Q16" i="5"/>
  <c r="Q15" i="5"/>
  <c r="Q13" i="5"/>
  <c r="Q12" i="5"/>
  <c r="Q27" i="5"/>
  <c r="Q10" i="5"/>
  <c r="Q31" i="5"/>
  <c r="Q30" i="5"/>
  <c r="Q25" i="5"/>
  <c r="R8" i="3"/>
  <c r="R10" i="3"/>
  <c r="R9" i="3"/>
  <c r="Q17" i="3"/>
  <c r="Q18" i="3"/>
  <c r="Q16" i="3"/>
  <c r="Q19" i="3"/>
  <c r="Q8" i="4"/>
  <c r="Q9" i="4"/>
  <c r="Q10" i="4"/>
  <c r="Q6" i="4"/>
  <c r="Q7" i="4"/>
  <c r="P33" i="5"/>
  <c r="P34" i="5"/>
  <c r="Q16" i="2"/>
  <c r="Q17" i="2"/>
  <c r="Q19" i="2"/>
  <c r="Q9" i="2"/>
  <c r="Q10" i="2"/>
  <c r="Q11" i="2"/>
  <c r="Q7" i="2"/>
  <c r="Q20" i="2"/>
  <c r="Q21" i="2"/>
  <c r="Q6" i="2"/>
  <c r="Q13" i="2"/>
  <c r="Q18" i="2"/>
  <c r="Q8" i="2"/>
  <c r="Q14" i="2"/>
  <c r="Q22" i="2"/>
  <c r="Q15" i="2"/>
  <c r="Q12" i="2"/>
  <c r="Q8" i="3"/>
  <c r="Q14" i="3"/>
  <c r="Q13" i="3"/>
  <c r="Q11" i="3"/>
  <c r="Q10" i="3"/>
  <c r="Q9" i="3"/>
  <c r="Q12" i="3"/>
  <c r="Q15" i="3"/>
  <c r="R7" i="3"/>
  <c r="R6" i="3"/>
  <c r="Q6" i="3"/>
  <c r="Q7" i="3"/>
  <c r="P31" i="5"/>
  <c r="P29" i="5"/>
  <c r="P32" i="5"/>
  <c r="P30" i="5"/>
  <c r="P35" i="5"/>
  <c r="R10" i="4"/>
  <c r="R6" i="4"/>
  <c r="R9" i="4"/>
  <c r="P10" i="5"/>
  <c r="P7" i="5"/>
  <c r="Q7" i="5"/>
  <c r="P22" i="5"/>
  <c r="P13" i="5"/>
  <c r="P18" i="5"/>
  <c r="P14" i="5"/>
  <c r="P23" i="5"/>
  <c r="P21" i="5"/>
  <c r="P16" i="5"/>
  <c r="P26" i="5"/>
  <c r="P24" i="5"/>
  <c r="P9" i="5"/>
  <c r="P17" i="5"/>
  <c r="P25" i="5"/>
  <c r="P8" i="5"/>
  <c r="P19" i="5"/>
  <c r="P12" i="5"/>
  <c r="P20" i="5"/>
  <c r="P28" i="5"/>
  <c r="P11" i="5"/>
  <c r="P27" i="5"/>
  <c r="P15" i="5"/>
</calcChain>
</file>

<file path=xl/sharedStrings.xml><?xml version="1.0" encoding="utf-8"?>
<sst xmlns="http://schemas.openxmlformats.org/spreadsheetml/2006/main" count="1136" uniqueCount="334">
  <si>
    <t>Total</t>
  </si>
  <si>
    <t>To Top</t>
  </si>
  <si>
    <t>Ranch Boxing</t>
  </si>
  <si>
    <t>Open Herd Work</t>
  </si>
  <si>
    <t>Rider</t>
  </si>
  <si>
    <t>Horse</t>
  </si>
  <si>
    <t xml:space="preserve">NYRCHA </t>
  </si>
  <si>
    <t>Non Pro Herd Work</t>
  </si>
  <si>
    <t>NYRCHA</t>
  </si>
  <si>
    <t>Youth</t>
  </si>
  <si>
    <t>Walk-Trot Track</t>
  </si>
  <si>
    <t>NRCHA</t>
  </si>
  <si>
    <t>Limited Open Bridle</t>
  </si>
  <si>
    <t>Limited Open Hackamore</t>
  </si>
  <si>
    <t>Non Pro Two Rein</t>
  </si>
  <si>
    <t>Green Horse Box</t>
  </si>
  <si>
    <t>Rookie Box</t>
  </si>
  <si>
    <t>Ranch on the Rail</t>
  </si>
  <si>
    <t>Ranch Riding</t>
  </si>
  <si>
    <t>Ranch Reining</t>
  </si>
  <si>
    <t>Open Bridle</t>
  </si>
  <si>
    <t>Intermediate Non Pro Bridle</t>
  </si>
  <si>
    <t>Select Non Pro Bridle</t>
  </si>
  <si>
    <t>Open Two Rein</t>
  </si>
  <si>
    <t>Friday</t>
  </si>
  <si>
    <t>Saturday</t>
  </si>
  <si>
    <t>Working Cow Horse</t>
  </si>
  <si>
    <t>To Next</t>
  </si>
  <si>
    <t>Spec</t>
  </si>
  <si>
    <t>To qualify for year end awards, must show at least 4 times.</t>
  </si>
  <si>
    <t>YE?</t>
  </si>
  <si>
    <t>Must  show in class at least 50% of time class is offered to qualify for year-end awards</t>
  </si>
  <si>
    <t>Must show in class at least 50% of time class is offered to qualify for year-end awards</t>
  </si>
  <si>
    <t>To qualify for year end awards, must show at least (5) FIVE times.</t>
  </si>
  <si>
    <t>Green Rider 2</t>
  </si>
  <si>
    <t>*See qualifying concurrent class for score</t>
  </si>
  <si>
    <t>YE=you have already shown 4 times or more and have already qualified</t>
  </si>
  <si>
    <t>YE = you have already shown 5 or more times and already qualified for awards</t>
  </si>
  <si>
    <t>Green Rider HW</t>
  </si>
  <si>
    <t>Non Pro Bridle</t>
  </si>
  <si>
    <t>Entry Count</t>
  </si>
  <si>
    <t>Green Horse Herd Work</t>
  </si>
  <si>
    <t>Green Rider 1</t>
  </si>
  <si>
    <t>Amateur Working Cow Horse</t>
  </si>
  <si>
    <t>NA</t>
  </si>
  <si>
    <t>Placing &amp; Points=</t>
  </si>
  <si>
    <t xml:space="preserve">YE = </t>
  </si>
  <si>
    <t>Rider has already shown at least 5x and qualified for YE award</t>
  </si>
  <si>
    <t>Placing</t>
  </si>
  <si>
    <t>POINTS</t>
  </si>
  <si>
    <t>Total Points</t>
  </si>
  <si>
    <t>Cumulative Score</t>
  </si>
  <si>
    <t>Per NRCHA Scoring</t>
  </si>
  <si>
    <t>Less than 5 riders</t>
  </si>
  <si>
    <t>First place: 1 point for every entry in the class and 1 point to every person you place ahead of</t>
  </si>
  <si>
    <t>5 or more in class</t>
  </si>
  <si>
    <t>First place: 5 points plus 1 point for every person you place ahead of</t>
  </si>
  <si>
    <t>Stockman's Saddle</t>
  </si>
  <si>
    <t>Description:</t>
  </si>
  <si>
    <t>MAY SHOW</t>
  </si>
  <si>
    <t>JUNE SHOW</t>
  </si>
  <si>
    <t xml:space="preserve">Must show 50% of time classes offered </t>
  </si>
  <si>
    <t>JULY SHOW</t>
  </si>
  <si>
    <t>AUGUST SHOW</t>
  </si>
  <si>
    <t>OCTOBER SHOW</t>
  </si>
  <si>
    <t>*August show  - herd work offered only once, only exception</t>
  </si>
  <si>
    <t>Friday HW, Sunday Cowhorse, Sunday Ranch Riding -horse/rider combo score</t>
  </si>
  <si>
    <t>Saturday HW, Saturday Cowhorse, Saturday Ranch Riding - horse/rider combo score</t>
  </si>
  <si>
    <t>6 total scores to count towards it each weekend*</t>
  </si>
  <si>
    <t>Total Score</t>
  </si>
  <si>
    <t>Season high point for herd work, cowhorse classes, and ranch riding</t>
  </si>
  <si>
    <t>Points assigned per NRCHA scoring system each day based upon total score</t>
  </si>
  <si>
    <t>How to Win:</t>
  </si>
  <si>
    <t>Herd work, cowhorse class, and ranch riding added together</t>
  </si>
  <si>
    <t>Per NRCHA scoring system; high cow score breaks tie for 1st place</t>
  </si>
  <si>
    <t>Herd</t>
  </si>
  <si>
    <t>Cow</t>
  </si>
  <si>
    <t>Ranch</t>
  </si>
  <si>
    <t>Tim Alford</t>
  </si>
  <si>
    <t>The Cats Packin</t>
  </si>
  <si>
    <t>Wendy Kuhn</t>
  </si>
  <si>
    <t>Sangria Time</t>
  </si>
  <si>
    <t>Joe Decker</t>
  </si>
  <si>
    <t>Zippo's Bolt Of Mighty Lightning</t>
  </si>
  <si>
    <t>This Senoritas Smart</t>
  </si>
  <si>
    <t>Karen Black</t>
  </si>
  <si>
    <t>Wants Two B A Cat</t>
  </si>
  <si>
    <t>Dawn Beaulieu</t>
  </si>
  <si>
    <t>Unos Smart Lil Cash</t>
  </si>
  <si>
    <t>Flashy Fritzideous</t>
  </si>
  <si>
    <t>Times The Remedy</t>
  </si>
  <si>
    <t>Bethany Tyler</t>
  </si>
  <si>
    <t>Herd work-offered 9 times in 2022</t>
  </si>
  <si>
    <t>YE=you have already shown 5 times or more and have already qualified</t>
  </si>
  <si>
    <t>To qualify for year end awards, must show at least 5 times.</t>
  </si>
  <si>
    <t>TPH Palefacegunolena</t>
  </si>
  <si>
    <t>Erin Gendreau</t>
  </si>
  <si>
    <t>JP Bobcat</t>
  </si>
  <si>
    <t>Kasey Snow</t>
  </si>
  <si>
    <t>Stylish Vixen</t>
  </si>
  <si>
    <t>Chloe Rourke</t>
  </si>
  <si>
    <t>Reys Blue Moon</t>
  </si>
  <si>
    <t xml:space="preserve">Tim Alford </t>
  </si>
  <si>
    <t>Anna Richards</t>
  </si>
  <si>
    <t>RG Tejons Lucky Draw</t>
  </si>
  <si>
    <t>Seth Whiteley</t>
  </si>
  <si>
    <t>Master Sioux</t>
  </si>
  <si>
    <t>Julie Cannafarina</t>
  </si>
  <si>
    <t>PC Pretty Chick</t>
  </si>
  <si>
    <t>LeAnne Drybala</t>
  </si>
  <si>
    <t>Blueper</t>
  </si>
  <si>
    <t>Calamitie Jane</t>
  </si>
  <si>
    <t>Mike McFarland</t>
  </si>
  <si>
    <t>Doc N Star</t>
  </si>
  <si>
    <t>Brittany McKerlie</t>
  </si>
  <si>
    <t>Twilight Rey</t>
  </si>
  <si>
    <t>Paige Spiess</t>
  </si>
  <si>
    <t>Color Me Shania</t>
  </si>
  <si>
    <t>Meg Wiberg</t>
  </si>
  <si>
    <t>Amie Beaulieu</t>
  </si>
  <si>
    <t>Amber Bennett</t>
  </si>
  <si>
    <t>Whos Black Magic</t>
  </si>
  <si>
    <t>Hanah Georges</t>
  </si>
  <si>
    <t>Eleven From Heaven</t>
  </si>
  <si>
    <t>Joe McKerlie</t>
  </si>
  <si>
    <t>Heza Fancy Rooster</t>
  </si>
  <si>
    <t>Meoww</t>
  </si>
  <si>
    <t>LH Smooth Kitty</t>
  </si>
  <si>
    <t>Pearls Moonshine</t>
  </si>
  <si>
    <t>K Code</t>
  </si>
  <si>
    <t>Jordyn Clark</t>
  </si>
  <si>
    <t>Jac Dun Made A Shine</t>
  </si>
  <si>
    <t>Class offered (10) TEN times in 2022</t>
  </si>
  <si>
    <t>Green Horse herd work-offered 8 times in 2022</t>
  </si>
  <si>
    <t>Aubrey Shockro</t>
  </si>
  <si>
    <t>Lilly Whiteley</t>
  </si>
  <si>
    <t>LeeAnn Whiteley</t>
  </si>
  <si>
    <t>PJ Drybala</t>
  </si>
  <si>
    <t>Dill</t>
  </si>
  <si>
    <t>Zippos Bolt</t>
  </si>
  <si>
    <t>Limited Non Pro Bridle</t>
  </si>
  <si>
    <t>LHF Smooth Kitty</t>
  </si>
  <si>
    <t>Intermediate Non Pro Boxing</t>
  </si>
  <si>
    <t>Non Pro Boxing</t>
  </si>
  <si>
    <t>Robin Waite</t>
  </si>
  <si>
    <t>C R Mr Beans</t>
  </si>
  <si>
    <t>Amanda Whiteley</t>
  </si>
  <si>
    <t>Jane Moulton</t>
  </si>
  <si>
    <t>Pepto Playing Merada</t>
  </si>
  <si>
    <t>Non Pro Hackamore</t>
  </si>
  <si>
    <t>Limited Non Pro Boxing</t>
  </si>
  <si>
    <t>Kaitlin Reed</t>
  </si>
  <si>
    <t>Blues Lucky Spook</t>
  </si>
  <si>
    <t>Alex Morency</t>
  </si>
  <si>
    <t>Smokinhottatertot</t>
  </si>
  <si>
    <t>Laura Brodeur</t>
  </si>
  <si>
    <t>Ultra Fine Shine</t>
  </si>
  <si>
    <t>Majors Nifty Gun</t>
  </si>
  <si>
    <t>Youth Fence</t>
  </si>
  <si>
    <t>Box Drive</t>
  </si>
  <si>
    <t>Heather Wilson - Labbe</t>
  </si>
  <si>
    <t>Guns RN Town</t>
  </si>
  <si>
    <t>Danielle Jones</t>
  </si>
  <si>
    <t>Electric Reward</t>
  </si>
  <si>
    <t>Billie Hill</t>
  </si>
  <si>
    <t>Smart Like Magic</t>
  </si>
  <si>
    <t>Pat Gossage</t>
  </si>
  <si>
    <t>Archer</t>
  </si>
  <si>
    <t xml:space="preserve">Billie Hill </t>
  </si>
  <si>
    <t>Abigail Ortiz</t>
  </si>
  <si>
    <t>Snahzie Baleys Rebel</t>
  </si>
  <si>
    <t>Heather Wilson-Labbe</t>
  </si>
  <si>
    <t>Holly Shockro</t>
  </si>
  <si>
    <t>LK Dunit Twist N Shine</t>
  </si>
  <si>
    <t>Ultra Fine Design</t>
  </si>
  <si>
    <t>Abby Ortiz</t>
  </si>
  <si>
    <t>DAY 1</t>
  </si>
  <si>
    <t>DAY 2</t>
  </si>
  <si>
    <t>Dream on Top Gun</t>
  </si>
  <si>
    <t>Jacob Partridge</t>
  </si>
  <si>
    <t>Prince Rey</t>
  </si>
  <si>
    <t>Ima Wild Feline</t>
  </si>
  <si>
    <t>Allison Wilshere</t>
  </si>
  <si>
    <t>Shiney Lil Mister</t>
  </si>
  <si>
    <t>Harold LaDue</t>
  </si>
  <si>
    <t>Zips Mac Master</t>
  </si>
  <si>
    <t>Lauren Partridge</t>
  </si>
  <si>
    <t>Alexandra Morency</t>
  </si>
  <si>
    <t>Jordan Celino</t>
  </si>
  <si>
    <t>Pretty Lady Rey</t>
  </si>
  <si>
    <t>Harold Ladue</t>
  </si>
  <si>
    <t>Wound A Little Tight</t>
  </si>
  <si>
    <t>Deb Moulton</t>
  </si>
  <si>
    <t>Right Lane Smarty</t>
  </si>
  <si>
    <t>Mylee Whiteley</t>
  </si>
  <si>
    <t>VR Merada Gold</t>
  </si>
  <si>
    <t>Lisa Bergeron</t>
  </si>
  <si>
    <t>CS Playing Fletch</t>
  </si>
  <si>
    <t>Tawnya Graves</t>
  </si>
  <si>
    <t>Susies Shining Aspen</t>
  </si>
  <si>
    <t>Jen Decker</t>
  </si>
  <si>
    <t>K code</t>
  </si>
  <si>
    <t>Flashy Frizideious</t>
  </si>
  <si>
    <t>CS Playin Fletch</t>
  </si>
  <si>
    <t>This Senioritas Smart</t>
  </si>
  <si>
    <t>Calamatie Jane</t>
  </si>
  <si>
    <t>Novice Youth</t>
  </si>
  <si>
    <t>Wright Oledo</t>
  </si>
  <si>
    <t>Mia Perotti</t>
  </si>
  <si>
    <t>Snakin Hickory</t>
  </si>
  <si>
    <t>Bill Alguire</t>
  </si>
  <si>
    <t>Dos O Bodee</t>
  </si>
  <si>
    <t>Violette Graves</t>
  </si>
  <si>
    <t>Sooner Little Pepto</t>
  </si>
  <si>
    <t>Dream On Top Gun</t>
  </si>
  <si>
    <t>Skyler Lawson</t>
  </si>
  <si>
    <t>Elans Stylish</t>
  </si>
  <si>
    <t>Robin Stang</t>
  </si>
  <si>
    <t>A Purrfect One Time</t>
  </si>
  <si>
    <t>Alex Sigler</t>
  </si>
  <si>
    <t>Wreckless Rey</t>
  </si>
  <si>
    <t>Little Boon Peep</t>
  </si>
  <si>
    <t>Krista Hetrick</t>
  </si>
  <si>
    <t>Jim Roth</t>
  </si>
  <si>
    <t>Kick Up The Lights</t>
  </si>
  <si>
    <t>Bill Jovenall</t>
  </si>
  <si>
    <t>Smooth Talkin Sue</t>
  </si>
  <si>
    <t>Desiree Hoyt</t>
  </si>
  <si>
    <t>DB Strictly Business</t>
  </si>
  <si>
    <t>Mandi Cain</t>
  </si>
  <si>
    <t>Beaus Smokin Pepto</t>
  </si>
  <si>
    <t>Nick Caneveri</t>
  </si>
  <si>
    <t>Ichi Patrona</t>
  </si>
  <si>
    <t>Erin Keys</t>
  </si>
  <si>
    <t>Cats Look Sinful</t>
  </si>
  <si>
    <t>Jeremy Cain</t>
  </si>
  <si>
    <t>NHFSparkysLenaTaylor</t>
  </si>
  <si>
    <t>Wudda Cudda Shudda</t>
  </si>
  <si>
    <t>Susanna Wiley</t>
  </si>
  <si>
    <t>Cats Highbrow Remedy</t>
  </si>
  <si>
    <t>Melissa Miller</t>
  </si>
  <si>
    <t>NRR Stylsih Starlite</t>
  </si>
  <si>
    <t>Charlotte Miller</t>
  </si>
  <si>
    <t>Buck N Some Change</t>
  </si>
  <si>
    <t>Moms Smart Kitty</t>
  </si>
  <si>
    <t>Emily Boldt</t>
  </si>
  <si>
    <t>Wild Sided</t>
  </si>
  <si>
    <t>Crista Boldt</t>
  </si>
  <si>
    <t>BigDazzle</t>
  </si>
  <si>
    <t>Miss Dellaware</t>
  </si>
  <si>
    <t>Zayne Lipka</t>
  </si>
  <si>
    <t>Junior/Crossbar Hobby</t>
  </si>
  <si>
    <t>McKenzie Meadows</t>
  </si>
  <si>
    <t>Hollywood</t>
  </si>
  <si>
    <t>Addison Meadows</t>
  </si>
  <si>
    <t>Wade Lipka</t>
  </si>
  <si>
    <t>Using Horse</t>
  </si>
  <si>
    <t>Blueper/Pop</t>
  </si>
  <si>
    <t>Woody Taylor</t>
  </si>
  <si>
    <t>Shine On Diamonds</t>
  </si>
  <si>
    <t>Brandy Johnson</t>
  </si>
  <si>
    <t>Duals Big Catt</t>
  </si>
  <si>
    <t>Mark Sigler</t>
  </si>
  <si>
    <t>Some Sweet Bettincat</t>
  </si>
  <si>
    <t>SW Pretty Boy Pistol</t>
  </si>
  <si>
    <t>Jed Lawrence</t>
  </si>
  <si>
    <t>Blu Boon Shining</t>
  </si>
  <si>
    <t>Becky Lipka</t>
  </si>
  <si>
    <t>This Cats Boss</t>
  </si>
  <si>
    <t>Art Buentello</t>
  </si>
  <si>
    <t>Chics Lectricplayboy</t>
  </si>
  <si>
    <t>Lil Dualena CD</t>
  </si>
  <si>
    <t>Leslie Gilley</t>
  </si>
  <si>
    <t>Jenna Wood</t>
  </si>
  <si>
    <t>Peppy Oak Montana</t>
  </si>
  <si>
    <t>Anita Flick</t>
  </si>
  <si>
    <t>Dualing Moonshine</t>
  </si>
  <si>
    <t>No YE awards for this class</t>
  </si>
  <si>
    <t>Chris Cavin</t>
  </si>
  <si>
    <t>Shining Chex To Cash</t>
  </si>
  <si>
    <t>Liz Piccone</t>
  </si>
  <si>
    <t>Taylor Wells</t>
  </si>
  <si>
    <t>Tonto Rodriguez</t>
  </si>
  <si>
    <t>Antonia Gaines</t>
  </si>
  <si>
    <t>Titan</t>
  </si>
  <si>
    <t>Steve Black</t>
  </si>
  <si>
    <t>Shine On My Gun</t>
  </si>
  <si>
    <t>Diana Templeton</t>
  </si>
  <si>
    <t>Slidin Spark</t>
  </si>
  <si>
    <t>Heza Royal Chic</t>
  </si>
  <si>
    <t>Takesonechictosmokum</t>
  </si>
  <si>
    <t>Hes A Stylish Oak</t>
  </si>
  <si>
    <t>Talk It Walk IT</t>
  </si>
  <si>
    <t>Jennifer Richards</t>
  </si>
  <si>
    <t>Bright CD Lights</t>
  </si>
  <si>
    <t>Kirsten Hesson</t>
  </si>
  <si>
    <t>Nick Canevari</t>
  </si>
  <si>
    <t>Sarah Canervari</t>
  </si>
  <si>
    <t>Lauren Wells</t>
  </si>
  <si>
    <t>Juiced Up Enterprise</t>
  </si>
  <si>
    <t>Sliding Spark</t>
  </si>
  <si>
    <t>One Time At Bandkamp</t>
  </si>
  <si>
    <t>Roxsanne</t>
  </si>
  <si>
    <t>Smokin Jonez</t>
  </si>
  <si>
    <t>Caroline Fletcher</t>
  </si>
  <si>
    <t>Boon Chic A Rey Rey</t>
  </si>
  <si>
    <t>NRR Stylish Starlite</t>
  </si>
  <si>
    <t>Class offered (8) TEN times in 2022</t>
  </si>
  <si>
    <t>To qualify for year end awards, must show at least (4) FIVE times.</t>
  </si>
  <si>
    <t>Class offered (9) TEN times in 2022</t>
  </si>
  <si>
    <t>Gabby Crawford</t>
  </si>
  <si>
    <t>Muck N Some Change</t>
  </si>
  <si>
    <t>YE = you have already shown 4 or more times and already qualified for awards</t>
  </si>
  <si>
    <t>Morgan Rievel</t>
  </si>
  <si>
    <t>DL Fannie</t>
  </si>
  <si>
    <t>Sunday</t>
  </si>
  <si>
    <t>Kaleigh Canfield</t>
  </si>
  <si>
    <t>Laruen Partridge</t>
  </si>
  <si>
    <t>Victoria Seip</t>
  </si>
  <si>
    <t>I Inherited Smarts</t>
  </si>
  <si>
    <t>Sat</t>
  </si>
  <si>
    <t>Tommytime</t>
  </si>
  <si>
    <t>MLK Black Archer</t>
  </si>
  <si>
    <t>Flashy Fritzdeous</t>
  </si>
  <si>
    <t>Raelynn Whiteley</t>
  </si>
  <si>
    <t>Caroline Field</t>
  </si>
  <si>
    <t>Nu Flying Cowboy</t>
  </si>
  <si>
    <t>Ellen Field</t>
  </si>
  <si>
    <t>Cat/Fritz</t>
  </si>
  <si>
    <t>Gota Play Bluegrass</t>
  </si>
  <si>
    <t>Sara Rourke</t>
  </si>
  <si>
    <t>Gota Play Blugrass</t>
  </si>
  <si>
    <t>Stylin Little Lady</t>
  </si>
  <si>
    <t>Badge of War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</si>
</sst>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rgb="FFFF0000"/>
      <name val="Times New Roman"/>
      <family val="1"/>
    </font>
    <font>
      <sz val="12"/>
      <color rgb="FF00B0F0"/>
      <name val="Times New Roman"/>
      <family val="1"/>
    </font>
    <font>
      <b/>
      <sz val="12"/>
      <color theme="9" tint="-0.249977111117893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b/>
      <sz val="12"/>
      <color rgb="FF00B0F0"/>
      <name val="Times New Roman"/>
      <family val="1"/>
    </font>
    <font>
      <b/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9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43" fontId="2" fillId="0" borderId="0" xfId="0" applyNumberFormat="1" applyFont="1"/>
    <xf numFmtId="43" fontId="5" fillId="0" borderId="0" xfId="0" applyNumberFormat="1" applyFont="1"/>
    <xf numFmtId="0" fontId="3" fillId="0" borderId="0" xfId="0" applyFont="1" applyAlignment="1">
      <alignment horizontal="center"/>
    </xf>
    <xf numFmtId="43" fontId="2" fillId="0" borderId="0" xfId="1" applyFont="1"/>
    <xf numFmtId="0" fontId="3" fillId="0" borderId="0" xfId="0" applyFont="1" applyAlignment="1">
      <alignment horizontal="center" vertical="center"/>
    </xf>
    <xf numFmtId="14" fontId="2" fillId="0" borderId="1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4" fontId="2" fillId="0" borderId="6" xfId="0" applyNumberFormat="1" applyFont="1" applyBorder="1" applyAlignment="1">
      <alignment horizontal="center"/>
    </xf>
    <xf numFmtId="43" fontId="2" fillId="0" borderId="0" xfId="1" applyFont="1" applyFill="1"/>
    <xf numFmtId="0" fontId="2" fillId="0" borderId="1" xfId="0" applyFont="1" applyBorder="1" applyAlignment="1">
      <alignment horizontal="center"/>
    </xf>
    <xf numFmtId="43" fontId="2" fillId="0" borderId="2" xfId="1" applyFont="1" applyFill="1" applyBorder="1"/>
    <xf numFmtId="43" fontId="2" fillId="0" borderId="8" xfId="1" applyFont="1" applyFill="1" applyBorder="1"/>
    <xf numFmtId="43" fontId="2" fillId="0" borderId="9" xfId="1" applyFont="1" applyFill="1" applyBorder="1"/>
    <xf numFmtId="43" fontId="2" fillId="0" borderId="10" xfId="1" applyFont="1" applyBorder="1"/>
    <xf numFmtId="43" fontId="2" fillId="0" borderId="11" xfId="1" applyFont="1" applyBorder="1"/>
    <xf numFmtId="0" fontId="2" fillId="0" borderId="10" xfId="0" applyFont="1" applyBorder="1"/>
    <xf numFmtId="0" fontId="2" fillId="0" borderId="11" xfId="0" applyFont="1" applyBorder="1"/>
    <xf numFmtId="43" fontId="2" fillId="0" borderId="10" xfId="1" applyFont="1" applyFill="1" applyBorder="1"/>
    <xf numFmtId="43" fontId="2" fillId="0" borderId="11" xfId="1" applyFont="1" applyFill="1" applyBorder="1"/>
    <xf numFmtId="43" fontId="2" fillId="0" borderId="15" xfId="1" applyFont="1" applyFill="1" applyBorder="1"/>
    <xf numFmtId="43" fontId="2" fillId="0" borderId="17" xfId="1" applyFont="1" applyFill="1" applyBorder="1"/>
    <xf numFmtId="43" fontId="2" fillId="0" borderId="18" xfId="1" applyFont="1" applyFill="1" applyBorder="1"/>
    <xf numFmtId="43" fontId="2" fillId="0" borderId="20" xfId="1" applyFont="1" applyFill="1" applyBorder="1"/>
    <xf numFmtId="43" fontId="2" fillId="0" borderId="21" xfId="1" applyFont="1" applyFill="1" applyBorder="1"/>
    <xf numFmtId="43" fontId="2" fillId="0" borderId="23" xfId="1" applyFont="1" applyFill="1" applyBorder="1"/>
    <xf numFmtId="43" fontId="2" fillId="0" borderId="24" xfId="1" applyFont="1" applyFill="1" applyBorder="1"/>
    <xf numFmtId="14" fontId="2" fillId="0" borderId="4" xfId="0" applyNumberFormat="1" applyFont="1" applyBorder="1" applyAlignment="1">
      <alignment horizontal="center"/>
    </xf>
    <xf numFmtId="14" fontId="2" fillId="0" borderId="26" xfId="0" applyNumberFormat="1" applyFont="1" applyBorder="1" applyAlignment="1">
      <alignment horizontal="center"/>
    </xf>
    <xf numFmtId="14" fontId="2" fillId="0" borderId="30" xfId="0" applyNumberFormat="1" applyFont="1" applyBorder="1" applyAlignment="1">
      <alignment horizontal="center"/>
    </xf>
    <xf numFmtId="43" fontId="2" fillId="2" borderId="23" xfId="1" applyFont="1" applyFill="1" applyBorder="1"/>
    <xf numFmtId="43" fontId="2" fillId="2" borderId="24" xfId="1" applyFont="1" applyFill="1" applyBorder="1"/>
    <xf numFmtId="14" fontId="2" fillId="0" borderId="29" xfId="0" applyNumberFormat="1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43" fontId="2" fillId="0" borderId="1" xfId="1" applyFont="1" applyFill="1" applyBorder="1"/>
    <xf numFmtId="0" fontId="2" fillId="0" borderId="20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18" xfId="0" applyFont="1" applyBorder="1"/>
    <xf numFmtId="0" fontId="2" fillId="0" borderId="0" xfId="0" applyFont="1" applyAlignment="1">
      <alignment vertical="center"/>
    </xf>
    <xf numFmtId="0" fontId="2" fillId="0" borderId="3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29" xfId="0" applyFont="1" applyBorder="1" applyAlignment="1">
      <alignment horizontal="center" vertical="center"/>
    </xf>
    <xf numFmtId="14" fontId="2" fillId="0" borderId="13" xfId="0" applyNumberFormat="1" applyFont="1" applyBorder="1" applyAlignment="1">
      <alignment horizontal="center"/>
    </xf>
    <xf numFmtId="14" fontId="2" fillId="0" borderId="14" xfId="0" applyNumberFormat="1" applyFont="1" applyBorder="1" applyAlignment="1">
      <alignment horizontal="center"/>
    </xf>
    <xf numFmtId="14" fontId="2" fillId="0" borderId="8" xfId="0" applyNumberFormat="1" applyFont="1" applyBorder="1" applyAlignment="1">
      <alignment horizontal="center"/>
    </xf>
    <xf numFmtId="14" fontId="2" fillId="0" borderId="9" xfId="0" applyNumberFormat="1" applyFont="1" applyBorder="1" applyAlignment="1">
      <alignment horizontal="center"/>
    </xf>
    <xf numFmtId="14" fontId="2" fillId="0" borderId="23" xfId="0" applyNumberFormat="1" applyFont="1" applyBorder="1" applyAlignment="1">
      <alignment horizontal="center"/>
    </xf>
    <xf numFmtId="14" fontId="2" fillId="0" borderId="24" xfId="0" applyNumberFormat="1" applyFont="1" applyBorder="1" applyAlignment="1">
      <alignment horizontal="center"/>
    </xf>
    <xf numFmtId="0" fontId="2" fillId="0" borderId="30" xfId="0" applyFont="1" applyBorder="1" applyAlignment="1">
      <alignment horizontal="center" vertical="center"/>
    </xf>
    <xf numFmtId="14" fontId="2" fillId="0" borderId="26" xfId="0" applyNumberFormat="1" applyFont="1" applyBorder="1" applyAlignment="1">
      <alignment vertical="center"/>
    </xf>
    <xf numFmtId="14" fontId="2" fillId="0" borderId="27" xfId="0" applyNumberFormat="1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14" fontId="2" fillId="0" borderId="10" xfId="0" applyNumberFormat="1" applyFont="1" applyBorder="1" applyAlignment="1">
      <alignment horizontal="center"/>
    </xf>
    <xf numFmtId="14" fontId="2" fillId="0" borderId="11" xfId="0" applyNumberFormat="1" applyFont="1" applyBorder="1" applyAlignment="1">
      <alignment horizontal="center"/>
    </xf>
    <xf numFmtId="14" fontId="2" fillId="0" borderId="31" xfId="0" applyNumberFormat="1" applyFont="1" applyBorder="1" applyAlignment="1">
      <alignment horizontal="center" vertical="center"/>
    </xf>
    <xf numFmtId="14" fontId="2" fillId="0" borderId="27" xfId="0" applyNumberFormat="1" applyFont="1" applyBorder="1" applyAlignment="1">
      <alignment horizontal="center" vertical="center"/>
    </xf>
    <xf numFmtId="0" fontId="3" fillId="0" borderId="0" xfId="0" applyFont="1"/>
    <xf numFmtId="43" fontId="2" fillId="0" borderId="12" xfId="0" applyNumberFormat="1" applyFont="1" applyBorder="1"/>
    <xf numFmtId="0" fontId="2" fillId="0" borderId="12" xfId="0" applyFont="1" applyBorder="1"/>
    <xf numFmtId="43" fontId="4" fillId="0" borderId="12" xfId="0" applyNumberFormat="1" applyFont="1" applyBorder="1"/>
    <xf numFmtId="43" fontId="5" fillId="0" borderId="12" xfId="0" applyNumberFormat="1" applyFont="1" applyBorder="1"/>
    <xf numFmtId="14" fontId="2" fillId="0" borderId="28" xfId="0" applyNumberFormat="1" applyFont="1" applyBorder="1" applyAlignment="1">
      <alignment horizontal="center" vertical="center"/>
    </xf>
    <xf numFmtId="14" fontId="2" fillId="0" borderId="29" xfId="0" applyNumberFormat="1" applyFont="1" applyBorder="1" applyAlignment="1">
      <alignment horizontal="center" vertical="center"/>
    </xf>
    <xf numFmtId="43" fontId="4" fillId="0" borderId="0" xfId="0" applyNumberFormat="1" applyFont="1"/>
    <xf numFmtId="14" fontId="2" fillId="0" borderId="26" xfId="0" applyNumberFormat="1" applyFont="1" applyBorder="1" applyAlignment="1">
      <alignment horizontal="center" vertical="center"/>
    </xf>
    <xf numFmtId="14" fontId="2" fillId="0" borderId="30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3" fontId="2" fillId="0" borderId="3" xfId="0" applyNumberFormat="1" applyFont="1" applyBorder="1"/>
    <xf numFmtId="43" fontId="4" fillId="0" borderId="3" xfId="0" applyNumberFormat="1" applyFont="1" applyBorder="1"/>
    <xf numFmtId="43" fontId="5" fillId="0" borderId="3" xfId="0" applyNumberFormat="1" applyFont="1" applyBorder="1"/>
    <xf numFmtId="0" fontId="2" fillId="0" borderId="22" xfId="0" applyFont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/>
    <xf numFmtId="0" fontId="2" fillId="0" borderId="21" xfId="0" applyFont="1" applyBorder="1" applyAlignment="1">
      <alignment horizontal="center"/>
    </xf>
    <xf numFmtId="43" fontId="2" fillId="0" borderId="35" xfId="1" applyFont="1" applyFill="1" applyBorder="1"/>
    <xf numFmtId="14" fontId="2" fillId="0" borderId="34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43" fontId="2" fillId="0" borderId="12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43" fontId="4" fillId="0" borderId="12" xfId="0" applyNumberFormat="1" applyFont="1" applyBorder="1" applyAlignment="1">
      <alignment horizontal="center"/>
    </xf>
    <xf numFmtId="43" fontId="5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43" fontId="2" fillId="0" borderId="7" xfId="0" applyNumberFormat="1" applyFont="1" applyBorder="1"/>
    <xf numFmtId="14" fontId="2" fillId="0" borderId="20" xfId="0" applyNumberFormat="1" applyFont="1" applyBorder="1" applyAlignment="1">
      <alignment horizontal="center"/>
    </xf>
    <xf numFmtId="14" fontId="2" fillId="0" borderId="46" xfId="0" applyNumberFormat="1" applyFont="1" applyBorder="1" applyAlignment="1">
      <alignment horizontal="center"/>
    </xf>
    <xf numFmtId="14" fontId="2" fillId="0" borderId="33" xfId="0" applyNumberFormat="1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43" fontId="2" fillId="0" borderId="5" xfId="1" applyFont="1" applyFill="1" applyBorder="1"/>
    <xf numFmtId="14" fontId="2" fillId="0" borderId="41" xfId="0" applyNumberFormat="1" applyFont="1" applyBorder="1" applyAlignment="1">
      <alignment vertical="center"/>
    </xf>
    <xf numFmtId="14" fontId="2" fillId="0" borderId="43" xfId="0" applyNumberFormat="1" applyFont="1" applyBorder="1" applyAlignment="1">
      <alignment vertical="center"/>
    </xf>
    <xf numFmtId="43" fontId="2" fillId="0" borderId="32" xfId="1" applyFont="1" applyFill="1" applyBorder="1"/>
    <xf numFmtId="43" fontId="2" fillId="0" borderId="14" xfId="1" applyFont="1" applyFill="1" applyBorder="1"/>
    <xf numFmtId="0" fontId="2" fillId="0" borderId="41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43" fontId="2" fillId="0" borderId="43" xfId="1" applyFont="1" applyFill="1" applyBorder="1"/>
    <xf numFmtId="44" fontId="2" fillId="0" borderId="49" xfId="2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2" fillId="0" borderId="0" xfId="0" quotePrefix="1" applyFont="1"/>
    <xf numFmtId="0" fontId="10" fillId="0" borderId="48" xfId="0" applyFont="1" applyBorder="1" applyAlignment="1">
      <alignment horizontal="center" vertical="center" wrapText="1"/>
    </xf>
    <xf numFmtId="43" fontId="0" fillId="0" borderId="0" xfId="1" applyFont="1" applyFill="1"/>
    <xf numFmtId="0" fontId="7" fillId="0" borderId="0" xfId="0" applyFont="1" applyAlignment="1">
      <alignment horizontal="center"/>
    </xf>
    <xf numFmtId="14" fontId="2" fillId="0" borderId="25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20" xfId="0" applyFont="1" applyBorder="1"/>
    <xf numFmtId="0" fontId="2" fillId="0" borderId="24" xfId="0" applyFont="1" applyBorder="1"/>
    <xf numFmtId="43" fontId="2" fillId="0" borderId="22" xfId="1" applyFont="1" applyFill="1" applyBorder="1"/>
    <xf numFmtId="0" fontId="2" fillId="0" borderId="9" xfId="0" applyFont="1" applyBorder="1"/>
    <xf numFmtId="0" fontId="2" fillId="0" borderId="21" xfId="0" applyFont="1" applyBorder="1"/>
    <xf numFmtId="0" fontId="2" fillId="0" borderId="2" xfId="0" applyFont="1" applyBorder="1"/>
    <xf numFmtId="0" fontId="2" fillId="0" borderId="47" xfId="0" applyFont="1" applyBorder="1"/>
    <xf numFmtId="43" fontId="2" fillId="0" borderId="16" xfId="1" applyFont="1" applyFill="1" applyBorder="1"/>
    <xf numFmtId="43" fontId="2" fillId="0" borderId="4" xfId="1" applyFont="1" applyFill="1" applyBorder="1"/>
    <xf numFmtId="43" fontId="2" fillId="0" borderId="46" xfId="1" applyFont="1" applyFill="1" applyBorder="1"/>
    <xf numFmtId="43" fontId="2" fillId="0" borderId="33" xfId="1" applyFont="1" applyFill="1" applyBorder="1"/>
    <xf numFmtId="43" fontId="2" fillId="0" borderId="41" xfId="1" applyFont="1" applyFill="1" applyBorder="1"/>
    <xf numFmtId="43" fontId="2" fillId="2" borderId="6" xfId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14" fontId="2" fillId="0" borderId="32" xfId="0" applyNumberFormat="1" applyFont="1" applyBorder="1" applyAlignment="1">
      <alignment horizontal="center"/>
    </xf>
    <xf numFmtId="14" fontId="2" fillId="0" borderId="53" xfId="0" applyNumberFormat="1" applyFont="1" applyBorder="1" applyAlignment="1">
      <alignment horizontal="center"/>
    </xf>
    <xf numFmtId="14" fontId="2" fillId="0" borderId="54" xfId="0" applyNumberFormat="1" applyFont="1" applyBorder="1" applyAlignment="1">
      <alignment horizontal="center"/>
    </xf>
    <xf numFmtId="14" fontId="2" fillId="0" borderId="55" xfId="0" applyNumberFormat="1" applyFont="1" applyBorder="1" applyAlignment="1">
      <alignment horizontal="center"/>
    </xf>
    <xf numFmtId="0" fontId="11" fillId="0" borderId="0" xfId="0" applyFont="1"/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2" fillId="0" borderId="25" xfId="1" applyNumberFormat="1" applyFont="1" applyFill="1" applyBorder="1" applyAlignment="1">
      <alignment horizontal="center"/>
    </xf>
    <xf numFmtId="43" fontId="2" fillId="0" borderId="25" xfId="1" applyFont="1" applyFill="1" applyBorder="1" applyAlignment="1">
      <alignment horizontal="center"/>
    </xf>
    <xf numFmtId="43" fontId="12" fillId="0" borderId="24" xfId="1" applyFont="1" applyFill="1" applyBorder="1" applyAlignment="1">
      <alignment horizontal="center"/>
    </xf>
    <xf numFmtId="2" fontId="2" fillId="0" borderId="25" xfId="1" applyNumberFormat="1" applyFont="1" applyFill="1" applyBorder="1"/>
    <xf numFmtId="1" fontId="3" fillId="0" borderId="0" xfId="0" applyNumberFormat="1" applyFont="1" applyAlignment="1">
      <alignment horizontal="center"/>
    </xf>
    <xf numFmtId="43" fontId="3" fillId="0" borderId="12" xfId="0" applyNumberFormat="1" applyFont="1" applyBorder="1"/>
    <xf numFmtId="0" fontId="7" fillId="0" borderId="8" xfId="0" applyFont="1" applyBorder="1"/>
    <xf numFmtId="0" fontId="7" fillId="0" borderId="1" xfId="0" applyFont="1" applyBorder="1"/>
    <xf numFmtId="2" fontId="12" fillId="0" borderId="9" xfId="1" applyNumberFormat="1" applyFont="1" applyFill="1" applyBorder="1" applyAlignment="1">
      <alignment horizontal="center"/>
    </xf>
    <xf numFmtId="2" fontId="2" fillId="0" borderId="6" xfId="1" applyNumberFormat="1" applyFont="1" applyFill="1" applyBorder="1" applyAlignment="1">
      <alignment horizontal="center"/>
    </xf>
    <xf numFmtId="43" fontId="2" fillId="0" borderId="6" xfId="1" applyFont="1" applyFill="1" applyBorder="1" applyAlignment="1">
      <alignment horizontal="center"/>
    </xf>
    <xf numFmtId="1" fontId="3" fillId="0" borderId="1" xfId="1" applyNumberFormat="1" applyFont="1" applyFill="1" applyBorder="1" applyAlignment="1">
      <alignment horizontal="center"/>
    </xf>
    <xf numFmtId="43" fontId="12" fillId="0" borderId="9" xfId="1" applyFont="1" applyFill="1" applyBorder="1" applyAlignment="1">
      <alignment horizontal="center"/>
    </xf>
    <xf numFmtId="2" fontId="2" fillId="0" borderId="6" xfId="1" applyNumberFormat="1" applyFont="1" applyFill="1" applyBorder="1"/>
    <xf numFmtId="43" fontId="2" fillId="0" borderId="6" xfId="1" applyFont="1" applyFill="1" applyBorder="1"/>
    <xf numFmtId="1" fontId="3" fillId="0" borderId="6" xfId="1" applyNumberFormat="1" applyFont="1" applyFill="1" applyBorder="1" applyAlignment="1">
      <alignment horizontal="center"/>
    </xf>
    <xf numFmtId="2" fontId="12" fillId="0" borderId="9" xfId="1" applyNumberFormat="1" applyFont="1" applyFill="1" applyBorder="1"/>
    <xf numFmtId="2" fontId="2" fillId="0" borderId="2" xfId="1" applyNumberFormat="1" applyFont="1" applyFill="1" applyBorder="1" applyAlignment="1">
      <alignment horizontal="center"/>
    </xf>
    <xf numFmtId="2" fontId="2" fillId="0" borderId="8" xfId="1" applyNumberFormat="1" applyFont="1" applyFill="1" applyBorder="1" applyAlignment="1">
      <alignment horizontal="center"/>
    </xf>
    <xf numFmtId="2" fontId="2" fillId="0" borderId="8" xfId="1" applyNumberFormat="1" applyFont="1" applyFill="1" applyBorder="1"/>
    <xf numFmtId="2" fontId="12" fillId="0" borderId="21" xfId="1" applyNumberFormat="1" applyFont="1" applyFill="1" applyBorder="1" applyAlignment="1">
      <alignment horizontal="center"/>
    </xf>
    <xf numFmtId="43" fontId="12" fillId="0" borderId="21" xfId="1" applyFont="1" applyFill="1" applyBorder="1" applyAlignment="1">
      <alignment horizontal="center"/>
    </xf>
    <xf numFmtId="2" fontId="2" fillId="0" borderId="52" xfId="1" applyNumberFormat="1" applyFont="1" applyFill="1" applyBorder="1" applyAlignment="1">
      <alignment horizontal="center"/>
    </xf>
    <xf numFmtId="43" fontId="2" fillId="0" borderId="52" xfId="1" applyFont="1" applyFill="1" applyBorder="1" applyAlignment="1">
      <alignment horizontal="center"/>
    </xf>
    <xf numFmtId="1" fontId="3" fillId="0" borderId="46" xfId="1" applyNumberFormat="1" applyFont="1" applyFill="1" applyBorder="1" applyAlignment="1">
      <alignment horizontal="center"/>
    </xf>
    <xf numFmtId="0" fontId="7" fillId="0" borderId="10" xfId="0" applyFont="1" applyBorder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43" fontId="2" fillId="0" borderId="0" xfId="1" applyFont="1" applyFill="1" applyBorder="1"/>
    <xf numFmtId="43" fontId="2" fillId="0" borderId="0" xfId="1" applyFont="1" applyBorder="1"/>
    <xf numFmtId="2" fontId="2" fillId="0" borderId="25" xfId="0" applyNumberFormat="1" applyFont="1" applyBorder="1" applyAlignment="1">
      <alignment horizontal="center"/>
    </xf>
    <xf numFmtId="1" fontId="3" fillId="0" borderId="25" xfId="0" applyNumberFormat="1" applyFont="1" applyBorder="1" applyAlignment="1">
      <alignment horizontal="center"/>
    </xf>
    <xf numFmtId="2" fontId="2" fillId="0" borderId="5" xfId="1" applyNumberFormat="1" applyFont="1" applyFill="1" applyBorder="1" applyAlignment="1">
      <alignment horizontal="center"/>
    </xf>
    <xf numFmtId="1" fontId="3" fillId="0" borderId="25" xfId="1" applyNumberFormat="1" applyFont="1" applyFill="1" applyBorder="1" applyAlignment="1">
      <alignment horizontal="center"/>
    </xf>
    <xf numFmtId="2" fontId="2" fillId="0" borderId="23" xfId="1" applyNumberFormat="1" applyFont="1" applyFill="1" applyBorder="1" applyAlignment="1">
      <alignment horizontal="center"/>
    </xf>
    <xf numFmtId="43" fontId="2" fillId="0" borderId="25" xfId="1" applyFont="1" applyFill="1" applyBorder="1"/>
    <xf numFmtId="2" fontId="2" fillId="0" borderId="5" xfId="0" applyNumberFormat="1" applyFont="1" applyBorder="1"/>
    <xf numFmtId="2" fontId="2" fillId="0" borderId="25" xfId="0" applyNumberFormat="1" applyFont="1" applyBorder="1"/>
    <xf numFmtId="2" fontId="2" fillId="0" borderId="48" xfId="0" applyNumberFormat="1" applyFont="1" applyBorder="1"/>
    <xf numFmtId="2" fontId="2" fillId="0" borderId="23" xfId="1" applyNumberFormat="1" applyFont="1" applyFill="1" applyBorder="1"/>
    <xf numFmtId="2" fontId="12" fillId="0" borderId="24" xfId="1" applyNumberFormat="1" applyFont="1" applyFill="1" applyBorder="1" applyAlignment="1">
      <alignment horizontal="center"/>
    </xf>
    <xf numFmtId="2" fontId="12" fillId="0" borderId="24" xfId="1" applyNumberFormat="1" applyFont="1" applyFill="1" applyBorder="1"/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2" fontId="2" fillId="0" borderId="2" xfId="0" applyNumberFormat="1" applyFont="1" applyBorder="1"/>
    <xf numFmtId="2" fontId="2" fillId="0" borderId="6" xfId="0" applyNumberFormat="1" applyFont="1" applyBorder="1"/>
    <xf numFmtId="2" fontId="2" fillId="0" borderId="1" xfId="0" applyNumberFormat="1" applyFont="1" applyBorder="1"/>
    <xf numFmtId="2" fontId="2" fillId="0" borderId="42" xfId="0" applyNumberFormat="1" applyFont="1" applyBorder="1"/>
    <xf numFmtId="0" fontId="3" fillId="0" borderId="1" xfId="0" applyFont="1" applyBorder="1" applyAlignment="1">
      <alignment horizontal="center"/>
    </xf>
    <xf numFmtId="43" fontId="2" fillId="0" borderId="1" xfId="1" applyFont="1" applyFill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2" fontId="2" fillId="0" borderId="52" xfId="0" applyNumberFormat="1" applyFont="1" applyBorder="1" applyAlignment="1">
      <alignment horizontal="center"/>
    </xf>
    <xf numFmtId="2" fontId="2" fillId="0" borderId="47" xfId="1" applyNumberFormat="1" applyFont="1" applyFill="1" applyBorder="1" applyAlignment="1">
      <alignment horizontal="center"/>
    </xf>
    <xf numFmtId="2" fontId="2" fillId="0" borderId="21" xfId="1" applyNumberFormat="1" applyFont="1" applyFill="1" applyBorder="1" applyAlignment="1">
      <alignment horizontal="center"/>
    </xf>
    <xf numFmtId="1" fontId="3" fillId="0" borderId="46" xfId="0" applyNumberFormat="1" applyFont="1" applyBorder="1" applyAlignment="1">
      <alignment horizontal="center"/>
    </xf>
    <xf numFmtId="2" fontId="2" fillId="0" borderId="20" xfId="1" applyNumberFormat="1" applyFont="1" applyFill="1" applyBorder="1" applyAlignment="1">
      <alignment horizontal="center"/>
    </xf>
    <xf numFmtId="43" fontId="2" fillId="0" borderId="52" xfId="1" applyFont="1" applyFill="1" applyBorder="1"/>
    <xf numFmtId="2" fontId="2" fillId="0" borderId="47" xfId="0" applyNumberFormat="1" applyFont="1" applyBorder="1"/>
    <xf numFmtId="2" fontId="2" fillId="0" borderId="52" xfId="0" applyNumberFormat="1" applyFont="1" applyBorder="1"/>
    <xf numFmtId="2" fontId="2" fillId="0" borderId="51" xfId="0" applyNumberFormat="1" applyFont="1" applyBorder="1"/>
    <xf numFmtId="0" fontId="3" fillId="0" borderId="46" xfId="0" applyFont="1" applyBorder="1" applyAlignment="1">
      <alignment horizontal="center"/>
    </xf>
    <xf numFmtId="2" fontId="2" fillId="0" borderId="20" xfId="1" applyNumberFormat="1" applyFont="1" applyFill="1" applyBorder="1"/>
    <xf numFmtId="2" fontId="2" fillId="0" borderId="52" xfId="1" applyNumberFormat="1" applyFont="1" applyFill="1" applyBorder="1"/>
    <xf numFmtId="2" fontId="2" fillId="0" borderId="21" xfId="1" applyNumberFormat="1" applyFont="1" applyFill="1" applyBorder="1"/>
    <xf numFmtId="1" fontId="3" fillId="0" borderId="52" xfId="1" applyNumberFormat="1" applyFont="1" applyFill="1" applyBorder="1" applyAlignment="1">
      <alignment horizontal="center"/>
    </xf>
    <xf numFmtId="2" fontId="3" fillId="0" borderId="52" xfId="1" applyNumberFormat="1" applyFont="1" applyFill="1" applyBorder="1"/>
    <xf numFmtId="2" fontId="12" fillId="0" borderId="21" xfId="1" applyNumberFormat="1" applyFont="1" applyFill="1" applyBorder="1"/>
    <xf numFmtId="43" fontId="2" fillId="0" borderId="46" xfId="1" applyFont="1" applyFill="1" applyBorder="1" applyAlignment="1">
      <alignment horizontal="center"/>
    </xf>
    <xf numFmtId="2" fontId="3" fillId="0" borderId="52" xfId="0" applyNumberFormat="1" applyFont="1" applyBorder="1" applyAlignment="1">
      <alignment horizontal="center"/>
    </xf>
    <xf numFmtId="2" fontId="12" fillId="0" borderId="21" xfId="0" applyNumberFormat="1" applyFont="1" applyBorder="1" applyAlignment="1">
      <alignment horizontal="center"/>
    </xf>
    <xf numFmtId="0" fontId="2" fillId="0" borderId="46" xfId="0" applyFont="1" applyBorder="1"/>
    <xf numFmtId="164" fontId="2" fillId="0" borderId="10" xfId="0" applyNumberFormat="1" applyFont="1" applyBorder="1" applyAlignment="1">
      <alignment horizontal="center" vertical="center"/>
    </xf>
    <xf numFmtId="164" fontId="2" fillId="0" borderId="39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22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164" fontId="2" fillId="0" borderId="50" xfId="0" applyNumberFormat="1" applyFont="1" applyBorder="1" applyAlignment="1">
      <alignment horizontal="center" vertical="center"/>
    </xf>
    <xf numFmtId="43" fontId="12" fillId="0" borderId="4" xfId="1" applyFont="1" applyFill="1" applyBorder="1" applyAlignment="1">
      <alignment horizontal="center"/>
    </xf>
    <xf numFmtId="43" fontId="12" fillId="0" borderId="1" xfId="1" applyFont="1" applyFill="1" applyBorder="1" applyAlignment="1">
      <alignment horizontal="center"/>
    </xf>
    <xf numFmtId="164" fontId="2" fillId="0" borderId="56" xfId="0" applyNumberFormat="1" applyFont="1" applyBorder="1" applyAlignment="1">
      <alignment horizontal="center" vertical="center"/>
    </xf>
    <xf numFmtId="2" fontId="2" fillId="0" borderId="10" xfId="1" applyNumberFormat="1" applyFont="1" applyFill="1" applyBorder="1" applyAlignment="1">
      <alignment horizontal="center"/>
    </xf>
    <xf numFmtId="2" fontId="2" fillId="0" borderId="39" xfId="1" applyNumberFormat="1" applyFont="1" applyFill="1" applyBorder="1" applyAlignment="1">
      <alignment horizontal="center"/>
    </xf>
    <xf numFmtId="43" fontId="2" fillId="0" borderId="39" xfId="1" applyFont="1" applyFill="1" applyBorder="1"/>
    <xf numFmtId="1" fontId="3" fillId="0" borderId="33" xfId="0" applyNumberFormat="1" applyFont="1" applyBorder="1" applyAlignment="1">
      <alignment horizontal="center"/>
    </xf>
    <xf numFmtId="2" fontId="2" fillId="0" borderId="11" xfId="1" applyNumberFormat="1" applyFont="1" applyFill="1" applyBorder="1"/>
    <xf numFmtId="2" fontId="12" fillId="0" borderId="1" xfId="1" applyNumberFormat="1" applyFont="1" applyFill="1" applyBorder="1" applyAlignment="1">
      <alignment horizontal="center"/>
    </xf>
    <xf numFmtId="2" fontId="2" fillId="0" borderId="5" xfId="1" applyNumberFormat="1" applyFont="1" applyFill="1" applyBorder="1"/>
    <xf numFmtId="2" fontId="2" fillId="0" borderId="2" xfId="1" applyNumberFormat="1" applyFont="1" applyFill="1" applyBorder="1"/>
    <xf numFmtId="2" fontId="2" fillId="0" borderId="47" xfId="1" applyNumberFormat="1" applyFont="1" applyFill="1" applyBorder="1"/>
    <xf numFmtId="43" fontId="2" fillId="2" borderId="8" xfId="1" applyFont="1" applyFill="1" applyBorder="1"/>
    <xf numFmtId="43" fontId="2" fillId="2" borderId="9" xfId="1" applyFont="1" applyFill="1" applyBorder="1"/>
    <xf numFmtId="43" fontId="2" fillId="0" borderId="57" xfId="1" applyFont="1" applyFill="1" applyBorder="1"/>
    <xf numFmtId="43" fontId="2" fillId="0" borderId="38" xfId="1" applyFont="1" applyFill="1" applyBorder="1"/>
    <xf numFmtId="43" fontId="2" fillId="2" borderId="20" xfId="1" applyFont="1" applyFill="1" applyBorder="1"/>
    <xf numFmtId="43" fontId="2" fillId="2" borderId="21" xfId="1" applyFont="1" applyFill="1" applyBorder="1"/>
    <xf numFmtId="43" fontId="2" fillId="2" borderId="10" xfId="1" applyFont="1" applyFill="1" applyBorder="1"/>
    <xf numFmtId="43" fontId="2" fillId="2" borderId="11" xfId="1" applyFont="1" applyFill="1" applyBorder="1"/>
    <xf numFmtId="43" fontId="2" fillId="2" borderId="2" xfId="1" applyFont="1" applyFill="1" applyBorder="1"/>
    <xf numFmtId="43" fontId="2" fillId="0" borderId="32" xfId="1" applyFont="1" applyFill="1" applyBorder="1" applyAlignment="1">
      <alignment horizontal="center"/>
    </xf>
    <xf numFmtId="43" fontId="2" fillId="0" borderId="53" xfId="1" applyFont="1" applyFill="1" applyBorder="1" applyAlignment="1">
      <alignment horizontal="center"/>
    </xf>
    <xf numFmtId="43" fontId="3" fillId="0" borderId="53" xfId="1" applyFont="1" applyFill="1" applyBorder="1" applyAlignment="1">
      <alignment horizontal="center"/>
    </xf>
    <xf numFmtId="43" fontId="12" fillId="0" borderId="14" xfId="1" applyFont="1" applyFill="1" applyBorder="1" applyAlignment="1">
      <alignment horizontal="center"/>
    </xf>
    <xf numFmtId="43" fontId="2" fillId="0" borderId="5" xfId="1" applyFont="1" applyFill="1" applyBorder="1" applyAlignment="1">
      <alignment horizontal="center"/>
    </xf>
    <xf numFmtId="43" fontId="2" fillId="0" borderId="8" xfId="1" applyFont="1" applyFill="1" applyBorder="1" applyAlignment="1">
      <alignment horizontal="center"/>
    </xf>
    <xf numFmtId="43" fontId="3" fillId="0" borderId="6" xfId="1" applyFont="1" applyFill="1" applyBorder="1" applyAlignment="1">
      <alignment horizontal="center"/>
    </xf>
    <xf numFmtId="43" fontId="2" fillId="0" borderId="2" xfId="1" applyFont="1" applyFill="1" applyBorder="1" applyAlignment="1">
      <alignment horizontal="center"/>
    </xf>
    <xf numFmtId="43" fontId="2" fillId="2" borderId="41" xfId="1" applyFont="1" applyFill="1" applyBorder="1"/>
    <xf numFmtId="43" fontId="2" fillId="2" borderId="43" xfId="1" applyFont="1" applyFill="1" applyBorder="1"/>
    <xf numFmtId="43" fontId="2" fillId="2" borderId="17" xfId="1" applyFont="1" applyFill="1" applyBorder="1"/>
    <xf numFmtId="43" fontId="2" fillId="2" borderId="18" xfId="1" applyFont="1" applyFill="1" applyBorder="1"/>
    <xf numFmtId="43" fontId="2" fillId="2" borderId="6" xfId="1" applyFont="1" applyFill="1" applyBorder="1"/>
    <xf numFmtId="2" fontId="2" fillId="2" borderId="6" xfId="0" applyNumberFormat="1" applyFont="1" applyFill="1" applyBorder="1" applyAlignment="1">
      <alignment horizontal="center"/>
    </xf>
    <xf numFmtId="1" fontId="3" fillId="2" borderId="6" xfId="0" applyNumberFormat="1" applyFont="1" applyFill="1" applyBorder="1" applyAlignment="1">
      <alignment horizontal="center"/>
    </xf>
    <xf numFmtId="2" fontId="12" fillId="2" borderId="9" xfId="0" applyNumberFormat="1" applyFont="1" applyFill="1" applyBorder="1" applyAlignment="1">
      <alignment horizontal="center"/>
    </xf>
    <xf numFmtId="2" fontId="2" fillId="2" borderId="2" xfId="1" applyNumberFormat="1" applyFont="1" applyFill="1" applyBorder="1" applyAlignment="1">
      <alignment horizontal="center"/>
    </xf>
    <xf numFmtId="2" fontId="2" fillId="2" borderId="6" xfId="1" applyNumberFormat="1" applyFont="1" applyFill="1" applyBorder="1" applyAlignment="1">
      <alignment horizontal="center"/>
    </xf>
    <xf numFmtId="1" fontId="3" fillId="2" borderId="1" xfId="1" applyNumberFormat="1" applyFont="1" applyFill="1" applyBorder="1" applyAlignment="1">
      <alignment horizontal="center"/>
    </xf>
    <xf numFmtId="43" fontId="12" fillId="2" borderId="9" xfId="1" applyFont="1" applyFill="1" applyBorder="1" applyAlignment="1">
      <alignment horizontal="center"/>
    </xf>
    <xf numFmtId="43" fontId="2" fillId="2" borderId="1" xfId="1" applyFont="1" applyFill="1" applyBorder="1" applyAlignment="1">
      <alignment horizontal="center"/>
    </xf>
    <xf numFmtId="43" fontId="2" fillId="0" borderId="4" xfId="1" applyFont="1" applyFill="1" applyBorder="1" applyAlignment="1">
      <alignment horizontal="center"/>
    </xf>
    <xf numFmtId="2" fontId="2" fillId="2" borderId="25" xfId="1" applyNumberFormat="1" applyFont="1" applyFill="1" applyBorder="1"/>
    <xf numFmtId="43" fontId="2" fillId="2" borderId="25" xfId="1" applyFont="1" applyFill="1" applyBorder="1"/>
    <xf numFmtId="1" fontId="3" fillId="2" borderId="25" xfId="1" applyNumberFormat="1" applyFont="1" applyFill="1" applyBorder="1" applyAlignment="1">
      <alignment horizontal="center"/>
    </xf>
    <xf numFmtId="43" fontId="12" fillId="2" borderId="24" xfId="1" applyFont="1" applyFill="1" applyBorder="1" applyAlignment="1">
      <alignment horizontal="center"/>
    </xf>
    <xf numFmtId="2" fontId="2" fillId="2" borderId="6" xfId="1" applyNumberFormat="1" applyFont="1" applyFill="1" applyBorder="1"/>
    <xf numFmtId="2" fontId="2" fillId="2" borderId="52" xfId="1" applyNumberFormat="1" applyFont="1" applyFill="1" applyBorder="1"/>
    <xf numFmtId="43" fontId="2" fillId="2" borderId="52" xfId="1" applyFont="1" applyFill="1" applyBorder="1"/>
    <xf numFmtId="2" fontId="2" fillId="2" borderId="21" xfId="1" applyNumberFormat="1" applyFont="1" applyFill="1" applyBorder="1"/>
    <xf numFmtId="2" fontId="2" fillId="2" borderId="39" xfId="1" applyNumberFormat="1" applyFont="1" applyFill="1" applyBorder="1"/>
    <xf numFmtId="43" fontId="2" fillId="2" borderId="39" xfId="1" applyFont="1" applyFill="1" applyBorder="1"/>
    <xf numFmtId="1" fontId="3" fillId="2" borderId="37" xfId="1" applyNumberFormat="1" applyFont="1" applyFill="1" applyBorder="1" applyAlignment="1">
      <alignment horizontal="center"/>
    </xf>
    <xf numFmtId="2" fontId="2" fillId="2" borderId="11" xfId="1" applyNumberFormat="1" applyFont="1" applyFill="1" applyBorder="1"/>
    <xf numFmtId="2" fontId="2" fillId="2" borderId="23" xfId="1" applyNumberFormat="1" applyFont="1" applyFill="1" applyBorder="1"/>
    <xf numFmtId="2" fontId="2" fillId="2" borderId="8" xfId="1" applyNumberFormat="1" applyFont="1" applyFill="1" applyBorder="1"/>
    <xf numFmtId="2" fontId="2" fillId="2" borderId="20" xfId="1" applyNumberFormat="1" applyFont="1" applyFill="1" applyBorder="1"/>
    <xf numFmtId="2" fontId="2" fillId="2" borderId="10" xfId="1" applyNumberFormat="1" applyFont="1" applyFill="1" applyBorder="1"/>
    <xf numFmtId="2" fontId="2" fillId="0" borderId="23" xfId="0" applyNumberFormat="1" applyFont="1" applyBorder="1" applyAlignment="1">
      <alignment horizontal="center"/>
    </xf>
    <xf numFmtId="2" fontId="2" fillId="2" borderId="8" xfId="0" applyNumberFormat="1" applyFont="1" applyFill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39" xfId="0" applyNumberFormat="1" applyFont="1" applyBorder="1" applyAlignment="1">
      <alignment horizontal="center"/>
    </xf>
    <xf numFmtId="43" fontId="2" fillId="0" borderId="39" xfId="1" applyFont="1" applyFill="1" applyBorder="1" applyAlignment="1">
      <alignment horizontal="center"/>
    </xf>
    <xf numFmtId="43" fontId="2" fillId="0" borderId="33" xfId="1" applyFont="1" applyFill="1" applyBorder="1" applyAlignment="1">
      <alignment horizontal="center"/>
    </xf>
    <xf numFmtId="43" fontId="12" fillId="0" borderId="11" xfId="1" applyFont="1" applyFill="1" applyBorder="1" applyAlignment="1">
      <alignment horizontal="center"/>
    </xf>
    <xf numFmtId="43" fontId="2" fillId="2" borderId="36" xfId="1" applyFont="1" applyFill="1" applyBorder="1"/>
    <xf numFmtId="43" fontId="2" fillId="2" borderId="38" xfId="1" applyFont="1" applyFill="1" applyBorder="1"/>
    <xf numFmtId="0" fontId="2" fillId="0" borderId="25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14" fontId="2" fillId="0" borderId="28" xfId="0" applyNumberFormat="1" applyFont="1" applyBorder="1" applyAlignment="1">
      <alignment vertical="center"/>
    </xf>
    <xf numFmtId="0" fontId="2" fillId="2" borderId="20" xfId="0" applyFont="1" applyFill="1" applyBorder="1"/>
    <xf numFmtId="2" fontId="2" fillId="2" borderId="8" xfId="1" applyNumberFormat="1" applyFont="1" applyFill="1" applyBorder="1" applyAlignment="1">
      <alignment horizontal="center"/>
    </xf>
    <xf numFmtId="2" fontId="2" fillId="2" borderId="2" xfId="0" applyNumberFormat="1" applyFont="1" applyFill="1" applyBorder="1"/>
    <xf numFmtId="2" fontId="2" fillId="2" borderId="6" xfId="0" applyNumberFormat="1" applyFont="1" applyFill="1" applyBorder="1"/>
    <xf numFmtId="2" fontId="2" fillId="2" borderId="1" xfId="0" applyNumberFormat="1" applyFont="1" applyFill="1" applyBorder="1"/>
    <xf numFmtId="2" fontId="2" fillId="2" borderId="42" xfId="0" applyNumberFormat="1" applyFont="1" applyFill="1" applyBorder="1"/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0" borderId="40" xfId="0" applyFont="1" applyBorder="1" applyAlignment="1">
      <alignment horizontal="center"/>
    </xf>
    <xf numFmtId="0" fontId="7" fillId="0" borderId="33" xfId="0" applyFont="1" applyBorder="1"/>
    <xf numFmtId="1" fontId="3" fillId="0" borderId="39" xfId="0" applyNumberFormat="1" applyFont="1" applyBorder="1" applyAlignment="1">
      <alignment horizontal="center"/>
    </xf>
    <xf numFmtId="2" fontId="2" fillId="0" borderId="22" xfId="1" applyNumberFormat="1" applyFont="1" applyFill="1" applyBorder="1" applyAlignment="1">
      <alignment horizontal="center"/>
    </xf>
    <xf numFmtId="1" fontId="3" fillId="0" borderId="33" xfId="1" applyNumberFormat="1" applyFont="1" applyFill="1" applyBorder="1" applyAlignment="1">
      <alignment horizontal="center"/>
    </xf>
    <xf numFmtId="1" fontId="3" fillId="0" borderId="39" xfId="1" applyNumberFormat="1" applyFont="1" applyFill="1" applyBorder="1" applyAlignment="1">
      <alignment horizontal="center"/>
    </xf>
    <xf numFmtId="2" fontId="2" fillId="0" borderId="22" xfId="0" applyNumberFormat="1" applyFont="1" applyBorder="1"/>
    <xf numFmtId="2" fontId="2" fillId="0" borderId="39" xfId="0" applyNumberFormat="1" applyFont="1" applyBorder="1"/>
    <xf numFmtId="2" fontId="2" fillId="0" borderId="33" xfId="0" applyNumberFormat="1" applyFont="1" applyBorder="1"/>
    <xf numFmtId="2" fontId="2" fillId="0" borderId="59" xfId="0" applyNumberFormat="1" applyFont="1" applyBorder="1"/>
    <xf numFmtId="0" fontId="3" fillId="0" borderId="33" xfId="0" applyFont="1" applyBorder="1" applyAlignment="1">
      <alignment horizontal="center"/>
    </xf>
    <xf numFmtId="2" fontId="2" fillId="0" borderId="10" xfId="1" applyNumberFormat="1" applyFont="1" applyFill="1" applyBorder="1"/>
    <xf numFmtId="2" fontId="2" fillId="0" borderId="39" xfId="1" applyNumberFormat="1" applyFont="1" applyFill="1" applyBorder="1"/>
    <xf numFmtId="1" fontId="3" fillId="0" borderId="37" xfId="1" applyNumberFormat="1" applyFont="1" applyFill="1" applyBorder="1" applyAlignment="1">
      <alignment horizontal="center"/>
    </xf>
    <xf numFmtId="2" fontId="12" fillId="0" borderId="33" xfId="1" applyNumberFormat="1" applyFont="1" applyFill="1" applyBorder="1" applyAlignment="1">
      <alignment horizontal="center"/>
    </xf>
    <xf numFmtId="2" fontId="2" fillId="0" borderId="22" xfId="1" applyNumberFormat="1" applyFont="1" applyFill="1" applyBorder="1"/>
    <xf numFmtId="1" fontId="2" fillId="0" borderId="39" xfId="1" applyNumberFormat="1" applyFont="1" applyFill="1" applyBorder="1" applyAlignment="1">
      <alignment horizontal="center"/>
    </xf>
    <xf numFmtId="2" fontId="3" fillId="0" borderId="39" xfId="1" applyNumberFormat="1" applyFont="1" applyFill="1" applyBorder="1"/>
    <xf numFmtId="43" fontId="2" fillId="3" borderId="8" xfId="1" applyFont="1" applyFill="1" applyBorder="1"/>
    <xf numFmtId="43" fontId="2" fillId="3" borderId="9" xfId="1" applyFont="1" applyFill="1" applyBorder="1"/>
    <xf numFmtId="43" fontId="2" fillId="2" borderId="60" xfId="1" applyFont="1" applyFill="1" applyBorder="1"/>
    <xf numFmtId="43" fontId="2" fillId="2" borderId="61" xfId="1" applyFont="1" applyFill="1" applyBorder="1"/>
    <xf numFmtId="43" fontId="2" fillId="0" borderId="60" xfId="1" applyFont="1" applyFill="1" applyBorder="1"/>
    <xf numFmtId="43" fontId="2" fillId="3" borderId="23" xfId="1" applyFont="1" applyFill="1" applyBorder="1"/>
    <xf numFmtId="43" fontId="2" fillId="3" borderId="24" xfId="1" applyFont="1" applyFill="1" applyBorder="1"/>
    <xf numFmtId="43" fontId="2" fillId="3" borderId="35" xfId="1" applyFont="1" applyFill="1" applyBorder="1"/>
    <xf numFmtId="43" fontId="2" fillId="3" borderId="58" xfId="1" applyFont="1" applyFill="1" applyBorder="1"/>
    <xf numFmtId="43" fontId="2" fillId="3" borderId="45" xfId="1" applyFont="1" applyFill="1" applyBorder="1"/>
    <xf numFmtId="43" fontId="2" fillId="2" borderId="47" xfId="1" applyFont="1" applyFill="1" applyBorder="1"/>
    <xf numFmtId="0" fontId="2" fillId="0" borderId="60" xfId="0" applyFont="1" applyBorder="1" applyAlignment="1">
      <alignment horizontal="center"/>
    </xf>
    <xf numFmtId="0" fontId="2" fillId="0" borderId="62" xfId="0" applyFont="1" applyBorder="1" applyAlignment="1">
      <alignment horizontal="center"/>
    </xf>
    <xf numFmtId="43" fontId="2" fillId="0" borderId="61" xfId="1" applyFont="1" applyFill="1" applyBorder="1"/>
    <xf numFmtId="14" fontId="2" fillId="0" borderId="60" xfId="0" applyNumberFormat="1" applyFont="1" applyBorder="1" applyAlignment="1">
      <alignment horizontal="center"/>
    </xf>
    <xf numFmtId="14" fontId="2" fillId="0" borderId="61" xfId="0" applyNumberFormat="1" applyFont="1" applyBorder="1" applyAlignment="1">
      <alignment horizontal="center"/>
    </xf>
    <xf numFmtId="43" fontId="2" fillId="2" borderId="15" xfId="1" applyFont="1" applyFill="1" applyBorder="1"/>
    <xf numFmtId="43" fontId="2" fillId="2" borderId="16" xfId="1" applyFont="1" applyFill="1" applyBorder="1"/>
    <xf numFmtId="43" fontId="2" fillId="2" borderId="4" xfId="1" applyFont="1" applyFill="1" applyBorder="1"/>
    <xf numFmtId="43" fontId="2" fillId="2" borderId="1" xfId="1" applyFont="1" applyFill="1" applyBorder="1"/>
    <xf numFmtId="43" fontId="12" fillId="2" borderId="1" xfId="1" applyFont="1" applyFill="1" applyBorder="1" applyAlignment="1">
      <alignment horizontal="center"/>
    </xf>
    <xf numFmtId="43" fontId="2" fillId="2" borderId="5" xfId="1" applyFont="1" applyFill="1" applyBorder="1"/>
    <xf numFmtId="0" fontId="2" fillId="2" borderId="9" xfId="0" applyFont="1" applyFill="1" applyBorder="1"/>
    <xf numFmtId="0" fontId="2" fillId="0" borderId="26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14" fontId="2" fillId="0" borderId="44" xfId="0" applyNumberFormat="1" applyFont="1" applyBorder="1" applyAlignment="1">
      <alignment horizontal="center" vertical="center"/>
    </xf>
    <xf numFmtId="14" fontId="2" fillId="0" borderId="45" xfId="0" applyNumberFormat="1" applyFont="1" applyBorder="1" applyAlignment="1">
      <alignment horizontal="center" vertical="center"/>
    </xf>
    <xf numFmtId="14" fontId="2" fillId="0" borderId="41" xfId="0" applyNumberFormat="1" applyFont="1" applyBorder="1" applyAlignment="1">
      <alignment horizontal="center" vertical="center"/>
    </xf>
    <xf numFmtId="14" fontId="2" fillId="0" borderId="17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0" xfId="0" applyFont="1"/>
    <xf numFmtId="44" fontId="2" fillId="0" borderId="49" xfId="2" applyFont="1" applyBorder="1" applyAlignment="1">
      <alignment horizontal="center"/>
    </xf>
    <xf numFmtId="43" fontId="2" fillId="2" borderId="32" xfId="1" applyFont="1" applyFill="1" applyBorder="1"/>
    <xf numFmtId="43" fontId="2" fillId="2" borderId="35" xfId="1" applyFont="1" applyFill="1" applyBorder="1"/>
    <xf numFmtId="0" fontId="2" fillId="2" borderId="8" xfId="0" applyFont="1" applyFill="1" applyBorder="1"/>
    <xf numFmtId="0" fontId="2" fillId="2" borderId="10" xfId="0" applyFont="1" applyFill="1" applyBorder="1"/>
    <xf numFmtId="43" fontId="2" fillId="0" borderId="32" xfId="1" applyFont="1" applyBorder="1"/>
    <xf numFmtId="43" fontId="2" fillId="0" borderId="14" xfId="1" applyFont="1" applyBorder="1"/>
    <xf numFmtId="43" fontId="2" fillId="0" borderId="8" xfId="1" applyFont="1" applyBorder="1"/>
    <xf numFmtId="43" fontId="2" fillId="0" borderId="9" xfId="1" applyFont="1" applyBorder="1"/>
    <xf numFmtId="43" fontId="2" fillId="0" borderId="21" xfId="1" applyFont="1" applyBorder="1"/>
    <xf numFmtId="0" fontId="2" fillId="2" borderId="11" xfId="0" applyFont="1" applyFill="1" applyBorder="1"/>
    <xf numFmtId="43" fontId="2" fillId="2" borderId="22" xfId="1" applyFont="1" applyFill="1" applyBorder="1"/>
    <xf numFmtId="43" fontId="2" fillId="0" borderId="23" xfId="1" applyFont="1" applyBorder="1"/>
    <xf numFmtId="43" fontId="2" fillId="0" borderId="24" xfId="1" applyFont="1" applyBorder="1"/>
    <xf numFmtId="43" fontId="2" fillId="0" borderId="20" xfId="1" applyFont="1" applyBorder="1"/>
    <xf numFmtId="0" fontId="2" fillId="2" borderId="21" xfId="0" applyFont="1" applyFill="1" applyBorder="1"/>
    <xf numFmtId="0" fontId="2" fillId="2" borderId="23" xfId="0" applyFont="1" applyFill="1" applyBorder="1"/>
    <xf numFmtId="0" fontId="2" fillId="2" borderId="24" xfId="0" applyFont="1" applyFill="1" applyBorder="1"/>
    <xf numFmtId="0" fontId="2" fillId="0" borderId="61" xfId="0" applyFont="1" applyBorder="1" applyAlignment="1">
      <alignment horizontal="center"/>
    </xf>
    <xf numFmtId="43" fontId="2" fillId="0" borderId="63" xfId="1" applyFont="1" applyBorder="1"/>
    <xf numFmtId="43" fontId="2" fillId="0" borderId="61" xfId="1" applyFont="1" applyBorder="1"/>
    <xf numFmtId="0" fontId="2" fillId="2" borderId="40" xfId="0" applyFont="1" applyFill="1" applyBorder="1"/>
    <xf numFmtId="0" fontId="2" fillId="2" borderId="43" xfId="0" applyFont="1" applyFill="1" applyBorder="1"/>
    <xf numFmtId="43" fontId="2" fillId="0" borderId="5" xfId="1" applyFont="1" applyBorder="1"/>
    <xf numFmtId="0" fontId="2" fillId="2" borderId="0" xfId="0" applyFont="1" applyFill="1"/>
    <xf numFmtId="0" fontId="2" fillId="2" borderId="16" xfId="0" applyFont="1" applyFill="1" applyBorder="1"/>
    <xf numFmtId="43" fontId="2" fillId="2" borderId="0" xfId="1" applyFont="1" applyFill="1" applyBorder="1"/>
    <xf numFmtId="2" fontId="2" fillId="2" borderId="2" xfId="1" applyNumberFormat="1" applyFont="1" applyFill="1" applyBorder="1"/>
    <xf numFmtId="1" fontId="3" fillId="2" borderId="6" xfId="1" applyNumberFormat="1" applyFont="1" applyFill="1" applyBorder="1" applyAlignment="1">
      <alignment horizontal="center"/>
    </xf>
    <xf numFmtId="2" fontId="12" fillId="2" borderId="9" xfId="1" applyNumberFormat="1" applyFont="1" applyFill="1" applyBorder="1" applyAlignment="1">
      <alignment horizontal="center"/>
    </xf>
    <xf numFmtId="2" fontId="12" fillId="2" borderId="9" xfId="1" applyNumberFormat="1" applyFont="1" applyFill="1" applyBorder="1"/>
  </cellXfs>
  <cellStyles count="3">
    <cellStyle name="Comma" xfId="1" builtinId="3"/>
    <cellStyle name="Currency" xfId="2" builtinId="4"/>
    <cellStyle name="Normal" xfId="0" builtinId="0"/>
  </cellStyles>
  <dxfs count="72"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5D05B-FB20-498F-95C9-EDD89F5B1CB5}">
  <dimension ref="A2:BQ37"/>
  <sheetViews>
    <sheetView topLeftCell="A7" zoomScale="80" zoomScaleNormal="80" workbookViewId="0">
      <pane xSplit="3" ySplit="14" topLeftCell="D21" activePane="bottomRight" state="frozen"/>
      <selection activeCell="A7" sqref="A7"/>
      <selection pane="topRight" activeCell="D7" sqref="D7"/>
      <selection pane="bottomLeft" activeCell="A21" sqref="A21"/>
      <selection pane="bottomRight" activeCell="BO39" sqref="BO39"/>
    </sheetView>
  </sheetViews>
  <sheetFormatPr defaultRowHeight="15" x14ac:dyDescent="0.25"/>
  <cols>
    <col min="1" max="1" width="3.5703125" style="145" customWidth="1"/>
    <col min="2" max="2" width="18.42578125" style="123" customWidth="1"/>
    <col min="3" max="3" width="21" style="123" customWidth="1"/>
    <col min="4" max="4" width="11" style="123" customWidth="1"/>
    <col min="5" max="6" width="9.5703125" style="123" customWidth="1"/>
    <col min="7" max="7" width="11.5703125" style="123" bestFit="1" customWidth="1"/>
    <col min="8" max="8" width="7.5703125" style="123" bestFit="1" customWidth="1"/>
    <col min="9" max="9" width="9" style="123" bestFit="1" customWidth="1"/>
    <col min="10" max="10" width="11" style="123" customWidth="1"/>
    <col min="11" max="12" width="9.5703125" style="123" customWidth="1"/>
    <col min="13" max="13" width="11.5703125" style="123" bestFit="1" customWidth="1"/>
    <col min="14" max="14" width="7.5703125" style="123" bestFit="1" customWidth="1"/>
    <col min="15" max="15" width="9" style="123" bestFit="1" customWidth="1"/>
    <col min="16" max="16" width="11" style="123" customWidth="1"/>
    <col min="17" max="18" width="9.5703125" style="123" customWidth="1"/>
    <col min="19" max="19" width="11.5703125" style="123" customWidth="1"/>
    <col min="20" max="20" width="7.5703125" style="123" customWidth="1"/>
    <col min="21" max="21" width="9" style="123" customWidth="1"/>
    <col min="22" max="22" width="11" style="123" customWidth="1"/>
    <col min="23" max="24" width="9.5703125" style="123" customWidth="1"/>
    <col min="25" max="25" width="11.5703125" style="123" customWidth="1"/>
    <col min="26" max="26" width="7.5703125" style="123" customWidth="1"/>
    <col min="27" max="27" width="9" style="123" customWidth="1"/>
    <col min="28" max="28" width="11" style="123" customWidth="1"/>
    <col min="29" max="30" width="9.5703125" style="123" customWidth="1"/>
    <col min="31" max="31" width="11.5703125" style="123" customWidth="1"/>
    <col min="32" max="32" width="7.5703125" style="123" customWidth="1"/>
    <col min="33" max="33" width="9" style="123" customWidth="1"/>
    <col min="34" max="34" width="11" style="123" customWidth="1"/>
    <col min="35" max="36" width="9.5703125" style="123" customWidth="1"/>
    <col min="37" max="37" width="11.5703125" style="123" customWidth="1"/>
    <col min="38" max="38" width="7.5703125" style="123" customWidth="1"/>
    <col min="39" max="39" width="9" style="123" customWidth="1"/>
    <col min="40" max="42" width="11.28515625" style="123" customWidth="1"/>
    <col min="43" max="43" width="11.5703125" style="123" customWidth="1"/>
    <col min="44" max="44" width="7.5703125" style="123" customWidth="1"/>
    <col min="45" max="45" width="9" style="123" customWidth="1"/>
    <col min="46" max="48" width="11.28515625" style="123" customWidth="1"/>
    <col min="49" max="49" width="11.5703125" style="123" customWidth="1"/>
    <col min="50" max="50" width="7.5703125" style="123" customWidth="1"/>
    <col min="51" max="51" width="9" style="123" customWidth="1"/>
    <col min="52" max="54" width="11.28515625" style="123" customWidth="1"/>
    <col min="55" max="55" width="11.5703125" style="123" customWidth="1"/>
    <col min="56" max="56" width="7.5703125" style="123" customWidth="1"/>
    <col min="57" max="57" width="9" style="123" customWidth="1"/>
    <col min="58" max="58" width="11.140625" style="123" customWidth="1"/>
    <col min="59" max="60" width="11.28515625" style="123" customWidth="1"/>
    <col min="61" max="61" width="11.5703125" style="123" customWidth="1"/>
    <col min="62" max="62" width="7.5703125" style="123" customWidth="1"/>
    <col min="63" max="63" width="9" style="123" customWidth="1"/>
    <col min="64" max="64" width="7.140625" style="123" bestFit="1" customWidth="1"/>
    <col min="65" max="65" width="5" style="123" bestFit="1" customWidth="1"/>
    <col min="66" max="66" width="8.7109375" style="150" bestFit="1" customWidth="1"/>
    <col min="67" max="67" width="12.140625" style="150" customWidth="1"/>
    <col min="68" max="68" width="10.85546875" style="123" bestFit="1" customWidth="1"/>
    <col min="69" max="16384" width="9.140625" style="123"/>
  </cols>
  <sheetData>
    <row r="2" spans="2:68" ht="15.75" x14ac:dyDescent="0.25">
      <c r="B2" s="8" t="s">
        <v>8</v>
      </c>
      <c r="C2" s="3" t="s">
        <v>57</v>
      </c>
      <c r="D2" s="2"/>
      <c r="E2" s="2"/>
      <c r="F2" s="2"/>
      <c r="G2" s="2"/>
      <c r="H2" s="2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72"/>
      <c r="BO2" s="72"/>
      <c r="BP2" s="1"/>
    </row>
    <row r="3" spans="2:68" ht="15.75" x14ac:dyDescent="0.25">
      <c r="B3" s="8"/>
      <c r="C3" s="3"/>
      <c r="D3" s="2"/>
      <c r="E3" s="2"/>
      <c r="F3" s="2"/>
      <c r="G3" s="2"/>
      <c r="H3" s="2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72"/>
      <c r="BO3" s="72"/>
      <c r="BP3" s="1"/>
    </row>
    <row r="4" spans="2:68" ht="15.75" x14ac:dyDescent="0.25">
      <c r="B4" s="8" t="s">
        <v>58</v>
      </c>
      <c r="C4" s="3" t="s">
        <v>70</v>
      </c>
      <c r="D4" s="2"/>
      <c r="E4" s="2"/>
      <c r="F4" s="2"/>
      <c r="G4" s="2"/>
      <c r="H4" s="2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72"/>
      <c r="BO4" s="72"/>
      <c r="BP4" s="1"/>
    </row>
    <row r="5" spans="2:68" ht="15.75" x14ac:dyDescent="0.25">
      <c r="B5" s="8"/>
      <c r="C5" s="3" t="s">
        <v>66</v>
      </c>
      <c r="D5" s="2"/>
      <c r="E5" s="2"/>
      <c r="F5" s="2"/>
      <c r="G5" s="2"/>
      <c r="H5" s="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72"/>
      <c r="BO5" s="72"/>
      <c r="BP5" s="1"/>
    </row>
    <row r="6" spans="2:68" ht="15.75" x14ac:dyDescent="0.25">
      <c r="B6" s="8"/>
      <c r="C6" s="3" t="s">
        <v>67</v>
      </c>
      <c r="D6" s="2"/>
      <c r="E6" s="2"/>
      <c r="F6" s="2"/>
      <c r="G6" s="2"/>
      <c r="H6" s="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72"/>
      <c r="BO6" s="72"/>
      <c r="BP6" s="1"/>
    </row>
    <row r="7" spans="2:68" ht="15.75" x14ac:dyDescent="0.25">
      <c r="B7" s="8"/>
      <c r="C7" s="3" t="s">
        <v>68</v>
      </c>
      <c r="D7" s="2"/>
      <c r="E7" s="2"/>
      <c r="F7" s="2"/>
      <c r="G7" s="2"/>
      <c r="H7" s="2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72"/>
      <c r="BO7" s="72"/>
      <c r="BP7" s="1"/>
    </row>
    <row r="8" spans="2:68" ht="15.75" x14ac:dyDescent="0.25">
      <c r="B8" s="8"/>
      <c r="C8" s="103" t="s">
        <v>65</v>
      </c>
      <c r="D8" s="2"/>
      <c r="E8" s="2"/>
      <c r="F8" s="2"/>
      <c r="G8" s="2"/>
      <c r="H8" s="2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72"/>
      <c r="BO8" s="72"/>
      <c r="BP8" s="1"/>
    </row>
    <row r="9" spans="2:68" ht="15.75" x14ac:dyDescent="0.25">
      <c r="B9" s="8"/>
      <c r="C9" s="103"/>
      <c r="D9" s="2"/>
      <c r="E9" s="2"/>
      <c r="F9" s="2"/>
      <c r="G9" s="2"/>
      <c r="H9" s="2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72"/>
      <c r="BO9" s="72"/>
      <c r="BP9" s="1"/>
    </row>
    <row r="10" spans="2:68" ht="15.75" x14ac:dyDescent="0.25">
      <c r="B10" s="8" t="s">
        <v>72</v>
      </c>
      <c r="C10" s="103" t="s">
        <v>71</v>
      </c>
      <c r="D10" s="2"/>
      <c r="E10" s="2"/>
      <c r="F10" s="2"/>
      <c r="G10" s="2"/>
      <c r="H10" s="2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72"/>
      <c r="BO10" s="72"/>
      <c r="BP10" s="1"/>
    </row>
    <row r="11" spans="2:68" ht="15.75" x14ac:dyDescent="0.25">
      <c r="B11" s="8"/>
      <c r="C11" s="3"/>
      <c r="D11" s="2"/>
      <c r="E11" s="2"/>
      <c r="F11" s="2"/>
      <c r="G11" s="2"/>
      <c r="H11" s="2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72"/>
      <c r="BO11" s="72"/>
      <c r="BP11" s="1"/>
    </row>
    <row r="12" spans="2:68" ht="15.75" x14ac:dyDescent="0.25">
      <c r="B12" s="8" t="s">
        <v>69</v>
      </c>
      <c r="C12" s="1" t="s">
        <v>73</v>
      </c>
      <c r="D12" s="2"/>
      <c r="E12" s="2"/>
      <c r="F12" s="2"/>
      <c r="G12" s="2"/>
      <c r="H12" s="2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72"/>
      <c r="BO12" s="72"/>
      <c r="BP12" s="1"/>
    </row>
    <row r="13" spans="2:68" ht="15.75" x14ac:dyDescent="0.25">
      <c r="B13" s="8" t="s">
        <v>45</v>
      </c>
      <c r="C13" s="1" t="s">
        <v>74</v>
      </c>
      <c r="D13" s="2"/>
      <c r="E13" s="2"/>
      <c r="F13" s="2"/>
      <c r="G13" s="2"/>
      <c r="H13" s="2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72"/>
      <c r="BO13" s="72"/>
      <c r="BP13" s="1"/>
    </row>
    <row r="14" spans="2:68" ht="15.75" x14ac:dyDescent="0.25">
      <c r="B14" s="8" t="s">
        <v>46</v>
      </c>
      <c r="C14" s="1" t="s">
        <v>47</v>
      </c>
      <c r="D14" s="2"/>
      <c r="E14" s="2"/>
      <c r="F14" s="2"/>
      <c r="G14" s="2"/>
      <c r="H14" s="2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72"/>
      <c r="BO14" s="72"/>
      <c r="BP14" s="1"/>
    </row>
    <row r="15" spans="2:68" ht="15.75" x14ac:dyDescent="0.25">
      <c r="B15" s="8"/>
      <c r="C15" s="1"/>
      <c r="D15" s="2"/>
      <c r="E15" s="2"/>
      <c r="F15" s="2"/>
      <c r="G15" s="2"/>
      <c r="H15" s="2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72"/>
      <c r="BO15" s="72"/>
      <c r="BP15" s="1"/>
    </row>
    <row r="16" spans="2:68" ht="15.75" x14ac:dyDescent="0.25">
      <c r="B16" s="1" t="s">
        <v>61</v>
      </c>
      <c r="C16" s="1"/>
      <c r="D16" s="2"/>
      <c r="E16" s="2"/>
      <c r="F16" s="2"/>
      <c r="G16" s="2"/>
      <c r="H16" s="2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72"/>
      <c r="BO16" s="72"/>
      <c r="BP16" s="1"/>
    </row>
    <row r="17" spans="1:69" ht="16.5" thickBot="1" x14ac:dyDescent="0.3">
      <c r="B17" s="1"/>
      <c r="C17" s="1"/>
      <c r="D17" s="2"/>
      <c r="E17" s="2"/>
      <c r="F17" s="2"/>
      <c r="G17" s="2"/>
      <c r="H17" s="2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72"/>
      <c r="BO17" s="72"/>
      <c r="BP17" s="1"/>
    </row>
    <row r="18" spans="1:69" ht="16.5" thickBot="1" x14ac:dyDescent="0.3">
      <c r="B18" s="119"/>
      <c r="C18" s="310"/>
      <c r="D18" s="351" t="s">
        <v>59</v>
      </c>
      <c r="E18" s="352"/>
      <c r="F18" s="352"/>
      <c r="G18" s="352"/>
      <c r="H18" s="352"/>
      <c r="I18" s="352"/>
      <c r="J18" s="352"/>
      <c r="K18" s="352"/>
      <c r="L18" s="352"/>
      <c r="M18" s="352"/>
      <c r="N18" s="352"/>
      <c r="O18" s="353"/>
      <c r="P18" s="351" t="s">
        <v>60</v>
      </c>
      <c r="Q18" s="352"/>
      <c r="R18" s="352"/>
      <c r="S18" s="352"/>
      <c r="T18" s="352"/>
      <c r="U18" s="352"/>
      <c r="V18" s="352"/>
      <c r="W18" s="352"/>
      <c r="X18" s="352"/>
      <c r="Y18" s="352"/>
      <c r="Z18" s="352"/>
      <c r="AA18" s="353"/>
      <c r="AB18" s="351" t="s">
        <v>62</v>
      </c>
      <c r="AC18" s="352"/>
      <c r="AD18" s="352"/>
      <c r="AE18" s="352"/>
      <c r="AF18" s="352"/>
      <c r="AG18" s="352"/>
      <c r="AH18" s="352"/>
      <c r="AI18" s="352"/>
      <c r="AJ18" s="352"/>
      <c r="AK18" s="352"/>
      <c r="AL18" s="352"/>
      <c r="AM18" s="353"/>
      <c r="AN18" s="351" t="s">
        <v>63</v>
      </c>
      <c r="AO18" s="352"/>
      <c r="AP18" s="352"/>
      <c r="AQ18" s="352"/>
      <c r="AR18" s="352"/>
      <c r="AS18" s="352"/>
      <c r="AT18" s="352"/>
      <c r="AU18" s="352"/>
      <c r="AV18" s="352"/>
      <c r="AW18" s="352"/>
      <c r="AX18" s="352"/>
      <c r="AY18" s="353"/>
      <c r="AZ18" s="351" t="s">
        <v>64</v>
      </c>
      <c r="BA18" s="352"/>
      <c r="BB18" s="352"/>
      <c r="BC18" s="352"/>
      <c r="BD18" s="352"/>
      <c r="BE18" s="352"/>
      <c r="BF18" s="352"/>
      <c r="BG18" s="352"/>
      <c r="BH18" s="352"/>
      <c r="BI18" s="352"/>
      <c r="BJ18" s="352"/>
      <c r="BK18" s="353"/>
      <c r="BL18" s="1"/>
      <c r="BM18" s="1"/>
      <c r="BN18" s="72"/>
      <c r="BO18" s="72"/>
      <c r="BP18" s="1"/>
    </row>
    <row r="19" spans="1:69" ht="15.75" x14ac:dyDescent="0.25">
      <c r="B19" s="354" t="s">
        <v>4</v>
      </c>
      <c r="C19" s="356" t="s">
        <v>5</v>
      </c>
      <c r="D19" s="146" t="s">
        <v>75</v>
      </c>
      <c r="E19" s="147" t="s">
        <v>76</v>
      </c>
      <c r="F19" s="147" t="s">
        <v>77</v>
      </c>
      <c r="G19" s="147" t="s">
        <v>69</v>
      </c>
      <c r="H19" s="147" t="s">
        <v>48</v>
      </c>
      <c r="I19" s="58" t="s">
        <v>49</v>
      </c>
      <c r="J19" s="148" t="str">
        <f>D19</f>
        <v>Herd</v>
      </c>
      <c r="K19" s="147" t="str">
        <f>E19</f>
        <v>Cow</v>
      </c>
      <c r="L19" s="147" t="str">
        <f>F19</f>
        <v>Ranch</v>
      </c>
      <c r="M19" s="147" t="s">
        <v>69</v>
      </c>
      <c r="N19" s="149" t="s">
        <v>48</v>
      </c>
      <c r="O19" s="58" t="s">
        <v>49</v>
      </c>
      <c r="P19" s="148" t="str">
        <f>J19</f>
        <v>Herd</v>
      </c>
      <c r="Q19" s="147" t="str">
        <f>K19</f>
        <v>Cow</v>
      </c>
      <c r="R19" s="147" t="str">
        <f>L19</f>
        <v>Ranch</v>
      </c>
      <c r="S19" s="147" t="s">
        <v>69</v>
      </c>
      <c r="T19" s="149" t="s">
        <v>48</v>
      </c>
      <c r="U19" s="58" t="s">
        <v>49</v>
      </c>
      <c r="V19" s="146" t="str">
        <f>P19</f>
        <v>Herd</v>
      </c>
      <c r="W19" s="147" t="str">
        <f>Q19</f>
        <v>Cow</v>
      </c>
      <c r="X19" s="147" t="str">
        <f>R19</f>
        <v>Ranch</v>
      </c>
      <c r="Y19" s="147" t="s">
        <v>69</v>
      </c>
      <c r="Z19" s="149" t="s">
        <v>48</v>
      </c>
      <c r="AA19" s="58" t="s">
        <v>49</v>
      </c>
      <c r="AB19" s="146" t="str">
        <f>V19</f>
        <v>Herd</v>
      </c>
      <c r="AC19" s="147" t="str">
        <f>W19</f>
        <v>Cow</v>
      </c>
      <c r="AD19" s="147" t="str">
        <f>X19</f>
        <v>Ranch</v>
      </c>
      <c r="AE19" s="147" t="s">
        <v>69</v>
      </c>
      <c r="AF19" s="149" t="s">
        <v>48</v>
      </c>
      <c r="AG19" s="58" t="s">
        <v>49</v>
      </c>
      <c r="AH19" s="148" t="str">
        <f>AB19</f>
        <v>Herd</v>
      </c>
      <c r="AI19" s="147" t="str">
        <f>AC19</f>
        <v>Cow</v>
      </c>
      <c r="AJ19" s="147" t="str">
        <f>AD19</f>
        <v>Ranch</v>
      </c>
      <c r="AK19" s="147" t="s">
        <v>69</v>
      </c>
      <c r="AL19" s="149" t="s">
        <v>48</v>
      </c>
      <c r="AM19" s="58" t="s">
        <v>49</v>
      </c>
      <c r="AN19" s="148" t="str">
        <f>AH19</f>
        <v>Herd</v>
      </c>
      <c r="AO19" s="147" t="str">
        <f>AI19</f>
        <v>Cow</v>
      </c>
      <c r="AP19" s="147" t="str">
        <f>AJ19</f>
        <v>Ranch</v>
      </c>
      <c r="AQ19" s="147" t="s">
        <v>69</v>
      </c>
      <c r="AR19" s="147" t="s">
        <v>48</v>
      </c>
      <c r="AS19" s="149" t="s">
        <v>49</v>
      </c>
      <c r="AT19" s="146" t="str">
        <f>AN19</f>
        <v>Herd</v>
      </c>
      <c r="AU19" s="147" t="str">
        <f>AO19</f>
        <v>Cow</v>
      </c>
      <c r="AV19" s="147" t="str">
        <f>AP19</f>
        <v>Ranch</v>
      </c>
      <c r="AW19" s="147" t="s">
        <v>69</v>
      </c>
      <c r="AX19" s="147" t="s">
        <v>48</v>
      </c>
      <c r="AY19" s="58" t="s">
        <v>49</v>
      </c>
      <c r="AZ19" s="148" t="str">
        <f>AT19</f>
        <v>Herd</v>
      </c>
      <c r="BA19" s="147" t="str">
        <f>AU19</f>
        <v>Cow</v>
      </c>
      <c r="BB19" s="147" t="str">
        <f>AV19</f>
        <v>Ranch</v>
      </c>
      <c r="BC19" s="147" t="s">
        <v>69</v>
      </c>
      <c r="BD19" s="147" t="s">
        <v>48</v>
      </c>
      <c r="BE19" s="58" t="s">
        <v>49</v>
      </c>
      <c r="BF19" s="148" t="str">
        <f>AZ19</f>
        <v>Herd</v>
      </c>
      <c r="BG19" s="147" t="str">
        <f>BA19</f>
        <v>Cow</v>
      </c>
      <c r="BH19" s="147" t="str">
        <f>BB19</f>
        <v>Ranch</v>
      </c>
      <c r="BI19" s="147" t="s">
        <v>69</v>
      </c>
      <c r="BJ19" s="147" t="s">
        <v>48</v>
      </c>
      <c r="BK19" s="58" t="s">
        <v>49</v>
      </c>
    </row>
    <row r="20" spans="1:69" ht="32.25" thickBot="1" x14ac:dyDescent="0.3">
      <c r="B20" s="355"/>
      <c r="C20" s="357"/>
      <c r="D20" s="225">
        <v>44701</v>
      </c>
      <c r="E20" s="226">
        <v>44703</v>
      </c>
      <c r="F20" s="226">
        <v>44703</v>
      </c>
      <c r="G20" s="226" t="s">
        <v>176</v>
      </c>
      <c r="H20" s="226"/>
      <c r="I20" s="227"/>
      <c r="J20" s="228">
        <v>44702</v>
      </c>
      <c r="K20" s="228">
        <v>44702</v>
      </c>
      <c r="L20" s="228">
        <v>44702</v>
      </c>
      <c r="M20" s="229" t="s">
        <v>177</v>
      </c>
      <c r="N20" s="229"/>
      <c r="O20" s="227"/>
      <c r="P20" s="228">
        <v>44722</v>
      </c>
      <c r="Q20" s="228">
        <v>44724</v>
      </c>
      <c r="R20" s="228">
        <v>44724</v>
      </c>
      <c r="S20" s="229" t="str">
        <f>G20</f>
        <v>DAY 1</v>
      </c>
      <c r="T20" s="229"/>
      <c r="U20" s="227"/>
      <c r="V20" s="225">
        <v>44723</v>
      </c>
      <c r="W20" s="228">
        <v>44723</v>
      </c>
      <c r="X20" s="228">
        <v>44723</v>
      </c>
      <c r="Y20" s="229" t="str">
        <f>M20</f>
        <v>DAY 2</v>
      </c>
      <c r="Z20" s="228"/>
      <c r="AA20" s="233"/>
      <c r="AB20" s="225">
        <v>44764</v>
      </c>
      <c r="AC20" s="228">
        <v>44766</v>
      </c>
      <c r="AD20" s="228">
        <v>44766</v>
      </c>
      <c r="AE20" s="229" t="str">
        <f>S20</f>
        <v>DAY 1</v>
      </c>
      <c r="AF20" s="228"/>
      <c r="AG20" s="233"/>
      <c r="AH20" s="228">
        <v>44765</v>
      </c>
      <c r="AI20" s="228">
        <v>44765</v>
      </c>
      <c r="AJ20" s="228">
        <v>44765</v>
      </c>
      <c r="AK20" s="229" t="str">
        <f>Y20</f>
        <v>DAY 2</v>
      </c>
      <c r="AL20" s="228"/>
      <c r="AM20" s="228"/>
      <c r="AN20" s="228">
        <v>44785</v>
      </c>
      <c r="AO20" s="228">
        <v>44787</v>
      </c>
      <c r="AP20" s="228">
        <v>44787</v>
      </c>
      <c r="AQ20" s="228" t="str">
        <f>AE20</f>
        <v>DAY 1</v>
      </c>
      <c r="AR20" s="228"/>
      <c r="AS20" s="230"/>
      <c r="AT20" s="225"/>
      <c r="AU20" s="228">
        <v>44786</v>
      </c>
      <c r="AV20" s="228">
        <v>44786</v>
      </c>
      <c r="AW20" s="229" t="str">
        <f>AK20</f>
        <v>DAY 2</v>
      </c>
      <c r="AX20" s="228"/>
      <c r="AY20" s="233"/>
      <c r="AZ20" s="228">
        <v>44842</v>
      </c>
      <c r="BA20" s="228">
        <f>AZ20</f>
        <v>44842</v>
      </c>
      <c r="BB20" s="228">
        <f>AZ20</f>
        <v>44842</v>
      </c>
      <c r="BC20" s="228" t="str">
        <f>AQ20</f>
        <v>DAY 1</v>
      </c>
      <c r="BD20" s="228"/>
      <c r="BE20" s="228"/>
      <c r="BF20" s="228">
        <v>44843</v>
      </c>
      <c r="BG20" s="228">
        <f>BF20</f>
        <v>44843</v>
      </c>
      <c r="BH20" s="228">
        <f>BG20</f>
        <v>44843</v>
      </c>
      <c r="BI20" s="229" t="str">
        <f>AW20</f>
        <v>DAY 2</v>
      </c>
      <c r="BJ20" s="228"/>
      <c r="BK20" s="233"/>
      <c r="BL20" s="111" t="s">
        <v>40</v>
      </c>
      <c r="BM20" s="96" t="s">
        <v>30</v>
      </c>
      <c r="BN20" s="151" t="s">
        <v>50</v>
      </c>
      <c r="BO20" s="152" t="s">
        <v>51</v>
      </c>
      <c r="BP20" s="66" t="s">
        <v>1</v>
      </c>
      <c r="BQ20" s="67" t="s">
        <v>27</v>
      </c>
    </row>
    <row r="21" spans="1:69" ht="15.75" x14ac:dyDescent="0.25">
      <c r="A21" s="129"/>
      <c r="B21" s="50" t="s">
        <v>107</v>
      </c>
      <c r="C21" s="40" t="s">
        <v>108</v>
      </c>
      <c r="D21" s="252">
        <v>70</v>
      </c>
      <c r="E21" s="253">
        <v>142</v>
      </c>
      <c r="F21" s="253">
        <v>72.5</v>
      </c>
      <c r="G21" s="253">
        <f>SUM(D21:F21)</f>
        <v>284.5</v>
      </c>
      <c r="H21" s="254">
        <f>RANK(G21,$G$21:$G$25,)</f>
        <v>1</v>
      </c>
      <c r="I21" s="255">
        <v>9</v>
      </c>
      <c r="J21" s="256">
        <v>70</v>
      </c>
      <c r="K21" s="154">
        <v>143</v>
      </c>
      <c r="L21" s="154">
        <v>72</v>
      </c>
      <c r="M21" s="163">
        <f>SUM(J21:L21)</f>
        <v>285</v>
      </c>
      <c r="N21" s="184">
        <f>RANK(M21,$M$21:$M$25)</f>
        <v>1</v>
      </c>
      <c r="O21" s="155">
        <v>9</v>
      </c>
      <c r="P21" s="185">
        <v>69.5</v>
      </c>
      <c r="Q21" s="153">
        <v>139.5</v>
      </c>
      <c r="R21" s="153">
        <v>72</v>
      </c>
      <c r="S21" s="153">
        <f t="shared" ref="S21:S26" si="0">SUM(P21:R21)</f>
        <v>281</v>
      </c>
      <c r="T21" s="184">
        <f t="shared" ref="T21:T26" si="1">RANK(S21,$S$21:$S$26)</f>
        <v>3</v>
      </c>
      <c r="U21" s="165">
        <v>6</v>
      </c>
      <c r="V21" s="290">
        <v>63</v>
      </c>
      <c r="W21" s="183">
        <v>138</v>
      </c>
      <c r="X21" s="299">
        <v>68.5</v>
      </c>
      <c r="Y21" s="273">
        <f>SUM(V21:X21)</f>
        <v>269.5</v>
      </c>
      <c r="Z21" s="184">
        <f>RANK(Y21,$Y$21:$Y$24)</f>
        <v>3</v>
      </c>
      <c r="AA21" s="155">
        <v>3</v>
      </c>
      <c r="AB21" s="187">
        <v>69</v>
      </c>
      <c r="AC21" s="153">
        <v>141</v>
      </c>
      <c r="AD21" s="140">
        <v>78.5</v>
      </c>
      <c r="AE21" s="188">
        <f>SUM(AB21:AD21)</f>
        <v>288.5</v>
      </c>
      <c r="AF21" s="184">
        <f>RANK(AE21,AE20:AE23,)</f>
        <v>1</v>
      </c>
      <c r="AG21" s="155">
        <v>7</v>
      </c>
      <c r="AH21" s="189">
        <v>72</v>
      </c>
      <c r="AI21" s="190">
        <v>141.5</v>
      </c>
      <c r="AJ21" s="153">
        <v>74</v>
      </c>
      <c r="AK21" s="191">
        <f>SUM(AH21:AJ21)</f>
        <v>287.5</v>
      </c>
      <c r="AL21" s="184">
        <f>RANK(AK21,AK20:AK23,)</f>
        <v>1</v>
      </c>
      <c r="AM21" s="165">
        <v>7</v>
      </c>
      <c r="AN21" s="192">
        <v>64</v>
      </c>
      <c r="AO21" s="156">
        <v>142</v>
      </c>
      <c r="AP21" s="156">
        <v>58.5</v>
      </c>
      <c r="AQ21" s="156">
        <f>SUM(AN21:AP21)</f>
        <v>264.5</v>
      </c>
      <c r="AR21" s="186">
        <f>RANK(AQ21,$AQ$21:$AQ$23,)</f>
        <v>3</v>
      </c>
      <c r="AS21" s="231">
        <v>1</v>
      </c>
      <c r="AT21" s="286"/>
      <c r="AU21" s="274"/>
      <c r="AV21" s="274"/>
      <c r="AW21" s="275"/>
      <c r="AX21" s="276"/>
      <c r="AY21" s="277"/>
      <c r="AZ21" s="240">
        <v>69.5</v>
      </c>
      <c r="BA21" s="156">
        <v>142</v>
      </c>
      <c r="BB21" s="156">
        <v>77</v>
      </c>
      <c r="BC21" s="156">
        <f>SUM(AZ21:BB21)</f>
        <v>288.5</v>
      </c>
      <c r="BD21" s="186">
        <v>1</v>
      </c>
      <c r="BE21" s="193">
        <v>7</v>
      </c>
      <c r="BF21" s="192">
        <v>65.5</v>
      </c>
      <c r="BG21" s="156">
        <v>143</v>
      </c>
      <c r="BH21" s="156">
        <v>76</v>
      </c>
      <c r="BI21" s="156">
        <f>SUM(BF21:BH21)</f>
        <v>284.5</v>
      </c>
      <c r="BJ21" s="186">
        <v>1</v>
      </c>
      <c r="BK21" s="194">
        <v>5</v>
      </c>
      <c r="BL21" s="157">
        <f t="shared" ref="BL21:BL26" si="2">COUNT(G21,M21,S21,Y21,AE21,AK21,AQ21,AW21,BC21,BI21)</f>
        <v>9</v>
      </c>
      <c r="BM21" s="8" t="str">
        <f t="shared" ref="BM21:BM26" si="3">IF(BL21 &gt;4, "Y", "N")</f>
        <v>Y</v>
      </c>
      <c r="BN21" s="158">
        <f t="shared" ref="BN21:BN26" si="4">BK21+BE21+AY21+AS21+AM21+AG21+AA21+U21+O21+I21</f>
        <v>54</v>
      </c>
      <c r="BO21" s="73">
        <f t="shared" ref="BO21:BO26" si="5">G21+M21+S21+Y21+AE21+AK21+AQ21+AW21+BC21+BI21</f>
        <v>2533.5</v>
      </c>
      <c r="BP21" s="74"/>
      <c r="BQ21" s="74"/>
    </row>
    <row r="22" spans="1:69" ht="15.75" x14ac:dyDescent="0.25">
      <c r="A22" s="129"/>
      <c r="B22" s="43" t="s">
        <v>100</v>
      </c>
      <c r="C22" s="15" t="s">
        <v>101</v>
      </c>
      <c r="D22" s="257">
        <v>66</v>
      </c>
      <c r="E22" s="163">
        <v>145.5</v>
      </c>
      <c r="F22" s="163">
        <v>72.5</v>
      </c>
      <c r="G22" s="163">
        <f>SUM(D22:F22)</f>
        <v>284</v>
      </c>
      <c r="H22" s="258">
        <f>RANK(G22,$G$21:$G$25,)</f>
        <v>2</v>
      </c>
      <c r="I22" s="165">
        <v>7</v>
      </c>
      <c r="J22" s="259">
        <v>69</v>
      </c>
      <c r="K22" s="163">
        <v>135.5</v>
      </c>
      <c r="L22" s="163">
        <v>72.5</v>
      </c>
      <c r="M22" s="163">
        <f>SUM(J22:L22)</f>
        <v>277</v>
      </c>
      <c r="N22" s="184">
        <f>RANK(M22,$M$21:$M$25)</f>
        <v>3</v>
      </c>
      <c r="O22" s="165">
        <v>5</v>
      </c>
      <c r="P22" s="170">
        <v>72</v>
      </c>
      <c r="Q22" s="162">
        <v>142</v>
      </c>
      <c r="R22" s="162">
        <v>73.5</v>
      </c>
      <c r="S22" s="153">
        <f t="shared" si="0"/>
        <v>287.5</v>
      </c>
      <c r="T22" s="184">
        <f t="shared" si="1"/>
        <v>1</v>
      </c>
      <c r="U22" s="165">
        <v>10</v>
      </c>
      <c r="V22" s="195">
        <v>69.5</v>
      </c>
      <c r="W22" s="196">
        <v>140.5</v>
      </c>
      <c r="X22" s="163">
        <v>73</v>
      </c>
      <c r="Y22" s="273">
        <f>SUM(V22:X22)</f>
        <v>283</v>
      </c>
      <c r="Z22" s="184">
        <f>RANK(Y22,$Y$21:$Y$24)</f>
        <v>1</v>
      </c>
      <c r="AA22" s="165">
        <v>7</v>
      </c>
      <c r="AB22" s="171">
        <v>68</v>
      </c>
      <c r="AC22" s="162">
        <v>142</v>
      </c>
      <c r="AD22" s="48">
        <v>75</v>
      </c>
      <c r="AE22" s="188">
        <f>SUM(AB22:AD22)</f>
        <v>285</v>
      </c>
      <c r="AF22" s="184">
        <f>RANK(AE22,AE22:AE25,)</f>
        <v>1</v>
      </c>
      <c r="AG22" s="165">
        <v>5</v>
      </c>
      <c r="AH22" s="198">
        <v>73</v>
      </c>
      <c r="AI22" s="199">
        <v>70</v>
      </c>
      <c r="AJ22" s="162">
        <v>72.5</v>
      </c>
      <c r="AK22" s="191">
        <f>SUM(AH22:AJ22)</f>
        <v>215.5</v>
      </c>
      <c r="AL22" s="184">
        <f>RANK(AK22,AK22:AK25,)</f>
        <v>3</v>
      </c>
      <c r="AM22" s="165">
        <v>0</v>
      </c>
      <c r="AN22" s="172">
        <v>70</v>
      </c>
      <c r="AO22" s="166">
        <v>144.5</v>
      </c>
      <c r="AP22" s="166">
        <v>75</v>
      </c>
      <c r="AQ22" s="156">
        <f t="shared" ref="AQ22:AQ23" si="6">SUM(AN22:AP22)</f>
        <v>289.5</v>
      </c>
      <c r="AR22" s="186">
        <f t="shared" ref="AR22:AR23" si="7">RANK(AQ22,$AQ$21:$AQ$23,)</f>
        <v>1</v>
      </c>
      <c r="AS22" s="232">
        <v>5</v>
      </c>
      <c r="AT22" s="287"/>
      <c r="AU22" s="278"/>
      <c r="AV22" s="278"/>
      <c r="AW22" s="264"/>
      <c r="AX22" s="276"/>
      <c r="AY22" s="277"/>
      <c r="AZ22" s="241">
        <v>66</v>
      </c>
      <c r="BA22" s="166">
        <v>142.5</v>
      </c>
      <c r="BB22" s="166">
        <v>76.5</v>
      </c>
      <c r="BC22" s="156">
        <f t="shared" ref="BC22:BC24" si="8">SUM(AZ22:BB22)</f>
        <v>285</v>
      </c>
      <c r="BD22" s="168">
        <v>2</v>
      </c>
      <c r="BE22" s="161">
        <v>5</v>
      </c>
      <c r="BF22" s="172">
        <v>60</v>
      </c>
      <c r="BG22" s="166">
        <v>143.5</v>
      </c>
      <c r="BH22" s="166">
        <v>74.5</v>
      </c>
      <c r="BI22" s="156">
        <f t="shared" ref="BI22:BI23" si="9">SUM(BF22:BH22)</f>
        <v>278</v>
      </c>
      <c r="BJ22" s="168">
        <v>3</v>
      </c>
      <c r="BK22" s="169">
        <v>1</v>
      </c>
      <c r="BL22" s="157">
        <f t="shared" si="2"/>
        <v>9</v>
      </c>
      <c r="BM22" s="8" t="str">
        <f t="shared" si="3"/>
        <v>Y</v>
      </c>
      <c r="BN22" s="158">
        <f t="shared" si="4"/>
        <v>45</v>
      </c>
      <c r="BO22" s="73">
        <f t="shared" si="5"/>
        <v>2484.5</v>
      </c>
      <c r="BP22" s="75">
        <f>$BN$21-BN22</f>
        <v>9</v>
      </c>
      <c r="BQ22" s="76">
        <f>BN21-BN22</f>
        <v>9</v>
      </c>
    </row>
    <row r="23" spans="1:69" ht="15.75" x14ac:dyDescent="0.25">
      <c r="A23" s="129"/>
      <c r="B23" s="43" t="s">
        <v>98</v>
      </c>
      <c r="C23" s="15" t="s">
        <v>99</v>
      </c>
      <c r="D23" s="257">
        <v>67</v>
      </c>
      <c r="E23" s="163">
        <v>141.5</v>
      </c>
      <c r="F23" s="163">
        <v>71</v>
      </c>
      <c r="G23" s="163">
        <f>SUM(D23:F23)</f>
        <v>279.5</v>
      </c>
      <c r="H23" s="258">
        <f>RANK(G23,$G$21:$G$25,)</f>
        <v>3</v>
      </c>
      <c r="I23" s="165">
        <v>5</v>
      </c>
      <c r="J23" s="259">
        <v>60</v>
      </c>
      <c r="K23" s="163">
        <v>142.5</v>
      </c>
      <c r="L23" s="163">
        <v>76.5</v>
      </c>
      <c r="M23" s="163">
        <f>SUM(J23:L23)</f>
        <v>279</v>
      </c>
      <c r="N23" s="184">
        <f>RANK(M23,$M$21:$M$25)</f>
        <v>2</v>
      </c>
      <c r="O23" s="165">
        <v>7</v>
      </c>
      <c r="P23" s="170">
        <v>70</v>
      </c>
      <c r="Q23" s="162">
        <v>141.5</v>
      </c>
      <c r="R23" s="162">
        <v>71.5</v>
      </c>
      <c r="S23" s="153">
        <f t="shared" si="0"/>
        <v>283</v>
      </c>
      <c r="T23" s="184">
        <f t="shared" si="1"/>
        <v>2</v>
      </c>
      <c r="U23" s="165">
        <v>8</v>
      </c>
      <c r="V23" s="195">
        <v>68</v>
      </c>
      <c r="W23" s="196">
        <v>135.5</v>
      </c>
      <c r="X23" s="163">
        <v>72.5</v>
      </c>
      <c r="Y23" s="273">
        <f>SUM(V23:X23)</f>
        <v>276</v>
      </c>
      <c r="Z23" s="184">
        <f>RANK(Y23,$Y$21:$Y$24)</f>
        <v>2</v>
      </c>
      <c r="AA23" s="165">
        <v>5</v>
      </c>
      <c r="AB23" s="171">
        <v>64</v>
      </c>
      <c r="AC23" s="162">
        <v>133</v>
      </c>
      <c r="AD23" s="48">
        <v>71</v>
      </c>
      <c r="AE23" s="188">
        <f>SUM(AB23:AD23)</f>
        <v>268</v>
      </c>
      <c r="AF23" s="184">
        <f>RANK(AE23,AE21:AE24,)</f>
        <v>4</v>
      </c>
      <c r="AG23" s="165">
        <v>0</v>
      </c>
      <c r="AH23" s="198">
        <v>67</v>
      </c>
      <c r="AI23" s="199">
        <v>135</v>
      </c>
      <c r="AJ23" s="162">
        <v>75.5</v>
      </c>
      <c r="AK23" s="191">
        <f>SUM(AH23:AJ23)</f>
        <v>277.5</v>
      </c>
      <c r="AL23" s="184">
        <f>RANK(AK23,AK21:AK24,)</f>
        <v>2</v>
      </c>
      <c r="AM23" s="165">
        <v>5</v>
      </c>
      <c r="AN23" s="172">
        <v>69</v>
      </c>
      <c r="AO23" s="166">
        <v>144</v>
      </c>
      <c r="AP23" s="166">
        <v>74.5</v>
      </c>
      <c r="AQ23" s="156">
        <f t="shared" si="6"/>
        <v>287.5</v>
      </c>
      <c r="AR23" s="186">
        <f t="shared" si="7"/>
        <v>2</v>
      </c>
      <c r="AS23" s="232">
        <v>3</v>
      </c>
      <c r="AT23" s="287"/>
      <c r="AU23" s="278"/>
      <c r="AV23" s="278"/>
      <c r="AW23" s="264"/>
      <c r="AX23" s="276"/>
      <c r="AY23" s="277"/>
      <c r="AZ23" s="241">
        <v>69.5</v>
      </c>
      <c r="BA23" s="166">
        <v>71.5</v>
      </c>
      <c r="BB23" s="166">
        <v>72</v>
      </c>
      <c r="BC23" s="156">
        <f t="shared" si="8"/>
        <v>213</v>
      </c>
      <c r="BD23" s="168">
        <v>4</v>
      </c>
      <c r="BE23" s="161">
        <v>0</v>
      </c>
      <c r="BF23" s="172">
        <v>66</v>
      </c>
      <c r="BG23" s="166">
        <v>141</v>
      </c>
      <c r="BH23" s="166">
        <v>74</v>
      </c>
      <c r="BI23" s="156">
        <f t="shared" si="9"/>
        <v>281</v>
      </c>
      <c r="BJ23" s="168">
        <v>2</v>
      </c>
      <c r="BK23" s="169">
        <v>3</v>
      </c>
      <c r="BL23" s="157">
        <f t="shared" si="2"/>
        <v>9</v>
      </c>
      <c r="BM23" s="8" t="str">
        <f t="shared" si="3"/>
        <v>Y</v>
      </c>
      <c r="BN23" s="158">
        <f t="shared" si="4"/>
        <v>36</v>
      </c>
      <c r="BO23" s="73">
        <f t="shared" si="5"/>
        <v>2444.5</v>
      </c>
      <c r="BP23" s="75">
        <f>$BN$21-BN23</f>
        <v>18</v>
      </c>
      <c r="BQ23" s="76">
        <f>BN22-BN23</f>
        <v>9</v>
      </c>
    </row>
    <row r="24" spans="1:69" ht="15.75" x14ac:dyDescent="0.25">
      <c r="A24" s="129"/>
      <c r="B24" s="43" t="s">
        <v>109</v>
      </c>
      <c r="C24" s="15" t="s">
        <v>110</v>
      </c>
      <c r="D24" s="257">
        <v>65</v>
      </c>
      <c r="E24" s="163">
        <v>141</v>
      </c>
      <c r="F24" s="163">
        <v>71.5</v>
      </c>
      <c r="G24" s="163">
        <f>SUM(D24:F24)</f>
        <v>277.5</v>
      </c>
      <c r="H24" s="258">
        <f>RANK(G24,$G$21:$G$25,)</f>
        <v>4</v>
      </c>
      <c r="I24" s="165">
        <v>3</v>
      </c>
      <c r="J24" s="259">
        <v>68.5</v>
      </c>
      <c r="K24" s="163">
        <v>141</v>
      </c>
      <c r="L24" s="163">
        <v>65.5</v>
      </c>
      <c r="M24" s="163">
        <f>SUM(J24:L24)</f>
        <v>275</v>
      </c>
      <c r="N24" s="184">
        <f>RANK(M24,$M$21:$M$25)</f>
        <v>4</v>
      </c>
      <c r="O24" s="165">
        <v>3</v>
      </c>
      <c r="P24" s="170">
        <v>68</v>
      </c>
      <c r="Q24" s="162">
        <v>124.5</v>
      </c>
      <c r="R24" s="162">
        <v>64.5</v>
      </c>
      <c r="S24" s="153">
        <f t="shared" si="0"/>
        <v>257</v>
      </c>
      <c r="T24" s="184">
        <f t="shared" si="1"/>
        <v>6</v>
      </c>
      <c r="U24" s="165">
        <v>0</v>
      </c>
      <c r="V24" s="195">
        <v>62.5</v>
      </c>
      <c r="W24" s="196">
        <v>132.5</v>
      </c>
      <c r="X24" s="163">
        <v>68.5</v>
      </c>
      <c r="Y24" s="273">
        <f>SUM(V24:X24)</f>
        <v>263.5</v>
      </c>
      <c r="Z24" s="184">
        <f>RANK(Y24,$Y$21:$Y$24)</f>
        <v>4</v>
      </c>
      <c r="AA24" s="165">
        <v>0</v>
      </c>
      <c r="AB24" s="171">
        <v>71</v>
      </c>
      <c r="AC24" s="162">
        <v>141.5</v>
      </c>
      <c r="AD24" s="48">
        <v>71</v>
      </c>
      <c r="AE24" s="188">
        <f>SUM(AB24:AD24)</f>
        <v>283.5</v>
      </c>
      <c r="AF24" s="184">
        <f>RANK(AE24,AE21:AE24,)</f>
        <v>3</v>
      </c>
      <c r="AG24" s="165">
        <v>3</v>
      </c>
      <c r="AH24" s="198">
        <v>65</v>
      </c>
      <c r="AI24" s="199">
        <v>133.5</v>
      </c>
      <c r="AJ24" s="162">
        <v>69.5</v>
      </c>
      <c r="AK24" s="191">
        <f>SUM(AH24:AJ24)</f>
        <v>268</v>
      </c>
      <c r="AL24" s="184">
        <f>RANK(AK24,AK21:AK24,)</f>
        <v>3</v>
      </c>
      <c r="AM24" s="165">
        <v>3</v>
      </c>
      <c r="AN24" s="287"/>
      <c r="AO24" s="278"/>
      <c r="AP24" s="278"/>
      <c r="AQ24" s="278"/>
      <c r="AR24" s="276"/>
      <c r="AS24" s="348"/>
      <c r="AT24" s="287"/>
      <c r="AU24" s="278"/>
      <c r="AV24" s="278"/>
      <c r="AW24" s="264"/>
      <c r="AX24" s="276"/>
      <c r="AY24" s="277"/>
      <c r="AZ24" s="241">
        <v>69.5</v>
      </c>
      <c r="BA24" s="166">
        <v>140</v>
      </c>
      <c r="BB24" s="166">
        <v>67.5</v>
      </c>
      <c r="BC24" s="156">
        <f t="shared" si="8"/>
        <v>277</v>
      </c>
      <c r="BD24" s="168">
        <v>3</v>
      </c>
      <c r="BE24" s="161">
        <v>3</v>
      </c>
      <c r="BF24" s="287"/>
      <c r="BG24" s="278"/>
      <c r="BH24" s="278"/>
      <c r="BI24" s="278"/>
      <c r="BJ24" s="388"/>
      <c r="BK24" s="390"/>
      <c r="BL24" s="157">
        <f t="shared" si="2"/>
        <v>7</v>
      </c>
      <c r="BM24" s="8" t="str">
        <f t="shared" si="3"/>
        <v>Y</v>
      </c>
      <c r="BN24" s="158">
        <f t="shared" si="4"/>
        <v>15</v>
      </c>
      <c r="BO24" s="73">
        <f t="shared" si="5"/>
        <v>1901.5</v>
      </c>
      <c r="BP24" s="75">
        <f>$BN$21-BN24</f>
        <v>39</v>
      </c>
      <c r="BQ24" s="76">
        <f t="shared" ref="BQ24:BQ25" si="10">BN23-BN24</f>
        <v>21</v>
      </c>
    </row>
    <row r="25" spans="1:69" ht="15.75" x14ac:dyDescent="0.25">
      <c r="A25" s="129"/>
      <c r="B25" s="43" t="s">
        <v>82</v>
      </c>
      <c r="C25" s="15" t="s">
        <v>128</v>
      </c>
      <c r="D25" s="17">
        <v>63</v>
      </c>
      <c r="E25" s="163">
        <v>137.5</v>
      </c>
      <c r="F25" s="163">
        <v>65.5</v>
      </c>
      <c r="G25" s="163">
        <f>SUM(D25:F25)</f>
        <v>266</v>
      </c>
      <c r="H25" s="258">
        <f>RANK(G25,$G$21:$G$25,)</f>
        <v>5</v>
      </c>
      <c r="I25" s="165">
        <v>1</v>
      </c>
      <c r="J25" s="259">
        <v>60</v>
      </c>
      <c r="K25" s="163">
        <v>136</v>
      </c>
      <c r="L25" s="163">
        <v>67.5</v>
      </c>
      <c r="M25" s="163">
        <f>SUM(J25:L25)</f>
        <v>263.5</v>
      </c>
      <c r="N25" s="184">
        <f>RANK(M25,$M$21:$M$25)</f>
        <v>5</v>
      </c>
      <c r="O25" s="165">
        <v>1</v>
      </c>
      <c r="P25" s="170">
        <v>62</v>
      </c>
      <c r="Q25" s="162">
        <v>134.5</v>
      </c>
      <c r="R25" s="162">
        <v>64.5</v>
      </c>
      <c r="S25" s="153">
        <f t="shared" si="0"/>
        <v>261</v>
      </c>
      <c r="T25" s="184">
        <f t="shared" si="1"/>
        <v>5</v>
      </c>
      <c r="U25" s="165">
        <v>2</v>
      </c>
      <c r="V25" s="291"/>
      <c r="W25" s="265"/>
      <c r="X25" s="144"/>
      <c r="Y25" s="272"/>
      <c r="Z25" s="266"/>
      <c r="AA25" s="271"/>
      <c r="AB25" s="303"/>
      <c r="AC25" s="269"/>
      <c r="AD25" s="269"/>
      <c r="AE25" s="264"/>
      <c r="AF25" s="266"/>
      <c r="AG25" s="271"/>
      <c r="AH25" s="304"/>
      <c r="AI25" s="305"/>
      <c r="AJ25" s="306"/>
      <c r="AK25" s="307"/>
      <c r="AL25" s="308"/>
      <c r="AM25" s="271"/>
      <c r="AN25" s="287"/>
      <c r="AO25" s="278"/>
      <c r="AP25" s="278"/>
      <c r="AQ25" s="278"/>
      <c r="AR25" s="276"/>
      <c r="AS25" s="348"/>
      <c r="AT25" s="287"/>
      <c r="AU25" s="278"/>
      <c r="AV25" s="278"/>
      <c r="AW25" s="264"/>
      <c r="AX25" s="276"/>
      <c r="AY25" s="277"/>
      <c r="AZ25" s="387"/>
      <c r="BA25" s="278"/>
      <c r="BB25" s="278"/>
      <c r="BC25" s="278"/>
      <c r="BD25" s="388"/>
      <c r="BE25" s="389"/>
      <c r="BF25" s="287"/>
      <c r="BG25" s="278"/>
      <c r="BH25" s="278"/>
      <c r="BI25" s="278"/>
      <c r="BJ25" s="388"/>
      <c r="BK25" s="390"/>
      <c r="BL25" s="157">
        <f t="shared" si="2"/>
        <v>3</v>
      </c>
      <c r="BM25" s="8" t="str">
        <f t="shared" si="3"/>
        <v>N</v>
      </c>
      <c r="BN25" s="158">
        <f t="shared" si="4"/>
        <v>4</v>
      </c>
      <c r="BO25" s="73">
        <f t="shared" si="5"/>
        <v>790.5</v>
      </c>
      <c r="BP25" s="75">
        <f>$BN$21-BN25</f>
        <v>50</v>
      </c>
      <c r="BQ25" s="76">
        <f t="shared" si="10"/>
        <v>11</v>
      </c>
    </row>
    <row r="26" spans="1:69" ht="15.75" x14ac:dyDescent="0.25">
      <c r="A26" s="129"/>
      <c r="B26" s="43" t="s">
        <v>119</v>
      </c>
      <c r="C26" s="15" t="s">
        <v>111</v>
      </c>
      <c r="D26" s="243"/>
      <c r="E26" s="264"/>
      <c r="F26" s="265"/>
      <c r="G26" s="265"/>
      <c r="H26" s="266"/>
      <c r="I26" s="267"/>
      <c r="J26" s="268"/>
      <c r="K26" s="269"/>
      <c r="L26" s="269"/>
      <c r="M26" s="144"/>
      <c r="N26" s="270"/>
      <c r="O26" s="271"/>
      <c r="P26" s="170">
        <v>60</v>
      </c>
      <c r="Q26" s="162">
        <v>133.5</v>
      </c>
      <c r="R26" s="162">
        <v>70.5</v>
      </c>
      <c r="S26" s="153">
        <f t="shared" si="0"/>
        <v>264</v>
      </c>
      <c r="T26" s="184">
        <f t="shared" si="1"/>
        <v>4</v>
      </c>
      <c r="U26" s="165">
        <v>4</v>
      </c>
      <c r="V26" s="291"/>
      <c r="W26" s="265"/>
      <c r="X26" s="144"/>
      <c r="Y26" s="272"/>
      <c r="Z26" s="266"/>
      <c r="AA26" s="271"/>
      <c r="AB26" s="303"/>
      <c r="AC26" s="269"/>
      <c r="AD26" s="269"/>
      <c r="AE26" s="264"/>
      <c r="AF26" s="266"/>
      <c r="AG26" s="271"/>
      <c r="AH26" s="304"/>
      <c r="AI26" s="305"/>
      <c r="AJ26" s="309"/>
      <c r="AK26" s="307"/>
      <c r="AL26" s="308"/>
      <c r="AM26" s="271"/>
      <c r="AN26" s="287"/>
      <c r="AO26" s="278"/>
      <c r="AP26" s="278"/>
      <c r="AQ26" s="278"/>
      <c r="AR26" s="276"/>
      <c r="AS26" s="348"/>
      <c r="AT26" s="287"/>
      <c r="AU26" s="278"/>
      <c r="AV26" s="278"/>
      <c r="AW26" s="264"/>
      <c r="AX26" s="276"/>
      <c r="AY26" s="277"/>
      <c r="AZ26" s="387"/>
      <c r="BA26" s="278"/>
      <c r="BB26" s="278"/>
      <c r="BC26" s="278"/>
      <c r="BD26" s="388"/>
      <c r="BE26" s="389"/>
      <c r="BF26" s="287"/>
      <c r="BG26" s="278"/>
      <c r="BH26" s="278"/>
      <c r="BI26" s="278"/>
      <c r="BJ26" s="388"/>
      <c r="BK26" s="390"/>
      <c r="BL26" s="157">
        <f t="shared" si="2"/>
        <v>1</v>
      </c>
      <c r="BM26" s="8" t="str">
        <f t="shared" si="3"/>
        <v>N</v>
      </c>
      <c r="BN26" s="158">
        <f t="shared" si="4"/>
        <v>4</v>
      </c>
      <c r="BO26" s="73">
        <f t="shared" si="5"/>
        <v>264</v>
      </c>
      <c r="BP26" s="75">
        <f>$BN$21-BN26</f>
        <v>50</v>
      </c>
      <c r="BQ26" s="76">
        <f>BN25-BN26</f>
        <v>0</v>
      </c>
    </row>
    <row r="27" spans="1:69" ht="15.75" x14ac:dyDescent="0.25">
      <c r="A27" s="129"/>
      <c r="B27" s="159"/>
      <c r="C27" s="160"/>
      <c r="D27" s="171"/>
      <c r="E27" s="196"/>
      <c r="F27" s="196"/>
      <c r="G27" s="196"/>
      <c r="H27" s="197"/>
      <c r="I27" s="161"/>
      <c r="J27" s="170"/>
      <c r="K27" s="162"/>
      <c r="L27" s="162"/>
      <c r="M27" s="163"/>
      <c r="N27" s="164"/>
      <c r="O27" s="165"/>
      <c r="P27" s="170"/>
      <c r="Q27" s="162"/>
      <c r="R27" s="162"/>
      <c r="S27" s="162"/>
      <c r="T27" s="168"/>
      <c r="U27" s="165"/>
      <c r="V27" s="195"/>
      <c r="W27" s="196"/>
      <c r="X27" s="163"/>
      <c r="Y27" s="203"/>
      <c r="Z27" s="197"/>
      <c r="AA27" s="165"/>
      <c r="AB27" s="171"/>
      <c r="AC27" s="162"/>
      <c r="AD27" s="162"/>
      <c r="AE27" s="167"/>
      <c r="AF27" s="197"/>
      <c r="AG27" s="165"/>
      <c r="AH27" s="198"/>
      <c r="AI27" s="199"/>
      <c r="AJ27" s="200"/>
      <c r="AK27" s="201"/>
      <c r="AL27" s="202"/>
      <c r="AM27" s="165"/>
      <c r="AN27" s="172"/>
      <c r="AO27" s="166"/>
      <c r="AP27" s="166"/>
      <c r="AQ27" s="166"/>
      <c r="AR27" s="186"/>
      <c r="AS27" s="232"/>
      <c r="AT27" s="287"/>
      <c r="AU27" s="278"/>
      <c r="AV27" s="278"/>
      <c r="AW27" s="264"/>
      <c r="AX27" s="276"/>
      <c r="AY27" s="277"/>
      <c r="AZ27" s="241"/>
      <c r="BA27" s="166"/>
      <c r="BB27" s="166"/>
      <c r="BC27" s="166"/>
      <c r="BD27" s="168"/>
      <c r="BE27" s="161"/>
      <c r="BF27" s="172"/>
      <c r="BG27" s="166"/>
      <c r="BH27" s="166"/>
      <c r="BI27" s="166"/>
      <c r="BJ27" s="168"/>
      <c r="BK27" s="169"/>
      <c r="BL27" s="157">
        <f t="shared" ref="BL27:BL29" si="11">COUNT(G27,M27,S27,Y27,AE27,AK27,AQ27,AW27,BC27,BI27)</f>
        <v>0</v>
      </c>
      <c r="BM27" s="8" t="str">
        <f t="shared" ref="BM27:BM29" si="12">IF(BL27 &gt;4, "Y", "N")</f>
        <v>N</v>
      </c>
      <c r="BN27" s="158">
        <f t="shared" ref="BN27:BN29" si="13">BK27+BE27+AY27+AS27+AM27+AG27+AA27+U27+O27+I27</f>
        <v>0</v>
      </c>
      <c r="BO27" s="73">
        <f t="shared" ref="BO27:BO29" si="14">G27+M27+S27+Y27+AE27+AK27+AQ27+AW27+BC27+BI27</f>
        <v>0</v>
      </c>
      <c r="BP27" s="75">
        <f t="shared" ref="BP27" si="15">$BN$21-BN27</f>
        <v>54</v>
      </c>
      <c r="BQ27" s="76">
        <f t="shared" ref="BQ27:BQ29" si="16">BN26-BN27</f>
        <v>4</v>
      </c>
    </row>
    <row r="28" spans="1:69" ht="15.75" x14ac:dyDescent="0.25">
      <c r="A28" s="129"/>
      <c r="B28" s="159"/>
      <c r="C28" s="160"/>
      <c r="D28" s="204"/>
      <c r="E28" s="205"/>
      <c r="F28" s="205"/>
      <c r="G28" s="205"/>
      <c r="H28" s="222"/>
      <c r="I28" s="223"/>
      <c r="J28" s="206"/>
      <c r="K28" s="175"/>
      <c r="L28" s="175"/>
      <c r="M28" s="176"/>
      <c r="N28" s="177"/>
      <c r="O28" s="207"/>
      <c r="P28" s="206"/>
      <c r="Q28" s="175"/>
      <c r="R28" s="175"/>
      <c r="S28" s="175"/>
      <c r="T28" s="218"/>
      <c r="U28" s="174"/>
      <c r="V28" s="204"/>
      <c r="W28" s="205"/>
      <c r="X28" s="176"/>
      <c r="Y28" s="221"/>
      <c r="Z28" s="208"/>
      <c r="AA28" s="174"/>
      <c r="AB28" s="209"/>
      <c r="AC28" s="175"/>
      <c r="AD28" s="175"/>
      <c r="AE28" s="210"/>
      <c r="AF28" s="208"/>
      <c r="AG28" s="217"/>
      <c r="AH28" s="211"/>
      <c r="AI28" s="212"/>
      <c r="AJ28" s="224"/>
      <c r="AK28" s="213"/>
      <c r="AL28" s="214"/>
      <c r="AM28" s="136"/>
      <c r="AN28" s="215"/>
      <c r="AO28" s="216"/>
      <c r="AP28" s="216"/>
      <c r="AQ28" s="216"/>
      <c r="AR28" s="186"/>
      <c r="AS28" s="239"/>
      <c r="AT28" s="288"/>
      <c r="AU28" s="279"/>
      <c r="AV28" s="279"/>
      <c r="AW28" s="280"/>
      <c r="AX28" s="276"/>
      <c r="AY28" s="281"/>
      <c r="AZ28" s="242"/>
      <c r="BA28" s="216"/>
      <c r="BB28" s="216"/>
      <c r="BC28" s="216"/>
      <c r="BD28" s="218"/>
      <c r="BE28" s="173"/>
      <c r="BF28" s="215"/>
      <c r="BG28" s="216"/>
      <c r="BH28" s="216"/>
      <c r="BI28" s="216"/>
      <c r="BJ28" s="219"/>
      <c r="BK28" s="220"/>
      <c r="BL28" s="157">
        <f t="shared" si="11"/>
        <v>0</v>
      </c>
      <c r="BM28" s="8" t="str">
        <f t="shared" si="12"/>
        <v>N</v>
      </c>
      <c r="BN28" s="158">
        <f t="shared" si="13"/>
        <v>0</v>
      </c>
      <c r="BO28" s="73">
        <f t="shared" si="14"/>
        <v>0</v>
      </c>
      <c r="BP28" s="75">
        <f t="shared" ref="BP28:BP29" si="17">$BN$21-BN28</f>
        <v>54</v>
      </c>
      <c r="BQ28" s="76">
        <f t="shared" si="16"/>
        <v>0</v>
      </c>
    </row>
    <row r="29" spans="1:69" ht="16.5" thickBot="1" x14ac:dyDescent="0.3">
      <c r="A29" s="129"/>
      <c r="B29" s="178"/>
      <c r="C29" s="311"/>
      <c r="D29" s="292"/>
      <c r="E29" s="293"/>
      <c r="F29" s="293"/>
      <c r="G29" s="293"/>
      <c r="H29" s="312"/>
      <c r="I29" s="296"/>
      <c r="J29" s="313"/>
      <c r="K29" s="235"/>
      <c r="L29" s="235"/>
      <c r="M29" s="294"/>
      <c r="N29" s="314"/>
      <c r="O29" s="296"/>
      <c r="P29" s="313"/>
      <c r="Q29" s="235"/>
      <c r="R29" s="235"/>
      <c r="S29" s="235"/>
      <c r="T29" s="315"/>
      <c r="U29" s="296"/>
      <c r="V29" s="292"/>
      <c r="W29" s="293"/>
      <c r="X29" s="294"/>
      <c r="Y29" s="295"/>
      <c r="Z29" s="237"/>
      <c r="AA29" s="296"/>
      <c r="AB29" s="234"/>
      <c r="AC29" s="235"/>
      <c r="AD29" s="235"/>
      <c r="AE29" s="236"/>
      <c r="AF29" s="237"/>
      <c r="AG29" s="238"/>
      <c r="AH29" s="316"/>
      <c r="AI29" s="317"/>
      <c r="AJ29" s="318"/>
      <c r="AK29" s="319"/>
      <c r="AL29" s="320"/>
      <c r="AM29" s="22"/>
      <c r="AN29" s="321"/>
      <c r="AO29" s="322"/>
      <c r="AP29" s="322"/>
      <c r="AQ29" s="322"/>
      <c r="AR29" s="323"/>
      <c r="AS29" s="324"/>
      <c r="AT29" s="289"/>
      <c r="AU29" s="282"/>
      <c r="AV29" s="282"/>
      <c r="AW29" s="283"/>
      <c r="AX29" s="284"/>
      <c r="AY29" s="285"/>
      <c r="AZ29" s="325"/>
      <c r="BA29" s="322"/>
      <c r="BB29" s="322"/>
      <c r="BC29" s="322"/>
      <c r="BD29" s="326"/>
      <c r="BE29" s="238"/>
      <c r="BF29" s="321"/>
      <c r="BG29" s="322"/>
      <c r="BH29" s="322"/>
      <c r="BI29" s="322"/>
      <c r="BJ29" s="327"/>
      <c r="BK29" s="238"/>
      <c r="BL29" s="157">
        <f t="shared" si="11"/>
        <v>0</v>
      </c>
      <c r="BM29" s="8" t="str">
        <f t="shared" si="12"/>
        <v>N</v>
      </c>
      <c r="BN29" s="158">
        <f t="shared" si="13"/>
        <v>0</v>
      </c>
      <c r="BO29" s="73">
        <f t="shared" si="14"/>
        <v>0</v>
      </c>
      <c r="BP29" s="75">
        <f t="shared" si="17"/>
        <v>54</v>
      </c>
      <c r="BQ29" s="76">
        <f t="shared" si="16"/>
        <v>0</v>
      </c>
    </row>
    <row r="30" spans="1:69" ht="15.75" x14ac:dyDescent="0.25">
      <c r="A30" s="123"/>
      <c r="B30" s="2"/>
      <c r="C30" s="2"/>
      <c r="AK30"/>
    </row>
    <row r="31" spans="1:69" ht="15.75" x14ac:dyDescent="0.25">
      <c r="A31" s="123"/>
      <c r="B31" s="179"/>
      <c r="C31" s="180"/>
      <c r="AK31"/>
    </row>
    <row r="32" spans="1:69" ht="15.75" x14ac:dyDescent="0.25">
      <c r="A32" s="123"/>
      <c r="B32" s="2"/>
      <c r="C32" s="2"/>
      <c r="AK32"/>
    </row>
    <row r="33" spans="1:63" ht="15.75" x14ac:dyDescent="0.25">
      <c r="A33" s="123"/>
      <c r="B33" s="123" t="s">
        <v>52</v>
      </c>
      <c r="D33" s="2"/>
      <c r="E33" s="2"/>
      <c r="F33" s="2"/>
      <c r="G33" s="2"/>
      <c r="H33" s="2"/>
      <c r="I33" s="181"/>
      <c r="J33" s="181"/>
      <c r="K33" s="181"/>
      <c r="L33" s="181"/>
      <c r="M33" s="181"/>
      <c r="N33" s="181"/>
      <c r="O33" s="181"/>
      <c r="P33" s="181"/>
      <c r="Q33" s="181"/>
      <c r="R33" s="182"/>
      <c r="S33" s="182"/>
      <c r="T33" s="182"/>
      <c r="U33" s="182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</row>
    <row r="34" spans="1:63" ht="15.75" x14ac:dyDescent="0.25">
      <c r="A34" s="123"/>
      <c r="B34" s="123" t="s">
        <v>53</v>
      </c>
      <c r="C34" s="358" t="s">
        <v>54</v>
      </c>
      <c r="D34" s="358"/>
      <c r="E34" s="358"/>
      <c r="F34" s="358"/>
      <c r="G34" s="358"/>
      <c r="H34" s="358"/>
      <c r="I34" s="358"/>
      <c r="J34" s="358"/>
      <c r="K34" s="358"/>
      <c r="L34" s="358"/>
      <c r="M34" s="358"/>
      <c r="N34" s="358"/>
      <c r="O34" s="358"/>
      <c r="P34" s="358"/>
      <c r="Q34" s="358"/>
      <c r="R34" s="358"/>
      <c r="S34" s="358"/>
      <c r="T34" s="358"/>
      <c r="U34" s="358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</row>
    <row r="35" spans="1:63" ht="15.75" x14ac:dyDescent="0.25">
      <c r="A35" s="123"/>
      <c r="B35" s="123" t="s">
        <v>55</v>
      </c>
      <c r="C35" s="359" t="s">
        <v>56</v>
      </c>
      <c r="D35" s="359"/>
      <c r="E35" s="359"/>
      <c r="F35" s="359"/>
      <c r="G35" s="359"/>
      <c r="H35" s="359"/>
      <c r="I35" s="359"/>
      <c r="J35" s="359"/>
      <c r="K35" s="359"/>
      <c r="L35" s="359"/>
      <c r="M35" s="359"/>
      <c r="N35" s="359"/>
      <c r="O35" s="359"/>
      <c r="P35" s="359"/>
      <c r="Q35" s="359"/>
      <c r="R35" s="359"/>
      <c r="S35" s="359"/>
      <c r="T35" s="359"/>
      <c r="U35" s="359"/>
      <c r="V35" s="359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</row>
    <row r="36" spans="1:63" ht="15.75" x14ac:dyDescent="0.25">
      <c r="A36" s="123"/>
      <c r="D36" s="2"/>
      <c r="E36" s="2"/>
      <c r="F36" s="2"/>
      <c r="G36" s="2"/>
      <c r="H36" s="2"/>
      <c r="I36" s="181"/>
      <c r="J36" s="181"/>
      <c r="K36" s="181"/>
      <c r="L36" s="181"/>
      <c r="M36" s="181"/>
      <c r="N36" s="181"/>
      <c r="O36" s="181"/>
      <c r="P36" s="181"/>
      <c r="Q36" s="181"/>
      <c r="R36" s="182"/>
      <c r="S36" s="182"/>
      <c r="T36" s="182"/>
      <c r="U36" s="182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</row>
    <row r="37" spans="1:63" x14ac:dyDescent="0.25">
      <c r="A37" s="123"/>
    </row>
  </sheetData>
  <sortState xmlns:xlrd2="http://schemas.microsoft.com/office/spreadsheetml/2017/richdata2" ref="B21:BO26">
    <sortCondition descending="1" ref="BN21:BN26"/>
  </sortState>
  <mergeCells count="9">
    <mergeCell ref="C35:V35"/>
    <mergeCell ref="D18:O18"/>
    <mergeCell ref="P18:AA18"/>
    <mergeCell ref="AB18:AM18"/>
    <mergeCell ref="AZ18:BK18"/>
    <mergeCell ref="AN18:AY18"/>
    <mergeCell ref="B19:B20"/>
    <mergeCell ref="C19:C20"/>
    <mergeCell ref="C34:U34"/>
  </mergeCells>
  <conditionalFormatting sqref="BL21:BM29">
    <cfRule type="containsText" dxfId="71" priority="1" operator="containsText" text="N">
      <formula>NOT(ISERROR(SEARCH("N",BL21)))</formula>
    </cfRule>
    <cfRule type="cellIs" dxfId="70" priority="2" operator="equal">
      <formula>"Y"</formula>
    </cfRule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1F6BB-6544-49A3-B538-C2DC080AE80A}">
  <sheetPr codeName="Sheet25">
    <pageSetUpPr fitToPage="1"/>
  </sheetPr>
  <dimension ref="B2:T20"/>
  <sheetViews>
    <sheetView zoomScale="90" zoomScaleNormal="90" zoomScaleSheetLayoutView="93" workbookViewId="0">
      <selection activeCell="M20" sqref="M20"/>
    </sheetView>
  </sheetViews>
  <sheetFormatPr defaultRowHeight="15.75" x14ac:dyDescent="0.25"/>
  <cols>
    <col min="1" max="1" width="3.7109375" style="1" customWidth="1"/>
    <col min="2" max="2" width="25.28515625" style="2" bestFit="1" customWidth="1"/>
    <col min="3" max="3" width="20.5703125" style="2" bestFit="1" customWidth="1"/>
    <col min="4" max="12" width="10.140625" style="1" bestFit="1" customWidth="1"/>
    <col min="13" max="13" width="11.28515625" style="1" bestFit="1" customWidth="1"/>
    <col min="14" max="14" width="8.7109375" style="1" customWidth="1"/>
    <col min="15" max="15" width="5" style="1" customWidth="1"/>
    <col min="16" max="16" width="6.7109375" style="1" bestFit="1" customWidth="1"/>
    <col min="17" max="17" width="7.85546875" style="1" bestFit="1" customWidth="1"/>
    <col min="18" max="18" width="8.5703125" style="1" bestFit="1" customWidth="1"/>
    <col min="19" max="16384" width="9.140625" style="1"/>
  </cols>
  <sheetData>
    <row r="2" spans="2:20" x14ac:dyDescent="0.25">
      <c r="B2" s="2" t="s">
        <v>11</v>
      </c>
      <c r="D2" s="3" t="s">
        <v>21</v>
      </c>
      <c r="S2"/>
      <c r="T2"/>
    </row>
    <row r="3" spans="2:20" ht="16.5" thickBot="1" x14ac:dyDescent="0.3">
      <c r="S3"/>
      <c r="T3"/>
    </row>
    <row r="4" spans="2:20" ht="32.25" thickBot="1" x14ac:dyDescent="0.3">
      <c r="B4" s="80" t="s">
        <v>4</v>
      </c>
      <c r="C4" s="78" t="s">
        <v>5</v>
      </c>
      <c r="D4" s="64">
        <v>44702</v>
      </c>
      <c r="E4" s="65">
        <v>44703</v>
      </c>
      <c r="F4" s="64">
        <v>44723</v>
      </c>
      <c r="G4" s="65">
        <v>44724</v>
      </c>
      <c r="H4" s="64">
        <v>44765</v>
      </c>
      <c r="I4" s="65">
        <v>44766</v>
      </c>
      <c r="J4" s="64">
        <v>44786</v>
      </c>
      <c r="K4" s="65">
        <v>44787</v>
      </c>
      <c r="L4" s="64">
        <v>44842</v>
      </c>
      <c r="M4" s="65">
        <v>44843</v>
      </c>
      <c r="N4" s="113" t="s">
        <v>40</v>
      </c>
      <c r="O4" s="112" t="s">
        <v>30</v>
      </c>
      <c r="P4" s="66" t="s">
        <v>0</v>
      </c>
      <c r="Q4" s="66" t="s">
        <v>1</v>
      </c>
      <c r="R4" s="67" t="s">
        <v>27</v>
      </c>
      <c r="S4"/>
      <c r="T4"/>
    </row>
    <row r="5" spans="2:20" x14ac:dyDescent="0.25">
      <c r="B5" s="50" t="s">
        <v>80</v>
      </c>
      <c r="C5" s="40" t="s">
        <v>81</v>
      </c>
      <c r="D5" s="35"/>
      <c r="E5" s="36"/>
      <c r="F5" s="35"/>
      <c r="G5" s="36"/>
      <c r="H5" s="30">
        <v>1</v>
      </c>
      <c r="I5" s="31">
        <v>3</v>
      </c>
      <c r="J5" s="30">
        <v>1</v>
      </c>
      <c r="K5" s="36"/>
      <c r="L5" s="30">
        <v>1</v>
      </c>
      <c r="M5" s="31">
        <v>1</v>
      </c>
      <c r="N5" s="2">
        <f>COUNT(D5:M5)</f>
        <v>5</v>
      </c>
      <c r="O5" s="8" t="str">
        <f>IF(N5&gt;4,"Y","N")</f>
        <v>Y</v>
      </c>
      <c r="P5" s="73">
        <f>SUM(D5:M5)</f>
        <v>7</v>
      </c>
      <c r="Q5" s="74"/>
      <c r="R5" s="74"/>
      <c r="S5"/>
      <c r="T5"/>
    </row>
    <row r="6" spans="2:20" x14ac:dyDescent="0.25">
      <c r="B6" s="339" t="s">
        <v>223</v>
      </c>
      <c r="C6" s="340" t="s">
        <v>224</v>
      </c>
      <c r="D6" s="330"/>
      <c r="E6" s="331"/>
      <c r="F6" s="330"/>
      <c r="G6" s="331"/>
      <c r="H6" s="330"/>
      <c r="I6" s="331"/>
      <c r="J6" s="332">
        <v>3</v>
      </c>
      <c r="K6" s="331"/>
      <c r="L6" s="330"/>
      <c r="M6" s="331"/>
      <c r="N6" s="2">
        <f t="shared" ref="N6:N7" si="0">COUNT(D6:M6)</f>
        <v>1</v>
      </c>
      <c r="O6" s="8" t="str">
        <f t="shared" ref="O6:O7" si="1">IF(N6&gt;4,"Y","N")</f>
        <v>N</v>
      </c>
      <c r="P6" s="73">
        <f t="shared" ref="P6:P7" si="2">SUM(D6:M6)</f>
        <v>3</v>
      </c>
      <c r="Q6" s="74"/>
      <c r="R6" s="74"/>
      <c r="S6"/>
      <c r="T6"/>
    </row>
    <row r="7" spans="2:20" ht="16.5" thickBot="1" x14ac:dyDescent="0.3">
      <c r="B7" s="68" t="s">
        <v>80</v>
      </c>
      <c r="C7" s="107" t="s">
        <v>84</v>
      </c>
      <c r="D7" s="249"/>
      <c r="E7" s="250"/>
      <c r="F7" s="249"/>
      <c r="G7" s="250"/>
      <c r="H7" s="249"/>
      <c r="I7" s="24">
        <v>1</v>
      </c>
      <c r="J7" s="249"/>
      <c r="K7" s="250"/>
      <c r="L7" s="364"/>
      <c r="M7" s="370"/>
      <c r="N7" s="2">
        <f t="shared" si="0"/>
        <v>1</v>
      </c>
      <c r="O7" s="8" t="str">
        <f t="shared" si="1"/>
        <v>N</v>
      </c>
      <c r="P7" s="73">
        <f t="shared" si="2"/>
        <v>1</v>
      </c>
      <c r="Q7" s="74"/>
      <c r="R7" s="74"/>
      <c r="S7"/>
      <c r="T7"/>
    </row>
    <row r="9" spans="2:20" x14ac:dyDescent="0.25">
      <c r="D9" s="2">
        <v>1</v>
      </c>
      <c r="E9" s="2">
        <v>2</v>
      </c>
      <c r="F9" s="2">
        <v>3</v>
      </c>
      <c r="G9" s="2">
        <v>4</v>
      </c>
      <c r="H9" s="2">
        <v>5</v>
      </c>
      <c r="I9" s="2">
        <v>6</v>
      </c>
      <c r="J9" s="2">
        <v>7</v>
      </c>
      <c r="K9" s="2">
        <v>8</v>
      </c>
      <c r="L9" s="2">
        <v>9</v>
      </c>
      <c r="M9" s="2">
        <v>10</v>
      </c>
      <c r="N9" s="2"/>
    </row>
    <row r="11" spans="2:20" x14ac:dyDescent="0.25">
      <c r="D11" s="1" t="s">
        <v>32</v>
      </c>
    </row>
    <row r="12" spans="2:20" x14ac:dyDescent="0.25">
      <c r="D12" s="1" t="s">
        <v>37</v>
      </c>
    </row>
    <row r="13" spans="2:20" x14ac:dyDescent="0.25">
      <c r="D13" s="1" t="s">
        <v>132</v>
      </c>
    </row>
    <row r="14" spans="2:20" x14ac:dyDescent="0.25">
      <c r="D14" s="1" t="s">
        <v>33</v>
      </c>
    </row>
    <row r="16" spans="2:20" x14ac:dyDescent="0.25">
      <c r="B16" s="103"/>
    </row>
    <row r="19" spans="3:3" ht="16.5" thickBot="1" x14ac:dyDescent="0.3">
      <c r="C19" s="122"/>
    </row>
    <row r="20" spans="3:3" ht="16.5" thickTop="1" x14ac:dyDescent="0.25"/>
  </sheetData>
  <sortState xmlns:xlrd2="http://schemas.microsoft.com/office/spreadsheetml/2017/richdata2" ref="B5:P7">
    <sortCondition descending="1" ref="P5:P7"/>
  </sortState>
  <conditionalFormatting sqref="O5:O7">
    <cfRule type="containsText" dxfId="53" priority="1" operator="containsText" text="N">
      <formula>NOT(ISERROR(SEARCH("N",O5)))</formula>
    </cfRule>
    <cfRule type="cellIs" dxfId="52" priority="2" operator="equal">
      <formula>"Y"</formula>
    </cfRule>
  </conditionalFormatting>
  <printOptions horizontalCentered="1" verticalCentered="1"/>
  <pageMargins left="0.25" right="0.25" top="0.75" bottom="0.75" header="0.3" footer="0.3"/>
  <pageSetup scale="7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CC92F-8143-4617-94A1-1AE7FC7CF3A5}">
  <sheetPr codeName="Sheet10">
    <pageSetUpPr fitToPage="1"/>
  </sheetPr>
  <dimension ref="A2:T33"/>
  <sheetViews>
    <sheetView zoomScale="90" zoomScaleNormal="90" workbookViewId="0">
      <selection activeCell="P7" sqref="P7"/>
    </sheetView>
  </sheetViews>
  <sheetFormatPr defaultRowHeight="15.75" x14ac:dyDescent="0.25"/>
  <cols>
    <col min="1" max="1" width="2" style="1" customWidth="1"/>
    <col min="2" max="2" width="25.28515625" style="2" bestFit="1" customWidth="1"/>
    <col min="3" max="3" width="22.140625" style="2" customWidth="1"/>
    <col min="4" max="11" width="10.140625" style="1" customWidth="1"/>
    <col min="12" max="12" width="10.140625" style="1" bestFit="1" customWidth="1"/>
    <col min="13" max="13" width="11.28515625" style="1" bestFit="1" customWidth="1"/>
    <col min="14" max="14" width="7.140625" style="1" bestFit="1" customWidth="1"/>
    <col min="15" max="15" width="5.140625" style="1" customWidth="1"/>
    <col min="16" max="16" width="7.7109375" style="1" bestFit="1" customWidth="1"/>
    <col min="17" max="17" width="8.42578125" style="1" bestFit="1" customWidth="1"/>
    <col min="18" max="18" width="8.5703125" style="1" bestFit="1" customWidth="1"/>
    <col min="19" max="16384" width="9.140625" style="1"/>
  </cols>
  <sheetData>
    <row r="2" spans="2:20" x14ac:dyDescent="0.25">
      <c r="B2" s="8" t="s">
        <v>11</v>
      </c>
      <c r="D2" s="3" t="s">
        <v>140</v>
      </c>
      <c r="S2"/>
      <c r="T2"/>
    </row>
    <row r="3" spans="2:20" ht="16.5" thickBot="1" x14ac:dyDescent="0.3">
      <c r="S3"/>
      <c r="T3"/>
    </row>
    <row r="4" spans="2:20" ht="32.25" thickBot="1" x14ac:dyDescent="0.3">
      <c r="B4" s="33" t="s">
        <v>4</v>
      </c>
      <c r="C4" s="34" t="s">
        <v>5</v>
      </c>
      <c r="D4" s="64">
        <v>44702</v>
      </c>
      <c r="E4" s="65">
        <v>44703</v>
      </c>
      <c r="F4" s="64">
        <v>44723</v>
      </c>
      <c r="G4" s="65">
        <v>44724</v>
      </c>
      <c r="H4" s="64">
        <v>44765</v>
      </c>
      <c r="I4" s="65">
        <v>44766</v>
      </c>
      <c r="J4" s="64">
        <v>44786</v>
      </c>
      <c r="K4" s="65">
        <v>44787</v>
      </c>
      <c r="L4" s="64">
        <v>44842</v>
      </c>
      <c r="M4" s="65">
        <v>44843</v>
      </c>
      <c r="N4" s="113" t="s">
        <v>40</v>
      </c>
      <c r="O4" s="112" t="s">
        <v>30</v>
      </c>
      <c r="P4" s="66" t="s">
        <v>0</v>
      </c>
      <c r="Q4" s="66" t="s">
        <v>1</v>
      </c>
      <c r="R4" s="67" t="s">
        <v>27</v>
      </c>
      <c r="S4"/>
      <c r="T4"/>
    </row>
    <row r="5" spans="2:20" x14ac:dyDescent="0.25">
      <c r="B5" s="41" t="s">
        <v>96</v>
      </c>
      <c r="C5" s="42" t="s">
        <v>97</v>
      </c>
      <c r="D5" s="30">
        <v>8</v>
      </c>
      <c r="E5" s="31">
        <v>7</v>
      </c>
      <c r="F5" s="30">
        <v>5</v>
      </c>
      <c r="G5" s="31">
        <v>9</v>
      </c>
      <c r="H5" s="30">
        <v>7</v>
      </c>
      <c r="I5" s="31">
        <v>7</v>
      </c>
      <c r="J5" s="30">
        <v>4</v>
      </c>
      <c r="K5" s="31">
        <v>5</v>
      </c>
      <c r="L5" s="30">
        <v>3</v>
      </c>
      <c r="M5" s="31">
        <v>9</v>
      </c>
      <c r="N5" s="2">
        <f t="shared" ref="N5:N18" si="0">COUNT(D5:M5)</f>
        <v>10</v>
      </c>
      <c r="O5" s="8" t="str">
        <f t="shared" ref="O5:O18" si="1">IF(N5&gt;4,"Y","N")</f>
        <v>Y</v>
      </c>
      <c r="P5" s="73">
        <f t="shared" ref="P5:P18" si="2">SUM(D5:M5)</f>
        <v>64</v>
      </c>
      <c r="Q5" s="74"/>
      <c r="R5" s="74"/>
      <c r="S5"/>
      <c r="T5"/>
    </row>
    <row r="6" spans="2:20" x14ac:dyDescent="0.25">
      <c r="B6" s="43" t="s">
        <v>105</v>
      </c>
      <c r="C6" s="44" t="s">
        <v>106</v>
      </c>
      <c r="D6" s="17">
        <v>10</v>
      </c>
      <c r="E6" s="18">
        <v>9</v>
      </c>
      <c r="F6" s="17">
        <v>7</v>
      </c>
      <c r="G6" s="18">
        <v>0</v>
      </c>
      <c r="H6" s="17">
        <v>1</v>
      </c>
      <c r="I6" s="18">
        <v>9</v>
      </c>
      <c r="J6" s="243"/>
      <c r="K6" s="244"/>
      <c r="L6" s="243"/>
      <c r="M6" s="244"/>
      <c r="N6" s="2">
        <f t="shared" si="0"/>
        <v>6</v>
      </c>
      <c r="O6" s="8" t="str">
        <f t="shared" si="1"/>
        <v>Y</v>
      </c>
      <c r="P6" s="73">
        <f t="shared" si="2"/>
        <v>36</v>
      </c>
      <c r="Q6" s="75">
        <f>$P$5-P6</f>
        <v>28</v>
      </c>
      <c r="R6" s="76">
        <f>P5-P6</f>
        <v>28</v>
      </c>
      <c r="S6"/>
      <c r="T6"/>
    </row>
    <row r="7" spans="2:20" x14ac:dyDescent="0.25">
      <c r="B7" s="43" t="s">
        <v>114</v>
      </c>
      <c r="C7" s="44" t="s">
        <v>115</v>
      </c>
      <c r="D7" s="17">
        <v>6</v>
      </c>
      <c r="E7" s="18">
        <v>5</v>
      </c>
      <c r="F7" s="17">
        <v>3</v>
      </c>
      <c r="G7" s="18">
        <v>3</v>
      </c>
      <c r="H7" s="17">
        <v>3</v>
      </c>
      <c r="I7" s="18">
        <v>3</v>
      </c>
      <c r="J7" s="17">
        <v>0</v>
      </c>
      <c r="K7" s="18">
        <v>1</v>
      </c>
      <c r="L7" s="17">
        <v>5</v>
      </c>
      <c r="M7" s="18">
        <v>5</v>
      </c>
      <c r="N7" s="2">
        <f t="shared" si="0"/>
        <v>10</v>
      </c>
      <c r="O7" s="8" t="str">
        <f t="shared" si="1"/>
        <v>Y</v>
      </c>
      <c r="P7" s="73">
        <f t="shared" si="2"/>
        <v>34</v>
      </c>
      <c r="Q7" s="75">
        <f t="shared" ref="Q7:Q11" si="3">$P$5-P7</f>
        <v>30</v>
      </c>
      <c r="R7" s="76">
        <f>P6-P7</f>
        <v>2</v>
      </c>
      <c r="S7"/>
      <c r="T7"/>
    </row>
    <row r="8" spans="2:20" x14ac:dyDescent="0.25">
      <c r="B8" s="43" t="s">
        <v>78</v>
      </c>
      <c r="C8" s="44" t="s">
        <v>79</v>
      </c>
      <c r="D8" s="17">
        <v>2</v>
      </c>
      <c r="E8" s="18">
        <v>1</v>
      </c>
      <c r="F8" s="17">
        <v>1</v>
      </c>
      <c r="G8" s="18">
        <v>5</v>
      </c>
      <c r="H8" s="17">
        <v>5</v>
      </c>
      <c r="I8" s="18">
        <v>5</v>
      </c>
      <c r="J8" s="17">
        <v>0</v>
      </c>
      <c r="K8" s="18">
        <v>3</v>
      </c>
      <c r="L8" s="17">
        <v>1</v>
      </c>
      <c r="M8" s="18">
        <v>1</v>
      </c>
      <c r="N8" s="2">
        <f t="shared" si="0"/>
        <v>10</v>
      </c>
      <c r="O8" s="8" t="str">
        <f t="shared" si="1"/>
        <v>Y</v>
      </c>
      <c r="P8" s="73">
        <f t="shared" si="2"/>
        <v>24</v>
      </c>
      <c r="Q8" s="75">
        <f t="shared" si="3"/>
        <v>40</v>
      </c>
      <c r="R8" s="76">
        <f t="shared" ref="R8:R11" si="4">P7-P8</f>
        <v>10</v>
      </c>
      <c r="S8"/>
      <c r="T8"/>
    </row>
    <row r="9" spans="2:20" x14ac:dyDescent="0.25">
      <c r="B9" s="43" t="s">
        <v>275</v>
      </c>
      <c r="C9" s="44" t="s">
        <v>276</v>
      </c>
      <c r="D9" s="243"/>
      <c r="E9" s="244"/>
      <c r="F9" s="243"/>
      <c r="G9" s="244"/>
      <c r="H9" s="243"/>
      <c r="I9" s="244"/>
      <c r="J9" s="17">
        <v>10</v>
      </c>
      <c r="K9" s="18">
        <v>7</v>
      </c>
      <c r="L9" s="243"/>
      <c r="M9" s="244"/>
      <c r="N9" s="2">
        <f t="shared" si="0"/>
        <v>2</v>
      </c>
      <c r="O9" s="8" t="str">
        <f t="shared" si="1"/>
        <v>N</v>
      </c>
      <c r="P9" s="73">
        <f t="shared" si="2"/>
        <v>17</v>
      </c>
      <c r="Q9" s="75">
        <f t="shared" si="3"/>
        <v>47</v>
      </c>
      <c r="R9" s="76">
        <f t="shared" si="4"/>
        <v>7</v>
      </c>
      <c r="S9"/>
      <c r="T9"/>
    </row>
    <row r="10" spans="2:20" x14ac:dyDescent="0.25">
      <c r="B10" s="43" t="s">
        <v>272</v>
      </c>
      <c r="C10" s="44" t="s">
        <v>271</v>
      </c>
      <c r="D10" s="243"/>
      <c r="E10" s="244"/>
      <c r="F10" s="243"/>
      <c r="G10" s="244"/>
      <c r="H10" s="243"/>
      <c r="I10" s="244"/>
      <c r="J10" s="17">
        <v>2</v>
      </c>
      <c r="K10" s="18">
        <v>11</v>
      </c>
      <c r="L10" s="243"/>
      <c r="M10" s="244"/>
      <c r="N10" s="2">
        <f t="shared" si="0"/>
        <v>2</v>
      </c>
      <c r="O10" s="8" t="str">
        <f t="shared" si="1"/>
        <v>N</v>
      </c>
      <c r="P10" s="73">
        <f t="shared" si="2"/>
        <v>13</v>
      </c>
      <c r="Q10" s="75">
        <f t="shared" si="3"/>
        <v>51</v>
      </c>
      <c r="R10" s="76">
        <f t="shared" si="4"/>
        <v>4</v>
      </c>
      <c r="S10"/>
      <c r="T10"/>
    </row>
    <row r="11" spans="2:20" x14ac:dyDescent="0.25">
      <c r="B11" s="43" t="s">
        <v>179</v>
      </c>
      <c r="C11" s="44" t="s">
        <v>180</v>
      </c>
      <c r="D11" s="243"/>
      <c r="E11" s="244"/>
      <c r="F11" s="243"/>
      <c r="G11" s="244"/>
      <c r="H11" s="243"/>
      <c r="I11" s="244"/>
      <c r="J11" s="17">
        <v>12</v>
      </c>
      <c r="K11" s="244"/>
      <c r="L11" s="243"/>
      <c r="M11" s="244"/>
      <c r="N11" s="2">
        <f t="shared" si="0"/>
        <v>1</v>
      </c>
      <c r="O11" s="8" t="str">
        <f t="shared" si="1"/>
        <v>N</v>
      </c>
      <c r="P11" s="73">
        <f t="shared" si="2"/>
        <v>12</v>
      </c>
      <c r="Q11" s="75">
        <f t="shared" si="3"/>
        <v>52</v>
      </c>
      <c r="R11" s="76">
        <f t="shared" si="4"/>
        <v>1</v>
      </c>
      <c r="S11"/>
      <c r="T11"/>
    </row>
    <row r="12" spans="2:20" x14ac:dyDescent="0.25">
      <c r="B12" s="43" t="s">
        <v>91</v>
      </c>
      <c r="C12" s="44" t="s">
        <v>95</v>
      </c>
      <c r="D12" s="17">
        <v>4</v>
      </c>
      <c r="E12" s="244"/>
      <c r="F12" s="243"/>
      <c r="G12" s="18">
        <v>7</v>
      </c>
      <c r="H12" s="243"/>
      <c r="I12" s="244"/>
      <c r="J12" s="243"/>
      <c r="K12" s="244"/>
      <c r="L12" s="243"/>
      <c r="M12" s="244"/>
      <c r="N12" s="2">
        <f t="shared" si="0"/>
        <v>2</v>
      </c>
      <c r="O12" s="8" t="str">
        <f t="shared" si="1"/>
        <v>N</v>
      </c>
      <c r="P12" s="73">
        <f t="shared" si="2"/>
        <v>11</v>
      </c>
      <c r="Q12" s="75">
        <f t="shared" ref="Q12:Q18" si="5">$P$5-P12</f>
        <v>53</v>
      </c>
      <c r="R12" s="76">
        <f t="shared" ref="R12:R18" si="6">P11-P12</f>
        <v>1</v>
      </c>
      <c r="S12"/>
      <c r="T12"/>
    </row>
    <row r="13" spans="2:20" x14ac:dyDescent="0.25">
      <c r="B13" s="43" t="s">
        <v>273</v>
      </c>
      <c r="C13" s="44" t="s">
        <v>274</v>
      </c>
      <c r="D13" s="243"/>
      <c r="E13" s="244"/>
      <c r="F13" s="243"/>
      <c r="G13" s="244"/>
      <c r="H13" s="243"/>
      <c r="I13" s="244"/>
      <c r="J13" s="243"/>
      <c r="K13" s="18">
        <v>9</v>
      </c>
      <c r="L13" s="243"/>
      <c r="M13" s="244"/>
      <c r="N13" s="2">
        <f t="shared" si="0"/>
        <v>1</v>
      </c>
      <c r="O13" s="8" t="str">
        <f t="shared" si="1"/>
        <v>N</v>
      </c>
      <c r="P13" s="73">
        <f t="shared" si="2"/>
        <v>9</v>
      </c>
      <c r="Q13" s="75">
        <f t="shared" si="5"/>
        <v>55</v>
      </c>
      <c r="R13" s="76">
        <f t="shared" si="6"/>
        <v>2</v>
      </c>
      <c r="S13"/>
      <c r="T13"/>
    </row>
    <row r="14" spans="2:20" x14ac:dyDescent="0.25">
      <c r="B14" s="43" t="s">
        <v>227</v>
      </c>
      <c r="C14" s="44" t="s">
        <v>228</v>
      </c>
      <c r="D14" s="243"/>
      <c r="E14" s="244"/>
      <c r="F14" s="243"/>
      <c r="G14" s="244"/>
      <c r="H14" s="243"/>
      <c r="I14" s="244"/>
      <c r="J14" s="17">
        <v>8</v>
      </c>
      <c r="K14" s="244"/>
      <c r="L14" s="243"/>
      <c r="M14" s="244"/>
      <c r="N14" s="2">
        <f t="shared" si="0"/>
        <v>1</v>
      </c>
      <c r="O14" s="8" t="str">
        <f t="shared" si="1"/>
        <v>N</v>
      </c>
      <c r="P14" s="73">
        <f t="shared" si="2"/>
        <v>8</v>
      </c>
      <c r="Q14" s="75">
        <f t="shared" si="5"/>
        <v>56</v>
      </c>
      <c r="R14" s="76">
        <f t="shared" si="6"/>
        <v>1</v>
      </c>
      <c r="S14"/>
      <c r="T14"/>
    </row>
    <row r="15" spans="2:20" x14ac:dyDescent="0.25">
      <c r="B15" s="43" t="s">
        <v>179</v>
      </c>
      <c r="C15" s="44" t="s">
        <v>181</v>
      </c>
      <c r="D15" s="243"/>
      <c r="E15" s="244"/>
      <c r="F15" s="243"/>
      <c r="G15" s="244"/>
      <c r="H15" s="243"/>
      <c r="I15" s="244"/>
      <c r="J15" s="17">
        <v>6</v>
      </c>
      <c r="K15" s="244"/>
      <c r="L15" s="243"/>
      <c r="M15" s="244"/>
      <c r="N15" s="2">
        <f t="shared" si="0"/>
        <v>1</v>
      </c>
      <c r="O15" s="8" t="str">
        <f t="shared" si="1"/>
        <v>N</v>
      </c>
      <c r="P15" s="73">
        <f t="shared" si="2"/>
        <v>6</v>
      </c>
      <c r="Q15" s="75">
        <f t="shared" si="5"/>
        <v>58</v>
      </c>
      <c r="R15" s="76">
        <f t="shared" si="6"/>
        <v>2</v>
      </c>
      <c r="S15"/>
      <c r="T15"/>
    </row>
    <row r="16" spans="2:20" x14ac:dyDescent="0.25">
      <c r="B16" s="43" t="s">
        <v>78</v>
      </c>
      <c r="C16" s="44" t="s">
        <v>141</v>
      </c>
      <c r="D16" s="17">
        <v>0</v>
      </c>
      <c r="E16" s="18">
        <v>3</v>
      </c>
      <c r="F16" s="243"/>
      <c r="G16" s="244"/>
      <c r="H16" s="243"/>
      <c r="I16" s="244"/>
      <c r="J16" s="243"/>
      <c r="K16" s="244"/>
      <c r="L16" s="243"/>
      <c r="M16" s="244"/>
      <c r="N16" s="2">
        <f t="shared" si="0"/>
        <v>2</v>
      </c>
      <c r="O16" s="8" t="str">
        <f t="shared" si="1"/>
        <v>N</v>
      </c>
      <c r="P16" s="73">
        <f t="shared" si="2"/>
        <v>3</v>
      </c>
      <c r="Q16" s="75">
        <f t="shared" si="5"/>
        <v>61</v>
      </c>
      <c r="R16" s="76">
        <f t="shared" si="6"/>
        <v>3</v>
      </c>
      <c r="S16"/>
      <c r="T16"/>
    </row>
    <row r="17" spans="1:20" x14ac:dyDescent="0.25">
      <c r="B17" s="43" t="s">
        <v>80</v>
      </c>
      <c r="C17" s="44" t="s">
        <v>84</v>
      </c>
      <c r="D17" s="243"/>
      <c r="E17" s="244"/>
      <c r="F17" s="243"/>
      <c r="G17" s="244"/>
      <c r="H17" s="243"/>
      <c r="I17" s="18">
        <v>1</v>
      </c>
      <c r="J17" s="243"/>
      <c r="K17" s="244"/>
      <c r="L17" s="243"/>
      <c r="M17" s="244"/>
      <c r="N17" s="2">
        <f t="shared" si="0"/>
        <v>1</v>
      </c>
      <c r="O17" s="8" t="str">
        <f t="shared" si="1"/>
        <v>N</v>
      </c>
      <c r="P17" s="73">
        <f t="shared" si="2"/>
        <v>1</v>
      </c>
      <c r="Q17" s="75">
        <f t="shared" si="5"/>
        <v>63</v>
      </c>
      <c r="R17" s="76">
        <f t="shared" si="6"/>
        <v>2</v>
      </c>
      <c r="S17"/>
      <c r="T17"/>
    </row>
    <row r="18" spans="1:20" x14ac:dyDescent="0.25">
      <c r="B18" s="43" t="s">
        <v>245</v>
      </c>
      <c r="C18" s="44" t="s">
        <v>248</v>
      </c>
      <c r="D18" s="243"/>
      <c r="E18" s="244"/>
      <c r="F18" s="243"/>
      <c r="G18" s="244"/>
      <c r="H18" s="243"/>
      <c r="I18" s="244"/>
      <c r="J18" s="243"/>
      <c r="K18" s="18">
        <v>0</v>
      </c>
      <c r="L18" s="243"/>
      <c r="M18" s="244"/>
      <c r="N18" s="2">
        <f t="shared" si="0"/>
        <v>1</v>
      </c>
      <c r="O18" s="8" t="str">
        <f t="shared" si="1"/>
        <v>N</v>
      </c>
      <c r="P18" s="73">
        <f t="shared" si="2"/>
        <v>0</v>
      </c>
      <c r="Q18" s="75">
        <f t="shared" si="5"/>
        <v>64</v>
      </c>
      <c r="R18" s="76">
        <f t="shared" si="6"/>
        <v>1</v>
      </c>
      <c r="S18"/>
      <c r="T18"/>
    </row>
    <row r="19" spans="1:20" x14ac:dyDescent="0.25">
      <c r="B19" s="49" t="s">
        <v>80</v>
      </c>
      <c r="C19" s="92" t="s">
        <v>81</v>
      </c>
      <c r="D19" s="247"/>
      <c r="E19" s="248"/>
      <c r="F19" s="247"/>
      <c r="G19" s="248"/>
      <c r="H19" s="247"/>
      <c r="I19" s="248"/>
      <c r="J19" s="247"/>
      <c r="K19" s="29"/>
      <c r="L19" s="28">
        <v>7</v>
      </c>
      <c r="M19" s="29">
        <v>7</v>
      </c>
      <c r="N19" s="2">
        <f t="shared" ref="N19:N20" si="7">COUNT(D19:M19)</f>
        <v>2</v>
      </c>
      <c r="O19" s="8" t="str">
        <f t="shared" ref="O19:O20" si="8">IF(N19&gt;4,"Y","N")</f>
        <v>N</v>
      </c>
      <c r="P19" s="73">
        <f t="shared" ref="P19:P20" si="9">SUM(D19:M19)</f>
        <v>14</v>
      </c>
      <c r="Q19" s="75">
        <f t="shared" ref="Q19:Q20" si="10">$P$5-P19</f>
        <v>50</v>
      </c>
      <c r="R19" s="76">
        <f t="shared" ref="R19" si="11">P18-P19</f>
        <v>-14</v>
      </c>
      <c r="S19"/>
      <c r="T19"/>
    </row>
    <row r="20" spans="1:20" ht="16.5" thickBot="1" x14ac:dyDescent="0.3">
      <c r="B20" s="45" t="s">
        <v>317</v>
      </c>
      <c r="C20" s="46" t="s">
        <v>181</v>
      </c>
      <c r="D20" s="249"/>
      <c r="E20" s="250"/>
      <c r="F20" s="249"/>
      <c r="G20" s="250"/>
      <c r="H20" s="249"/>
      <c r="I20" s="250"/>
      <c r="J20" s="249"/>
      <c r="K20" s="250"/>
      <c r="L20" s="23">
        <v>9</v>
      </c>
      <c r="M20" s="24">
        <v>1</v>
      </c>
      <c r="N20" s="2">
        <f t="shared" si="7"/>
        <v>2</v>
      </c>
      <c r="O20" s="8" t="str">
        <f t="shared" si="8"/>
        <v>N</v>
      </c>
      <c r="P20" s="73">
        <f t="shared" si="9"/>
        <v>10</v>
      </c>
      <c r="Q20" s="75">
        <f t="shared" si="10"/>
        <v>54</v>
      </c>
      <c r="R20" s="76">
        <f>P19-P20</f>
        <v>4</v>
      </c>
      <c r="S20"/>
      <c r="T20"/>
    </row>
    <row r="21" spans="1:20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</row>
    <row r="22" spans="1:20" x14ac:dyDescent="0.25">
      <c r="B22" s="1"/>
      <c r="C22" s="1"/>
      <c r="D22" s="2">
        <v>1</v>
      </c>
      <c r="E22" s="2">
        <v>2</v>
      </c>
      <c r="F22" s="2">
        <v>3</v>
      </c>
      <c r="G22" s="2">
        <v>4</v>
      </c>
      <c r="H22" s="2">
        <v>5</v>
      </c>
      <c r="I22" s="2">
        <v>6</v>
      </c>
      <c r="J22" s="2">
        <v>7</v>
      </c>
      <c r="K22" s="2">
        <v>8</v>
      </c>
      <c r="L22" s="2">
        <v>9</v>
      </c>
      <c r="M22" s="2">
        <v>10</v>
      </c>
      <c r="N22" s="2"/>
    </row>
    <row r="23" spans="1:20" x14ac:dyDescent="0.25">
      <c r="B23" s="1"/>
      <c r="C23" s="1"/>
    </row>
    <row r="24" spans="1:20" x14ac:dyDescent="0.25">
      <c r="D24" s="1" t="s">
        <v>32</v>
      </c>
    </row>
    <row r="25" spans="1:20" x14ac:dyDescent="0.25">
      <c r="D25" s="1" t="s">
        <v>37</v>
      </c>
    </row>
    <row r="26" spans="1:20" x14ac:dyDescent="0.25">
      <c r="D26" s="1" t="s">
        <v>132</v>
      </c>
    </row>
    <row r="27" spans="1:20" x14ac:dyDescent="0.25">
      <c r="D27" s="1" t="s">
        <v>33</v>
      </c>
    </row>
    <row r="29" spans="1:20" x14ac:dyDescent="0.25">
      <c r="B29" s="103"/>
    </row>
    <row r="32" spans="1:20" ht="16.5" thickBot="1" x14ac:dyDescent="0.3">
      <c r="C32" s="122"/>
    </row>
    <row r="33" ht="16.5" thickTop="1" x14ac:dyDescent="0.25"/>
  </sheetData>
  <sortState xmlns:xlrd2="http://schemas.microsoft.com/office/spreadsheetml/2017/richdata2" ref="B5:P20">
    <sortCondition descending="1" ref="P5:P20"/>
  </sortState>
  <conditionalFormatting sqref="O5:O20">
    <cfRule type="containsText" dxfId="51" priority="1" operator="containsText" text="N">
      <formula>NOT(ISERROR(SEARCH("N",O5)))</formula>
    </cfRule>
    <cfRule type="cellIs" dxfId="50" priority="2" operator="equal">
      <formula>"Y"</formula>
    </cfRule>
  </conditionalFormatting>
  <printOptions horizontalCentered="1" verticalCentered="1"/>
  <pageMargins left="0.25" right="0.25" top="0.75" bottom="0.75" header="0.3" footer="0.3"/>
  <pageSetup scale="7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BACCF-A2A5-41D5-BF1A-87A09567FFC5}">
  <sheetPr codeName="Sheet26">
    <tabColor rgb="FFFF0000"/>
    <pageSetUpPr fitToPage="1"/>
  </sheetPr>
  <dimension ref="A2:T19"/>
  <sheetViews>
    <sheetView workbookViewId="0">
      <selection activeCell="M14" sqref="M14"/>
    </sheetView>
  </sheetViews>
  <sheetFormatPr defaultRowHeight="15.75" x14ac:dyDescent="0.25"/>
  <cols>
    <col min="1" max="1" width="3.7109375" style="1" customWidth="1"/>
    <col min="2" max="2" width="25.28515625" style="2" bestFit="1" customWidth="1"/>
    <col min="3" max="3" width="22.140625" style="2" bestFit="1" customWidth="1"/>
    <col min="4" max="12" width="10.140625" style="1" bestFit="1" customWidth="1"/>
    <col min="13" max="13" width="11.28515625" style="1" bestFit="1" customWidth="1"/>
    <col min="14" max="14" width="6.7109375" style="1" bestFit="1" customWidth="1"/>
    <col min="15" max="15" width="5.5703125" style="1" customWidth="1"/>
    <col min="16" max="16" width="6.28515625" style="1" bestFit="1" customWidth="1"/>
    <col min="17" max="17" width="8.42578125" style="1" bestFit="1" customWidth="1"/>
    <col min="18" max="18" width="8.7109375" style="1" bestFit="1" customWidth="1"/>
    <col min="19" max="16384" width="9.140625" style="1"/>
  </cols>
  <sheetData>
    <row r="2" spans="1:20" x14ac:dyDescent="0.25">
      <c r="B2" s="2" t="s">
        <v>11</v>
      </c>
      <c r="D2" s="3" t="s">
        <v>22</v>
      </c>
      <c r="S2"/>
      <c r="T2"/>
    </row>
    <row r="3" spans="1:20" ht="16.5" thickBot="1" x14ac:dyDescent="0.3">
      <c r="S3"/>
      <c r="T3"/>
    </row>
    <row r="4" spans="1:20" ht="32.25" thickBot="1" x14ac:dyDescent="0.3">
      <c r="B4" s="57" t="s">
        <v>4</v>
      </c>
      <c r="C4" s="58" t="s">
        <v>5</v>
      </c>
      <c r="D4" s="115">
        <v>44702</v>
      </c>
      <c r="E4" s="116">
        <v>44703</v>
      </c>
      <c r="F4" s="64">
        <v>44723</v>
      </c>
      <c r="G4" s="65">
        <v>44724</v>
      </c>
      <c r="H4" s="64">
        <v>44765</v>
      </c>
      <c r="I4" s="65">
        <v>44766</v>
      </c>
      <c r="J4" s="64">
        <v>44786</v>
      </c>
      <c r="K4" s="65">
        <v>44787</v>
      </c>
      <c r="L4" s="64">
        <v>44842</v>
      </c>
      <c r="M4" s="65">
        <v>44843</v>
      </c>
      <c r="N4" s="113" t="s">
        <v>40</v>
      </c>
      <c r="O4" s="112" t="s">
        <v>30</v>
      </c>
      <c r="P4" s="66" t="s">
        <v>0</v>
      </c>
      <c r="Q4" s="66" t="s">
        <v>1</v>
      </c>
      <c r="R4" s="67" t="s">
        <v>27</v>
      </c>
      <c r="S4"/>
      <c r="T4"/>
    </row>
    <row r="5" spans="1:20" x14ac:dyDescent="0.25">
      <c r="B5" s="59" t="s">
        <v>78</v>
      </c>
      <c r="C5" s="60" t="s">
        <v>79</v>
      </c>
      <c r="D5" s="17">
        <v>0</v>
      </c>
      <c r="E5" s="18">
        <v>0</v>
      </c>
      <c r="F5" s="17">
        <v>0</v>
      </c>
      <c r="G5" s="18">
        <v>0</v>
      </c>
      <c r="H5" s="17">
        <v>0</v>
      </c>
      <c r="I5" s="18">
        <v>0</v>
      </c>
      <c r="J5" s="17">
        <v>0</v>
      </c>
      <c r="K5" s="18">
        <v>0</v>
      </c>
      <c r="L5" s="16">
        <v>0</v>
      </c>
      <c r="M5" s="18">
        <v>0</v>
      </c>
      <c r="N5" s="2">
        <f>COUNT(D5:M5)</f>
        <v>10</v>
      </c>
      <c r="O5" s="8" t="s">
        <v>44</v>
      </c>
      <c r="P5" s="73">
        <f t="shared" ref="P5:P6" si="0">SUM(D5:M5)</f>
        <v>0</v>
      </c>
      <c r="Q5" s="74"/>
      <c r="R5" s="74"/>
      <c r="S5"/>
      <c r="T5"/>
    </row>
    <row r="6" spans="1:20" ht="16.5" thickBot="1" x14ac:dyDescent="0.3">
      <c r="B6" s="45"/>
      <c r="C6" s="46"/>
      <c r="D6" s="23"/>
      <c r="E6" s="24"/>
      <c r="F6" s="23"/>
      <c r="G6" s="24"/>
      <c r="H6" s="23"/>
      <c r="I6" s="24"/>
      <c r="J6" s="23"/>
      <c r="K6" s="24"/>
      <c r="L6" s="134"/>
      <c r="M6" s="24"/>
      <c r="N6" s="2">
        <f>COUNT(D6:M6)</f>
        <v>0</v>
      </c>
      <c r="O6" s="8" t="s">
        <v>44</v>
      </c>
      <c r="P6" s="73">
        <f t="shared" si="0"/>
        <v>0</v>
      </c>
      <c r="Q6" s="75">
        <f>$P$5-P6</f>
        <v>0</v>
      </c>
      <c r="R6" s="76">
        <f>P5-P6</f>
        <v>0</v>
      </c>
      <c r="S6"/>
      <c r="T6"/>
    </row>
    <row r="7" spans="1:20" x14ac:dyDescent="0.25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</row>
    <row r="8" spans="1:20" x14ac:dyDescent="0.25">
      <c r="B8" s="1" t="s">
        <v>35</v>
      </c>
      <c r="C8" s="1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20" x14ac:dyDescent="0.25">
      <c r="B9" s="1"/>
      <c r="C9" s="1"/>
    </row>
    <row r="13" spans="1:20" x14ac:dyDescent="0.25">
      <c r="D13" s="1" t="s">
        <v>277</v>
      </c>
    </row>
    <row r="15" spans="1:20" x14ac:dyDescent="0.25">
      <c r="B15" s="103"/>
    </row>
    <row r="18" spans="3:3" ht="16.5" thickBot="1" x14ac:dyDescent="0.3">
      <c r="C18" s="122"/>
    </row>
    <row r="19" spans="3:3" ht="16.5" thickTop="1" x14ac:dyDescent="0.25"/>
  </sheetData>
  <conditionalFormatting sqref="O5:O6">
    <cfRule type="containsText" dxfId="49" priority="1" operator="containsText" text="N">
      <formula>NOT(ISERROR(SEARCH("N",O5)))</formula>
    </cfRule>
    <cfRule type="cellIs" dxfId="48" priority="2" operator="equal">
      <formula>"Y"</formula>
    </cfRule>
  </conditionalFormatting>
  <printOptions horizontalCentered="1" verticalCentered="1"/>
  <pageMargins left="0.25" right="0.25" top="0.75" bottom="0.75" header="0.3" footer="0.3"/>
  <pageSetup scale="7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24DD7-B271-44CB-97E2-313A781BBDFF}">
  <sheetPr codeName="Sheet11">
    <pageSetUpPr fitToPage="1"/>
  </sheetPr>
  <dimension ref="A2:T22"/>
  <sheetViews>
    <sheetView zoomScale="90" zoomScaleNormal="90" workbookViewId="0">
      <selection activeCell="M27" sqref="M27"/>
    </sheetView>
  </sheetViews>
  <sheetFormatPr defaultRowHeight="15.75" x14ac:dyDescent="0.25"/>
  <cols>
    <col min="1" max="1" width="2.5703125" style="1" customWidth="1"/>
    <col min="2" max="2" width="15.7109375" style="2" bestFit="1" customWidth="1"/>
    <col min="3" max="3" width="20.5703125" style="2" bestFit="1" customWidth="1"/>
    <col min="4" max="12" width="10.140625" style="1" bestFit="1" customWidth="1"/>
    <col min="13" max="13" width="11.28515625" style="1" bestFit="1" customWidth="1"/>
    <col min="14" max="14" width="7.140625" style="1" bestFit="1" customWidth="1"/>
    <col min="15" max="15" width="5" style="1" customWidth="1"/>
    <col min="16" max="16" width="7.7109375" style="1" bestFit="1" customWidth="1"/>
    <col min="17" max="17" width="7.85546875" style="1" bestFit="1" customWidth="1"/>
    <col min="18" max="18" width="8.5703125" style="1" bestFit="1" customWidth="1"/>
    <col min="19" max="16384" width="9.140625" style="1"/>
  </cols>
  <sheetData>
    <row r="2" spans="1:20" x14ac:dyDescent="0.25">
      <c r="B2" s="2" t="s">
        <v>11</v>
      </c>
      <c r="D2" s="3" t="s">
        <v>143</v>
      </c>
      <c r="S2"/>
      <c r="T2"/>
    </row>
    <row r="3" spans="1:20" ht="16.5" thickBot="1" x14ac:dyDescent="0.3">
      <c r="S3"/>
      <c r="T3"/>
    </row>
    <row r="4" spans="1:20" ht="32.25" thickBot="1" x14ac:dyDescent="0.3">
      <c r="B4" s="33" t="s">
        <v>4</v>
      </c>
      <c r="C4" s="37" t="s">
        <v>5</v>
      </c>
      <c r="D4" s="64">
        <v>44702</v>
      </c>
      <c r="E4" s="65">
        <v>44703</v>
      </c>
      <c r="F4" s="64">
        <v>44723</v>
      </c>
      <c r="G4" s="65">
        <v>44724</v>
      </c>
      <c r="H4" s="64">
        <v>44765</v>
      </c>
      <c r="I4" s="65">
        <v>44766</v>
      </c>
      <c r="J4" s="64">
        <v>44786</v>
      </c>
      <c r="K4" s="65">
        <v>44787</v>
      </c>
      <c r="L4" s="64">
        <v>44842</v>
      </c>
      <c r="M4" s="65">
        <v>44843</v>
      </c>
      <c r="N4" s="113" t="s">
        <v>40</v>
      </c>
      <c r="O4" s="112" t="s">
        <v>30</v>
      </c>
      <c r="P4" s="66" t="s">
        <v>0</v>
      </c>
      <c r="Q4" s="66" t="s">
        <v>1</v>
      </c>
      <c r="R4" s="67" t="s">
        <v>27</v>
      </c>
      <c r="S4"/>
      <c r="T4"/>
    </row>
    <row r="5" spans="1:20" x14ac:dyDescent="0.25">
      <c r="B5" s="50" t="s">
        <v>107</v>
      </c>
      <c r="C5" s="40" t="s">
        <v>108</v>
      </c>
      <c r="D5" s="35"/>
      <c r="E5" s="36"/>
      <c r="F5" s="30">
        <v>5</v>
      </c>
      <c r="G5" s="31">
        <v>1</v>
      </c>
      <c r="H5" s="30">
        <v>1</v>
      </c>
      <c r="I5" s="31">
        <v>1</v>
      </c>
      <c r="J5" s="30">
        <v>1</v>
      </c>
      <c r="K5" s="31">
        <v>3</v>
      </c>
      <c r="L5" s="372">
        <v>1</v>
      </c>
      <c r="M5" s="373">
        <v>1</v>
      </c>
      <c r="N5" s="2">
        <f>COUNT(D5:M5)</f>
        <v>8</v>
      </c>
      <c r="O5" s="8" t="str">
        <f>IF(N5&gt;4,"Y","N")</f>
        <v>Y</v>
      </c>
      <c r="P5" s="73">
        <f>SUM(D5:M5)</f>
        <v>14</v>
      </c>
      <c r="Q5" s="74"/>
      <c r="R5" s="74"/>
      <c r="S5"/>
      <c r="T5"/>
    </row>
    <row r="6" spans="1:20" x14ac:dyDescent="0.25">
      <c r="B6" s="43" t="s">
        <v>91</v>
      </c>
      <c r="C6" s="15" t="s">
        <v>95</v>
      </c>
      <c r="D6" s="17">
        <v>1</v>
      </c>
      <c r="E6" s="244"/>
      <c r="F6" s="17">
        <v>1</v>
      </c>
      <c r="G6" s="18">
        <v>5</v>
      </c>
      <c r="H6" s="243"/>
      <c r="I6" s="244"/>
      <c r="J6" s="243"/>
      <c r="K6" s="244"/>
      <c r="L6" s="363"/>
      <c r="M6" s="350"/>
      <c r="N6" s="2">
        <f>COUNT(D6:M6)</f>
        <v>3</v>
      </c>
      <c r="O6" s="8" t="str">
        <f>IF(N6&gt;4,"Y","N")</f>
        <v>N</v>
      </c>
      <c r="P6" s="73">
        <f>SUM(D6:M6)</f>
        <v>7</v>
      </c>
      <c r="Q6" s="75">
        <f>$P$5-P6</f>
        <v>7</v>
      </c>
      <c r="R6" s="76">
        <f>P5-P6</f>
        <v>7</v>
      </c>
      <c r="S6"/>
      <c r="T6"/>
    </row>
    <row r="7" spans="1:20" x14ac:dyDescent="0.25">
      <c r="B7" s="105" t="s">
        <v>182</v>
      </c>
      <c r="C7" s="106" t="s">
        <v>183</v>
      </c>
      <c r="D7" s="247"/>
      <c r="E7" s="248"/>
      <c r="F7" s="28">
        <v>3</v>
      </c>
      <c r="G7" s="29">
        <v>3</v>
      </c>
      <c r="H7" s="247"/>
      <c r="I7" s="248"/>
      <c r="J7" s="247"/>
      <c r="K7" s="248"/>
      <c r="L7" s="302"/>
      <c r="M7" s="375"/>
      <c r="N7" s="2">
        <f>COUNT(D7:M7)</f>
        <v>2</v>
      </c>
      <c r="O7" s="8" t="str">
        <f>IF(N7&gt;4,"Y","N")</f>
        <v>N</v>
      </c>
      <c r="P7" s="73">
        <f>SUM(D7:M7)</f>
        <v>6</v>
      </c>
      <c r="Q7" s="75">
        <f>$P$5-P7</f>
        <v>8</v>
      </c>
      <c r="R7" s="76">
        <f>P6-P7</f>
        <v>1</v>
      </c>
      <c r="S7"/>
      <c r="T7"/>
    </row>
    <row r="8" spans="1:20" x14ac:dyDescent="0.25">
      <c r="B8" s="105" t="s">
        <v>278</v>
      </c>
      <c r="C8" s="106" t="s">
        <v>279</v>
      </c>
      <c r="D8" s="247"/>
      <c r="E8" s="248"/>
      <c r="F8" s="247"/>
      <c r="G8" s="248"/>
      <c r="H8" s="247"/>
      <c r="I8" s="248"/>
      <c r="J8" s="28">
        <v>3</v>
      </c>
      <c r="K8" s="29">
        <v>1</v>
      </c>
      <c r="L8" s="302"/>
      <c r="M8" s="375"/>
      <c r="N8" s="2">
        <f>COUNT(D8:M8)</f>
        <v>2</v>
      </c>
      <c r="O8" s="8" t="str">
        <f>IF(N8&gt;4,"Y","N")</f>
        <v>N</v>
      </c>
      <c r="P8" s="73">
        <f>SUM(D8:M8)</f>
        <v>4</v>
      </c>
      <c r="Q8" s="75">
        <f>$P$5-P8</f>
        <v>10</v>
      </c>
      <c r="R8" s="76">
        <f>P7-P8</f>
        <v>2</v>
      </c>
      <c r="S8"/>
      <c r="T8"/>
    </row>
    <row r="9" spans="1:20" ht="16.5" thickBot="1" x14ac:dyDescent="0.3">
      <c r="B9" s="68"/>
      <c r="C9" s="107"/>
      <c r="D9" s="23"/>
      <c r="E9" s="24"/>
      <c r="F9" s="23"/>
      <c r="G9" s="24"/>
      <c r="H9" s="23"/>
      <c r="I9" s="24"/>
      <c r="J9" s="23"/>
      <c r="K9" s="24"/>
      <c r="L9" s="21"/>
      <c r="M9" s="22"/>
      <c r="N9" s="2">
        <f>COUNT(D9:M9)</f>
        <v>0</v>
      </c>
      <c r="O9" s="8" t="str">
        <f>IF(N9&gt;4,"Y","N")</f>
        <v>N</v>
      </c>
      <c r="P9" s="73">
        <f>SUM(D9:M9)</f>
        <v>0</v>
      </c>
      <c r="Q9" s="75">
        <f t="shared" ref="Q9" si="0">$P$5-P9</f>
        <v>14</v>
      </c>
      <c r="R9" s="76">
        <f>P8-P9</f>
        <v>4</v>
      </c>
      <c r="S9"/>
      <c r="T9"/>
    </row>
    <row r="10" spans="1:20" x14ac:dyDescent="0.25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</row>
    <row r="11" spans="1:20" x14ac:dyDescent="0.25">
      <c r="B11" s="1"/>
      <c r="C11" s="1"/>
      <c r="D11" s="2">
        <v>1</v>
      </c>
      <c r="E11" s="2">
        <v>2</v>
      </c>
      <c r="F11" s="2">
        <v>3</v>
      </c>
      <c r="G11" s="2">
        <v>4</v>
      </c>
      <c r="H11" s="2">
        <v>5</v>
      </c>
      <c r="I11" s="2">
        <v>6</v>
      </c>
      <c r="J11" s="2">
        <v>7</v>
      </c>
      <c r="K11" s="2">
        <v>8</v>
      </c>
      <c r="L11" s="2">
        <v>9</v>
      </c>
      <c r="M11" s="2">
        <v>10</v>
      </c>
      <c r="N11" s="2"/>
    </row>
    <row r="12" spans="1:20" x14ac:dyDescent="0.25">
      <c r="B12" s="1"/>
      <c r="C12" s="1"/>
    </row>
    <row r="13" spans="1:20" x14ac:dyDescent="0.25">
      <c r="D13" s="1" t="s">
        <v>32</v>
      </c>
    </row>
    <row r="14" spans="1:20" x14ac:dyDescent="0.25">
      <c r="D14" s="1" t="s">
        <v>37</v>
      </c>
    </row>
    <row r="15" spans="1:20" x14ac:dyDescent="0.25">
      <c r="D15" s="1" t="s">
        <v>132</v>
      </c>
    </row>
    <row r="16" spans="1:20" x14ac:dyDescent="0.25">
      <c r="D16" s="1" t="s">
        <v>33</v>
      </c>
    </row>
    <row r="18" spans="2:3" x14ac:dyDescent="0.25">
      <c r="B18" s="103"/>
    </row>
    <row r="21" spans="2:3" ht="16.5" thickBot="1" x14ac:dyDescent="0.3">
      <c r="C21" s="122"/>
    </row>
    <row r="22" spans="2:3" ht="16.5" thickTop="1" x14ac:dyDescent="0.25"/>
  </sheetData>
  <sortState xmlns:xlrd2="http://schemas.microsoft.com/office/spreadsheetml/2017/richdata2" ref="B5:P9">
    <sortCondition descending="1" ref="P5:P9"/>
  </sortState>
  <conditionalFormatting sqref="O5:O9">
    <cfRule type="containsText" dxfId="47" priority="1" operator="containsText" text="N">
      <formula>NOT(ISERROR(SEARCH("N",O5)))</formula>
    </cfRule>
    <cfRule type="cellIs" dxfId="46" priority="2" operator="equal">
      <formula>"Y"</formula>
    </cfRule>
  </conditionalFormatting>
  <printOptions horizontalCentered="1" verticalCentered="1"/>
  <pageMargins left="0.25" right="0.25" top="0.75" bottom="0.75" header="0.3" footer="0.3"/>
  <pageSetup scale="7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66D75-9E6E-42DA-A638-55395C866522}">
  <sheetPr codeName="Sheet12">
    <pageSetUpPr fitToPage="1"/>
  </sheetPr>
  <dimension ref="A2:T35"/>
  <sheetViews>
    <sheetView zoomScale="90" zoomScaleNormal="90" workbookViewId="0">
      <selection activeCell="P28" sqref="P28"/>
    </sheetView>
  </sheetViews>
  <sheetFormatPr defaultRowHeight="15.75" x14ac:dyDescent="0.25"/>
  <cols>
    <col min="1" max="1" width="2.42578125" style="1" customWidth="1"/>
    <col min="2" max="2" width="18.85546875" style="2" bestFit="1" customWidth="1"/>
    <col min="3" max="3" width="22" style="2" bestFit="1" customWidth="1"/>
    <col min="4" max="12" width="10.140625" style="1" bestFit="1" customWidth="1"/>
    <col min="13" max="13" width="11.28515625" style="1" bestFit="1" customWidth="1"/>
    <col min="14" max="14" width="7.140625" style="1" customWidth="1"/>
    <col min="15" max="15" width="5.7109375" style="1" customWidth="1"/>
    <col min="16" max="16" width="7.7109375" style="1" bestFit="1" customWidth="1"/>
    <col min="17" max="17" width="9.140625" style="1" bestFit="1" customWidth="1"/>
    <col min="18" max="18" width="8.5703125" style="1" bestFit="1" customWidth="1"/>
    <col min="19" max="16384" width="9.140625" style="1"/>
  </cols>
  <sheetData>
    <row r="2" spans="2:20" x14ac:dyDescent="0.25">
      <c r="B2" s="2" t="s">
        <v>11</v>
      </c>
      <c r="D2" s="3" t="s">
        <v>142</v>
      </c>
      <c r="S2"/>
      <c r="T2"/>
    </row>
    <row r="3" spans="2:20" ht="16.5" thickBot="1" x14ac:dyDescent="0.3">
      <c r="S3"/>
      <c r="T3"/>
    </row>
    <row r="4" spans="2:20" s="53" customFormat="1" ht="34.5" customHeight="1" thickBot="1" x14ac:dyDescent="0.3">
      <c r="B4" s="80" t="s">
        <v>4</v>
      </c>
      <c r="C4" s="81" t="s">
        <v>5</v>
      </c>
      <c r="D4" s="64">
        <v>44702</v>
      </c>
      <c r="E4" s="65">
        <v>44703</v>
      </c>
      <c r="F4" s="64">
        <v>44723</v>
      </c>
      <c r="G4" s="65">
        <v>44724</v>
      </c>
      <c r="H4" s="64">
        <v>44765</v>
      </c>
      <c r="I4" s="65">
        <v>44766</v>
      </c>
      <c r="J4" s="64">
        <v>44786</v>
      </c>
      <c r="K4" s="65">
        <v>44787</v>
      </c>
      <c r="L4" s="64">
        <v>44842</v>
      </c>
      <c r="M4" s="65">
        <v>44843</v>
      </c>
      <c r="N4" s="113" t="s">
        <v>40</v>
      </c>
      <c r="O4" s="112" t="s">
        <v>30</v>
      </c>
      <c r="P4" s="66" t="s">
        <v>0</v>
      </c>
      <c r="Q4" s="66" t="s">
        <v>1</v>
      </c>
      <c r="R4" s="67" t="s">
        <v>27</v>
      </c>
      <c r="S4" s="55"/>
      <c r="T4" s="55"/>
    </row>
    <row r="5" spans="2:20" x14ac:dyDescent="0.25">
      <c r="B5" s="50" t="s">
        <v>100</v>
      </c>
      <c r="C5" s="51" t="s">
        <v>101</v>
      </c>
      <c r="D5" s="30">
        <v>4</v>
      </c>
      <c r="E5" s="31">
        <v>9</v>
      </c>
      <c r="F5" s="30">
        <v>6</v>
      </c>
      <c r="G5" s="31">
        <v>8</v>
      </c>
      <c r="H5" s="30">
        <v>2</v>
      </c>
      <c r="I5" s="31">
        <v>1</v>
      </c>
      <c r="J5" s="30">
        <v>15</v>
      </c>
      <c r="K5" s="31">
        <v>16</v>
      </c>
      <c r="L5" s="30">
        <v>5</v>
      </c>
      <c r="M5" s="31">
        <v>5</v>
      </c>
      <c r="N5" s="2">
        <f t="shared" ref="N5:N21" si="0">COUNT(D5:M5)</f>
        <v>10</v>
      </c>
      <c r="O5" s="8" t="str">
        <f t="shared" ref="O5:O21" si="1">IF(N5&gt;4,"Y","N")</f>
        <v>Y</v>
      </c>
      <c r="P5" s="73">
        <f t="shared" ref="P5:P21" si="2">SUM(D5:M5)</f>
        <v>71</v>
      </c>
      <c r="Q5" s="74"/>
      <c r="R5" s="74"/>
      <c r="S5"/>
      <c r="T5"/>
    </row>
    <row r="6" spans="2:20" x14ac:dyDescent="0.25">
      <c r="B6" s="59" t="s">
        <v>87</v>
      </c>
      <c r="C6" s="60" t="s">
        <v>88</v>
      </c>
      <c r="D6" s="17">
        <v>10</v>
      </c>
      <c r="E6" s="18">
        <v>3</v>
      </c>
      <c r="F6" s="17">
        <v>6</v>
      </c>
      <c r="G6" s="18">
        <v>0</v>
      </c>
      <c r="H6" s="17">
        <v>7</v>
      </c>
      <c r="I6" s="18">
        <v>5</v>
      </c>
      <c r="J6" s="17">
        <v>7</v>
      </c>
      <c r="K6" s="18">
        <v>12</v>
      </c>
      <c r="L6" s="17">
        <v>1</v>
      </c>
      <c r="M6" s="18">
        <v>1</v>
      </c>
      <c r="N6" s="2">
        <f t="shared" si="0"/>
        <v>10</v>
      </c>
      <c r="O6" s="8" t="str">
        <f t="shared" si="1"/>
        <v>Y</v>
      </c>
      <c r="P6" s="83">
        <f t="shared" si="2"/>
        <v>52</v>
      </c>
      <c r="Q6" s="84">
        <f>$P$5-P6</f>
        <v>19</v>
      </c>
      <c r="R6" s="85">
        <f>P5-P6</f>
        <v>19</v>
      </c>
      <c r="S6"/>
      <c r="T6"/>
    </row>
    <row r="7" spans="2:20" x14ac:dyDescent="0.25">
      <c r="B7" s="43" t="s">
        <v>146</v>
      </c>
      <c r="C7" s="44" t="s">
        <v>207</v>
      </c>
      <c r="D7" s="243"/>
      <c r="E7" s="244"/>
      <c r="F7" s="17">
        <v>10</v>
      </c>
      <c r="G7" s="18">
        <v>10</v>
      </c>
      <c r="H7" s="17">
        <v>2</v>
      </c>
      <c r="I7" s="18">
        <v>3</v>
      </c>
      <c r="J7" s="243"/>
      <c r="K7" s="18">
        <v>14</v>
      </c>
      <c r="L7" s="17">
        <v>3</v>
      </c>
      <c r="M7" s="18">
        <v>3</v>
      </c>
      <c r="N7" s="2">
        <f t="shared" si="0"/>
        <v>7</v>
      </c>
      <c r="O7" s="8" t="str">
        <f t="shared" si="1"/>
        <v>Y</v>
      </c>
      <c r="P7" s="83">
        <f t="shared" si="2"/>
        <v>45</v>
      </c>
      <c r="Q7" s="84">
        <f t="shared" ref="Q7:Q22" si="3">$P$5-P7</f>
        <v>26</v>
      </c>
      <c r="R7" s="85">
        <f>P6-P7</f>
        <v>7</v>
      </c>
      <c r="S7"/>
      <c r="T7"/>
    </row>
    <row r="8" spans="2:20" x14ac:dyDescent="0.25">
      <c r="B8" s="43" t="s">
        <v>144</v>
      </c>
      <c r="C8" s="44" t="s">
        <v>145</v>
      </c>
      <c r="D8" s="17">
        <v>6</v>
      </c>
      <c r="E8" s="18">
        <v>7</v>
      </c>
      <c r="F8" s="17">
        <v>0</v>
      </c>
      <c r="G8" s="18">
        <v>3</v>
      </c>
      <c r="H8" s="243"/>
      <c r="I8" s="244"/>
      <c r="J8" s="17">
        <v>4</v>
      </c>
      <c r="K8" s="18">
        <v>8</v>
      </c>
      <c r="L8" s="243"/>
      <c r="M8" s="244"/>
      <c r="N8" s="2">
        <f t="shared" si="0"/>
        <v>6</v>
      </c>
      <c r="O8" s="8" t="str">
        <f t="shared" si="1"/>
        <v>Y</v>
      </c>
      <c r="P8" s="83">
        <f t="shared" si="2"/>
        <v>28</v>
      </c>
      <c r="Q8" s="84">
        <f t="shared" si="3"/>
        <v>43</v>
      </c>
      <c r="R8" s="85">
        <f t="shared" ref="R8:R17" si="4">P7-P8</f>
        <v>17</v>
      </c>
      <c r="S8"/>
      <c r="T8"/>
    </row>
    <row r="9" spans="2:20" x14ac:dyDescent="0.25">
      <c r="B9" s="43" t="s">
        <v>91</v>
      </c>
      <c r="C9" s="44" t="s">
        <v>95</v>
      </c>
      <c r="D9" s="17">
        <v>8</v>
      </c>
      <c r="E9" s="244"/>
      <c r="F9" s="17">
        <v>2</v>
      </c>
      <c r="G9" s="18">
        <v>6</v>
      </c>
      <c r="H9" s="243"/>
      <c r="I9" s="244"/>
      <c r="J9" s="243"/>
      <c r="K9" s="244"/>
      <c r="L9" s="243"/>
      <c r="M9" s="244"/>
      <c r="N9" s="2">
        <f t="shared" si="0"/>
        <v>3</v>
      </c>
      <c r="O9" s="8" t="str">
        <f t="shared" si="1"/>
        <v>N</v>
      </c>
      <c r="P9" s="83">
        <f t="shared" si="2"/>
        <v>16</v>
      </c>
      <c r="Q9" s="84">
        <f t="shared" si="3"/>
        <v>55</v>
      </c>
      <c r="R9" s="85">
        <f>P8-P9</f>
        <v>12</v>
      </c>
      <c r="S9"/>
      <c r="T9"/>
    </row>
    <row r="10" spans="2:20" x14ac:dyDescent="0.25">
      <c r="B10" s="43" t="s">
        <v>280</v>
      </c>
      <c r="C10" s="44" t="s">
        <v>268</v>
      </c>
      <c r="D10" s="243"/>
      <c r="E10" s="244"/>
      <c r="F10" s="243"/>
      <c r="G10" s="244"/>
      <c r="H10" s="243"/>
      <c r="I10" s="244"/>
      <c r="J10" s="17">
        <v>13</v>
      </c>
      <c r="K10" s="18">
        <v>3</v>
      </c>
      <c r="L10" s="243"/>
      <c r="M10" s="244"/>
      <c r="N10" s="2">
        <f t="shared" si="0"/>
        <v>2</v>
      </c>
      <c r="O10" s="8" t="str">
        <f t="shared" si="1"/>
        <v>N</v>
      </c>
      <c r="P10" s="83">
        <f t="shared" si="2"/>
        <v>16</v>
      </c>
      <c r="Q10" s="84">
        <f t="shared" si="3"/>
        <v>55</v>
      </c>
      <c r="R10" s="85">
        <f t="shared" si="4"/>
        <v>0</v>
      </c>
      <c r="S10"/>
      <c r="T10"/>
    </row>
    <row r="11" spans="2:20" x14ac:dyDescent="0.25">
      <c r="B11" s="43" t="s">
        <v>278</v>
      </c>
      <c r="C11" s="44" t="s">
        <v>279</v>
      </c>
      <c r="D11" s="243"/>
      <c r="E11" s="244"/>
      <c r="F11" s="243"/>
      <c r="G11" s="244"/>
      <c r="H11" s="243"/>
      <c r="I11" s="244"/>
      <c r="J11" s="17">
        <v>9</v>
      </c>
      <c r="K11" s="18">
        <v>6</v>
      </c>
      <c r="L11" s="243"/>
      <c r="M11" s="244"/>
      <c r="N11" s="2">
        <f t="shared" si="0"/>
        <v>2</v>
      </c>
      <c r="O11" s="8" t="str">
        <f t="shared" si="1"/>
        <v>N</v>
      </c>
      <c r="P11" s="83">
        <f t="shared" si="2"/>
        <v>15</v>
      </c>
      <c r="Q11" s="84">
        <f t="shared" si="3"/>
        <v>56</v>
      </c>
      <c r="R11" s="85">
        <f>P10-P11</f>
        <v>1</v>
      </c>
      <c r="S11"/>
      <c r="T11"/>
    </row>
    <row r="12" spans="2:20" x14ac:dyDescent="0.25">
      <c r="B12" s="43" t="s">
        <v>281</v>
      </c>
      <c r="C12" s="44" t="s">
        <v>282</v>
      </c>
      <c r="D12" s="243"/>
      <c r="E12" s="244"/>
      <c r="F12" s="243"/>
      <c r="G12" s="244"/>
      <c r="H12" s="243"/>
      <c r="I12" s="244"/>
      <c r="J12" s="17">
        <v>11</v>
      </c>
      <c r="K12" s="18">
        <v>0</v>
      </c>
      <c r="L12" s="243"/>
      <c r="M12" s="244"/>
      <c r="N12" s="2">
        <f t="shared" si="0"/>
        <v>2</v>
      </c>
      <c r="O12" s="8" t="str">
        <f t="shared" si="1"/>
        <v>N</v>
      </c>
      <c r="P12" s="83">
        <f t="shared" si="2"/>
        <v>11</v>
      </c>
      <c r="Q12" s="84">
        <f t="shared" si="3"/>
        <v>60</v>
      </c>
      <c r="R12" s="85">
        <f t="shared" si="4"/>
        <v>4</v>
      </c>
      <c r="S12"/>
      <c r="T12"/>
    </row>
    <row r="13" spans="2:20" x14ac:dyDescent="0.25">
      <c r="B13" s="43" t="s">
        <v>283</v>
      </c>
      <c r="C13" s="44" t="s">
        <v>284</v>
      </c>
      <c r="D13" s="243"/>
      <c r="E13" s="244"/>
      <c r="F13" s="243"/>
      <c r="G13" s="244"/>
      <c r="H13" s="243"/>
      <c r="I13" s="244"/>
      <c r="J13" s="17">
        <v>0</v>
      </c>
      <c r="K13" s="18">
        <v>10</v>
      </c>
      <c r="L13" s="243"/>
      <c r="M13" s="244"/>
      <c r="N13" s="2">
        <f t="shared" si="0"/>
        <v>2</v>
      </c>
      <c r="O13" s="8" t="str">
        <f t="shared" si="1"/>
        <v>N</v>
      </c>
      <c r="P13" s="83">
        <f t="shared" si="2"/>
        <v>10</v>
      </c>
      <c r="Q13" s="84">
        <f t="shared" si="3"/>
        <v>61</v>
      </c>
      <c r="R13" s="85">
        <f t="shared" si="4"/>
        <v>1</v>
      </c>
      <c r="S13"/>
      <c r="T13"/>
    </row>
    <row r="14" spans="2:20" x14ac:dyDescent="0.25">
      <c r="B14" s="43" t="s">
        <v>182</v>
      </c>
      <c r="C14" s="44" t="s">
        <v>183</v>
      </c>
      <c r="D14" s="243"/>
      <c r="E14" s="244"/>
      <c r="F14" s="17">
        <v>6</v>
      </c>
      <c r="G14" s="18">
        <v>3</v>
      </c>
      <c r="H14" s="243"/>
      <c r="I14" s="244"/>
      <c r="J14" s="243"/>
      <c r="K14" s="244"/>
      <c r="L14" s="243"/>
      <c r="M14" s="244"/>
      <c r="N14" s="2">
        <f t="shared" si="0"/>
        <v>2</v>
      </c>
      <c r="O14" s="8" t="str">
        <f t="shared" si="1"/>
        <v>N</v>
      </c>
      <c r="P14" s="83">
        <f t="shared" si="2"/>
        <v>9</v>
      </c>
      <c r="Q14" s="84">
        <f t="shared" si="3"/>
        <v>62</v>
      </c>
      <c r="R14" s="85">
        <f t="shared" si="4"/>
        <v>1</v>
      </c>
      <c r="S14"/>
      <c r="T14"/>
    </row>
    <row r="15" spans="2:20" x14ac:dyDescent="0.25">
      <c r="B15" s="49" t="s">
        <v>146</v>
      </c>
      <c r="C15" s="92" t="s">
        <v>106</v>
      </c>
      <c r="D15" s="28">
        <v>2</v>
      </c>
      <c r="E15" s="29">
        <v>5</v>
      </c>
      <c r="F15" s="247"/>
      <c r="G15" s="248"/>
      <c r="H15" s="247"/>
      <c r="I15" s="248"/>
      <c r="J15" s="247"/>
      <c r="K15" s="248"/>
      <c r="L15" s="247"/>
      <c r="M15" s="248"/>
      <c r="N15" s="2">
        <f t="shared" si="0"/>
        <v>2</v>
      </c>
      <c r="O15" s="8" t="str">
        <f t="shared" si="1"/>
        <v>N</v>
      </c>
      <c r="P15" s="83">
        <f t="shared" si="2"/>
        <v>7</v>
      </c>
      <c r="Q15" s="84">
        <f t="shared" ref="Q15:Q18" si="5">$P$5-P15</f>
        <v>64</v>
      </c>
      <c r="R15" s="85">
        <f t="shared" si="4"/>
        <v>2</v>
      </c>
      <c r="S15"/>
      <c r="T15"/>
    </row>
    <row r="16" spans="2:20" x14ac:dyDescent="0.25">
      <c r="B16" s="49" t="s">
        <v>187</v>
      </c>
      <c r="C16" s="92" t="s">
        <v>154</v>
      </c>
      <c r="D16" s="247"/>
      <c r="E16" s="248"/>
      <c r="F16" s="247"/>
      <c r="G16" s="248"/>
      <c r="H16" s="28">
        <v>5</v>
      </c>
      <c r="I16" s="248"/>
      <c r="J16" s="247"/>
      <c r="K16" s="29">
        <v>0</v>
      </c>
      <c r="L16" s="247"/>
      <c r="M16" s="248"/>
      <c r="N16" s="2">
        <f t="shared" si="0"/>
        <v>2</v>
      </c>
      <c r="O16" s="8" t="str">
        <f t="shared" si="1"/>
        <v>N</v>
      </c>
      <c r="P16" s="83">
        <f t="shared" si="2"/>
        <v>5</v>
      </c>
      <c r="Q16" s="84">
        <f t="shared" si="5"/>
        <v>66</v>
      </c>
      <c r="R16" s="85">
        <f t="shared" si="4"/>
        <v>2</v>
      </c>
      <c r="S16"/>
      <c r="T16"/>
    </row>
    <row r="17" spans="1:20" x14ac:dyDescent="0.25">
      <c r="B17" s="49" t="s">
        <v>247</v>
      </c>
      <c r="C17" s="92" t="s">
        <v>248</v>
      </c>
      <c r="D17" s="247"/>
      <c r="E17" s="248"/>
      <c r="F17" s="247"/>
      <c r="G17" s="248"/>
      <c r="H17" s="247"/>
      <c r="I17" s="248"/>
      <c r="J17" s="28">
        <v>4</v>
      </c>
      <c r="K17" s="248"/>
      <c r="L17" s="247"/>
      <c r="M17" s="248"/>
      <c r="N17" s="2">
        <f t="shared" si="0"/>
        <v>1</v>
      </c>
      <c r="O17" s="8" t="str">
        <f t="shared" si="1"/>
        <v>N</v>
      </c>
      <c r="P17" s="83">
        <f t="shared" si="2"/>
        <v>4</v>
      </c>
      <c r="Q17" s="84">
        <f t="shared" si="5"/>
        <v>67</v>
      </c>
      <c r="R17" s="85">
        <f t="shared" si="4"/>
        <v>1</v>
      </c>
      <c r="S17"/>
      <c r="T17"/>
    </row>
    <row r="18" spans="1:20" x14ac:dyDescent="0.25">
      <c r="B18" s="49" t="s">
        <v>245</v>
      </c>
      <c r="C18" s="92" t="s">
        <v>246</v>
      </c>
      <c r="D18" s="247"/>
      <c r="E18" s="248"/>
      <c r="F18" s="247"/>
      <c r="G18" s="248"/>
      <c r="H18" s="247"/>
      <c r="I18" s="248"/>
      <c r="J18" s="28">
        <v>0</v>
      </c>
      <c r="K18" s="29">
        <v>3</v>
      </c>
      <c r="L18" s="247"/>
      <c r="M18" s="248"/>
      <c r="N18" s="2">
        <f t="shared" si="0"/>
        <v>2</v>
      </c>
      <c r="O18" s="8" t="str">
        <f t="shared" si="1"/>
        <v>N</v>
      </c>
      <c r="P18" s="83">
        <f t="shared" si="2"/>
        <v>3</v>
      </c>
      <c r="Q18" s="84">
        <f t="shared" si="5"/>
        <v>68</v>
      </c>
      <c r="R18" s="85"/>
      <c r="S18"/>
      <c r="T18"/>
    </row>
    <row r="19" spans="1:20" x14ac:dyDescent="0.25">
      <c r="B19" s="49" t="s">
        <v>273</v>
      </c>
      <c r="C19" s="92" t="s">
        <v>274</v>
      </c>
      <c r="D19" s="247"/>
      <c r="E19" s="248"/>
      <c r="F19" s="247"/>
      <c r="G19" s="248"/>
      <c r="H19" s="247"/>
      <c r="I19" s="248"/>
      <c r="J19" s="28">
        <v>2</v>
      </c>
      <c r="K19" s="248"/>
      <c r="L19" s="247"/>
      <c r="M19" s="248"/>
      <c r="N19" s="2">
        <f t="shared" si="0"/>
        <v>1</v>
      </c>
      <c r="O19" s="8" t="str">
        <f t="shared" si="1"/>
        <v>N</v>
      </c>
      <c r="P19" s="83">
        <f t="shared" si="2"/>
        <v>2</v>
      </c>
      <c r="Q19" s="84">
        <f t="shared" ref="Q19:Q20" si="6">$P$5-P19</f>
        <v>69</v>
      </c>
      <c r="R19" s="85">
        <f>P17-P19</f>
        <v>2</v>
      </c>
      <c r="S19"/>
      <c r="T19"/>
    </row>
    <row r="20" spans="1:20" x14ac:dyDescent="0.25">
      <c r="B20" s="49" t="s">
        <v>147</v>
      </c>
      <c r="C20" s="92" t="s">
        <v>148</v>
      </c>
      <c r="D20" s="28">
        <v>0</v>
      </c>
      <c r="E20" s="29">
        <v>1</v>
      </c>
      <c r="F20" s="247"/>
      <c r="G20" s="248"/>
      <c r="H20" s="247"/>
      <c r="I20" s="248"/>
      <c r="J20" s="247"/>
      <c r="K20" s="248"/>
      <c r="L20" s="247"/>
      <c r="M20" s="248"/>
      <c r="N20" s="2">
        <f t="shared" si="0"/>
        <v>2</v>
      </c>
      <c r="O20" s="8" t="str">
        <f t="shared" si="1"/>
        <v>N</v>
      </c>
      <c r="P20" s="83">
        <f t="shared" si="2"/>
        <v>1</v>
      </c>
      <c r="Q20" s="84">
        <f t="shared" si="6"/>
        <v>70</v>
      </c>
      <c r="R20" s="85">
        <f t="shared" ref="R20" si="7">P19-P20</f>
        <v>1</v>
      </c>
      <c r="S20"/>
      <c r="T20"/>
    </row>
    <row r="21" spans="1:20" x14ac:dyDescent="0.25">
      <c r="B21" s="49" t="s">
        <v>285</v>
      </c>
      <c r="C21" s="92" t="s">
        <v>286</v>
      </c>
      <c r="D21" s="247"/>
      <c r="E21" s="248"/>
      <c r="F21" s="247"/>
      <c r="G21" s="248"/>
      <c r="H21" s="247"/>
      <c r="I21" s="248"/>
      <c r="J21" s="28">
        <v>0</v>
      </c>
      <c r="K21" s="29">
        <v>0</v>
      </c>
      <c r="L21" s="247"/>
      <c r="M21" s="248"/>
      <c r="N21" s="2">
        <f t="shared" si="0"/>
        <v>2</v>
      </c>
      <c r="O21" s="8" t="str">
        <f t="shared" si="1"/>
        <v>N</v>
      </c>
      <c r="P21" s="83">
        <f t="shared" si="2"/>
        <v>0</v>
      </c>
      <c r="Q21" s="84"/>
      <c r="R21" s="85"/>
      <c r="S21"/>
      <c r="T21"/>
    </row>
    <row r="22" spans="1:20" ht="16.5" thickBot="1" x14ac:dyDescent="0.3">
      <c r="B22" s="45" t="s">
        <v>287</v>
      </c>
      <c r="C22" s="46" t="s">
        <v>288</v>
      </c>
      <c r="D22" s="249"/>
      <c r="E22" s="250"/>
      <c r="F22" s="249"/>
      <c r="G22" s="250"/>
      <c r="H22" s="249"/>
      <c r="I22" s="250"/>
      <c r="J22" s="249"/>
      <c r="K22" s="24">
        <v>0</v>
      </c>
      <c r="L22" s="249"/>
      <c r="M22" s="250"/>
      <c r="N22" s="2"/>
      <c r="O22" s="8"/>
      <c r="P22" s="83"/>
      <c r="Q22" s="84">
        <f t="shared" si="3"/>
        <v>71</v>
      </c>
      <c r="R22" s="85">
        <f>P17-P22</f>
        <v>4</v>
      </c>
      <c r="S22"/>
      <c r="T22"/>
    </row>
    <row r="23" spans="1:20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</row>
    <row r="24" spans="1:20" x14ac:dyDescent="0.25">
      <c r="B24" s="1"/>
      <c r="C24" s="1"/>
      <c r="D24" s="2">
        <v>1</v>
      </c>
      <c r="E24" s="2">
        <v>2</v>
      </c>
      <c r="F24" s="2">
        <v>3</v>
      </c>
      <c r="G24" s="2">
        <v>4</v>
      </c>
      <c r="H24" s="2">
        <v>5</v>
      </c>
      <c r="I24" s="2">
        <v>6</v>
      </c>
      <c r="J24" s="2">
        <v>7</v>
      </c>
      <c r="K24" s="2">
        <v>8</v>
      </c>
      <c r="L24" s="2">
        <v>9</v>
      </c>
      <c r="M24" s="2">
        <v>10</v>
      </c>
      <c r="N24" s="2"/>
    </row>
    <row r="25" spans="1:20" x14ac:dyDescent="0.25">
      <c r="B25" s="1"/>
      <c r="C25" s="1"/>
    </row>
    <row r="26" spans="1:20" x14ac:dyDescent="0.25">
      <c r="D26" s="1" t="s">
        <v>32</v>
      </c>
    </row>
    <row r="27" spans="1:20" x14ac:dyDescent="0.25">
      <c r="D27" s="1" t="s">
        <v>37</v>
      </c>
    </row>
    <row r="28" spans="1:20" x14ac:dyDescent="0.25">
      <c r="D28" s="1" t="s">
        <v>132</v>
      </c>
    </row>
    <row r="29" spans="1:20" x14ac:dyDescent="0.25">
      <c r="D29" s="1" t="s">
        <v>33</v>
      </c>
    </row>
    <row r="31" spans="1:20" x14ac:dyDescent="0.25">
      <c r="B31" s="103"/>
    </row>
    <row r="34" spans="3:3" ht="16.5" thickBot="1" x14ac:dyDescent="0.3">
      <c r="C34" s="122"/>
    </row>
    <row r="35" spans="3:3" ht="16.5" thickTop="1" x14ac:dyDescent="0.25"/>
  </sheetData>
  <sortState xmlns:xlrd2="http://schemas.microsoft.com/office/spreadsheetml/2017/richdata2" ref="B5:P22">
    <sortCondition descending="1" ref="P5:P22"/>
  </sortState>
  <conditionalFormatting sqref="O5:O22">
    <cfRule type="containsText" dxfId="45" priority="1" operator="containsText" text="N">
      <formula>NOT(ISERROR(SEARCH("N",O5)))</formula>
    </cfRule>
    <cfRule type="cellIs" dxfId="44" priority="2" operator="equal">
      <formula>"Y"</formula>
    </cfRule>
  </conditionalFormatting>
  <printOptions horizontalCentered="1" verticalCentered="1"/>
  <pageMargins left="0.25" right="0.25" top="0.75" bottom="0.75" header="0.3" footer="0.3"/>
  <pageSetup scale="7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59996-9484-4360-A1C1-73E0A693AB75}">
  <sheetPr>
    <tabColor rgb="FFFF0000"/>
    <pageSetUpPr fitToPage="1"/>
  </sheetPr>
  <dimension ref="B2:T21"/>
  <sheetViews>
    <sheetView zoomScale="90" zoomScaleNormal="90" workbookViewId="0">
      <selection activeCell="I32" sqref="I32"/>
    </sheetView>
  </sheetViews>
  <sheetFormatPr defaultRowHeight="15.75" x14ac:dyDescent="0.25"/>
  <cols>
    <col min="1" max="1" width="3.7109375" style="1" customWidth="1"/>
    <col min="2" max="2" width="25.28515625" style="2" bestFit="1" customWidth="1"/>
    <col min="3" max="3" width="23.42578125" style="2" bestFit="1" customWidth="1"/>
    <col min="4" max="12" width="10.140625" style="1" bestFit="1" customWidth="1"/>
    <col min="13" max="13" width="11.28515625" style="1" bestFit="1" customWidth="1"/>
    <col min="14" max="14" width="7.85546875" style="1" customWidth="1"/>
    <col min="15" max="15" width="5" style="1" customWidth="1"/>
    <col min="16" max="16" width="7.5703125" style="1" bestFit="1" customWidth="1"/>
    <col min="17" max="17" width="8.42578125" style="1" bestFit="1" customWidth="1"/>
    <col min="18" max="18" width="8.7109375" style="1" bestFit="1" customWidth="1"/>
    <col min="19" max="16384" width="9.140625" style="1"/>
  </cols>
  <sheetData>
    <row r="2" spans="2:20" x14ac:dyDescent="0.25">
      <c r="B2" s="2" t="s">
        <v>11</v>
      </c>
      <c r="D2" s="3" t="s">
        <v>13</v>
      </c>
      <c r="S2"/>
      <c r="T2"/>
    </row>
    <row r="3" spans="2:20" ht="16.5" thickBot="1" x14ac:dyDescent="0.3">
      <c r="S3"/>
      <c r="T3"/>
    </row>
    <row r="4" spans="2:20" ht="28.5" customHeight="1" thickBot="1" x14ac:dyDescent="0.3">
      <c r="B4" s="33" t="s">
        <v>4</v>
      </c>
      <c r="C4" s="34" t="s">
        <v>5</v>
      </c>
      <c r="D4" s="64">
        <v>44702</v>
      </c>
      <c r="E4" s="65">
        <v>44703</v>
      </c>
      <c r="F4" s="64">
        <v>44723</v>
      </c>
      <c r="G4" s="65">
        <v>44724</v>
      </c>
      <c r="H4" s="64">
        <v>44765</v>
      </c>
      <c r="I4" s="65">
        <v>44766</v>
      </c>
      <c r="J4" s="64">
        <v>44786</v>
      </c>
      <c r="K4" s="65">
        <v>44787</v>
      </c>
      <c r="L4" s="64">
        <v>44842</v>
      </c>
      <c r="M4" s="65">
        <v>44843</v>
      </c>
      <c r="N4" s="113" t="s">
        <v>40</v>
      </c>
      <c r="O4" s="112" t="s">
        <v>30</v>
      </c>
      <c r="P4" s="4" t="s">
        <v>0</v>
      </c>
      <c r="Q4" s="4" t="s">
        <v>1</v>
      </c>
      <c r="R4" s="5" t="s">
        <v>27</v>
      </c>
      <c r="S4"/>
      <c r="T4"/>
    </row>
    <row r="5" spans="2:20" x14ac:dyDescent="0.25">
      <c r="B5" s="50" t="s">
        <v>260</v>
      </c>
      <c r="C5" s="51" t="s">
        <v>289</v>
      </c>
      <c r="D5" s="35"/>
      <c r="E5" s="36"/>
      <c r="F5" s="35"/>
      <c r="G5" s="36"/>
      <c r="H5" s="35"/>
      <c r="I5" s="36"/>
      <c r="J5" s="30">
        <v>1</v>
      </c>
      <c r="K5" s="36"/>
      <c r="L5" s="376"/>
      <c r="M5" s="377"/>
      <c r="N5" s="2">
        <f>COUNT(D5:M5)</f>
        <v>1</v>
      </c>
      <c r="O5" s="8" t="str">
        <f>IF(N5&gt;4,"Y","N")</f>
        <v>N</v>
      </c>
      <c r="P5" s="73">
        <f>SUM(D5:M5)</f>
        <v>1</v>
      </c>
      <c r="Q5" s="74"/>
      <c r="R5" s="74"/>
      <c r="S5"/>
      <c r="T5"/>
    </row>
    <row r="6" spans="2:20" x14ac:dyDescent="0.25">
      <c r="B6" s="59" t="s">
        <v>262</v>
      </c>
      <c r="C6" s="60" t="s">
        <v>290</v>
      </c>
      <c r="D6" s="243"/>
      <c r="E6" s="244"/>
      <c r="F6" s="243"/>
      <c r="G6" s="244"/>
      <c r="H6" s="243"/>
      <c r="I6" s="244"/>
      <c r="J6" s="243"/>
      <c r="K6" s="18">
        <v>1</v>
      </c>
      <c r="L6" s="243"/>
      <c r="M6" s="244"/>
      <c r="N6" s="2">
        <f t="shared" ref="N6:N8" si="0">COUNT(D6:M6)</f>
        <v>1</v>
      </c>
      <c r="O6" s="8" t="str">
        <f t="shared" ref="O6:O8" si="1">IF(N6&gt;4,"Y","N")</f>
        <v>N</v>
      </c>
      <c r="P6" s="73">
        <f>SUM(D6:M6)</f>
        <v>1</v>
      </c>
      <c r="Q6" s="75">
        <f>$P$5-P6</f>
        <v>0</v>
      </c>
      <c r="R6" s="76">
        <f>P5-P6</f>
        <v>0</v>
      </c>
      <c r="S6"/>
      <c r="T6"/>
    </row>
    <row r="7" spans="2:20" x14ac:dyDescent="0.25">
      <c r="B7" s="49"/>
      <c r="C7" s="92"/>
      <c r="D7" s="28"/>
      <c r="E7" s="29"/>
      <c r="F7" s="28"/>
      <c r="G7" s="29"/>
      <c r="H7" s="28"/>
      <c r="I7" s="29"/>
      <c r="J7" s="28"/>
      <c r="K7" s="29"/>
      <c r="L7" s="132"/>
      <c r="M7" s="136"/>
      <c r="N7" s="2">
        <f t="shared" si="0"/>
        <v>0</v>
      </c>
      <c r="O7" s="8" t="str">
        <f t="shared" si="1"/>
        <v>N</v>
      </c>
      <c r="P7" s="73">
        <f>SUM(D7:M7)</f>
        <v>0</v>
      </c>
      <c r="Q7" s="75">
        <f>$P$5-P7</f>
        <v>1</v>
      </c>
      <c r="R7" s="76">
        <f t="shared" ref="R7" si="2">P6-P7</f>
        <v>1</v>
      </c>
      <c r="S7"/>
      <c r="T7"/>
    </row>
    <row r="8" spans="2:20" ht="16.5" thickBot="1" x14ac:dyDescent="0.3">
      <c r="B8" s="68"/>
      <c r="C8" s="69"/>
      <c r="D8" s="23"/>
      <c r="E8" s="24"/>
      <c r="F8" s="23"/>
      <c r="G8" s="24"/>
      <c r="H8" s="23"/>
      <c r="I8" s="24"/>
      <c r="J8" s="23"/>
      <c r="K8" s="24"/>
      <c r="L8" s="21"/>
      <c r="M8" s="22"/>
      <c r="N8" s="2">
        <f t="shared" si="0"/>
        <v>0</v>
      </c>
      <c r="O8" s="8" t="str">
        <f t="shared" si="1"/>
        <v>N</v>
      </c>
      <c r="P8" s="73">
        <f>SUM(D8:M8)</f>
        <v>0</v>
      </c>
      <c r="Q8" s="75">
        <f t="shared" ref="Q8" si="3">$P$5-P8</f>
        <v>1</v>
      </c>
      <c r="R8" s="76">
        <f>P7-P8</f>
        <v>0</v>
      </c>
      <c r="S8"/>
      <c r="T8"/>
    </row>
    <row r="9" spans="2:20" x14ac:dyDescent="0.25">
      <c r="O9" s="8"/>
    </row>
    <row r="10" spans="2:20" x14ac:dyDescent="0.25">
      <c r="D10" s="2">
        <v>1</v>
      </c>
      <c r="E10" s="2">
        <v>2</v>
      </c>
      <c r="F10" s="2">
        <v>3</v>
      </c>
      <c r="G10" s="2">
        <v>4</v>
      </c>
      <c r="H10" s="2">
        <v>5</v>
      </c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2"/>
    </row>
    <row r="12" spans="2:20" x14ac:dyDescent="0.25">
      <c r="D12" s="1" t="s">
        <v>32</v>
      </c>
    </row>
    <row r="13" spans="2:20" x14ac:dyDescent="0.25">
      <c r="D13" s="1" t="s">
        <v>37</v>
      </c>
    </row>
    <row r="14" spans="2:20" x14ac:dyDescent="0.25">
      <c r="D14" s="1" t="s">
        <v>132</v>
      </c>
    </row>
    <row r="15" spans="2:20" x14ac:dyDescent="0.25">
      <c r="D15" s="1" t="s">
        <v>33</v>
      </c>
    </row>
    <row r="17" spans="2:3" x14ac:dyDescent="0.25">
      <c r="B17" s="103"/>
    </row>
    <row r="20" spans="2:3" ht="16.5" thickBot="1" x14ac:dyDescent="0.3">
      <c r="C20" s="122"/>
    </row>
    <row r="21" spans="2:3" ht="16.5" thickTop="1" x14ac:dyDescent="0.25"/>
  </sheetData>
  <conditionalFormatting sqref="O9">
    <cfRule type="containsText" dxfId="43" priority="3" operator="containsText" text="N">
      <formula>NOT(ISERROR(SEARCH("N",O9)))</formula>
    </cfRule>
    <cfRule type="cellIs" dxfId="42" priority="4" operator="equal">
      <formula>"Y"</formula>
    </cfRule>
  </conditionalFormatting>
  <conditionalFormatting sqref="O5:O8">
    <cfRule type="containsText" dxfId="41" priority="1" operator="containsText" text="N">
      <formula>NOT(ISERROR(SEARCH("N",O5)))</formula>
    </cfRule>
    <cfRule type="cellIs" dxfId="40" priority="2" operator="equal">
      <formula>"Y"</formula>
    </cfRule>
  </conditionalFormatting>
  <printOptions horizontalCentered="1" verticalCentered="1"/>
  <pageMargins left="0.25" right="0.25" top="0.75" bottom="0.75" header="0.3" footer="0.3"/>
  <pageSetup scale="71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43F3D-84AA-4B80-B954-05C9195E8126}">
  <sheetPr codeName="Sheet13">
    <tabColor rgb="FFFF0000"/>
    <pageSetUpPr fitToPage="1"/>
  </sheetPr>
  <dimension ref="B2:T21"/>
  <sheetViews>
    <sheetView zoomScale="90" zoomScaleNormal="90" workbookViewId="0">
      <selection activeCell="L5" sqref="L5:M8"/>
    </sheetView>
  </sheetViews>
  <sheetFormatPr defaultRowHeight="15.75" x14ac:dyDescent="0.25"/>
  <cols>
    <col min="1" max="1" width="3.7109375" style="1" customWidth="1"/>
    <col min="2" max="2" width="25.28515625" style="2" bestFit="1" customWidth="1"/>
    <col min="3" max="3" width="23.42578125" style="2" bestFit="1" customWidth="1"/>
    <col min="4" max="12" width="10.140625" style="1" bestFit="1" customWidth="1"/>
    <col min="13" max="13" width="11.28515625" style="1" bestFit="1" customWidth="1"/>
    <col min="14" max="14" width="7.85546875" style="1" customWidth="1"/>
    <col min="15" max="15" width="5" style="1" customWidth="1"/>
    <col min="16" max="16" width="7.5703125" style="1" bestFit="1" customWidth="1"/>
    <col min="17" max="17" width="8.42578125" style="1" bestFit="1" customWidth="1"/>
    <col min="18" max="18" width="8.7109375" style="1" bestFit="1" customWidth="1"/>
    <col min="19" max="16384" width="9.140625" style="1"/>
  </cols>
  <sheetData>
    <row r="2" spans="2:20" x14ac:dyDescent="0.25">
      <c r="B2" s="2" t="s">
        <v>11</v>
      </c>
      <c r="D2" s="3" t="s">
        <v>13</v>
      </c>
      <c r="S2"/>
      <c r="T2"/>
    </row>
    <row r="3" spans="2:20" ht="16.5" thickBot="1" x14ac:dyDescent="0.3">
      <c r="S3"/>
      <c r="T3"/>
    </row>
    <row r="4" spans="2:20" ht="28.5" customHeight="1" thickBot="1" x14ac:dyDescent="0.3">
      <c r="B4" s="33" t="s">
        <v>4</v>
      </c>
      <c r="C4" s="34" t="s">
        <v>5</v>
      </c>
      <c r="D4" s="64">
        <v>44702</v>
      </c>
      <c r="E4" s="65">
        <v>44703</v>
      </c>
      <c r="F4" s="64">
        <v>44723</v>
      </c>
      <c r="G4" s="65">
        <v>44724</v>
      </c>
      <c r="H4" s="64">
        <v>44765</v>
      </c>
      <c r="I4" s="65">
        <v>44766</v>
      </c>
      <c r="J4" s="64">
        <v>44786</v>
      </c>
      <c r="K4" s="65">
        <v>44787</v>
      </c>
      <c r="L4" s="64">
        <v>44842</v>
      </c>
      <c r="M4" s="65">
        <v>44843</v>
      </c>
      <c r="N4" s="113" t="s">
        <v>40</v>
      </c>
      <c r="O4" s="112" t="s">
        <v>30</v>
      </c>
      <c r="P4" s="4" t="s">
        <v>0</v>
      </c>
      <c r="Q4" s="4" t="s">
        <v>1</v>
      </c>
      <c r="R4" s="5" t="s">
        <v>27</v>
      </c>
      <c r="S4"/>
      <c r="T4"/>
    </row>
    <row r="5" spans="2:20" x14ac:dyDescent="0.25">
      <c r="B5" s="50" t="s">
        <v>85</v>
      </c>
      <c r="C5" s="51" t="s">
        <v>90</v>
      </c>
      <c r="D5" s="30">
        <v>1</v>
      </c>
      <c r="E5" s="36"/>
      <c r="F5" s="35"/>
      <c r="G5" s="36"/>
      <c r="H5" s="35"/>
      <c r="I5" s="36"/>
      <c r="J5" s="35"/>
      <c r="K5" s="36"/>
      <c r="L5" s="376"/>
      <c r="M5" s="377"/>
      <c r="N5" s="2">
        <f>COUNT(D5:M5)</f>
        <v>1</v>
      </c>
      <c r="O5" s="8" t="str">
        <f>IF(N5&gt;4,"Y","N")</f>
        <v>N</v>
      </c>
      <c r="P5" s="73">
        <f>SUM(D5:M5)</f>
        <v>1</v>
      </c>
      <c r="Q5" s="74"/>
      <c r="R5" s="74"/>
      <c r="S5"/>
      <c r="T5"/>
    </row>
    <row r="6" spans="2:20" x14ac:dyDescent="0.25">
      <c r="B6" s="59" t="s">
        <v>215</v>
      </c>
      <c r="C6" s="60" t="s">
        <v>216</v>
      </c>
      <c r="D6" s="243"/>
      <c r="E6" s="244"/>
      <c r="F6" s="243"/>
      <c r="G6" s="244"/>
      <c r="H6" s="243"/>
      <c r="I6" s="244"/>
      <c r="J6" s="17">
        <v>3</v>
      </c>
      <c r="K6" s="18">
        <v>1</v>
      </c>
      <c r="L6" s="243"/>
      <c r="M6" s="244"/>
      <c r="N6" s="2">
        <f t="shared" ref="N6:N8" si="0">COUNT(D6:M6)</f>
        <v>2</v>
      </c>
      <c r="O6" s="8" t="str">
        <f t="shared" ref="O6:O8" si="1">IF(N6&gt;4,"Y","N")</f>
        <v>N</v>
      </c>
      <c r="P6" s="73">
        <f>SUM(D6:M6)</f>
        <v>4</v>
      </c>
      <c r="Q6" s="75">
        <f>$P$5-P6</f>
        <v>-3</v>
      </c>
      <c r="R6" s="76">
        <f>P5-P6</f>
        <v>-3</v>
      </c>
      <c r="S6"/>
      <c r="T6"/>
    </row>
    <row r="7" spans="2:20" x14ac:dyDescent="0.25">
      <c r="B7" s="49" t="s">
        <v>265</v>
      </c>
      <c r="C7" s="92" t="s">
        <v>291</v>
      </c>
      <c r="D7" s="247"/>
      <c r="E7" s="248"/>
      <c r="F7" s="247"/>
      <c r="G7" s="248"/>
      <c r="H7" s="247"/>
      <c r="I7" s="248"/>
      <c r="J7" s="28">
        <v>1</v>
      </c>
      <c r="K7" s="29">
        <v>5</v>
      </c>
      <c r="L7" s="302"/>
      <c r="M7" s="375"/>
      <c r="N7" s="2">
        <f t="shared" si="0"/>
        <v>2</v>
      </c>
      <c r="O7" s="8" t="str">
        <f t="shared" si="1"/>
        <v>N</v>
      </c>
      <c r="P7" s="73">
        <f>SUM(D7:M7)</f>
        <v>6</v>
      </c>
      <c r="Q7" s="75">
        <f>$P$5-P7</f>
        <v>-5</v>
      </c>
      <c r="R7" s="76">
        <f t="shared" ref="R7" si="2">P6-P7</f>
        <v>-2</v>
      </c>
      <c r="S7"/>
      <c r="T7"/>
    </row>
    <row r="8" spans="2:20" ht="16.5" thickBot="1" x14ac:dyDescent="0.3">
      <c r="B8" s="68" t="s">
        <v>267</v>
      </c>
      <c r="C8" s="69" t="s">
        <v>292</v>
      </c>
      <c r="D8" s="249"/>
      <c r="E8" s="250"/>
      <c r="F8" s="249"/>
      <c r="G8" s="250"/>
      <c r="H8" s="249"/>
      <c r="I8" s="250"/>
      <c r="J8" s="249"/>
      <c r="K8" s="24">
        <v>3</v>
      </c>
      <c r="L8" s="364"/>
      <c r="M8" s="370"/>
      <c r="N8" s="2">
        <f t="shared" si="0"/>
        <v>1</v>
      </c>
      <c r="O8" s="8" t="str">
        <f t="shared" si="1"/>
        <v>N</v>
      </c>
      <c r="P8" s="73">
        <f>SUM(D8:M8)</f>
        <v>3</v>
      </c>
      <c r="Q8" s="75">
        <f t="shared" ref="Q8" si="3">$P$5-P8</f>
        <v>-2</v>
      </c>
      <c r="R8" s="76">
        <f>P7-P8</f>
        <v>3</v>
      </c>
      <c r="S8"/>
      <c r="T8"/>
    </row>
    <row r="9" spans="2:20" x14ac:dyDescent="0.25">
      <c r="O9" s="8"/>
    </row>
    <row r="10" spans="2:20" x14ac:dyDescent="0.25">
      <c r="D10" s="2">
        <v>1</v>
      </c>
      <c r="E10" s="2">
        <v>2</v>
      </c>
      <c r="F10" s="2">
        <v>3</v>
      </c>
      <c r="G10" s="2">
        <v>4</v>
      </c>
      <c r="H10" s="2">
        <v>5</v>
      </c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2"/>
    </row>
    <row r="12" spans="2:20" x14ac:dyDescent="0.25">
      <c r="D12" s="1" t="s">
        <v>32</v>
      </c>
    </row>
    <row r="13" spans="2:20" x14ac:dyDescent="0.25">
      <c r="D13" s="1" t="s">
        <v>37</v>
      </c>
    </row>
    <row r="14" spans="2:20" x14ac:dyDescent="0.25">
      <c r="D14" s="1" t="s">
        <v>132</v>
      </c>
    </row>
    <row r="15" spans="2:20" x14ac:dyDescent="0.25">
      <c r="D15" s="1" t="s">
        <v>33</v>
      </c>
    </row>
    <row r="17" spans="2:3" x14ac:dyDescent="0.25">
      <c r="B17" s="103"/>
    </row>
    <row r="20" spans="2:3" ht="16.5" thickBot="1" x14ac:dyDescent="0.3">
      <c r="C20" s="122"/>
    </row>
    <row r="21" spans="2:3" ht="16.5" thickTop="1" x14ac:dyDescent="0.25"/>
  </sheetData>
  <sortState xmlns:xlrd2="http://schemas.microsoft.com/office/spreadsheetml/2017/richdata2" ref="B5:P8">
    <sortCondition descending="1" ref="P5:P8"/>
  </sortState>
  <conditionalFormatting sqref="O9">
    <cfRule type="containsText" dxfId="39" priority="3" operator="containsText" text="N">
      <formula>NOT(ISERROR(SEARCH("N",O9)))</formula>
    </cfRule>
    <cfRule type="cellIs" dxfId="38" priority="4" operator="equal">
      <formula>"Y"</formula>
    </cfRule>
  </conditionalFormatting>
  <conditionalFormatting sqref="O5:O8">
    <cfRule type="containsText" dxfId="37" priority="1" operator="containsText" text="N">
      <formula>NOT(ISERROR(SEARCH("N",O5)))</formula>
    </cfRule>
    <cfRule type="cellIs" dxfId="36" priority="2" operator="equal">
      <formula>"Y"</formula>
    </cfRule>
  </conditionalFormatting>
  <printOptions horizontalCentered="1" verticalCentered="1"/>
  <pageMargins left="0.25" right="0.25" top="0.75" bottom="0.75" header="0.3" footer="0.3"/>
  <pageSetup scale="7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F8BFD-E8B6-4512-8DBA-8DF3C93F2D2B}">
  <sheetPr>
    <pageSetUpPr fitToPage="1"/>
  </sheetPr>
  <dimension ref="B2:T21"/>
  <sheetViews>
    <sheetView workbookViewId="0">
      <selection activeCell="M22" sqref="M22"/>
    </sheetView>
  </sheetViews>
  <sheetFormatPr defaultRowHeight="15.75" x14ac:dyDescent="0.25"/>
  <cols>
    <col min="1" max="1" width="3.7109375" style="1" customWidth="1"/>
    <col min="2" max="2" width="25.28515625" style="2" bestFit="1" customWidth="1"/>
    <col min="3" max="3" width="23.42578125" style="2" bestFit="1" customWidth="1"/>
    <col min="4" max="12" width="10.140625" style="1" bestFit="1" customWidth="1"/>
    <col min="13" max="13" width="11.28515625" style="1" bestFit="1" customWidth="1"/>
    <col min="14" max="14" width="7.85546875" style="1" customWidth="1"/>
    <col min="15" max="15" width="5" style="1" customWidth="1"/>
    <col min="16" max="16" width="7.5703125" style="1" bestFit="1" customWidth="1"/>
    <col min="17" max="17" width="8.42578125" style="1" bestFit="1" customWidth="1"/>
    <col min="18" max="18" width="8.7109375" style="1" bestFit="1" customWidth="1"/>
    <col min="19" max="16384" width="9.140625" style="1"/>
  </cols>
  <sheetData>
    <row r="2" spans="2:20" x14ac:dyDescent="0.25">
      <c r="B2" s="2" t="s">
        <v>11</v>
      </c>
      <c r="D2" s="3" t="s">
        <v>149</v>
      </c>
      <c r="S2"/>
      <c r="T2"/>
    </row>
    <row r="3" spans="2:20" ht="16.5" thickBot="1" x14ac:dyDescent="0.3">
      <c r="S3"/>
      <c r="T3"/>
    </row>
    <row r="4" spans="2:20" ht="28.5" customHeight="1" thickBot="1" x14ac:dyDescent="0.3">
      <c r="B4" s="33" t="s">
        <v>4</v>
      </c>
      <c r="C4" s="34" t="s">
        <v>5</v>
      </c>
      <c r="D4" s="64">
        <v>44702</v>
      </c>
      <c r="E4" s="65">
        <v>44703</v>
      </c>
      <c r="F4" s="64">
        <v>44723</v>
      </c>
      <c r="G4" s="65">
        <v>44724</v>
      </c>
      <c r="H4" s="64">
        <v>44765</v>
      </c>
      <c r="I4" s="65">
        <v>44766</v>
      </c>
      <c r="J4" s="64">
        <v>44786</v>
      </c>
      <c r="K4" s="65">
        <v>44787</v>
      </c>
      <c r="L4" s="64">
        <v>44842</v>
      </c>
      <c r="M4" s="65">
        <v>44843</v>
      </c>
      <c r="N4" s="113" t="s">
        <v>40</v>
      </c>
      <c r="O4" s="112" t="s">
        <v>30</v>
      </c>
      <c r="P4" s="4" t="s">
        <v>0</v>
      </c>
      <c r="Q4" s="4" t="s">
        <v>1</v>
      </c>
      <c r="R4" s="5" t="s">
        <v>27</v>
      </c>
      <c r="S4"/>
      <c r="T4"/>
    </row>
    <row r="5" spans="2:20" x14ac:dyDescent="0.25">
      <c r="B5" s="50" t="s">
        <v>98</v>
      </c>
      <c r="C5" s="51" t="s">
        <v>99</v>
      </c>
      <c r="D5" s="35"/>
      <c r="E5" s="31">
        <v>1</v>
      </c>
      <c r="F5" s="35"/>
      <c r="G5" s="31">
        <v>1</v>
      </c>
      <c r="H5" s="35"/>
      <c r="I5" s="31">
        <v>1</v>
      </c>
      <c r="J5" s="35"/>
      <c r="K5" s="31">
        <v>1</v>
      </c>
      <c r="L5" s="376"/>
      <c r="M5" s="133">
        <v>1</v>
      </c>
      <c r="N5" s="2">
        <f>COUNT(D5:M5)</f>
        <v>5</v>
      </c>
      <c r="O5" s="8" t="str">
        <f>IF(N5&gt;4,"Y","N")</f>
        <v>Y</v>
      </c>
      <c r="P5" s="73">
        <f>SUM(D5:M5)</f>
        <v>5</v>
      </c>
      <c r="Q5" s="74"/>
      <c r="R5" s="74"/>
      <c r="S5"/>
      <c r="T5"/>
    </row>
    <row r="6" spans="2:20" x14ac:dyDescent="0.25">
      <c r="B6" s="59" t="s">
        <v>293</v>
      </c>
      <c r="C6" s="60" t="s">
        <v>294</v>
      </c>
      <c r="D6" s="243"/>
      <c r="E6" s="244"/>
      <c r="F6" s="243"/>
      <c r="G6" s="244"/>
      <c r="H6" s="243"/>
      <c r="I6" s="244"/>
      <c r="J6" s="243"/>
      <c r="K6" s="18">
        <v>3</v>
      </c>
      <c r="L6" s="243"/>
      <c r="M6" s="244"/>
      <c r="N6" s="2">
        <f t="shared" ref="N6:N8" si="0">COUNT(D6:M6)</f>
        <v>1</v>
      </c>
      <c r="O6" s="8" t="str">
        <f t="shared" ref="O6:O8" si="1">IF(N6&gt;4,"Y","N")</f>
        <v>N</v>
      </c>
      <c r="P6" s="73">
        <f>SUM(D6:M6)</f>
        <v>3</v>
      </c>
      <c r="Q6" s="75">
        <f>$P$5-P6</f>
        <v>2</v>
      </c>
      <c r="R6" s="76">
        <f>P5-P6</f>
        <v>2</v>
      </c>
      <c r="S6"/>
      <c r="T6"/>
    </row>
    <row r="7" spans="2:20" x14ac:dyDescent="0.25">
      <c r="B7" s="49"/>
      <c r="C7" s="92"/>
      <c r="D7" s="28"/>
      <c r="E7" s="29"/>
      <c r="F7" s="28"/>
      <c r="G7" s="29"/>
      <c r="H7" s="28"/>
      <c r="I7" s="29"/>
      <c r="J7" s="28"/>
      <c r="K7" s="29"/>
      <c r="L7" s="132"/>
      <c r="M7" s="136"/>
      <c r="N7" s="2">
        <f t="shared" si="0"/>
        <v>0</v>
      </c>
      <c r="O7" s="8" t="str">
        <f t="shared" si="1"/>
        <v>N</v>
      </c>
      <c r="P7" s="73">
        <f>SUM(D7:M7)</f>
        <v>0</v>
      </c>
      <c r="Q7" s="75">
        <f>$P$5-P7</f>
        <v>5</v>
      </c>
      <c r="R7" s="76">
        <f t="shared" ref="R7" si="2">P6-P7</f>
        <v>3</v>
      </c>
      <c r="S7"/>
      <c r="T7"/>
    </row>
    <row r="8" spans="2:20" ht="16.5" thickBot="1" x14ac:dyDescent="0.3">
      <c r="B8" s="68"/>
      <c r="C8" s="69"/>
      <c r="D8" s="23"/>
      <c r="E8" s="24"/>
      <c r="F8" s="23"/>
      <c r="G8" s="24"/>
      <c r="H8" s="23"/>
      <c r="I8" s="24"/>
      <c r="J8" s="23"/>
      <c r="K8" s="24"/>
      <c r="L8" s="21"/>
      <c r="M8" s="22"/>
      <c r="N8" s="2">
        <f t="shared" si="0"/>
        <v>0</v>
      </c>
      <c r="O8" s="8" t="str">
        <f t="shared" si="1"/>
        <v>N</v>
      </c>
      <c r="P8" s="73">
        <f>SUM(D8:M8)</f>
        <v>0</v>
      </c>
      <c r="Q8" s="75">
        <f t="shared" ref="Q8" si="3">$P$5-P8</f>
        <v>5</v>
      </c>
      <c r="R8" s="76">
        <f>P7-P8</f>
        <v>0</v>
      </c>
      <c r="S8"/>
      <c r="T8"/>
    </row>
    <row r="9" spans="2:20" x14ac:dyDescent="0.25">
      <c r="O9" s="8"/>
    </row>
    <row r="10" spans="2:20" x14ac:dyDescent="0.25">
      <c r="D10" s="2">
        <v>1</v>
      </c>
      <c r="E10" s="2">
        <v>2</v>
      </c>
      <c r="F10" s="2">
        <v>3</v>
      </c>
      <c r="G10" s="2">
        <v>4</v>
      </c>
      <c r="H10" s="2">
        <v>5</v>
      </c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2"/>
    </row>
    <row r="12" spans="2:20" x14ac:dyDescent="0.25">
      <c r="D12" s="1" t="s">
        <v>32</v>
      </c>
    </row>
    <row r="13" spans="2:20" x14ac:dyDescent="0.25">
      <c r="D13" s="1" t="s">
        <v>37</v>
      </c>
    </row>
    <row r="14" spans="2:20" x14ac:dyDescent="0.25">
      <c r="D14" s="1" t="s">
        <v>132</v>
      </c>
    </row>
    <row r="15" spans="2:20" x14ac:dyDescent="0.25">
      <c r="D15" s="1" t="s">
        <v>33</v>
      </c>
    </row>
    <row r="17" spans="2:3" x14ac:dyDescent="0.25">
      <c r="B17" s="103"/>
    </row>
    <row r="20" spans="2:3" ht="16.5" thickBot="1" x14ac:dyDescent="0.3">
      <c r="C20" s="122"/>
    </row>
    <row r="21" spans="2:3" ht="16.5" thickTop="1" x14ac:dyDescent="0.25"/>
  </sheetData>
  <conditionalFormatting sqref="O9">
    <cfRule type="containsText" dxfId="35" priority="3" operator="containsText" text="N">
      <formula>NOT(ISERROR(SEARCH("N",O9)))</formula>
    </cfRule>
    <cfRule type="cellIs" dxfId="34" priority="4" operator="equal">
      <formula>"Y"</formula>
    </cfRule>
  </conditionalFormatting>
  <conditionalFormatting sqref="O5:O8">
    <cfRule type="containsText" dxfId="33" priority="1" operator="containsText" text="N">
      <formula>NOT(ISERROR(SEARCH("N",O5)))</formula>
    </cfRule>
    <cfRule type="cellIs" dxfId="32" priority="2" operator="equal">
      <formula>"Y"</formula>
    </cfRule>
  </conditionalFormatting>
  <printOptions horizontalCentered="1" verticalCentered="1"/>
  <pageMargins left="0.25" right="0.25" top="0.75" bottom="0.75" header="0.3" footer="0.3"/>
  <pageSetup scale="71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3ABA2-498D-474E-8913-3A37C9AFE92F}">
  <sheetPr codeName="Sheet14">
    <pageSetUpPr fitToPage="1"/>
  </sheetPr>
  <dimension ref="A2:T41"/>
  <sheetViews>
    <sheetView zoomScale="90" zoomScaleNormal="90" workbookViewId="0">
      <selection activeCell="N12" sqref="N12"/>
    </sheetView>
  </sheetViews>
  <sheetFormatPr defaultRowHeight="15.75" x14ac:dyDescent="0.25"/>
  <cols>
    <col min="1" max="1" width="2.28515625" style="1" customWidth="1"/>
    <col min="2" max="2" width="25.28515625" style="2" bestFit="1" customWidth="1"/>
    <col min="3" max="3" width="23.42578125" style="2" bestFit="1" customWidth="1"/>
    <col min="4" max="4" width="11.7109375" style="1" customWidth="1"/>
    <col min="5" max="12" width="10.140625" style="1" bestFit="1" customWidth="1"/>
    <col min="13" max="13" width="11.28515625" style="1" bestFit="1" customWidth="1"/>
    <col min="14" max="14" width="7.42578125" style="1" customWidth="1"/>
    <col min="15" max="15" width="5.5703125" style="1" customWidth="1"/>
    <col min="16" max="16" width="7.7109375" style="1" bestFit="1" customWidth="1"/>
    <col min="17" max="17" width="9.28515625" style="1" bestFit="1" customWidth="1"/>
    <col min="18" max="18" width="8.5703125" style="1" bestFit="1" customWidth="1"/>
    <col min="19" max="16384" width="9.140625" style="1"/>
  </cols>
  <sheetData>
    <row r="2" spans="2:20" x14ac:dyDescent="0.25">
      <c r="B2" s="2" t="s">
        <v>11</v>
      </c>
      <c r="D2" s="3" t="s">
        <v>150</v>
      </c>
      <c r="S2"/>
      <c r="T2"/>
    </row>
    <row r="3" spans="2:20" ht="16.5" thickBot="1" x14ac:dyDescent="0.3">
      <c r="S3"/>
      <c r="T3"/>
    </row>
    <row r="4" spans="2:20" ht="33.75" customHeight="1" thickBot="1" x14ac:dyDescent="0.3">
      <c r="B4" s="80" t="s">
        <v>4</v>
      </c>
      <c r="C4" s="81" t="s">
        <v>5</v>
      </c>
      <c r="D4" s="64">
        <v>44702</v>
      </c>
      <c r="E4" s="65">
        <v>44703</v>
      </c>
      <c r="F4" s="64">
        <v>44723</v>
      </c>
      <c r="G4" s="65">
        <v>44724</v>
      </c>
      <c r="H4" s="64">
        <v>44765</v>
      </c>
      <c r="I4" s="65">
        <v>44766</v>
      </c>
      <c r="J4" s="64">
        <v>44786</v>
      </c>
      <c r="K4" s="65">
        <v>44787</v>
      </c>
      <c r="L4" s="64">
        <v>44842</v>
      </c>
      <c r="M4" s="65">
        <v>44843</v>
      </c>
      <c r="N4" s="113" t="s">
        <v>40</v>
      </c>
      <c r="O4" s="112" t="s">
        <v>30</v>
      </c>
      <c r="P4" s="66" t="s">
        <v>0</v>
      </c>
      <c r="Q4" s="66" t="s">
        <v>1</v>
      </c>
      <c r="R4" s="67" t="s">
        <v>27</v>
      </c>
      <c r="S4"/>
      <c r="T4"/>
    </row>
    <row r="5" spans="2:20" x14ac:dyDescent="0.25">
      <c r="B5" s="50" t="s">
        <v>107</v>
      </c>
      <c r="C5" s="51" t="s">
        <v>108</v>
      </c>
      <c r="D5" s="30">
        <v>11</v>
      </c>
      <c r="E5" s="31">
        <v>9</v>
      </c>
      <c r="F5" s="30">
        <v>3</v>
      </c>
      <c r="G5" s="31">
        <v>8</v>
      </c>
      <c r="H5" s="30">
        <v>9</v>
      </c>
      <c r="I5" s="31">
        <v>1</v>
      </c>
      <c r="J5" s="30">
        <v>15</v>
      </c>
      <c r="K5" s="31">
        <v>2</v>
      </c>
      <c r="L5" s="30">
        <v>10</v>
      </c>
      <c r="M5" s="31">
        <v>9</v>
      </c>
      <c r="N5" s="2">
        <f t="shared" ref="N5:N28" si="0">COUNT(D5:M5)</f>
        <v>10</v>
      </c>
      <c r="O5" s="8" t="str">
        <f t="shared" ref="O5:O28" si="1">IF(N5&gt;4,"Y","N")</f>
        <v>Y</v>
      </c>
      <c r="P5" s="73">
        <f t="shared" ref="P5:P28" si="2">SUM(D5:M5)</f>
        <v>77</v>
      </c>
      <c r="Q5" s="74"/>
      <c r="R5" s="74"/>
      <c r="S5"/>
      <c r="T5"/>
    </row>
    <row r="6" spans="2:20" x14ac:dyDescent="0.25">
      <c r="B6" s="43" t="s">
        <v>87</v>
      </c>
      <c r="C6" s="44" t="s">
        <v>88</v>
      </c>
      <c r="D6" s="17">
        <v>4</v>
      </c>
      <c r="E6" s="18">
        <v>0</v>
      </c>
      <c r="F6" s="17">
        <v>5</v>
      </c>
      <c r="G6" s="18">
        <v>11</v>
      </c>
      <c r="H6" s="17">
        <v>7</v>
      </c>
      <c r="I6" s="18">
        <v>7</v>
      </c>
      <c r="J6" s="17">
        <v>0</v>
      </c>
      <c r="K6" s="18">
        <v>15</v>
      </c>
      <c r="L6" s="17">
        <v>2</v>
      </c>
      <c r="M6" s="18">
        <v>11</v>
      </c>
      <c r="N6" s="2">
        <f>COUNT(D6:M6)</f>
        <v>10</v>
      </c>
      <c r="O6" s="8" t="str">
        <f>IF(N6&gt;4,"Y","N")</f>
        <v>Y</v>
      </c>
      <c r="P6" s="83">
        <f>SUM(D6:M6)</f>
        <v>62</v>
      </c>
      <c r="Q6" s="84">
        <f>$P$5-P6</f>
        <v>15</v>
      </c>
      <c r="R6" s="85">
        <f>P5-P6</f>
        <v>15</v>
      </c>
      <c r="S6"/>
      <c r="T6"/>
    </row>
    <row r="7" spans="2:20" x14ac:dyDescent="0.25">
      <c r="B7" s="43" t="s">
        <v>119</v>
      </c>
      <c r="C7" s="44" t="s">
        <v>111</v>
      </c>
      <c r="D7" s="17">
        <v>2</v>
      </c>
      <c r="E7" s="18">
        <v>6</v>
      </c>
      <c r="F7" s="17">
        <v>1</v>
      </c>
      <c r="G7" s="18">
        <v>8</v>
      </c>
      <c r="H7" s="17">
        <v>4</v>
      </c>
      <c r="I7" s="18">
        <v>5</v>
      </c>
      <c r="J7" s="17">
        <v>8</v>
      </c>
      <c r="K7" s="18">
        <v>11</v>
      </c>
      <c r="L7" s="17">
        <v>6</v>
      </c>
      <c r="M7" s="18">
        <v>7</v>
      </c>
      <c r="N7" s="2">
        <f>COUNT(D7:M7)</f>
        <v>10</v>
      </c>
      <c r="O7" s="8" t="str">
        <f>IF(N7&gt;4,"Y","N")</f>
        <v>Y</v>
      </c>
      <c r="P7" s="73">
        <f>SUM(D7:M7)</f>
        <v>58</v>
      </c>
      <c r="Q7" s="75">
        <f t="shared" ref="Q7:Q28" si="3">$P$5-P7</f>
        <v>19</v>
      </c>
      <c r="R7" s="76">
        <f>P6-P7</f>
        <v>4</v>
      </c>
      <c r="S7"/>
      <c r="T7"/>
    </row>
    <row r="8" spans="2:20" x14ac:dyDescent="0.25">
      <c r="B8" s="43" t="s">
        <v>153</v>
      </c>
      <c r="C8" s="44" t="s">
        <v>154</v>
      </c>
      <c r="D8" s="17">
        <v>6</v>
      </c>
      <c r="E8" s="18">
        <v>11</v>
      </c>
      <c r="F8" s="17">
        <v>9</v>
      </c>
      <c r="G8" s="18">
        <v>3</v>
      </c>
      <c r="H8" s="17">
        <v>1</v>
      </c>
      <c r="I8" s="244"/>
      <c r="J8" s="17">
        <v>0</v>
      </c>
      <c r="K8" s="18">
        <v>4</v>
      </c>
      <c r="L8" s="17">
        <v>8</v>
      </c>
      <c r="M8" s="18">
        <v>1</v>
      </c>
      <c r="N8" s="2">
        <f>COUNT(D8:M8)</f>
        <v>9</v>
      </c>
      <c r="O8" s="8" t="str">
        <f>IF(N8&gt;4,"Y","N")</f>
        <v>Y</v>
      </c>
      <c r="P8" s="73">
        <f>SUM(D8:M8)</f>
        <v>43</v>
      </c>
      <c r="Q8" s="75">
        <f t="shared" si="3"/>
        <v>34</v>
      </c>
      <c r="R8" s="76">
        <f t="shared" ref="R8:R28" si="4">P7-P8</f>
        <v>15</v>
      </c>
      <c r="S8"/>
      <c r="T8"/>
    </row>
    <row r="9" spans="2:20" x14ac:dyDescent="0.25">
      <c r="B9" s="43" t="s">
        <v>295</v>
      </c>
      <c r="C9" s="44" t="s">
        <v>299</v>
      </c>
      <c r="D9" s="243"/>
      <c r="E9" s="244"/>
      <c r="F9" s="243"/>
      <c r="G9" s="244"/>
      <c r="H9" s="243"/>
      <c r="I9" s="244"/>
      <c r="J9" s="17">
        <v>17</v>
      </c>
      <c r="K9" s="18">
        <v>18</v>
      </c>
      <c r="L9" s="243"/>
      <c r="M9" s="244"/>
      <c r="N9" s="2">
        <f>COUNT(D9:M9)</f>
        <v>2</v>
      </c>
      <c r="O9" s="8" t="str">
        <f>IF(N9&gt;4,"Y","N")</f>
        <v>N</v>
      </c>
      <c r="P9" s="73">
        <f>SUM(D9:M9)</f>
        <v>35</v>
      </c>
      <c r="Q9" s="75">
        <f t="shared" si="3"/>
        <v>42</v>
      </c>
      <c r="R9" s="76">
        <f t="shared" si="4"/>
        <v>8</v>
      </c>
      <c r="S9"/>
      <c r="T9"/>
    </row>
    <row r="10" spans="2:20" x14ac:dyDescent="0.25">
      <c r="B10" s="43" t="s">
        <v>155</v>
      </c>
      <c r="C10" s="44" t="s">
        <v>156</v>
      </c>
      <c r="D10" s="17">
        <v>0</v>
      </c>
      <c r="E10" s="18">
        <v>6</v>
      </c>
      <c r="F10" s="17">
        <v>11</v>
      </c>
      <c r="G10" s="18">
        <v>0</v>
      </c>
      <c r="H10" s="243"/>
      <c r="I10" s="244"/>
      <c r="J10" s="243"/>
      <c r="K10" s="244"/>
      <c r="L10" s="17">
        <v>0</v>
      </c>
      <c r="M10" s="18">
        <v>5</v>
      </c>
      <c r="N10" s="2">
        <f>COUNT(D10:M10)</f>
        <v>6</v>
      </c>
      <c r="O10" s="8" t="str">
        <f>IF(N10&gt;4,"Y","N")</f>
        <v>Y</v>
      </c>
      <c r="P10" s="73">
        <f>SUM(D10:M10)</f>
        <v>22</v>
      </c>
      <c r="Q10" s="75">
        <f t="shared" si="3"/>
        <v>55</v>
      </c>
      <c r="R10" s="76">
        <f t="shared" si="4"/>
        <v>13</v>
      </c>
      <c r="S10"/>
      <c r="T10"/>
    </row>
    <row r="11" spans="2:20" x14ac:dyDescent="0.25">
      <c r="B11" s="43" t="s">
        <v>278</v>
      </c>
      <c r="C11" s="44" t="s">
        <v>279</v>
      </c>
      <c r="D11" s="243"/>
      <c r="E11" s="244"/>
      <c r="F11" s="243"/>
      <c r="G11" s="244"/>
      <c r="H11" s="243"/>
      <c r="I11" s="244"/>
      <c r="J11" s="17">
        <v>8</v>
      </c>
      <c r="K11" s="18">
        <v>11</v>
      </c>
      <c r="L11" s="243"/>
      <c r="M11" s="244"/>
      <c r="N11" s="2">
        <f>COUNT(D11:M11)</f>
        <v>2</v>
      </c>
      <c r="O11" s="8" t="str">
        <f>IF(N11&gt;4,"Y","N")</f>
        <v>N</v>
      </c>
      <c r="P11" s="73">
        <f>SUM(D11:M11)</f>
        <v>19</v>
      </c>
      <c r="Q11" s="75">
        <f t="shared" si="3"/>
        <v>58</v>
      </c>
      <c r="R11" s="76">
        <f t="shared" si="4"/>
        <v>3</v>
      </c>
      <c r="S11"/>
      <c r="T11"/>
    </row>
    <row r="12" spans="2:20" x14ac:dyDescent="0.25">
      <c r="B12" s="43" t="s">
        <v>151</v>
      </c>
      <c r="C12" s="44" t="s">
        <v>152</v>
      </c>
      <c r="D12" s="17">
        <v>8</v>
      </c>
      <c r="E12" s="18">
        <v>3</v>
      </c>
      <c r="F12" s="243"/>
      <c r="G12" s="244"/>
      <c r="H12" s="17">
        <v>4</v>
      </c>
      <c r="I12" s="18">
        <v>3</v>
      </c>
      <c r="J12" s="243"/>
      <c r="K12" s="18">
        <v>0</v>
      </c>
      <c r="L12" s="243"/>
      <c r="M12" s="244"/>
      <c r="N12" s="2">
        <f>COUNT(D12:M12)</f>
        <v>5</v>
      </c>
      <c r="O12" s="8" t="str">
        <f>IF(N12&gt;4,"Y","N")</f>
        <v>Y</v>
      </c>
      <c r="P12" s="73">
        <f>SUM(D12:M12)</f>
        <v>18</v>
      </c>
      <c r="Q12" s="75">
        <f t="shared" si="3"/>
        <v>59</v>
      </c>
      <c r="R12" s="76">
        <f t="shared" si="4"/>
        <v>1</v>
      </c>
      <c r="S12"/>
      <c r="T12"/>
    </row>
    <row r="13" spans="2:20" x14ac:dyDescent="0.25">
      <c r="B13" s="59" t="s">
        <v>144</v>
      </c>
      <c r="C13" s="60" t="s">
        <v>145</v>
      </c>
      <c r="D13" s="17">
        <v>8</v>
      </c>
      <c r="E13" s="18">
        <v>1</v>
      </c>
      <c r="F13" s="17">
        <v>0</v>
      </c>
      <c r="G13" s="18">
        <v>5</v>
      </c>
      <c r="H13" s="243"/>
      <c r="I13" s="244"/>
      <c r="J13" s="17">
        <v>3</v>
      </c>
      <c r="K13" s="18">
        <v>0</v>
      </c>
      <c r="L13" s="243"/>
      <c r="M13" s="244"/>
      <c r="N13" s="2">
        <f>COUNT(D13:M13)</f>
        <v>6</v>
      </c>
      <c r="O13" s="8" t="str">
        <f>IF(N13&gt;4,"Y","N")</f>
        <v>Y</v>
      </c>
      <c r="P13" s="73">
        <f>SUM(D13:M13)</f>
        <v>17</v>
      </c>
      <c r="Q13" s="75">
        <f t="shared" si="3"/>
        <v>60</v>
      </c>
      <c r="R13" s="76">
        <f t="shared" si="4"/>
        <v>1</v>
      </c>
      <c r="S13"/>
      <c r="T13"/>
    </row>
    <row r="14" spans="2:20" x14ac:dyDescent="0.25">
      <c r="B14" s="43" t="s">
        <v>247</v>
      </c>
      <c r="C14" s="44" t="s">
        <v>248</v>
      </c>
      <c r="D14" s="243"/>
      <c r="E14" s="244"/>
      <c r="F14" s="243"/>
      <c r="G14" s="244"/>
      <c r="H14" s="243"/>
      <c r="I14" s="244"/>
      <c r="J14" s="243"/>
      <c r="K14" s="18">
        <v>15</v>
      </c>
      <c r="L14" s="243"/>
      <c r="M14" s="244"/>
      <c r="N14" s="2">
        <f>COUNT(D14:M14)</f>
        <v>1</v>
      </c>
      <c r="O14" s="8" t="str">
        <f>IF(N14&gt;4,"Y","N")</f>
        <v>N</v>
      </c>
      <c r="P14" s="73">
        <f>SUM(D14:M14)</f>
        <v>15</v>
      </c>
      <c r="Q14" s="75">
        <f t="shared" si="3"/>
        <v>62</v>
      </c>
      <c r="R14" s="76">
        <f t="shared" si="4"/>
        <v>2</v>
      </c>
      <c r="S14"/>
      <c r="T14"/>
    </row>
    <row r="15" spans="2:20" x14ac:dyDescent="0.25">
      <c r="B15" s="43" t="s">
        <v>287</v>
      </c>
      <c r="C15" s="44" t="s">
        <v>300</v>
      </c>
      <c r="D15" s="243"/>
      <c r="E15" s="244"/>
      <c r="F15" s="243"/>
      <c r="G15" s="244"/>
      <c r="H15" s="243"/>
      <c r="I15" s="244"/>
      <c r="J15" s="17">
        <v>13</v>
      </c>
      <c r="K15" s="244"/>
      <c r="L15" s="243"/>
      <c r="M15" s="244"/>
      <c r="N15" s="2">
        <f>COUNT(D15:M15)</f>
        <v>1</v>
      </c>
      <c r="O15" s="8" t="str">
        <f>IF(N15&gt;4,"Y","N")</f>
        <v>N</v>
      </c>
      <c r="P15" s="73">
        <f>SUM(D15:M15)</f>
        <v>13</v>
      </c>
      <c r="Q15" s="75">
        <f t="shared" si="3"/>
        <v>64</v>
      </c>
      <c r="R15" s="76">
        <f t="shared" si="4"/>
        <v>2</v>
      </c>
      <c r="S15"/>
      <c r="T15"/>
    </row>
    <row r="16" spans="2:20" x14ac:dyDescent="0.25">
      <c r="B16" s="43" t="s">
        <v>296</v>
      </c>
      <c r="C16" s="44" t="s">
        <v>232</v>
      </c>
      <c r="D16" s="243"/>
      <c r="E16" s="244"/>
      <c r="F16" s="243"/>
      <c r="G16" s="244"/>
      <c r="H16" s="243"/>
      <c r="I16" s="244"/>
      <c r="J16" s="17">
        <v>11</v>
      </c>
      <c r="K16" s="18">
        <v>0</v>
      </c>
      <c r="L16" s="243"/>
      <c r="M16" s="244"/>
      <c r="N16" s="2">
        <f>COUNT(D16:M16)</f>
        <v>2</v>
      </c>
      <c r="O16" s="8" t="str">
        <f>IF(N16&gt;4,"Y","N")</f>
        <v>N</v>
      </c>
      <c r="P16" s="73">
        <f>SUM(D16:M16)</f>
        <v>11</v>
      </c>
      <c r="Q16" s="75">
        <f t="shared" si="3"/>
        <v>66</v>
      </c>
      <c r="R16" s="76">
        <f t="shared" si="4"/>
        <v>2</v>
      </c>
      <c r="S16"/>
      <c r="T16"/>
    </row>
    <row r="17" spans="1:20" x14ac:dyDescent="0.25">
      <c r="B17" s="43" t="s">
        <v>192</v>
      </c>
      <c r="C17" s="44" t="s">
        <v>193</v>
      </c>
      <c r="D17" s="243"/>
      <c r="E17" s="244"/>
      <c r="F17" s="17">
        <v>7</v>
      </c>
      <c r="G17" s="18">
        <v>1</v>
      </c>
      <c r="H17" s="243"/>
      <c r="I17" s="244"/>
      <c r="J17" s="243"/>
      <c r="K17" s="18"/>
      <c r="L17" s="243"/>
      <c r="M17" s="244"/>
      <c r="N17" s="2">
        <f>COUNT(D17:M17)</f>
        <v>2</v>
      </c>
      <c r="O17" s="8" t="str">
        <f>IF(N17&gt;4,"Y","N")</f>
        <v>N</v>
      </c>
      <c r="P17" s="73">
        <f>SUM(D17:M17)</f>
        <v>8</v>
      </c>
      <c r="Q17" s="75">
        <f t="shared" si="3"/>
        <v>69</v>
      </c>
      <c r="R17" s="76">
        <f t="shared" si="4"/>
        <v>3</v>
      </c>
      <c r="S17"/>
      <c r="T17"/>
    </row>
    <row r="18" spans="1:20" x14ac:dyDescent="0.25">
      <c r="B18" s="43" t="s">
        <v>298</v>
      </c>
      <c r="C18" s="44" t="s">
        <v>302</v>
      </c>
      <c r="D18" s="243"/>
      <c r="E18" s="244"/>
      <c r="F18" s="243"/>
      <c r="G18" s="244"/>
      <c r="H18" s="243"/>
      <c r="I18" s="244"/>
      <c r="J18" s="17">
        <v>0</v>
      </c>
      <c r="K18" s="18">
        <v>8</v>
      </c>
      <c r="L18" s="243"/>
      <c r="M18" s="244"/>
      <c r="N18" s="2">
        <f>COUNT(D18:M18)</f>
        <v>2</v>
      </c>
      <c r="O18" s="8" t="str">
        <f>IF(N18&gt;4,"Y","N")</f>
        <v>N</v>
      </c>
      <c r="P18" s="73">
        <f>SUM(D18:M18)</f>
        <v>8</v>
      </c>
      <c r="Q18" s="75">
        <f t="shared" si="3"/>
        <v>69</v>
      </c>
      <c r="R18" s="76">
        <f t="shared" si="4"/>
        <v>0</v>
      </c>
      <c r="S18"/>
      <c r="T18"/>
    </row>
    <row r="19" spans="1:20" x14ac:dyDescent="0.25">
      <c r="B19" s="43" t="s">
        <v>318</v>
      </c>
      <c r="C19" s="44" t="s">
        <v>319</v>
      </c>
      <c r="D19" s="243"/>
      <c r="E19" s="244"/>
      <c r="F19" s="243"/>
      <c r="G19" s="244"/>
      <c r="H19" s="243"/>
      <c r="I19" s="244"/>
      <c r="J19" s="243"/>
      <c r="K19" s="244"/>
      <c r="L19" s="17">
        <v>4</v>
      </c>
      <c r="M19" s="18">
        <v>3</v>
      </c>
      <c r="N19" s="2">
        <f>COUNT(D19:M19)</f>
        <v>2</v>
      </c>
      <c r="O19" s="8" t="str">
        <f>IF(N19&gt;4,"Y","N")</f>
        <v>N</v>
      </c>
      <c r="P19" s="73">
        <f>SUM(D19:M19)</f>
        <v>7</v>
      </c>
      <c r="Q19" s="75">
        <f t="shared" si="3"/>
        <v>70</v>
      </c>
      <c r="R19" s="76">
        <f t="shared" si="4"/>
        <v>1</v>
      </c>
      <c r="S19"/>
      <c r="T19"/>
    </row>
    <row r="20" spans="1:20" x14ac:dyDescent="0.25">
      <c r="B20" s="43" t="s">
        <v>245</v>
      </c>
      <c r="C20" s="44" t="s">
        <v>246</v>
      </c>
      <c r="D20" s="243"/>
      <c r="E20" s="244"/>
      <c r="F20" s="243"/>
      <c r="G20" s="244"/>
      <c r="H20" s="243"/>
      <c r="I20" s="244"/>
      <c r="J20" s="17">
        <v>0</v>
      </c>
      <c r="K20" s="18">
        <v>6</v>
      </c>
      <c r="L20" s="243"/>
      <c r="M20" s="244"/>
      <c r="N20" s="2">
        <f>COUNT(D20:M20)</f>
        <v>2</v>
      </c>
      <c r="O20" s="8" t="str">
        <f>IF(N20&gt;4,"Y","N")</f>
        <v>N</v>
      </c>
      <c r="P20" s="73">
        <f>SUM(D20:M20)</f>
        <v>6</v>
      </c>
      <c r="Q20" s="75">
        <f t="shared" si="3"/>
        <v>71</v>
      </c>
      <c r="R20" s="76">
        <f t="shared" si="4"/>
        <v>1</v>
      </c>
      <c r="S20"/>
      <c r="T20"/>
    </row>
    <row r="21" spans="1:20" x14ac:dyDescent="0.25">
      <c r="B21" s="43" t="s">
        <v>297</v>
      </c>
      <c r="C21" s="44" t="s">
        <v>301</v>
      </c>
      <c r="D21" s="243"/>
      <c r="E21" s="244"/>
      <c r="F21" s="243"/>
      <c r="G21" s="244"/>
      <c r="H21" s="243"/>
      <c r="I21" s="244"/>
      <c r="J21" s="17">
        <v>5</v>
      </c>
      <c r="K21" s="18">
        <v>0</v>
      </c>
      <c r="L21" s="243"/>
      <c r="M21" s="244"/>
      <c r="N21" s="2">
        <f>COUNT(D21:M21)</f>
        <v>2</v>
      </c>
      <c r="O21" s="8" t="str">
        <f>IF(N21&gt;4,"Y","N")</f>
        <v>N</v>
      </c>
      <c r="P21" s="73">
        <f>SUM(D21:M21)</f>
        <v>5</v>
      </c>
      <c r="Q21" s="75">
        <f t="shared" si="3"/>
        <v>72</v>
      </c>
      <c r="R21" s="76">
        <f t="shared" si="4"/>
        <v>1</v>
      </c>
      <c r="S21"/>
      <c r="T21"/>
    </row>
    <row r="22" spans="1:20" x14ac:dyDescent="0.25">
      <c r="B22" s="43" t="s">
        <v>285</v>
      </c>
      <c r="C22" s="44" t="s">
        <v>286</v>
      </c>
      <c r="D22" s="243"/>
      <c r="E22" s="244"/>
      <c r="F22" s="243"/>
      <c r="G22" s="244"/>
      <c r="H22" s="243"/>
      <c r="I22" s="244"/>
      <c r="J22" s="17">
        <v>1</v>
      </c>
      <c r="K22" s="18">
        <v>0</v>
      </c>
      <c r="L22" s="243"/>
      <c r="M22" s="244"/>
      <c r="N22" s="2">
        <f>COUNT(D22:M22)</f>
        <v>2</v>
      </c>
      <c r="O22" s="8" t="str">
        <f>IF(N22&gt;4,"Y","N")</f>
        <v>N</v>
      </c>
      <c r="P22" s="73">
        <f>SUM(D22:M22)</f>
        <v>1</v>
      </c>
      <c r="Q22" s="75">
        <f t="shared" si="3"/>
        <v>76</v>
      </c>
      <c r="R22" s="76">
        <f t="shared" si="4"/>
        <v>4</v>
      </c>
      <c r="S22"/>
      <c r="T22"/>
    </row>
    <row r="23" spans="1:20" x14ac:dyDescent="0.25">
      <c r="B23" s="43"/>
      <c r="C23" s="44"/>
      <c r="D23" s="17"/>
      <c r="E23" s="18"/>
      <c r="F23" s="17"/>
      <c r="G23" s="18"/>
      <c r="H23" s="17"/>
      <c r="I23" s="18"/>
      <c r="J23" s="17"/>
      <c r="K23" s="18"/>
      <c r="L23" s="17"/>
      <c r="M23" s="18"/>
      <c r="N23" s="2">
        <f t="shared" si="0"/>
        <v>0</v>
      </c>
      <c r="O23" s="8" t="str">
        <f t="shared" si="1"/>
        <v>N</v>
      </c>
      <c r="P23" s="73">
        <f t="shared" si="2"/>
        <v>0</v>
      </c>
      <c r="Q23" s="75">
        <f t="shared" ref="Q23:Q26" si="5">$P$5-P23</f>
        <v>77</v>
      </c>
      <c r="R23" s="76">
        <f t="shared" si="4"/>
        <v>1</v>
      </c>
      <c r="S23"/>
      <c r="T23"/>
    </row>
    <row r="24" spans="1:20" x14ac:dyDescent="0.25">
      <c r="B24" s="43"/>
      <c r="C24" s="44"/>
      <c r="D24" s="17"/>
      <c r="E24" s="18"/>
      <c r="F24" s="17"/>
      <c r="G24" s="18"/>
      <c r="H24" s="17"/>
      <c r="I24" s="18"/>
      <c r="J24" s="17"/>
      <c r="K24" s="18"/>
      <c r="L24" s="17"/>
      <c r="M24" s="18"/>
      <c r="N24" s="2">
        <f t="shared" si="0"/>
        <v>0</v>
      </c>
      <c r="O24" s="8" t="str">
        <f t="shared" si="1"/>
        <v>N</v>
      </c>
      <c r="P24" s="73">
        <f t="shared" si="2"/>
        <v>0</v>
      </c>
      <c r="Q24" s="75">
        <f t="shared" ref="Q24:Q25" si="6">$P$5-P24</f>
        <v>77</v>
      </c>
      <c r="R24" s="76">
        <f t="shared" ref="R24:R25" si="7">P23-P24</f>
        <v>0</v>
      </c>
      <c r="S24"/>
      <c r="T24"/>
    </row>
    <row r="25" spans="1:20" x14ac:dyDescent="0.25">
      <c r="B25" s="43"/>
      <c r="C25" s="44"/>
      <c r="D25" s="17"/>
      <c r="E25" s="18"/>
      <c r="F25" s="17"/>
      <c r="G25" s="18"/>
      <c r="H25" s="17"/>
      <c r="I25" s="18"/>
      <c r="J25" s="17"/>
      <c r="K25" s="18"/>
      <c r="L25" s="17"/>
      <c r="M25" s="18"/>
      <c r="N25" s="2">
        <f t="shared" si="0"/>
        <v>0</v>
      </c>
      <c r="O25" s="8" t="str">
        <f t="shared" si="1"/>
        <v>N</v>
      </c>
      <c r="P25" s="73">
        <f t="shared" si="2"/>
        <v>0</v>
      </c>
      <c r="Q25" s="75">
        <f t="shared" si="6"/>
        <v>77</v>
      </c>
      <c r="R25" s="76">
        <f t="shared" si="7"/>
        <v>0</v>
      </c>
      <c r="S25"/>
      <c r="T25"/>
    </row>
    <row r="26" spans="1:20" x14ac:dyDescent="0.25">
      <c r="B26" s="43"/>
      <c r="C26" s="44"/>
      <c r="D26" s="17"/>
      <c r="E26" s="18"/>
      <c r="F26" s="17"/>
      <c r="G26" s="18"/>
      <c r="H26" s="17"/>
      <c r="I26" s="18"/>
      <c r="J26" s="17"/>
      <c r="K26" s="18"/>
      <c r="L26" s="131"/>
      <c r="M26" s="18"/>
      <c r="N26" s="2">
        <f t="shared" si="0"/>
        <v>0</v>
      </c>
      <c r="O26" s="8" t="str">
        <f t="shared" si="1"/>
        <v>N</v>
      </c>
      <c r="P26" s="73">
        <f t="shared" si="2"/>
        <v>0</v>
      </c>
      <c r="Q26" s="75">
        <f t="shared" si="5"/>
        <v>77</v>
      </c>
      <c r="R26" s="76">
        <f>P23-P26</f>
        <v>0</v>
      </c>
      <c r="S26"/>
      <c r="T26"/>
    </row>
    <row r="27" spans="1:20" x14ac:dyDescent="0.25">
      <c r="B27" s="43"/>
      <c r="C27" s="44"/>
      <c r="D27" s="17"/>
      <c r="E27" s="18"/>
      <c r="F27" s="17"/>
      <c r="G27" s="18"/>
      <c r="H27" s="17"/>
      <c r="I27" s="18"/>
      <c r="J27" s="17"/>
      <c r="K27" s="18"/>
      <c r="L27" s="131"/>
      <c r="M27" s="18"/>
      <c r="N27" s="2">
        <f t="shared" si="0"/>
        <v>0</v>
      </c>
      <c r="O27" s="8" t="str">
        <f t="shared" si="1"/>
        <v>N</v>
      </c>
      <c r="P27" s="73">
        <f t="shared" si="2"/>
        <v>0</v>
      </c>
      <c r="Q27" s="75">
        <f t="shared" si="3"/>
        <v>77</v>
      </c>
      <c r="R27" s="76">
        <f t="shared" si="4"/>
        <v>0</v>
      </c>
      <c r="S27"/>
      <c r="T27"/>
    </row>
    <row r="28" spans="1:20" ht="16.5" thickBot="1" x14ac:dyDescent="0.3">
      <c r="B28" s="45"/>
      <c r="C28" s="46"/>
      <c r="D28" s="23"/>
      <c r="E28" s="24"/>
      <c r="F28" s="23"/>
      <c r="G28" s="24"/>
      <c r="H28" s="23"/>
      <c r="I28" s="24"/>
      <c r="J28" s="23"/>
      <c r="K28" s="24"/>
      <c r="L28" s="21"/>
      <c r="M28" s="24"/>
      <c r="N28" s="2">
        <f t="shared" si="0"/>
        <v>0</v>
      </c>
      <c r="O28" s="8" t="str">
        <f t="shared" si="1"/>
        <v>N</v>
      </c>
      <c r="P28" s="73">
        <f t="shared" si="2"/>
        <v>0</v>
      </c>
      <c r="Q28" s="75">
        <f t="shared" si="3"/>
        <v>77</v>
      </c>
      <c r="R28" s="76">
        <f t="shared" si="4"/>
        <v>0</v>
      </c>
      <c r="S28"/>
      <c r="T28"/>
    </row>
    <row r="29" spans="1:20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</row>
    <row r="30" spans="1:20" x14ac:dyDescent="0.25">
      <c r="B30" s="1"/>
      <c r="C30" s="1"/>
      <c r="D30" s="2">
        <v>1</v>
      </c>
      <c r="E30" s="2">
        <v>2</v>
      </c>
      <c r="F30" s="2">
        <v>3</v>
      </c>
      <c r="G30" s="2">
        <v>4</v>
      </c>
      <c r="H30" s="2">
        <v>5</v>
      </c>
      <c r="I30" s="2">
        <v>6</v>
      </c>
      <c r="J30" s="2">
        <v>7</v>
      </c>
      <c r="K30" s="2">
        <v>8</v>
      </c>
      <c r="L30" s="2">
        <v>9</v>
      </c>
      <c r="M30" s="2">
        <v>10</v>
      </c>
      <c r="N30" s="2"/>
    </row>
    <row r="31" spans="1:20" x14ac:dyDescent="0.25">
      <c r="B31"/>
      <c r="C31" s="1"/>
    </row>
    <row r="32" spans="1:20" x14ac:dyDescent="0.25">
      <c r="D32" s="1" t="s">
        <v>32</v>
      </c>
    </row>
    <row r="33" spans="2:4" x14ac:dyDescent="0.25">
      <c r="D33" s="1" t="s">
        <v>37</v>
      </c>
    </row>
    <row r="34" spans="2:4" x14ac:dyDescent="0.25">
      <c r="D34" s="1" t="s">
        <v>132</v>
      </c>
    </row>
    <row r="35" spans="2:4" x14ac:dyDescent="0.25">
      <c r="D35" s="1" t="s">
        <v>33</v>
      </c>
    </row>
    <row r="37" spans="2:4" x14ac:dyDescent="0.25">
      <c r="B37" s="103"/>
    </row>
    <row r="40" spans="2:4" ht="16.5" thickBot="1" x14ac:dyDescent="0.3">
      <c r="C40" s="122"/>
    </row>
    <row r="41" spans="2:4" ht="16.5" thickTop="1" x14ac:dyDescent="0.25"/>
  </sheetData>
  <sortState xmlns:xlrd2="http://schemas.microsoft.com/office/spreadsheetml/2017/richdata2" ref="B6:P22">
    <sortCondition descending="1" ref="P6:P22"/>
  </sortState>
  <conditionalFormatting sqref="O5:O28">
    <cfRule type="containsText" dxfId="31" priority="1" operator="containsText" text="N">
      <formula>NOT(ISERROR(SEARCH("N",O5)))</formula>
    </cfRule>
    <cfRule type="cellIs" dxfId="30" priority="2" operator="equal">
      <formula>"Y"</formula>
    </cfRule>
  </conditionalFormatting>
  <printOptions horizontalCentered="1" verticalCentered="1"/>
  <pageMargins left="0.25" right="0.25" top="0.75" bottom="0.75" header="0.3" footer="0.3"/>
  <pageSetup scale="71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928EE-4C32-4741-9560-3C28402C41C4}">
  <sheetPr codeName="Sheet28">
    <pageSetUpPr fitToPage="1"/>
  </sheetPr>
  <dimension ref="A2:T21"/>
  <sheetViews>
    <sheetView zoomScale="90" zoomScaleNormal="90" workbookViewId="0">
      <selection activeCell="M21" sqref="M21"/>
    </sheetView>
  </sheetViews>
  <sheetFormatPr defaultRowHeight="15.75" x14ac:dyDescent="0.25"/>
  <cols>
    <col min="1" max="1" width="3.7109375" style="1" customWidth="1"/>
    <col min="2" max="2" width="25.28515625" style="2" bestFit="1" customWidth="1"/>
    <col min="3" max="3" width="23.42578125" style="2" bestFit="1" customWidth="1"/>
    <col min="4" max="12" width="10.140625" style="1" bestFit="1" customWidth="1"/>
    <col min="13" max="13" width="11.28515625" style="1" bestFit="1" customWidth="1"/>
    <col min="14" max="14" width="7.140625" style="1" bestFit="1" customWidth="1"/>
    <col min="15" max="15" width="6" style="1" customWidth="1"/>
    <col min="16" max="16" width="6.42578125" style="1" bestFit="1" customWidth="1"/>
    <col min="17" max="17" width="8.42578125" style="1" bestFit="1" customWidth="1"/>
    <col min="18" max="18" width="8.7109375" style="1" bestFit="1" customWidth="1"/>
    <col min="19" max="16384" width="9.140625" style="1"/>
  </cols>
  <sheetData>
    <row r="2" spans="1:20" x14ac:dyDescent="0.25">
      <c r="B2" s="8" t="s">
        <v>11</v>
      </c>
      <c r="D2" s="3" t="s">
        <v>23</v>
      </c>
      <c r="S2"/>
      <c r="T2"/>
    </row>
    <row r="3" spans="1:20" ht="16.5" thickBot="1" x14ac:dyDescent="0.3">
      <c r="S3"/>
      <c r="T3"/>
    </row>
    <row r="4" spans="1:20" s="53" customFormat="1" ht="32.25" thickBot="1" x14ac:dyDescent="0.3">
      <c r="B4" s="80" t="s">
        <v>4</v>
      </c>
      <c r="C4" s="81" t="s">
        <v>5</v>
      </c>
      <c r="D4" s="64">
        <v>44702</v>
      </c>
      <c r="E4" s="65">
        <v>44703</v>
      </c>
      <c r="F4" s="64">
        <v>44723</v>
      </c>
      <c r="G4" s="65">
        <v>44724</v>
      </c>
      <c r="H4" s="64">
        <v>44765</v>
      </c>
      <c r="I4" s="65">
        <v>44766</v>
      </c>
      <c r="J4" s="64">
        <v>44786</v>
      </c>
      <c r="K4" s="65">
        <v>44787</v>
      </c>
      <c r="L4" s="64">
        <v>44842</v>
      </c>
      <c r="M4" s="65">
        <v>44843</v>
      </c>
      <c r="N4" s="113" t="s">
        <v>40</v>
      </c>
      <c r="O4" s="112" t="s">
        <v>30</v>
      </c>
      <c r="P4" s="66" t="s">
        <v>0</v>
      </c>
      <c r="Q4" s="66" t="s">
        <v>1</v>
      </c>
      <c r="R4" s="67" t="s">
        <v>27</v>
      </c>
      <c r="S4" s="55"/>
      <c r="T4" s="55"/>
    </row>
    <row r="5" spans="1:20" x14ac:dyDescent="0.25">
      <c r="B5" s="61" t="s">
        <v>82</v>
      </c>
      <c r="C5" s="62" t="s">
        <v>157</v>
      </c>
      <c r="D5" s="30">
        <v>1</v>
      </c>
      <c r="E5" s="36"/>
      <c r="F5" s="30">
        <v>1</v>
      </c>
      <c r="G5" s="31">
        <v>1</v>
      </c>
      <c r="H5" s="30">
        <v>1</v>
      </c>
      <c r="I5" s="31">
        <v>1</v>
      </c>
      <c r="J5" s="35"/>
      <c r="K5" s="36"/>
      <c r="L5" s="349"/>
      <c r="M5" s="36"/>
      <c r="N5" s="2">
        <f>COUNT(D5:M5)</f>
        <v>5</v>
      </c>
      <c r="O5" s="8" t="str">
        <f>IF(N5&gt;4,"Y","N")</f>
        <v>Y</v>
      </c>
      <c r="P5" s="73">
        <f>SUM(D5:M5)</f>
        <v>5</v>
      </c>
      <c r="Q5" s="74"/>
      <c r="R5" s="74"/>
      <c r="S5"/>
      <c r="T5"/>
    </row>
    <row r="6" spans="1:20" x14ac:dyDescent="0.25">
      <c r="B6" s="59" t="s">
        <v>219</v>
      </c>
      <c r="C6" s="60" t="s">
        <v>221</v>
      </c>
      <c r="D6" s="243"/>
      <c r="E6" s="244"/>
      <c r="F6" s="243"/>
      <c r="G6" s="244"/>
      <c r="H6" s="243"/>
      <c r="I6" s="244"/>
      <c r="J6" s="17">
        <v>3</v>
      </c>
      <c r="K6" s="18">
        <v>1</v>
      </c>
      <c r="L6" s="251"/>
      <c r="M6" s="244"/>
      <c r="N6" s="2">
        <f>COUNT(D6:M6)</f>
        <v>2</v>
      </c>
      <c r="O6" s="8" t="str">
        <f>IF(N6&gt;4,"Y","N")</f>
        <v>N</v>
      </c>
      <c r="P6" s="73">
        <f>SUM(D6:M6)</f>
        <v>4</v>
      </c>
      <c r="Q6" s="74"/>
      <c r="R6" s="74"/>
      <c r="S6"/>
      <c r="T6"/>
    </row>
    <row r="7" spans="1:20" x14ac:dyDescent="0.25">
      <c r="B7" s="339" t="s">
        <v>80</v>
      </c>
      <c r="C7" s="378" t="s">
        <v>84</v>
      </c>
      <c r="D7" s="330"/>
      <c r="E7" s="331"/>
      <c r="F7" s="330"/>
      <c r="G7" s="331"/>
      <c r="H7" s="330"/>
      <c r="I7" s="331"/>
      <c r="J7" s="330"/>
      <c r="K7" s="331"/>
      <c r="L7" s="379">
        <v>1</v>
      </c>
      <c r="M7" s="380">
        <v>1</v>
      </c>
      <c r="N7" s="2">
        <f>COUNT(D7:M7)</f>
        <v>2</v>
      </c>
      <c r="O7" s="8" t="str">
        <f>IF(N7&gt;4,"Y","N")</f>
        <v>N</v>
      </c>
      <c r="P7" s="73">
        <f>SUM(D7:M7)</f>
        <v>2</v>
      </c>
      <c r="Q7" s="74"/>
      <c r="R7" s="74"/>
      <c r="S7"/>
      <c r="T7"/>
    </row>
    <row r="8" spans="1:20" ht="16.5" thickBot="1" x14ac:dyDescent="0.3">
      <c r="B8" s="68" t="s">
        <v>215</v>
      </c>
      <c r="C8" s="69" t="s">
        <v>303</v>
      </c>
      <c r="D8" s="249"/>
      <c r="E8" s="250"/>
      <c r="F8" s="249"/>
      <c r="G8" s="250"/>
      <c r="H8" s="249"/>
      <c r="I8" s="250"/>
      <c r="J8" s="23">
        <v>1</v>
      </c>
      <c r="K8" s="250"/>
      <c r="L8" s="371"/>
      <c r="M8" s="250"/>
      <c r="N8" s="2">
        <f>COUNT(D8:M8)</f>
        <v>1</v>
      </c>
      <c r="O8" s="8" t="str">
        <f>IF(N8&gt;4,"Y","N")</f>
        <v>N</v>
      </c>
      <c r="P8" s="73">
        <f>SUM(D8:M8)</f>
        <v>1</v>
      </c>
      <c r="Q8" s="75">
        <f>$P$5-P8</f>
        <v>4</v>
      </c>
      <c r="R8" s="76">
        <f>P5-P8</f>
        <v>4</v>
      </c>
      <c r="S8"/>
      <c r="T8"/>
    </row>
    <row r="9" spans="1:20" x14ac:dyDescent="0.25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</row>
    <row r="10" spans="1:20" x14ac:dyDescent="0.25">
      <c r="B10" s="1"/>
      <c r="C10" s="1"/>
      <c r="D10" s="2">
        <v>1</v>
      </c>
      <c r="E10" s="2">
        <v>2</v>
      </c>
      <c r="F10" s="2">
        <v>3</v>
      </c>
      <c r="G10" s="2">
        <v>4</v>
      </c>
      <c r="H10" s="2">
        <v>5</v>
      </c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2"/>
    </row>
    <row r="11" spans="1:20" x14ac:dyDescent="0.25">
      <c r="B11" s="1"/>
      <c r="C11" s="1"/>
    </row>
    <row r="12" spans="1:20" x14ac:dyDescent="0.25">
      <c r="D12" s="1" t="s">
        <v>32</v>
      </c>
    </row>
    <row r="13" spans="1:20" x14ac:dyDescent="0.25">
      <c r="D13" s="1" t="s">
        <v>37</v>
      </c>
    </row>
    <row r="14" spans="1:20" x14ac:dyDescent="0.25">
      <c r="D14" s="1" t="s">
        <v>132</v>
      </c>
    </row>
    <row r="15" spans="1:20" x14ac:dyDescent="0.25">
      <c r="D15" s="1" t="s">
        <v>33</v>
      </c>
    </row>
    <row r="17" spans="2:3" x14ac:dyDescent="0.25">
      <c r="B17" s="103"/>
    </row>
    <row r="20" spans="2:3" ht="16.5" thickBot="1" x14ac:dyDescent="0.3">
      <c r="C20" s="122"/>
    </row>
    <row r="21" spans="2:3" ht="16.5" thickTop="1" x14ac:dyDescent="0.25"/>
  </sheetData>
  <sortState xmlns:xlrd2="http://schemas.microsoft.com/office/spreadsheetml/2017/richdata2" ref="B5:P8">
    <sortCondition descending="1" ref="P5:P8"/>
  </sortState>
  <conditionalFormatting sqref="O5:O8">
    <cfRule type="containsText" dxfId="29" priority="1" operator="containsText" text="N">
      <formula>NOT(ISERROR(SEARCH("N",O5)))</formula>
    </cfRule>
    <cfRule type="cellIs" dxfId="28" priority="2" operator="equal">
      <formula>"Y"</formula>
    </cfRule>
  </conditionalFormatting>
  <printOptions horizontalCentered="1" verticalCentered="1"/>
  <pageMargins left="0.25" right="0.25" top="0.75" bottom="0.75" header="0.3" footer="0.3"/>
  <pageSetup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ED621-0901-4ACB-8BBC-06E0BAB809F4}">
  <sheetPr codeName="Sheet1">
    <tabColor theme="9" tint="0.79998168889431442"/>
    <pageSetUpPr fitToPage="1"/>
  </sheetPr>
  <dimension ref="A2:S48"/>
  <sheetViews>
    <sheetView zoomScale="90" zoomScaleNormal="90" workbookViewId="0">
      <selection activeCell="N29" sqref="N29"/>
    </sheetView>
  </sheetViews>
  <sheetFormatPr defaultRowHeight="15.75" x14ac:dyDescent="0.25"/>
  <cols>
    <col min="1" max="1" width="2.5703125" style="2" customWidth="1"/>
    <col min="2" max="2" width="17.42578125" style="2" bestFit="1" customWidth="1"/>
    <col min="3" max="3" width="30" style="2" bestFit="1" customWidth="1"/>
    <col min="4" max="11" width="10.140625" style="1" bestFit="1" customWidth="1"/>
    <col min="12" max="12" width="10.140625" style="1" customWidth="1"/>
    <col min="13" max="13" width="7.140625" style="1" bestFit="1" customWidth="1"/>
    <col min="14" max="14" width="6.42578125" style="97" customWidth="1"/>
    <col min="15" max="15" width="7.7109375" style="1" bestFit="1" customWidth="1"/>
    <col min="16" max="16" width="9.140625" style="1" bestFit="1" customWidth="1"/>
    <col min="17" max="17" width="8.5703125" style="1" bestFit="1" customWidth="1"/>
    <col min="18" max="16384" width="9.140625" style="1"/>
  </cols>
  <sheetData>
    <row r="2" spans="1:19" x14ac:dyDescent="0.25">
      <c r="B2" s="8" t="s">
        <v>8</v>
      </c>
      <c r="D2" s="3" t="s">
        <v>3</v>
      </c>
      <c r="K2" s="2"/>
      <c r="L2" s="2"/>
      <c r="R2"/>
      <c r="S2"/>
    </row>
    <row r="3" spans="1:19" x14ac:dyDescent="0.25">
      <c r="B3" s="8"/>
      <c r="D3" s="3"/>
      <c r="J3" s="2" t="s">
        <v>28</v>
      </c>
      <c r="K3" s="2"/>
      <c r="L3" s="2"/>
      <c r="M3" s="2"/>
      <c r="R3"/>
      <c r="S3"/>
    </row>
    <row r="4" spans="1:19" ht="22.5" customHeight="1" thickBot="1" x14ac:dyDescent="0.3">
      <c r="D4" s="95" t="s">
        <v>24</v>
      </c>
      <c r="E4" s="95" t="s">
        <v>25</v>
      </c>
      <c r="F4" s="95" t="s">
        <v>24</v>
      </c>
      <c r="G4" s="95" t="s">
        <v>25</v>
      </c>
      <c r="H4" s="95" t="s">
        <v>24</v>
      </c>
      <c r="I4" s="95" t="s">
        <v>25</v>
      </c>
      <c r="J4" s="95" t="s">
        <v>24</v>
      </c>
      <c r="K4" s="95" t="s">
        <v>25</v>
      </c>
      <c r="L4" s="95" t="s">
        <v>315</v>
      </c>
      <c r="M4" s="95"/>
      <c r="R4"/>
      <c r="S4"/>
    </row>
    <row r="5" spans="1:19" s="53" customFormat="1" ht="32.25" thickBot="1" x14ac:dyDescent="0.3">
      <c r="A5" s="95"/>
      <c r="B5" s="70" t="s">
        <v>4</v>
      </c>
      <c r="C5" s="77" t="s">
        <v>5</v>
      </c>
      <c r="D5" s="64">
        <v>44701</v>
      </c>
      <c r="E5" s="65">
        <v>44702</v>
      </c>
      <c r="F5" s="64">
        <v>44722</v>
      </c>
      <c r="G5" s="65">
        <v>44723</v>
      </c>
      <c r="H5" s="64">
        <v>44764</v>
      </c>
      <c r="I5" s="65">
        <v>44765</v>
      </c>
      <c r="J5" s="94">
        <v>44785</v>
      </c>
      <c r="K5" s="64">
        <v>44842</v>
      </c>
      <c r="L5" s="65">
        <v>44843</v>
      </c>
      <c r="M5" s="110" t="s">
        <v>40</v>
      </c>
      <c r="N5" s="96" t="s">
        <v>30</v>
      </c>
      <c r="O5" s="66" t="s">
        <v>0</v>
      </c>
      <c r="P5" s="66" t="s">
        <v>1</v>
      </c>
      <c r="Q5" s="66" t="s">
        <v>27</v>
      </c>
      <c r="R5" s="55"/>
      <c r="S5" s="55"/>
    </row>
    <row r="6" spans="1:19" x14ac:dyDescent="0.25">
      <c r="B6" s="41" t="s">
        <v>80</v>
      </c>
      <c r="C6" s="42" t="s">
        <v>81</v>
      </c>
      <c r="D6" s="117">
        <v>5</v>
      </c>
      <c r="E6" s="118">
        <v>5</v>
      </c>
      <c r="F6" s="361"/>
      <c r="G6" s="118">
        <v>8</v>
      </c>
      <c r="H6" s="117">
        <v>11</v>
      </c>
      <c r="I6" s="118">
        <v>6</v>
      </c>
      <c r="J6" s="117">
        <v>9</v>
      </c>
      <c r="K6" s="117">
        <v>4</v>
      </c>
      <c r="L6" s="118">
        <v>10</v>
      </c>
      <c r="M6" s="2">
        <f>COUNT(D6:L6)</f>
        <v>8</v>
      </c>
      <c r="N6" s="8" t="str">
        <f>IF(M6&gt;4, "Y","N")</f>
        <v>Y</v>
      </c>
      <c r="O6" s="73">
        <f>SUM(D6:L6)</f>
        <v>58</v>
      </c>
      <c r="P6" s="74"/>
      <c r="Q6" s="74"/>
      <c r="R6"/>
      <c r="S6"/>
    </row>
    <row r="7" spans="1:19" x14ac:dyDescent="0.25">
      <c r="B7" s="43" t="s">
        <v>78</v>
      </c>
      <c r="C7" s="44" t="s">
        <v>79</v>
      </c>
      <c r="D7" s="17">
        <v>7</v>
      </c>
      <c r="E7" s="18">
        <v>3</v>
      </c>
      <c r="F7" s="17">
        <v>5</v>
      </c>
      <c r="G7" s="18">
        <v>10</v>
      </c>
      <c r="H7" s="17">
        <v>7</v>
      </c>
      <c r="I7" s="18">
        <v>0</v>
      </c>
      <c r="J7" s="17">
        <v>6</v>
      </c>
      <c r="K7" s="17">
        <v>2</v>
      </c>
      <c r="L7" s="18">
        <v>6</v>
      </c>
      <c r="M7" s="2">
        <f>COUNT(D7:L7)</f>
        <v>9</v>
      </c>
      <c r="N7" s="8" t="str">
        <f>IF(M7&gt;4, "Y","N")</f>
        <v>Y</v>
      </c>
      <c r="O7" s="73">
        <f>SUM(D7:L7)</f>
        <v>46</v>
      </c>
      <c r="P7" s="75">
        <f>$O$6-O7</f>
        <v>12</v>
      </c>
      <c r="Q7" s="76">
        <f>O6-O7</f>
        <v>12</v>
      </c>
      <c r="R7"/>
      <c r="S7"/>
    </row>
    <row r="8" spans="1:19" x14ac:dyDescent="0.25">
      <c r="B8" s="43" t="s">
        <v>87</v>
      </c>
      <c r="C8" s="44" t="s">
        <v>88</v>
      </c>
      <c r="D8" s="243"/>
      <c r="E8" s="18">
        <v>9</v>
      </c>
      <c r="F8" s="17">
        <v>9</v>
      </c>
      <c r="G8" s="18">
        <v>4</v>
      </c>
      <c r="H8" s="17">
        <v>0</v>
      </c>
      <c r="I8" s="18">
        <v>10</v>
      </c>
      <c r="J8" s="17">
        <v>1</v>
      </c>
      <c r="K8" s="17">
        <v>8</v>
      </c>
      <c r="L8" s="18">
        <v>2</v>
      </c>
      <c r="M8" s="2">
        <f>COUNT(D8:L8)</f>
        <v>8</v>
      </c>
      <c r="N8" s="8" t="str">
        <f>IF(M8&gt;4, "Y","N")</f>
        <v>Y</v>
      </c>
      <c r="O8" s="73">
        <f>SUM(D8:L8)</f>
        <v>43</v>
      </c>
      <c r="P8" s="75">
        <f t="shared" ref="P8:P28" si="0">$O$6-O8</f>
        <v>15</v>
      </c>
      <c r="Q8" s="76">
        <f>O7-O8</f>
        <v>3</v>
      </c>
      <c r="R8"/>
      <c r="S8"/>
    </row>
    <row r="9" spans="1:19" x14ac:dyDescent="0.25">
      <c r="B9" s="43" t="s">
        <v>172</v>
      </c>
      <c r="C9" s="44" t="s">
        <v>178</v>
      </c>
      <c r="D9" s="243"/>
      <c r="E9" s="244"/>
      <c r="F9" s="17">
        <v>3</v>
      </c>
      <c r="G9" s="18">
        <v>2</v>
      </c>
      <c r="H9" s="17">
        <v>13</v>
      </c>
      <c r="I9" s="18">
        <v>2</v>
      </c>
      <c r="J9" s="328"/>
      <c r="K9" s="17">
        <v>0</v>
      </c>
      <c r="L9" s="18">
        <v>8</v>
      </c>
      <c r="M9" s="2">
        <f>COUNT(D9:L9)</f>
        <v>6</v>
      </c>
      <c r="N9" s="8" t="str">
        <f>IF(M9&gt;4, "Y","N")</f>
        <v>Y</v>
      </c>
      <c r="O9" s="73">
        <f>SUM(D9:L9)</f>
        <v>28</v>
      </c>
      <c r="P9" s="75">
        <f t="shared" si="0"/>
        <v>30</v>
      </c>
      <c r="Q9" s="76">
        <f t="shared" ref="Q9:Q35" si="1">O8-O9</f>
        <v>15</v>
      </c>
      <c r="R9"/>
      <c r="S9"/>
    </row>
    <row r="10" spans="1:19" x14ac:dyDescent="0.25">
      <c r="B10" s="43" t="s">
        <v>80</v>
      </c>
      <c r="C10" s="44" t="s">
        <v>84</v>
      </c>
      <c r="D10" s="17">
        <v>0</v>
      </c>
      <c r="E10" s="18">
        <v>0.5</v>
      </c>
      <c r="F10" s="17">
        <v>7</v>
      </c>
      <c r="G10" s="18">
        <v>0</v>
      </c>
      <c r="H10" s="17">
        <v>3</v>
      </c>
      <c r="I10" s="18">
        <v>4</v>
      </c>
      <c r="J10" s="17">
        <v>0</v>
      </c>
      <c r="K10" s="17">
        <v>6</v>
      </c>
      <c r="L10" s="18">
        <v>4</v>
      </c>
      <c r="M10" s="2">
        <f>COUNT(D10:L10)</f>
        <v>9</v>
      </c>
      <c r="N10" s="8" t="str">
        <f>IF(M10&gt;4, "Y","N")</f>
        <v>Y</v>
      </c>
      <c r="O10" s="73">
        <f>SUM(D10:L10)</f>
        <v>24.5</v>
      </c>
      <c r="P10" s="75">
        <f t="shared" si="0"/>
        <v>33.5</v>
      </c>
      <c r="Q10" s="76">
        <f t="shared" si="1"/>
        <v>3.5</v>
      </c>
      <c r="R10"/>
      <c r="S10"/>
    </row>
    <row r="11" spans="1:19" x14ac:dyDescent="0.25">
      <c r="B11" s="43" t="s">
        <v>208</v>
      </c>
      <c r="C11" s="44" t="s">
        <v>209</v>
      </c>
      <c r="D11" s="243"/>
      <c r="E11" s="244"/>
      <c r="F11" s="243"/>
      <c r="G11" s="244"/>
      <c r="H11" s="17">
        <v>9</v>
      </c>
      <c r="I11" s="18">
        <v>8</v>
      </c>
      <c r="J11" s="328"/>
      <c r="K11" s="243"/>
      <c r="L11" s="244"/>
      <c r="M11" s="2">
        <f>COUNT(D11:L11)</f>
        <v>2</v>
      </c>
      <c r="N11" s="8" t="str">
        <f>IF(M11&gt;4, "Y","N")</f>
        <v>N</v>
      </c>
      <c r="O11" s="73">
        <f>SUM(D11:L11)</f>
        <v>17</v>
      </c>
      <c r="P11" s="75">
        <f t="shared" si="0"/>
        <v>41</v>
      </c>
      <c r="Q11" s="76">
        <f t="shared" si="1"/>
        <v>7.5</v>
      </c>
      <c r="R11"/>
      <c r="S11"/>
    </row>
    <row r="12" spans="1:19" x14ac:dyDescent="0.25">
      <c r="B12" s="43" t="s">
        <v>85</v>
      </c>
      <c r="C12" s="44" t="s">
        <v>89</v>
      </c>
      <c r="D12" s="243"/>
      <c r="E12" s="18">
        <v>7</v>
      </c>
      <c r="F12" s="243"/>
      <c r="G12" s="18">
        <v>6</v>
      </c>
      <c r="H12" s="243"/>
      <c r="I12" s="244"/>
      <c r="J12" s="17">
        <v>0</v>
      </c>
      <c r="K12" s="243"/>
      <c r="L12" s="18">
        <v>0</v>
      </c>
      <c r="M12" s="2">
        <f>COUNT(D12:L12)</f>
        <v>4</v>
      </c>
      <c r="N12" s="8" t="str">
        <f>IF(M12&gt;4, "Y","N")</f>
        <v>N</v>
      </c>
      <c r="O12" s="73">
        <f>SUM(D12:L12)</f>
        <v>13</v>
      </c>
      <c r="P12" s="75">
        <f t="shared" si="0"/>
        <v>45</v>
      </c>
      <c r="Q12" s="76">
        <f t="shared" si="1"/>
        <v>4</v>
      </c>
      <c r="R12"/>
      <c r="S12"/>
    </row>
    <row r="13" spans="1:19" x14ac:dyDescent="0.25">
      <c r="B13" s="43" t="s">
        <v>215</v>
      </c>
      <c r="C13" s="44" t="s">
        <v>216</v>
      </c>
      <c r="D13" s="328"/>
      <c r="E13" s="329"/>
      <c r="F13" s="328"/>
      <c r="G13" s="329"/>
      <c r="H13" s="328"/>
      <c r="I13" s="329"/>
      <c r="J13" s="17">
        <v>12</v>
      </c>
      <c r="K13" s="243"/>
      <c r="L13" s="244"/>
      <c r="M13" s="2">
        <f>COUNT(D13:L13)</f>
        <v>1</v>
      </c>
      <c r="N13" s="8" t="str">
        <f>IF(M13&gt;4, "Y","N")</f>
        <v>N</v>
      </c>
      <c r="O13" s="73">
        <f>SUM(D13:L13)</f>
        <v>12</v>
      </c>
      <c r="P13" s="75">
        <f t="shared" si="0"/>
        <v>46</v>
      </c>
      <c r="Q13" s="76">
        <f t="shared" si="1"/>
        <v>1</v>
      </c>
      <c r="R13"/>
      <c r="S13"/>
    </row>
    <row r="14" spans="1:19" x14ac:dyDescent="0.25">
      <c r="B14" s="43" t="s">
        <v>217</v>
      </c>
      <c r="C14" s="44" t="s">
        <v>218</v>
      </c>
      <c r="D14" s="328"/>
      <c r="E14" s="329"/>
      <c r="F14" s="328"/>
      <c r="G14" s="329"/>
      <c r="H14" s="328"/>
      <c r="I14" s="329"/>
      <c r="J14" s="17">
        <v>12</v>
      </c>
      <c r="K14" s="243"/>
      <c r="L14" s="244"/>
      <c r="M14" s="2">
        <f>COUNT(D14:L14)</f>
        <v>1</v>
      </c>
      <c r="N14" s="8" t="str">
        <f>IF(M14&gt;4, "Y","N")</f>
        <v>N</v>
      </c>
      <c r="O14" s="73">
        <f>SUM(D14:L14)</f>
        <v>12</v>
      </c>
      <c r="P14" s="75">
        <f t="shared" si="0"/>
        <v>46</v>
      </c>
      <c r="Q14" s="76">
        <f t="shared" si="1"/>
        <v>0</v>
      </c>
      <c r="R14"/>
      <c r="S14"/>
    </row>
    <row r="15" spans="1:19" x14ac:dyDescent="0.25">
      <c r="B15" s="43" t="s">
        <v>85</v>
      </c>
      <c r="C15" s="44" t="s">
        <v>86</v>
      </c>
      <c r="D15" s="243"/>
      <c r="E15" s="18">
        <v>11</v>
      </c>
      <c r="F15" s="243"/>
      <c r="G15" s="244"/>
      <c r="H15" s="243"/>
      <c r="I15" s="244"/>
      <c r="J15" s="328"/>
      <c r="K15" s="243"/>
      <c r="L15" s="244"/>
      <c r="M15" s="2">
        <f>COUNT(D15:L15)</f>
        <v>1</v>
      </c>
      <c r="N15" s="8" t="str">
        <f>IF(M15&gt;4, "Y","N")</f>
        <v>N</v>
      </c>
      <c r="O15" s="73">
        <f>SUM(D15:L15)</f>
        <v>11</v>
      </c>
      <c r="P15" s="75">
        <f t="shared" si="0"/>
        <v>47</v>
      </c>
      <c r="Q15" s="76">
        <f t="shared" si="1"/>
        <v>1</v>
      </c>
      <c r="R15"/>
      <c r="S15"/>
    </row>
    <row r="16" spans="1:19" x14ac:dyDescent="0.25">
      <c r="B16" s="43" t="s">
        <v>179</v>
      </c>
      <c r="C16" s="44" t="s">
        <v>180</v>
      </c>
      <c r="D16" s="243"/>
      <c r="E16" s="244"/>
      <c r="F16" s="243"/>
      <c r="G16" s="244"/>
      <c r="H16" s="243"/>
      <c r="I16" s="244"/>
      <c r="J16" s="243"/>
      <c r="K16" s="17">
        <v>10</v>
      </c>
      <c r="L16" s="244"/>
      <c r="M16" s="2">
        <f>COUNT(D16:L16)</f>
        <v>1</v>
      </c>
      <c r="N16" s="8" t="str">
        <f>IF(M16&gt;4, "Y","N")</f>
        <v>N</v>
      </c>
      <c r="O16" s="73">
        <f>SUM(D16:L16)</f>
        <v>10</v>
      </c>
      <c r="P16" s="75">
        <f t="shared" si="0"/>
        <v>48</v>
      </c>
      <c r="Q16" s="76">
        <f t="shared" si="1"/>
        <v>1</v>
      </c>
      <c r="R16"/>
      <c r="S16"/>
    </row>
    <row r="17" spans="2:19" x14ac:dyDescent="0.25">
      <c r="B17" s="43" t="s">
        <v>219</v>
      </c>
      <c r="C17" s="44" t="s">
        <v>220</v>
      </c>
      <c r="D17" s="328"/>
      <c r="E17" s="329"/>
      <c r="F17" s="328"/>
      <c r="G17" s="329"/>
      <c r="H17" s="328"/>
      <c r="I17" s="329"/>
      <c r="J17" s="17">
        <v>6</v>
      </c>
      <c r="K17" s="243"/>
      <c r="L17" s="244"/>
      <c r="M17" s="2">
        <f>COUNT(D17:L17)</f>
        <v>1</v>
      </c>
      <c r="N17" s="8" t="str">
        <f>IF(M17&gt;4, "Y","N")</f>
        <v>N</v>
      </c>
      <c r="O17" s="73">
        <f>SUM(D17:L17)</f>
        <v>6</v>
      </c>
      <c r="P17" s="75">
        <f t="shared" si="0"/>
        <v>52</v>
      </c>
      <c r="Q17" s="76">
        <f t="shared" si="1"/>
        <v>4</v>
      </c>
      <c r="R17"/>
      <c r="S17"/>
    </row>
    <row r="18" spans="2:19" x14ac:dyDescent="0.25">
      <c r="B18" s="43" t="s">
        <v>179</v>
      </c>
      <c r="C18" s="44" t="s">
        <v>181</v>
      </c>
      <c r="D18" s="243"/>
      <c r="E18" s="244"/>
      <c r="F18" s="243"/>
      <c r="G18" s="244"/>
      <c r="H18" s="17">
        <v>5</v>
      </c>
      <c r="I18" s="244"/>
      <c r="J18" s="328"/>
      <c r="K18" s="243"/>
      <c r="L18" s="244"/>
      <c r="M18" s="2">
        <f>COUNT(D18:L18)</f>
        <v>1</v>
      </c>
      <c r="N18" s="8" t="str">
        <f>IF(M18&gt;4, "Y","N")</f>
        <v>N</v>
      </c>
      <c r="O18" s="73">
        <f>SUM(D18:L18)</f>
        <v>5</v>
      </c>
      <c r="P18" s="75">
        <f t="shared" si="0"/>
        <v>53</v>
      </c>
      <c r="Q18" s="76">
        <f t="shared" si="1"/>
        <v>1</v>
      </c>
      <c r="R18"/>
      <c r="S18"/>
    </row>
    <row r="19" spans="2:19" x14ac:dyDescent="0.25">
      <c r="B19" s="59" t="s">
        <v>82</v>
      </c>
      <c r="C19" s="60" t="s">
        <v>83</v>
      </c>
      <c r="D19" s="17">
        <v>3</v>
      </c>
      <c r="E19" s="244"/>
      <c r="F19" s="243"/>
      <c r="G19" s="244"/>
      <c r="H19" s="243"/>
      <c r="I19" s="244"/>
      <c r="J19" s="328"/>
      <c r="K19" s="243"/>
      <c r="L19" s="244"/>
      <c r="M19" s="2">
        <f>COUNT(D19:L19)</f>
        <v>1</v>
      </c>
      <c r="N19" s="8" t="str">
        <f>IF(M19&gt;4, "Y","N")</f>
        <v>N</v>
      </c>
      <c r="O19" s="73">
        <f>SUM(D19:L19)</f>
        <v>3</v>
      </c>
      <c r="P19" s="75">
        <f t="shared" si="0"/>
        <v>55</v>
      </c>
      <c r="Q19" s="76">
        <f t="shared" si="1"/>
        <v>2</v>
      </c>
      <c r="R19"/>
      <c r="S19"/>
    </row>
    <row r="20" spans="2:19" x14ac:dyDescent="0.25">
      <c r="B20" s="43" t="s">
        <v>219</v>
      </c>
      <c r="C20" s="44" t="s">
        <v>221</v>
      </c>
      <c r="D20" s="328"/>
      <c r="E20" s="329"/>
      <c r="F20" s="328"/>
      <c r="G20" s="329"/>
      <c r="H20" s="328"/>
      <c r="I20" s="329"/>
      <c r="J20" s="17">
        <v>3</v>
      </c>
      <c r="K20" s="243"/>
      <c r="L20" s="244"/>
      <c r="M20" s="2">
        <f>COUNT(D20:L20)</f>
        <v>1</v>
      </c>
      <c r="N20" s="8" t="str">
        <f>IF(M20&gt;4, "Y","N")</f>
        <v>N</v>
      </c>
      <c r="O20" s="73">
        <f>SUM(D20:L20)</f>
        <v>3</v>
      </c>
      <c r="P20" s="75">
        <f t="shared" si="0"/>
        <v>55</v>
      </c>
      <c r="Q20" s="76">
        <f t="shared" si="1"/>
        <v>0</v>
      </c>
      <c r="R20"/>
      <c r="S20"/>
    </row>
    <row r="21" spans="2:19" x14ac:dyDescent="0.25">
      <c r="B21" s="43" t="s">
        <v>172</v>
      </c>
      <c r="C21" s="44" t="s">
        <v>191</v>
      </c>
      <c r="D21" s="243"/>
      <c r="E21" s="244"/>
      <c r="F21" s="243"/>
      <c r="G21" s="244"/>
      <c r="H21" s="17">
        <v>1</v>
      </c>
      <c r="I21" s="244"/>
      <c r="J21" s="328"/>
      <c r="K21" s="243"/>
      <c r="L21" s="244"/>
      <c r="M21" s="2">
        <f>COUNT(D21:L21)</f>
        <v>1</v>
      </c>
      <c r="N21" s="8" t="str">
        <f>IF(M21&gt;4, "Y","N")</f>
        <v>N</v>
      </c>
      <c r="O21" s="73">
        <f>SUM(D21:L21)</f>
        <v>1</v>
      </c>
      <c r="P21" s="75">
        <f t="shared" si="0"/>
        <v>57</v>
      </c>
      <c r="Q21" s="76">
        <f t="shared" si="1"/>
        <v>2</v>
      </c>
      <c r="R21"/>
      <c r="S21"/>
    </row>
    <row r="22" spans="2:19" x14ac:dyDescent="0.25">
      <c r="B22" s="43" t="s">
        <v>85</v>
      </c>
      <c r="C22" s="44" t="s">
        <v>90</v>
      </c>
      <c r="D22" s="243"/>
      <c r="E22" s="18">
        <v>0.5</v>
      </c>
      <c r="F22" s="243"/>
      <c r="G22" s="244"/>
      <c r="H22" s="243"/>
      <c r="I22" s="244"/>
      <c r="J22" s="328"/>
      <c r="K22" s="243"/>
      <c r="L22" s="244"/>
      <c r="M22" s="2">
        <f>COUNT(D22:L22)</f>
        <v>1</v>
      </c>
      <c r="N22" s="8" t="str">
        <f>IF(M22&gt;4, "Y","N")</f>
        <v>N</v>
      </c>
      <c r="O22" s="73">
        <f>SUM(D22:L22)</f>
        <v>0.5</v>
      </c>
      <c r="P22" s="75">
        <f t="shared" si="0"/>
        <v>57.5</v>
      </c>
      <c r="Q22" s="76">
        <f t="shared" si="1"/>
        <v>0.5</v>
      </c>
      <c r="R22"/>
      <c r="S22"/>
    </row>
    <row r="23" spans="2:19" x14ac:dyDescent="0.25">
      <c r="B23" s="43" t="s">
        <v>210</v>
      </c>
      <c r="C23" s="44" t="s">
        <v>211</v>
      </c>
      <c r="D23" s="243"/>
      <c r="E23" s="244"/>
      <c r="F23" s="243"/>
      <c r="G23" s="244"/>
      <c r="H23" s="17">
        <v>0</v>
      </c>
      <c r="I23" s="244"/>
      <c r="J23" s="328"/>
      <c r="K23" s="243"/>
      <c r="L23" s="244"/>
      <c r="M23" s="2">
        <f>COUNT(D23:L23)</f>
        <v>1</v>
      </c>
      <c r="N23" s="8" t="str">
        <f>IF(M23&gt;4, "Y","N")</f>
        <v>N</v>
      </c>
      <c r="O23" s="73">
        <f>SUM(D23:L23)</f>
        <v>0</v>
      </c>
      <c r="P23" s="75">
        <f t="shared" si="0"/>
        <v>58</v>
      </c>
      <c r="Q23" s="76">
        <f t="shared" si="1"/>
        <v>0.5</v>
      </c>
      <c r="R23"/>
      <c r="S23"/>
    </row>
    <row r="24" spans="2:19" x14ac:dyDescent="0.25">
      <c r="B24" s="43"/>
      <c r="C24" s="44"/>
      <c r="D24" s="17"/>
      <c r="E24" s="18"/>
      <c r="F24" s="17"/>
      <c r="G24" s="18"/>
      <c r="H24" s="17"/>
      <c r="I24" s="18"/>
      <c r="J24" s="17"/>
      <c r="K24" s="17"/>
      <c r="L24" s="18"/>
      <c r="M24" s="2">
        <f t="shared" ref="M23:M35" si="2">COUNT(D24:L24)</f>
        <v>0</v>
      </c>
      <c r="N24" s="8" t="str">
        <f t="shared" ref="N23:N35" si="3">IF(M24&gt;4, "Y","N")</f>
        <v>N</v>
      </c>
      <c r="O24" s="73">
        <f t="shared" ref="O23:O35" si="4">SUM(D24:L24)</f>
        <v>0</v>
      </c>
      <c r="P24" s="75">
        <f t="shared" si="0"/>
        <v>58</v>
      </c>
      <c r="Q24" s="76">
        <f t="shared" si="1"/>
        <v>0</v>
      </c>
      <c r="R24"/>
      <c r="S24"/>
    </row>
    <row r="25" spans="2:19" x14ac:dyDescent="0.25">
      <c r="B25" s="43"/>
      <c r="C25" s="44"/>
      <c r="D25" s="17"/>
      <c r="E25" s="18"/>
      <c r="F25" s="17"/>
      <c r="G25" s="18"/>
      <c r="H25" s="17"/>
      <c r="I25" s="18"/>
      <c r="J25" s="17"/>
      <c r="K25" s="17"/>
      <c r="L25" s="18"/>
      <c r="M25" s="2">
        <f t="shared" si="2"/>
        <v>0</v>
      </c>
      <c r="N25" s="8" t="str">
        <f t="shared" si="3"/>
        <v>N</v>
      </c>
      <c r="O25" s="73">
        <f t="shared" si="4"/>
        <v>0</v>
      </c>
      <c r="P25" s="75">
        <f t="shared" si="0"/>
        <v>58</v>
      </c>
      <c r="Q25" s="76">
        <f t="shared" si="1"/>
        <v>0</v>
      </c>
      <c r="R25"/>
      <c r="S25"/>
    </row>
    <row r="26" spans="2:19" x14ac:dyDescent="0.25">
      <c r="B26" s="43"/>
      <c r="C26" s="44"/>
      <c r="D26" s="17"/>
      <c r="E26" s="18"/>
      <c r="F26" s="17"/>
      <c r="G26" s="18"/>
      <c r="H26" s="17"/>
      <c r="I26" s="18"/>
      <c r="J26" s="17"/>
      <c r="K26" s="17"/>
      <c r="L26" s="18"/>
      <c r="M26" s="2">
        <f t="shared" si="2"/>
        <v>0</v>
      </c>
      <c r="N26" s="8" t="str">
        <f t="shared" si="3"/>
        <v>N</v>
      </c>
      <c r="O26" s="73">
        <f t="shared" si="4"/>
        <v>0</v>
      </c>
      <c r="P26" s="75">
        <f t="shared" si="0"/>
        <v>58</v>
      </c>
      <c r="Q26" s="76">
        <f t="shared" si="1"/>
        <v>0</v>
      </c>
      <c r="R26"/>
      <c r="S26"/>
    </row>
    <row r="27" spans="2:19" x14ac:dyDescent="0.25">
      <c r="B27" s="43"/>
      <c r="C27" s="44"/>
      <c r="D27" s="17"/>
      <c r="E27" s="18"/>
      <c r="F27" s="17"/>
      <c r="G27" s="18"/>
      <c r="H27" s="17"/>
      <c r="I27" s="18"/>
      <c r="J27" s="17"/>
      <c r="K27" s="17"/>
      <c r="L27" s="18"/>
      <c r="M27" s="2">
        <f t="shared" si="2"/>
        <v>0</v>
      </c>
      <c r="N27" s="8" t="str">
        <f t="shared" si="3"/>
        <v>N</v>
      </c>
      <c r="O27" s="73">
        <f t="shared" si="4"/>
        <v>0</v>
      </c>
      <c r="P27" s="75">
        <f t="shared" si="0"/>
        <v>58</v>
      </c>
      <c r="Q27" s="76">
        <f t="shared" si="1"/>
        <v>0</v>
      </c>
      <c r="R27"/>
      <c r="S27"/>
    </row>
    <row r="28" spans="2:19" x14ac:dyDescent="0.25">
      <c r="B28" s="43"/>
      <c r="C28" s="44"/>
      <c r="D28" s="17"/>
      <c r="E28" s="18"/>
      <c r="F28" s="17"/>
      <c r="G28" s="18"/>
      <c r="H28" s="17"/>
      <c r="I28" s="18"/>
      <c r="J28" s="17"/>
      <c r="K28" s="17"/>
      <c r="L28" s="18"/>
      <c r="M28" s="2">
        <f t="shared" si="2"/>
        <v>0</v>
      </c>
      <c r="N28" s="8" t="str">
        <f t="shared" si="3"/>
        <v>N</v>
      </c>
      <c r="O28" s="73">
        <f t="shared" si="4"/>
        <v>0</v>
      </c>
      <c r="P28" s="75">
        <f t="shared" si="0"/>
        <v>58</v>
      </c>
      <c r="Q28" s="76">
        <f t="shared" si="1"/>
        <v>0</v>
      </c>
      <c r="R28"/>
      <c r="S28"/>
    </row>
    <row r="29" spans="2:19" x14ac:dyDescent="0.25">
      <c r="B29" s="43"/>
      <c r="C29" s="44"/>
      <c r="D29" s="17"/>
      <c r="E29" s="18"/>
      <c r="F29" s="17"/>
      <c r="G29" s="18"/>
      <c r="H29" s="17"/>
      <c r="I29" s="18"/>
      <c r="J29" s="17"/>
      <c r="K29" s="17"/>
      <c r="L29" s="18"/>
      <c r="M29" s="2">
        <f t="shared" si="2"/>
        <v>0</v>
      </c>
      <c r="N29" s="8" t="str">
        <f t="shared" si="3"/>
        <v>N</v>
      </c>
      <c r="O29" s="73">
        <f t="shared" si="4"/>
        <v>0</v>
      </c>
      <c r="P29" s="75">
        <f t="shared" ref="P29:P35" si="5">$O$6-O29</f>
        <v>58</v>
      </c>
      <c r="Q29" s="76">
        <f t="shared" si="1"/>
        <v>0</v>
      </c>
      <c r="R29"/>
      <c r="S29"/>
    </row>
    <row r="30" spans="2:19" x14ac:dyDescent="0.25">
      <c r="B30" s="43"/>
      <c r="C30" s="44"/>
      <c r="D30" s="17"/>
      <c r="E30" s="18"/>
      <c r="F30" s="17"/>
      <c r="G30" s="18"/>
      <c r="H30" s="17"/>
      <c r="I30" s="18"/>
      <c r="J30" s="17"/>
      <c r="K30" s="17"/>
      <c r="L30" s="18"/>
      <c r="M30" s="2">
        <f t="shared" si="2"/>
        <v>0</v>
      </c>
      <c r="N30" s="8" t="str">
        <f t="shared" si="3"/>
        <v>N</v>
      </c>
      <c r="O30" s="73">
        <f t="shared" si="4"/>
        <v>0</v>
      </c>
      <c r="P30" s="75">
        <f t="shared" si="5"/>
        <v>58</v>
      </c>
      <c r="Q30" s="76">
        <f t="shared" si="1"/>
        <v>0</v>
      </c>
    </row>
    <row r="31" spans="2:19" x14ac:dyDescent="0.25">
      <c r="B31" s="43"/>
      <c r="C31" s="44"/>
      <c r="D31" s="17"/>
      <c r="E31" s="18"/>
      <c r="F31" s="17"/>
      <c r="G31" s="18"/>
      <c r="H31" s="17"/>
      <c r="I31" s="18"/>
      <c r="J31" s="17"/>
      <c r="K31" s="17"/>
      <c r="L31" s="18"/>
      <c r="M31" s="2">
        <f t="shared" si="2"/>
        <v>0</v>
      </c>
      <c r="N31" s="8" t="str">
        <f t="shared" si="3"/>
        <v>N</v>
      </c>
      <c r="O31" s="73">
        <f t="shared" si="4"/>
        <v>0</v>
      </c>
      <c r="P31" s="75">
        <f t="shared" si="5"/>
        <v>58</v>
      </c>
      <c r="Q31" s="76">
        <f t="shared" si="1"/>
        <v>0</v>
      </c>
    </row>
    <row r="32" spans="2:19" x14ac:dyDescent="0.25">
      <c r="B32" s="43"/>
      <c r="C32" s="44"/>
      <c r="D32" s="17"/>
      <c r="E32" s="18"/>
      <c r="F32" s="17"/>
      <c r="G32" s="18"/>
      <c r="H32" s="17"/>
      <c r="I32" s="18"/>
      <c r="J32" s="17"/>
      <c r="K32" s="17"/>
      <c r="L32" s="18"/>
      <c r="M32" s="2">
        <f t="shared" si="2"/>
        <v>0</v>
      </c>
      <c r="N32" s="8" t="str">
        <f t="shared" si="3"/>
        <v>N</v>
      </c>
      <c r="O32" s="73">
        <f t="shared" si="4"/>
        <v>0</v>
      </c>
      <c r="P32" s="75">
        <f t="shared" si="5"/>
        <v>58</v>
      </c>
      <c r="Q32" s="76">
        <f t="shared" si="1"/>
        <v>0</v>
      </c>
    </row>
    <row r="33" spans="2:17" x14ac:dyDescent="0.25">
      <c r="B33" s="49"/>
      <c r="C33" s="92"/>
      <c r="D33" s="28"/>
      <c r="E33" s="29"/>
      <c r="F33" s="17"/>
      <c r="G33" s="18"/>
      <c r="H33" s="17"/>
      <c r="I33" s="18"/>
      <c r="J33" s="17"/>
      <c r="K33" s="17"/>
      <c r="L33" s="18"/>
      <c r="M33" s="2">
        <f t="shared" si="2"/>
        <v>0</v>
      </c>
      <c r="N33" s="8" t="str">
        <f t="shared" si="3"/>
        <v>N</v>
      </c>
      <c r="O33" s="73">
        <f t="shared" si="4"/>
        <v>0</v>
      </c>
      <c r="P33" s="75">
        <f t="shared" ref="P33:P34" si="6">$O$6-O33</f>
        <v>58</v>
      </c>
      <c r="Q33" s="76">
        <f t="shared" si="1"/>
        <v>0</v>
      </c>
    </row>
    <row r="34" spans="2:17" x14ac:dyDescent="0.25">
      <c r="B34" s="49"/>
      <c r="C34" s="92"/>
      <c r="D34" s="28"/>
      <c r="E34" s="29"/>
      <c r="F34" s="17"/>
      <c r="G34" s="18"/>
      <c r="H34" s="17"/>
      <c r="I34" s="18"/>
      <c r="J34" s="17"/>
      <c r="K34" s="17"/>
      <c r="L34" s="18"/>
      <c r="M34" s="2">
        <f t="shared" si="2"/>
        <v>0</v>
      </c>
      <c r="N34" s="8" t="str">
        <f t="shared" si="3"/>
        <v>N</v>
      </c>
      <c r="O34" s="73">
        <f t="shared" si="4"/>
        <v>0</v>
      </c>
      <c r="P34" s="75">
        <f t="shared" si="6"/>
        <v>58</v>
      </c>
      <c r="Q34" s="76">
        <f t="shared" si="1"/>
        <v>0</v>
      </c>
    </row>
    <row r="35" spans="2:17" ht="16.5" thickBot="1" x14ac:dyDescent="0.3">
      <c r="B35" s="45"/>
      <c r="C35" s="46"/>
      <c r="D35" s="23"/>
      <c r="E35" s="24"/>
      <c r="F35" s="23"/>
      <c r="G35" s="24"/>
      <c r="H35" s="23"/>
      <c r="I35" s="24"/>
      <c r="J35" s="23"/>
      <c r="K35" s="23"/>
      <c r="L35" s="24"/>
      <c r="M35" s="2">
        <f t="shared" si="2"/>
        <v>0</v>
      </c>
      <c r="N35" s="8" t="str">
        <f t="shared" si="3"/>
        <v>N</v>
      </c>
      <c r="O35" s="73">
        <f t="shared" si="4"/>
        <v>0</v>
      </c>
      <c r="P35" s="75">
        <f t="shared" si="5"/>
        <v>58</v>
      </c>
      <c r="Q35" s="76">
        <f t="shared" si="1"/>
        <v>0</v>
      </c>
    </row>
    <row r="37" spans="2:17" x14ac:dyDescent="0.25">
      <c r="D37" s="2">
        <v>1</v>
      </c>
      <c r="E37" s="2">
        <v>2</v>
      </c>
      <c r="F37" s="2">
        <v>3</v>
      </c>
      <c r="G37" s="2">
        <v>4</v>
      </c>
      <c r="H37" s="2">
        <v>5</v>
      </c>
      <c r="I37" s="2">
        <v>6</v>
      </c>
      <c r="J37" s="2">
        <v>7</v>
      </c>
      <c r="K37" s="2">
        <v>8</v>
      </c>
      <c r="L37" s="2">
        <v>9</v>
      </c>
      <c r="M37" s="2"/>
    </row>
    <row r="39" spans="2:17" x14ac:dyDescent="0.25">
      <c r="D39" s="1" t="s">
        <v>31</v>
      </c>
    </row>
    <row r="40" spans="2:17" x14ac:dyDescent="0.25">
      <c r="D40" s="1" t="s">
        <v>93</v>
      </c>
    </row>
    <row r="41" spans="2:17" x14ac:dyDescent="0.25">
      <c r="D41" s="1" t="s">
        <v>92</v>
      </c>
    </row>
    <row r="42" spans="2:17" x14ac:dyDescent="0.25">
      <c r="D42" s="1" t="s">
        <v>94</v>
      </c>
    </row>
    <row r="44" spans="2:17" x14ac:dyDescent="0.25">
      <c r="B44" s="103"/>
    </row>
    <row r="47" spans="2:17" ht="16.5" thickBot="1" x14ac:dyDescent="0.3">
      <c r="C47" s="122"/>
    </row>
    <row r="48" spans="2:17" ht="16.5" thickTop="1" x14ac:dyDescent="0.25"/>
  </sheetData>
  <sortState xmlns:xlrd2="http://schemas.microsoft.com/office/spreadsheetml/2017/richdata2" ref="B6:O23">
    <sortCondition descending="1" ref="O6:O23"/>
  </sortState>
  <conditionalFormatting sqref="N6:N35">
    <cfRule type="containsText" dxfId="69" priority="1" operator="containsText" text="N">
      <formula>NOT(ISERROR(SEARCH("N",N6)))</formula>
    </cfRule>
    <cfRule type="cellIs" dxfId="68" priority="2" operator="equal">
      <formula>"Y"</formula>
    </cfRule>
  </conditionalFormatting>
  <printOptions horizontalCentered="1" verticalCentered="1"/>
  <pageMargins left="0.25" right="0.25" top="0.75" bottom="0.75" header="0.3" footer="0.3"/>
  <pageSetup scale="77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CD7F8-29A1-4724-90C2-3AC1190EBD01}">
  <sheetPr codeName="Sheet15">
    <tabColor rgb="FFFF0000"/>
    <pageSetUpPr fitToPage="1"/>
  </sheetPr>
  <dimension ref="A2:T19"/>
  <sheetViews>
    <sheetView zoomScale="90" zoomScaleNormal="90" workbookViewId="0">
      <selection activeCell="M13" sqref="M13"/>
    </sheetView>
  </sheetViews>
  <sheetFormatPr defaultRowHeight="15.75" x14ac:dyDescent="0.25"/>
  <cols>
    <col min="1" max="1" width="3.7109375" style="1" customWidth="1"/>
    <col min="2" max="2" width="25.28515625" style="2" bestFit="1" customWidth="1"/>
    <col min="3" max="3" width="23.42578125" style="2" bestFit="1" customWidth="1"/>
    <col min="4" max="4" width="10.140625" style="1" bestFit="1" customWidth="1"/>
    <col min="5" max="5" width="10.5703125" style="1" customWidth="1"/>
    <col min="6" max="12" width="10.140625" style="1" bestFit="1" customWidth="1"/>
    <col min="13" max="13" width="11.28515625" style="1" bestFit="1" customWidth="1"/>
    <col min="14" max="14" width="7.42578125" style="1" customWidth="1"/>
    <col min="15" max="15" width="5" style="1" customWidth="1"/>
    <col min="16" max="16" width="6.42578125" style="1" bestFit="1" customWidth="1"/>
    <col min="17" max="17" width="8.42578125" style="1" bestFit="1" customWidth="1"/>
    <col min="18" max="18" width="8.7109375" style="1" bestFit="1" customWidth="1"/>
    <col min="19" max="16384" width="9.140625" style="1"/>
  </cols>
  <sheetData>
    <row r="2" spans="1:20" x14ac:dyDescent="0.25">
      <c r="B2" s="8" t="s">
        <v>11</v>
      </c>
      <c r="D2" s="3" t="s">
        <v>14</v>
      </c>
      <c r="S2"/>
      <c r="T2"/>
    </row>
    <row r="3" spans="1:20" ht="16.5" thickBot="1" x14ac:dyDescent="0.3">
      <c r="S3"/>
      <c r="T3"/>
    </row>
    <row r="4" spans="1:20" s="53" customFormat="1" ht="32.25" thickBot="1" x14ac:dyDescent="0.3">
      <c r="B4" s="80" t="s">
        <v>4</v>
      </c>
      <c r="C4" s="81" t="s">
        <v>5</v>
      </c>
      <c r="D4" s="64">
        <v>44702</v>
      </c>
      <c r="E4" s="65">
        <v>44703</v>
      </c>
      <c r="F4" s="64">
        <v>44723</v>
      </c>
      <c r="G4" s="65">
        <v>44724</v>
      </c>
      <c r="H4" s="64">
        <v>44765</v>
      </c>
      <c r="I4" s="65">
        <v>44766</v>
      </c>
      <c r="J4" s="64">
        <v>44786</v>
      </c>
      <c r="K4" s="65">
        <v>44787</v>
      </c>
      <c r="L4" s="64">
        <v>44842</v>
      </c>
      <c r="M4" s="65">
        <v>44843</v>
      </c>
      <c r="N4" s="113" t="s">
        <v>40</v>
      </c>
      <c r="O4" s="112" t="s">
        <v>30</v>
      </c>
      <c r="P4" s="66" t="s">
        <v>0</v>
      </c>
      <c r="Q4" s="66" t="s">
        <v>1</v>
      </c>
      <c r="R4" s="67" t="s">
        <v>27</v>
      </c>
      <c r="S4" s="55"/>
      <c r="T4" s="55"/>
    </row>
    <row r="5" spans="1:20" x14ac:dyDescent="0.25">
      <c r="B5" s="61" t="s">
        <v>80</v>
      </c>
      <c r="C5" s="62" t="s">
        <v>84</v>
      </c>
      <c r="D5" s="35"/>
      <c r="E5" s="36"/>
      <c r="F5" s="35"/>
      <c r="G5" s="36"/>
      <c r="H5" s="30">
        <v>1</v>
      </c>
      <c r="I5" s="31">
        <v>1</v>
      </c>
      <c r="J5" s="35"/>
      <c r="K5" s="36"/>
      <c r="L5" s="376"/>
      <c r="M5" s="377"/>
      <c r="N5" s="2">
        <f>COUNT(D5:M5)</f>
        <v>2</v>
      </c>
      <c r="O5" s="8" t="str">
        <f>IF(N5&gt;4,"Y","N")</f>
        <v>N</v>
      </c>
      <c r="P5" s="73">
        <f t="shared" ref="P5:P6" si="0">SUM(D5:M5)</f>
        <v>2</v>
      </c>
      <c r="Q5" s="74"/>
      <c r="R5" s="74"/>
      <c r="S5"/>
      <c r="T5"/>
    </row>
    <row r="6" spans="1:20" ht="16.5" thickBot="1" x14ac:dyDescent="0.3">
      <c r="B6" s="45"/>
      <c r="C6" s="46"/>
      <c r="D6" s="249"/>
      <c r="E6" s="250"/>
      <c r="F6" s="249"/>
      <c r="G6" s="250"/>
      <c r="H6" s="23"/>
      <c r="I6" s="24"/>
      <c r="J6" s="19"/>
      <c r="K6" s="20"/>
      <c r="L6" s="21"/>
      <c r="M6" s="22"/>
      <c r="P6" s="73">
        <f t="shared" si="0"/>
        <v>0</v>
      </c>
      <c r="Q6" s="75">
        <f>$P$5-P6</f>
        <v>2</v>
      </c>
      <c r="R6" s="76">
        <f>P5-P6</f>
        <v>2</v>
      </c>
      <c r="S6"/>
      <c r="T6"/>
    </row>
    <row r="7" spans="1:20" x14ac:dyDescent="0.25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</row>
    <row r="8" spans="1:20" x14ac:dyDescent="0.25">
      <c r="B8" s="1"/>
      <c r="C8" s="1"/>
      <c r="D8" s="2">
        <v>1</v>
      </c>
      <c r="E8" s="2">
        <v>2</v>
      </c>
      <c r="F8" s="2">
        <v>3</v>
      </c>
      <c r="G8" s="2">
        <v>4</v>
      </c>
      <c r="H8" s="2">
        <v>5</v>
      </c>
      <c r="I8" s="2">
        <v>6</v>
      </c>
      <c r="J8" s="2">
        <v>7</v>
      </c>
      <c r="K8" s="2">
        <v>8</v>
      </c>
      <c r="L8" s="2">
        <v>9</v>
      </c>
      <c r="M8" s="2">
        <v>10</v>
      </c>
      <c r="N8" s="2"/>
    </row>
    <row r="9" spans="1:20" x14ac:dyDescent="0.25">
      <c r="B9" s="1"/>
      <c r="C9" s="1"/>
    </row>
    <row r="10" spans="1:20" x14ac:dyDescent="0.25">
      <c r="D10" s="1" t="s">
        <v>32</v>
      </c>
    </row>
    <row r="11" spans="1:20" x14ac:dyDescent="0.25">
      <c r="D11" s="1" t="s">
        <v>37</v>
      </c>
    </row>
    <row r="12" spans="1:20" x14ac:dyDescent="0.25">
      <c r="D12" s="1" t="s">
        <v>132</v>
      </c>
    </row>
    <row r="13" spans="1:20" x14ac:dyDescent="0.25">
      <c r="D13" s="1" t="s">
        <v>33</v>
      </c>
    </row>
    <row r="15" spans="1:20" x14ac:dyDescent="0.25">
      <c r="B15" s="103"/>
    </row>
    <row r="18" spans="3:3" ht="16.5" thickBot="1" x14ac:dyDescent="0.3">
      <c r="C18" s="122"/>
    </row>
    <row r="19" spans="3:3" ht="16.5" thickTop="1" x14ac:dyDescent="0.25"/>
  </sheetData>
  <conditionalFormatting sqref="O5">
    <cfRule type="containsText" dxfId="27" priority="1" operator="containsText" text="N">
      <formula>NOT(ISERROR(SEARCH("N",O5)))</formula>
    </cfRule>
    <cfRule type="cellIs" dxfId="26" priority="2" operator="equal">
      <formula>"Y"</formula>
    </cfRule>
  </conditionalFormatting>
  <printOptions horizontalCentered="1" verticalCentered="1"/>
  <pageMargins left="0.25" right="0.25" top="0.75" bottom="0.75" header="0.3" footer="0.3"/>
  <pageSetup scale="72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FDB09-6B2C-4446-8589-EFBA5C3C2F6F}">
  <sheetPr codeName="Sheet16">
    <pageSetUpPr fitToPage="1"/>
  </sheetPr>
  <dimension ref="A2:T21"/>
  <sheetViews>
    <sheetView zoomScale="90" zoomScaleNormal="90" workbookViewId="0">
      <selection activeCell="M22" sqref="M22"/>
    </sheetView>
  </sheetViews>
  <sheetFormatPr defaultRowHeight="15.75" x14ac:dyDescent="0.25"/>
  <cols>
    <col min="1" max="1" width="2.28515625" style="1" customWidth="1"/>
    <col min="2" max="2" width="25.28515625" style="2" bestFit="1" customWidth="1"/>
    <col min="3" max="3" width="23.42578125" style="2" bestFit="1" customWidth="1"/>
    <col min="4" max="12" width="10.140625" style="1" bestFit="1" customWidth="1"/>
    <col min="13" max="13" width="11.28515625" style="1" bestFit="1" customWidth="1"/>
    <col min="14" max="14" width="7.140625" style="1" bestFit="1" customWidth="1"/>
    <col min="15" max="15" width="4.85546875" style="1" customWidth="1"/>
    <col min="16" max="16" width="7.7109375" style="1" bestFit="1" customWidth="1"/>
    <col min="17" max="17" width="8.42578125" style="1" bestFit="1" customWidth="1"/>
    <col min="18" max="18" width="8.5703125" style="1" bestFit="1" customWidth="1"/>
    <col min="19" max="16384" width="9.140625" style="1"/>
  </cols>
  <sheetData>
    <row r="2" spans="1:20" x14ac:dyDescent="0.25">
      <c r="B2" s="8" t="s">
        <v>11</v>
      </c>
      <c r="D2" s="3" t="s">
        <v>158</v>
      </c>
      <c r="S2"/>
      <c r="T2"/>
    </row>
    <row r="3" spans="1:20" ht="16.5" thickBot="1" x14ac:dyDescent="0.3">
      <c r="S3"/>
      <c r="T3"/>
    </row>
    <row r="4" spans="1:20" ht="32.25" thickBot="1" x14ac:dyDescent="0.3">
      <c r="B4" s="33" t="s">
        <v>4</v>
      </c>
      <c r="C4" s="34" t="s">
        <v>5</v>
      </c>
      <c r="D4" s="64">
        <v>44702</v>
      </c>
      <c r="E4" s="65">
        <v>44703</v>
      </c>
      <c r="F4" s="64">
        <v>44723</v>
      </c>
      <c r="G4" s="65">
        <v>44724</v>
      </c>
      <c r="H4" s="64">
        <v>44765</v>
      </c>
      <c r="I4" s="65">
        <v>44766</v>
      </c>
      <c r="J4" s="64">
        <v>44786</v>
      </c>
      <c r="K4" s="65">
        <v>44787</v>
      </c>
      <c r="L4" s="64">
        <v>44842</v>
      </c>
      <c r="M4" s="65">
        <v>44843</v>
      </c>
      <c r="N4" s="113" t="s">
        <v>40</v>
      </c>
      <c r="O4" s="112" t="s">
        <v>30</v>
      </c>
      <c r="P4" s="66" t="s">
        <v>0</v>
      </c>
      <c r="Q4" s="66" t="s">
        <v>1</v>
      </c>
      <c r="R4" s="67" t="s">
        <v>27</v>
      </c>
      <c r="S4"/>
      <c r="T4"/>
    </row>
    <row r="5" spans="1:20" x14ac:dyDescent="0.25">
      <c r="B5" s="50" t="s">
        <v>100</v>
      </c>
      <c r="C5" s="51" t="s">
        <v>101</v>
      </c>
      <c r="D5" s="30">
        <v>1</v>
      </c>
      <c r="E5" s="31">
        <v>1</v>
      </c>
      <c r="F5" s="30">
        <v>3</v>
      </c>
      <c r="G5" s="31">
        <v>3</v>
      </c>
      <c r="H5" s="30">
        <v>1</v>
      </c>
      <c r="I5" s="31">
        <v>3</v>
      </c>
      <c r="J5" s="30">
        <v>5</v>
      </c>
      <c r="K5" s="31">
        <v>3</v>
      </c>
      <c r="L5" s="30">
        <v>5</v>
      </c>
      <c r="M5" s="31">
        <v>5</v>
      </c>
      <c r="N5" s="2">
        <f>COUNT(D5:M5)</f>
        <v>10</v>
      </c>
      <c r="O5" s="8" t="str">
        <f>IF(N5&gt;4,"Y","N")</f>
        <v>Y</v>
      </c>
      <c r="P5" s="73">
        <f>SUM(D5:M5)</f>
        <v>30</v>
      </c>
      <c r="Q5" s="74"/>
      <c r="R5" s="74"/>
      <c r="S5"/>
      <c r="T5"/>
    </row>
    <row r="6" spans="1:20" x14ac:dyDescent="0.25">
      <c r="B6" s="59" t="s">
        <v>98</v>
      </c>
      <c r="C6" s="60" t="s">
        <v>99</v>
      </c>
      <c r="D6" s="17">
        <v>3</v>
      </c>
      <c r="E6" s="18">
        <v>3</v>
      </c>
      <c r="F6" s="17">
        <v>1</v>
      </c>
      <c r="G6" s="18">
        <v>1</v>
      </c>
      <c r="H6" s="17">
        <v>3</v>
      </c>
      <c r="I6" s="18">
        <v>1</v>
      </c>
      <c r="J6" s="17">
        <v>1</v>
      </c>
      <c r="K6" s="18">
        <v>7</v>
      </c>
      <c r="L6" s="17">
        <v>3</v>
      </c>
      <c r="M6" s="18">
        <v>3</v>
      </c>
      <c r="N6" s="2">
        <f>COUNT(D6:M6)</f>
        <v>10</v>
      </c>
      <c r="O6" s="8" t="str">
        <f>IF(N6&gt;4,"Y","N")</f>
        <v>Y</v>
      </c>
      <c r="P6" s="73">
        <f>SUM(D6:M6)</f>
        <v>26</v>
      </c>
      <c r="Q6" s="74"/>
      <c r="R6" s="74"/>
      <c r="S6"/>
      <c r="T6"/>
    </row>
    <row r="7" spans="1:20" x14ac:dyDescent="0.25">
      <c r="B7" s="342" t="s">
        <v>98</v>
      </c>
      <c r="C7" s="343" t="s">
        <v>213</v>
      </c>
      <c r="D7" s="330"/>
      <c r="E7" s="331"/>
      <c r="F7" s="330"/>
      <c r="G7" s="331"/>
      <c r="H7" s="330"/>
      <c r="I7" s="331"/>
      <c r="J7" s="332">
        <v>3</v>
      </c>
      <c r="K7" s="341">
        <v>5</v>
      </c>
      <c r="L7" s="332">
        <v>1</v>
      </c>
      <c r="M7" s="341">
        <v>1</v>
      </c>
      <c r="N7" s="2">
        <f>COUNT(D7:M7)</f>
        <v>4</v>
      </c>
      <c r="O7" s="8" t="str">
        <f>IF(N7&gt;4,"Y","N")</f>
        <v>N</v>
      </c>
      <c r="P7" s="73">
        <f>SUM(D7:M7)</f>
        <v>10</v>
      </c>
      <c r="Q7" s="74"/>
      <c r="R7" s="74"/>
      <c r="S7"/>
      <c r="T7"/>
    </row>
    <row r="8" spans="1:20" ht="16.5" thickBot="1" x14ac:dyDescent="0.3">
      <c r="B8" s="68" t="s">
        <v>304</v>
      </c>
      <c r="C8" s="69" t="s">
        <v>305</v>
      </c>
      <c r="D8" s="249"/>
      <c r="E8" s="250"/>
      <c r="F8" s="249"/>
      <c r="G8" s="250"/>
      <c r="H8" s="249"/>
      <c r="I8" s="250"/>
      <c r="J8" s="249"/>
      <c r="K8" s="24">
        <v>1</v>
      </c>
      <c r="L8" s="249"/>
      <c r="M8" s="250"/>
      <c r="N8" s="2">
        <f>COUNT(D8:M8)</f>
        <v>1</v>
      </c>
      <c r="O8" s="8" t="str">
        <f>IF(N8&gt;4,"Y","N")</f>
        <v>N</v>
      </c>
      <c r="P8" s="73">
        <f>SUM(D8:M8)</f>
        <v>1</v>
      </c>
      <c r="Q8" s="74"/>
      <c r="R8" s="74"/>
      <c r="S8"/>
      <c r="T8"/>
    </row>
    <row r="9" spans="1:20" x14ac:dyDescent="0.25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</row>
    <row r="10" spans="1:20" x14ac:dyDescent="0.25">
      <c r="B10" s="1"/>
      <c r="C10" s="1"/>
      <c r="D10" s="2">
        <v>1</v>
      </c>
      <c r="E10" s="2">
        <v>2</v>
      </c>
      <c r="F10" s="2">
        <v>3</v>
      </c>
      <c r="G10" s="2">
        <v>4</v>
      </c>
      <c r="H10" s="2">
        <v>5</v>
      </c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2"/>
    </row>
    <row r="11" spans="1:20" x14ac:dyDescent="0.25">
      <c r="B11" s="1"/>
      <c r="C11" s="1"/>
    </row>
    <row r="12" spans="1:20" x14ac:dyDescent="0.25">
      <c r="D12" s="1" t="s">
        <v>32</v>
      </c>
    </row>
    <row r="13" spans="1:20" x14ac:dyDescent="0.25">
      <c r="D13" s="1" t="s">
        <v>37</v>
      </c>
    </row>
    <row r="14" spans="1:20" x14ac:dyDescent="0.25">
      <c r="D14" s="1" t="s">
        <v>132</v>
      </c>
    </row>
    <row r="15" spans="1:20" x14ac:dyDescent="0.25">
      <c r="D15" s="1" t="s">
        <v>33</v>
      </c>
    </row>
    <row r="17" spans="2:3" x14ac:dyDescent="0.25">
      <c r="B17" s="103"/>
    </row>
    <row r="20" spans="2:3" ht="16.5" thickBot="1" x14ac:dyDescent="0.3">
      <c r="C20" s="122"/>
    </row>
    <row r="21" spans="2:3" ht="16.5" thickTop="1" x14ac:dyDescent="0.25"/>
  </sheetData>
  <sortState xmlns:xlrd2="http://schemas.microsoft.com/office/spreadsheetml/2017/richdata2" ref="B5:P8">
    <sortCondition descending="1" ref="P5:P8"/>
  </sortState>
  <conditionalFormatting sqref="O5:O8">
    <cfRule type="containsText" dxfId="25" priority="1" operator="containsText" text="N">
      <formula>NOT(ISERROR(SEARCH("N",O5)))</formula>
    </cfRule>
    <cfRule type="cellIs" dxfId="24" priority="2" operator="equal">
      <formula>"Y"</formula>
    </cfRule>
  </conditionalFormatting>
  <printOptions horizontalCentered="1" verticalCentered="1"/>
  <pageMargins left="0.25" right="0.25" top="0.75" bottom="0.75" header="0.3" footer="0.3"/>
  <pageSetup scale="72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6E363-9F41-4F8D-AFCB-AC8B330D67F9}">
  <sheetPr codeName="Sheet17">
    <pageSetUpPr fitToPage="1"/>
  </sheetPr>
  <dimension ref="A2:T28"/>
  <sheetViews>
    <sheetView zoomScale="90" zoomScaleNormal="90" workbookViewId="0">
      <selection activeCell="C10" sqref="C10"/>
    </sheetView>
  </sheetViews>
  <sheetFormatPr defaultRowHeight="15.75" x14ac:dyDescent="0.25"/>
  <cols>
    <col min="1" max="1" width="2" style="1" customWidth="1"/>
    <col min="2" max="2" width="15.7109375" style="2" bestFit="1" customWidth="1"/>
    <col min="3" max="3" width="22.140625" style="2" customWidth="1"/>
    <col min="4" max="11" width="10.140625" style="1" customWidth="1"/>
    <col min="12" max="12" width="10.140625" style="1" bestFit="1" customWidth="1"/>
    <col min="13" max="13" width="11.28515625" style="1" bestFit="1" customWidth="1"/>
    <col min="14" max="14" width="7.140625" style="1" bestFit="1" customWidth="1"/>
    <col min="15" max="15" width="5.28515625" style="1" customWidth="1"/>
    <col min="16" max="16" width="7.7109375" style="1" bestFit="1" customWidth="1"/>
    <col min="17" max="17" width="8.42578125" style="1" bestFit="1" customWidth="1"/>
    <col min="18" max="18" width="8.5703125" style="1" bestFit="1" customWidth="1"/>
    <col min="19" max="16384" width="9.140625" style="1"/>
  </cols>
  <sheetData>
    <row r="2" spans="1:20" x14ac:dyDescent="0.25">
      <c r="B2" s="2" t="s">
        <v>11</v>
      </c>
      <c r="D2" s="3" t="s">
        <v>159</v>
      </c>
      <c r="S2"/>
      <c r="T2"/>
    </row>
    <row r="3" spans="1:20" ht="16.5" thickBot="1" x14ac:dyDescent="0.3">
      <c r="S3"/>
      <c r="T3"/>
    </row>
    <row r="4" spans="1:20" s="53" customFormat="1" ht="32.25" thickBot="1" x14ac:dyDescent="0.3">
      <c r="B4" s="80" t="s">
        <v>4</v>
      </c>
      <c r="C4" s="81" t="s">
        <v>5</v>
      </c>
      <c r="D4" s="64">
        <v>44702</v>
      </c>
      <c r="E4" s="65">
        <v>44703</v>
      </c>
      <c r="F4" s="64">
        <v>44723</v>
      </c>
      <c r="G4" s="65">
        <v>44724</v>
      </c>
      <c r="H4" s="64">
        <v>44765</v>
      </c>
      <c r="I4" s="65">
        <v>44766</v>
      </c>
      <c r="J4" s="64">
        <v>44786</v>
      </c>
      <c r="K4" s="65">
        <v>44787</v>
      </c>
      <c r="L4" s="64">
        <v>44842</v>
      </c>
      <c r="M4" s="65">
        <v>44843</v>
      </c>
      <c r="N4" s="113" t="s">
        <v>40</v>
      </c>
      <c r="O4" s="112" t="s">
        <v>30</v>
      </c>
      <c r="P4" s="66" t="s">
        <v>0</v>
      </c>
      <c r="Q4" s="66" t="s">
        <v>1</v>
      </c>
      <c r="R4" s="67" t="s">
        <v>27</v>
      </c>
      <c r="S4" s="55"/>
      <c r="T4" s="55"/>
    </row>
    <row r="5" spans="1:20" x14ac:dyDescent="0.25">
      <c r="B5" s="50" t="s">
        <v>151</v>
      </c>
      <c r="C5" s="51" t="s">
        <v>152</v>
      </c>
      <c r="D5" s="35"/>
      <c r="E5" s="36"/>
      <c r="F5" s="35"/>
      <c r="G5" s="36"/>
      <c r="H5" s="30">
        <v>5</v>
      </c>
      <c r="I5" s="31">
        <v>5</v>
      </c>
      <c r="J5" s="30">
        <v>3</v>
      </c>
      <c r="K5" s="31">
        <v>3</v>
      </c>
      <c r="L5" s="349"/>
      <c r="M5" s="36"/>
      <c r="N5" s="2">
        <f t="shared" ref="N5:N10" si="0">COUNT(D5:M5)</f>
        <v>4</v>
      </c>
      <c r="O5" s="8" t="str">
        <f t="shared" ref="O5:O10" si="1">IF(N5&gt;4,"Y","N")</f>
        <v>N</v>
      </c>
      <c r="P5" s="73">
        <f t="shared" ref="P5:P10" si="2">SUM(D5:M5)</f>
        <v>16</v>
      </c>
      <c r="Q5" s="74"/>
      <c r="R5" s="74"/>
      <c r="S5"/>
      <c r="T5"/>
    </row>
    <row r="6" spans="1:20" x14ac:dyDescent="0.25">
      <c r="B6" s="43" t="s">
        <v>124</v>
      </c>
      <c r="C6" s="44" t="s">
        <v>125</v>
      </c>
      <c r="D6" s="17">
        <v>1</v>
      </c>
      <c r="E6" s="18">
        <v>1</v>
      </c>
      <c r="F6" s="17">
        <v>1</v>
      </c>
      <c r="G6" s="18">
        <v>1</v>
      </c>
      <c r="H6" s="17">
        <v>3</v>
      </c>
      <c r="I6" s="18">
        <v>3</v>
      </c>
      <c r="J6" s="17">
        <v>1</v>
      </c>
      <c r="K6" s="18">
        <v>1</v>
      </c>
      <c r="L6" s="16">
        <v>3</v>
      </c>
      <c r="M6" s="18">
        <v>1</v>
      </c>
      <c r="N6" s="2">
        <f t="shared" si="0"/>
        <v>10</v>
      </c>
      <c r="O6" s="8" t="str">
        <f t="shared" si="1"/>
        <v>Y</v>
      </c>
      <c r="P6" s="73">
        <f t="shared" si="2"/>
        <v>16</v>
      </c>
      <c r="Q6" s="75">
        <f>$P$5-P6</f>
        <v>0</v>
      </c>
      <c r="R6" s="76">
        <f>P5-P6</f>
        <v>0</v>
      </c>
      <c r="S6"/>
      <c r="T6"/>
    </row>
    <row r="7" spans="1:20" x14ac:dyDescent="0.25">
      <c r="B7" s="43" t="s">
        <v>119</v>
      </c>
      <c r="C7" s="44" t="s">
        <v>111</v>
      </c>
      <c r="D7" s="17">
        <v>3</v>
      </c>
      <c r="E7" s="18">
        <v>3</v>
      </c>
      <c r="F7" s="17">
        <v>3</v>
      </c>
      <c r="G7" s="18">
        <v>3</v>
      </c>
      <c r="H7" s="17">
        <v>1</v>
      </c>
      <c r="I7" s="18">
        <v>1</v>
      </c>
      <c r="J7" s="243"/>
      <c r="K7" s="244"/>
      <c r="L7" s="251"/>
      <c r="M7" s="350"/>
      <c r="N7" s="2">
        <f t="shared" si="0"/>
        <v>6</v>
      </c>
      <c r="O7" s="8" t="str">
        <f t="shared" si="1"/>
        <v>Y</v>
      </c>
      <c r="P7" s="73">
        <f t="shared" si="2"/>
        <v>14</v>
      </c>
      <c r="Q7" s="75">
        <f t="shared" ref="Q7:Q15" si="3">$P$5-P7</f>
        <v>2</v>
      </c>
      <c r="R7" s="76">
        <f>P6-P7</f>
        <v>2</v>
      </c>
      <c r="S7"/>
      <c r="T7"/>
    </row>
    <row r="8" spans="1:20" x14ac:dyDescent="0.25">
      <c r="B8" s="43" t="s">
        <v>155</v>
      </c>
      <c r="C8" s="44" t="s">
        <v>156</v>
      </c>
      <c r="D8" s="243"/>
      <c r="E8" s="244"/>
      <c r="F8" s="243"/>
      <c r="G8" s="244"/>
      <c r="H8" s="243"/>
      <c r="I8" s="244"/>
      <c r="J8" s="243"/>
      <c r="K8" s="244"/>
      <c r="L8" s="16">
        <v>5</v>
      </c>
      <c r="M8" s="18">
        <v>3</v>
      </c>
      <c r="N8" s="2">
        <f t="shared" si="0"/>
        <v>2</v>
      </c>
      <c r="O8" s="8" t="str">
        <f t="shared" si="1"/>
        <v>N</v>
      </c>
      <c r="P8" s="73">
        <f t="shared" si="2"/>
        <v>8</v>
      </c>
      <c r="Q8" s="75">
        <f t="shared" si="3"/>
        <v>8</v>
      </c>
      <c r="R8" s="76">
        <f t="shared" ref="R8:R15" si="4">P7-P8</f>
        <v>6</v>
      </c>
      <c r="S8"/>
      <c r="T8"/>
    </row>
    <row r="9" spans="1:20" x14ac:dyDescent="0.25">
      <c r="B9" s="59" t="s">
        <v>318</v>
      </c>
      <c r="C9" s="60" t="s">
        <v>319</v>
      </c>
      <c r="D9" s="243"/>
      <c r="E9" s="244"/>
      <c r="F9" s="243"/>
      <c r="G9" s="244"/>
      <c r="H9" s="243"/>
      <c r="I9" s="244"/>
      <c r="J9" s="243"/>
      <c r="K9" s="244"/>
      <c r="L9" s="16">
        <v>1</v>
      </c>
      <c r="M9" s="18">
        <v>5</v>
      </c>
      <c r="N9" s="2">
        <f t="shared" si="0"/>
        <v>2</v>
      </c>
      <c r="O9" s="8" t="str">
        <f t="shared" si="1"/>
        <v>N</v>
      </c>
      <c r="P9" s="73">
        <f t="shared" si="2"/>
        <v>6</v>
      </c>
      <c r="Q9" s="75">
        <f t="shared" si="3"/>
        <v>10</v>
      </c>
      <c r="R9" s="76">
        <f t="shared" si="4"/>
        <v>2</v>
      </c>
      <c r="S9"/>
      <c r="T9"/>
    </row>
    <row r="10" spans="1:20" x14ac:dyDescent="0.25">
      <c r="B10" s="43" t="s">
        <v>283</v>
      </c>
      <c r="C10" s="44" t="s">
        <v>284</v>
      </c>
      <c r="D10" s="243"/>
      <c r="E10" s="244"/>
      <c r="F10" s="243"/>
      <c r="G10" s="244"/>
      <c r="H10" s="243"/>
      <c r="I10" s="244"/>
      <c r="J10" s="17">
        <v>5</v>
      </c>
      <c r="K10" s="244"/>
      <c r="L10" s="251"/>
      <c r="M10" s="244"/>
      <c r="N10" s="2">
        <f t="shared" si="0"/>
        <v>1</v>
      </c>
      <c r="O10" s="8" t="str">
        <f t="shared" si="1"/>
        <v>N</v>
      </c>
      <c r="P10" s="73">
        <f t="shared" si="2"/>
        <v>5</v>
      </c>
      <c r="Q10" s="75">
        <f t="shared" si="3"/>
        <v>11</v>
      </c>
      <c r="R10" s="76">
        <f t="shared" si="4"/>
        <v>1</v>
      </c>
      <c r="S10"/>
      <c r="T10"/>
    </row>
    <row r="11" spans="1:20" x14ac:dyDescent="0.25">
      <c r="B11" s="43"/>
      <c r="C11" s="44"/>
      <c r="D11" s="17"/>
      <c r="E11" s="18"/>
      <c r="F11" s="17"/>
      <c r="G11" s="18"/>
      <c r="H11" s="17"/>
      <c r="I11" s="18"/>
      <c r="J11" s="17"/>
      <c r="K11" s="18"/>
      <c r="L11" s="16"/>
      <c r="M11" s="135"/>
      <c r="N11" s="2">
        <f t="shared" ref="N11:N15" si="5">COUNT(D11:M11)</f>
        <v>0</v>
      </c>
      <c r="O11" s="8" t="str">
        <f t="shared" ref="O11:O15" si="6">IF(N11&gt;4,"Y","N")</f>
        <v>N</v>
      </c>
      <c r="P11" s="73">
        <f t="shared" ref="P11:P15" si="7">SUM(D11:M11)</f>
        <v>0</v>
      </c>
      <c r="Q11" s="75">
        <f t="shared" si="3"/>
        <v>16</v>
      </c>
      <c r="R11" s="76">
        <f t="shared" si="4"/>
        <v>5</v>
      </c>
      <c r="S11"/>
      <c r="T11"/>
    </row>
    <row r="12" spans="1:20" x14ac:dyDescent="0.25">
      <c r="B12" s="43"/>
      <c r="C12" s="44"/>
      <c r="D12" s="17"/>
      <c r="E12" s="18"/>
      <c r="F12" s="17"/>
      <c r="G12" s="18"/>
      <c r="H12" s="17"/>
      <c r="I12" s="18"/>
      <c r="J12" s="17"/>
      <c r="K12" s="18"/>
      <c r="L12" s="137"/>
      <c r="M12" s="135"/>
      <c r="N12" s="2">
        <f t="shared" si="5"/>
        <v>0</v>
      </c>
      <c r="O12" s="8" t="str">
        <f t="shared" si="6"/>
        <v>N</v>
      </c>
      <c r="P12" s="73">
        <f t="shared" si="7"/>
        <v>0</v>
      </c>
      <c r="Q12" s="75">
        <f t="shared" si="3"/>
        <v>16</v>
      </c>
      <c r="R12" s="76">
        <f t="shared" si="4"/>
        <v>0</v>
      </c>
      <c r="S12"/>
      <c r="T12"/>
    </row>
    <row r="13" spans="1:20" x14ac:dyDescent="0.25">
      <c r="B13" s="43"/>
      <c r="C13" s="44"/>
      <c r="D13" s="17"/>
      <c r="E13" s="18"/>
      <c r="F13" s="17"/>
      <c r="G13" s="18"/>
      <c r="H13" s="17"/>
      <c r="I13" s="18"/>
      <c r="J13" s="17"/>
      <c r="K13" s="18"/>
      <c r="L13" s="137"/>
      <c r="M13" s="135"/>
      <c r="N13" s="2">
        <f t="shared" si="5"/>
        <v>0</v>
      </c>
      <c r="O13" s="8" t="str">
        <f t="shared" si="6"/>
        <v>N</v>
      </c>
      <c r="P13" s="73">
        <f t="shared" si="7"/>
        <v>0</v>
      </c>
      <c r="Q13" s="75">
        <f t="shared" si="3"/>
        <v>16</v>
      </c>
      <c r="R13" s="76">
        <f t="shared" si="4"/>
        <v>0</v>
      </c>
      <c r="S13"/>
      <c r="T13"/>
    </row>
    <row r="14" spans="1:20" x14ac:dyDescent="0.25">
      <c r="B14" s="49"/>
      <c r="C14" s="92"/>
      <c r="D14" s="28"/>
      <c r="E14" s="29"/>
      <c r="F14" s="28"/>
      <c r="G14" s="29"/>
      <c r="H14" s="28"/>
      <c r="I14" s="29"/>
      <c r="J14" s="28"/>
      <c r="K14" s="29"/>
      <c r="L14" s="138"/>
      <c r="M14" s="136"/>
      <c r="N14" s="2">
        <f t="shared" si="5"/>
        <v>0</v>
      </c>
      <c r="O14" s="8" t="str">
        <f t="shared" si="6"/>
        <v>N</v>
      </c>
      <c r="P14" s="73">
        <f t="shared" si="7"/>
        <v>0</v>
      </c>
      <c r="Q14" s="75">
        <f t="shared" ref="Q14" si="8">$P$5-P14</f>
        <v>16</v>
      </c>
      <c r="R14" s="76">
        <f t="shared" si="4"/>
        <v>0</v>
      </c>
      <c r="S14"/>
      <c r="T14"/>
    </row>
    <row r="15" spans="1:20" ht="16.5" thickBot="1" x14ac:dyDescent="0.3">
      <c r="B15" s="45"/>
      <c r="C15" s="46"/>
      <c r="D15" s="23"/>
      <c r="E15" s="24"/>
      <c r="F15" s="23"/>
      <c r="G15" s="24"/>
      <c r="H15" s="23"/>
      <c r="I15" s="24"/>
      <c r="J15" s="23"/>
      <c r="K15" s="24"/>
      <c r="L15" s="86"/>
      <c r="M15" s="22"/>
      <c r="N15" s="2">
        <f t="shared" si="5"/>
        <v>0</v>
      </c>
      <c r="O15" s="8" t="str">
        <f t="shared" si="6"/>
        <v>N</v>
      </c>
      <c r="P15" s="73">
        <f t="shared" si="7"/>
        <v>0</v>
      </c>
      <c r="Q15" s="75">
        <f t="shared" si="3"/>
        <v>16</v>
      </c>
      <c r="R15" s="76">
        <f t="shared" si="4"/>
        <v>0</v>
      </c>
      <c r="S15"/>
      <c r="T15"/>
    </row>
    <row r="16" spans="1:20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</row>
    <row r="17" spans="2:14" x14ac:dyDescent="0.25">
      <c r="B17" s="1"/>
      <c r="C17" s="1"/>
      <c r="D17" s="2">
        <v>1</v>
      </c>
      <c r="E17" s="2">
        <v>2</v>
      </c>
      <c r="F17" s="2">
        <v>3</v>
      </c>
      <c r="G17" s="2">
        <v>4</v>
      </c>
      <c r="H17" s="2">
        <v>5</v>
      </c>
      <c r="I17" s="2">
        <v>6</v>
      </c>
      <c r="J17" s="2">
        <v>7</v>
      </c>
      <c r="K17" s="2">
        <v>8</v>
      </c>
      <c r="L17" s="2">
        <v>9</v>
      </c>
      <c r="M17" s="2">
        <v>10</v>
      </c>
      <c r="N17" s="2"/>
    </row>
    <row r="18" spans="2:14" x14ac:dyDescent="0.25">
      <c r="B18" s="1"/>
      <c r="C18" s="1"/>
    </row>
    <row r="19" spans="2:14" x14ac:dyDescent="0.25">
      <c r="D19" s="1" t="s">
        <v>32</v>
      </c>
    </row>
    <row r="20" spans="2:14" x14ac:dyDescent="0.25">
      <c r="D20" s="1" t="s">
        <v>37</v>
      </c>
    </row>
    <row r="21" spans="2:14" x14ac:dyDescent="0.25">
      <c r="D21" s="1" t="s">
        <v>132</v>
      </c>
    </row>
    <row r="22" spans="2:14" x14ac:dyDescent="0.25">
      <c r="D22" s="1" t="s">
        <v>33</v>
      </c>
    </row>
    <row r="24" spans="2:14" x14ac:dyDescent="0.25">
      <c r="B24" s="103"/>
    </row>
    <row r="25" spans="2:14" x14ac:dyDescent="0.25">
      <c r="C25"/>
      <c r="D25" s="126"/>
    </row>
    <row r="26" spans="2:14" x14ac:dyDescent="0.25">
      <c r="C26"/>
    </row>
    <row r="27" spans="2:14" x14ac:dyDescent="0.25">
      <c r="C27"/>
    </row>
    <row r="28" spans="2:14" x14ac:dyDescent="0.25">
      <c r="C28"/>
    </row>
  </sheetData>
  <sortState xmlns:xlrd2="http://schemas.microsoft.com/office/spreadsheetml/2017/richdata2" ref="B5:P10">
    <sortCondition descending="1" ref="P5:P10"/>
  </sortState>
  <conditionalFormatting sqref="O5:O15">
    <cfRule type="containsText" dxfId="23" priority="1" operator="containsText" text="N">
      <formula>NOT(ISERROR(SEARCH("N",O5)))</formula>
    </cfRule>
    <cfRule type="cellIs" dxfId="22" priority="2" operator="equal">
      <formula>"Y"</formula>
    </cfRule>
  </conditionalFormatting>
  <printOptions horizontalCentered="1" verticalCentered="1"/>
  <pageMargins left="0.25" right="0.25" top="0.75" bottom="0.75" header="0.3" footer="0.3"/>
  <pageSetup scale="76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4A5FC-0765-41B4-9863-F536423D6C79}">
  <sheetPr codeName="Sheet29">
    <tabColor rgb="FFFF0000"/>
    <pageSetUpPr fitToPage="1"/>
  </sheetPr>
  <dimension ref="A1:S19"/>
  <sheetViews>
    <sheetView zoomScale="90" zoomScaleNormal="90" workbookViewId="0">
      <selection activeCell="K18" sqref="K18"/>
    </sheetView>
  </sheetViews>
  <sheetFormatPr defaultRowHeight="15.75" x14ac:dyDescent="0.25"/>
  <cols>
    <col min="1" max="1" width="3.7109375" style="1" customWidth="1"/>
    <col min="2" max="2" width="23" style="2" customWidth="1"/>
    <col min="3" max="3" width="24.140625" style="2" bestFit="1" customWidth="1"/>
    <col min="4" max="12" width="10.140625" style="1" bestFit="1" customWidth="1"/>
    <col min="13" max="13" width="11.28515625" style="1" bestFit="1" customWidth="1"/>
    <col min="14" max="14" width="7.140625" style="1" bestFit="1" customWidth="1"/>
    <col min="15" max="15" width="5.7109375" style="1" customWidth="1"/>
    <col min="16" max="16" width="6.42578125" style="1" bestFit="1" customWidth="1"/>
    <col min="17" max="17" width="8.42578125" style="1" bestFit="1" customWidth="1"/>
    <col min="18" max="18" width="8.7109375" style="1" bestFit="1" customWidth="1"/>
    <col min="19" max="16384" width="9.140625" style="1"/>
  </cols>
  <sheetData>
    <row r="1" spans="1:19" x14ac:dyDescent="0.25">
      <c r="D1" s="14"/>
      <c r="E1" s="14"/>
      <c r="F1" s="14"/>
      <c r="G1" s="14"/>
      <c r="H1" s="14"/>
      <c r="R1" s="7"/>
    </row>
    <row r="2" spans="1:19" x14ac:dyDescent="0.25">
      <c r="B2" s="8" t="s">
        <v>8</v>
      </c>
      <c r="D2" s="3" t="s">
        <v>26</v>
      </c>
      <c r="H2" s="14"/>
      <c r="R2" s="7"/>
      <c r="S2"/>
    </row>
    <row r="3" spans="1:19" ht="16.5" thickBot="1" x14ac:dyDescent="0.3">
      <c r="D3" s="8"/>
      <c r="H3" s="14"/>
      <c r="R3" s="7"/>
      <c r="S3"/>
    </row>
    <row r="4" spans="1:19" ht="32.25" thickBot="1" x14ac:dyDescent="0.3">
      <c r="B4" s="38" t="s">
        <v>4</v>
      </c>
      <c r="C4" s="39" t="s">
        <v>5</v>
      </c>
      <c r="D4" s="115">
        <v>44702</v>
      </c>
      <c r="E4" s="116">
        <v>44703</v>
      </c>
      <c r="F4" s="64">
        <v>44723</v>
      </c>
      <c r="G4" s="65">
        <v>44724</v>
      </c>
      <c r="H4" s="64">
        <v>44765</v>
      </c>
      <c r="I4" s="65">
        <v>44766</v>
      </c>
      <c r="J4" s="64">
        <v>44786</v>
      </c>
      <c r="K4" s="65">
        <v>44787</v>
      </c>
      <c r="L4" s="64">
        <v>44842</v>
      </c>
      <c r="M4" s="65">
        <v>44843</v>
      </c>
      <c r="N4" s="113" t="s">
        <v>40</v>
      </c>
      <c r="O4" s="112" t="s">
        <v>30</v>
      </c>
      <c r="P4" s="66" t="s">
        <v>0</v>
      </c>
      <c r="Q4" s="66" t="s">
        <v>1</v>
      </c>
      <c r="R4" s="67" t="s">
        <v>27</v>
      </c>
      <c r="S4"/>
    </row>
    <row r="5" spans="1:19" x14ac:dyDescent="0.25">
      <c r="B5" s="119" t="s">
        <v>160</v>
      </c>
      <c r="C5" s="120" t="s">
        <v>161</v>
      </c>
      <c r="D5" s="143">
        <v>1</v>
      </c>
      <c r="E5" s="121">
        <v>1</v>
      </c>
      <c r="F5" s="260"/>
      <c r="G5" s="261"/>
      <c r="H5" s="260"/>
      <c r="I5" s="261"/>
      <c r="J5" s="260"/>
      <c r="K5" s="261"/>
      <c r="L5" s="381"/>
      <c r="M5" s="382"/>
      <c r="N5" s="2">
        <f>COUNT(D5:M5)</f>
        <v>2</v>
      </c>
      <c r="O5" s="8" t="str">
        <f>IF(N5&gt;4,"Y","N")</f>
        <v>N</v>
      </c>
      <c r="P5" s="73">
        <f>SUM(D5:M5)</f>
        <v>2</v>
      </c>
      <c r="Q5" s="74"/>
      <c r="R5" s="76"/>
      <c r="S5"/>
    </row>
    <row r="6" spans="1:19" ht="16.5" thickBot="1" x14ac:dyDescent="0.3">
      <c r="B6" s="89"/>
      <c r="C6" s="90"/>
      <c r="D6" s="26"/>
      <c r="E6" s="27"/>
      <c r="F6" s="26"/>
      <c r="G6" s="27"/>
      <c r="H6" s="26"/>
      <c r="I6" s="27"/>
      <c r="J6" s="26"/>
      <c r="K6" s="27"/>
      <c r="L6" s="91"/>
      <c r="M6" s="52"/>
      <c r="N6" s="2"/>
      <c r="O6" s="8"/>
      <c r="P6" s="73">
        <f>SUM(D6:M6)</f>
        <v>0</v>
      </c>
      <c r="Q6" s="75">
        <f>$P$5-P6</f>
        <v>2</v>
      </c>
      <c r="R6" s="76">
        <f>P5-P6</f>
        <v>2</v>
      </c>
      <c r="S6"/>
    </row>
    <row r="7" spans="1:19" x14ac:dyDescent="0.25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</row>
    <row r="8" spans="1:19" x14ac:dyDescent="0.25">
      <c r="B8" s="1"/>
      <c r="C8" s="1"/>
      <c r="D8" s="2">
        <v>1</v>
      </c>
      <c r="E8" s="2">
        <v>2</v>
      </c>
      <c r="F8" s="2">
        <v>3</v>
      </c>
      <c r="G8" s="2">
        <v>4</v>
      </c>
      <c r="H8" s="2">
        <v>5</v>
      </c>
      <c r="I8" s="2">
        <v>6</v>
      </c>
      <c r="J8" s="2">
        <v>7</v>
      </c>
      <c r="K8" s="2">
        <v>8</v>
      </c>
      <c r="L8" s="2">
        <v>9</v>
      </c>
      <c r="M8" s="2">
        <v>10</v>
      </c>
      <c r="N8" s="2"/>
    </row>
    <row r="9" spans="1:19" x14ac:dyDescent="0.25">
      <c r="B9" s="1"/>
      <c r="C9" s="1"/>
    </row>
    <row r="10" spans="1:19" x14ac:dyDescent="0.25">
      <c r="B10" s="1"/>
      <c r="C10" s="1"/>
      <c r="D10" s="1" t="s">
        <v>32</v>
      </c>
    </row>
    <row r="11" spans="1:19" x14ac:dyDescent="0.25">
      <c r="D11" s="1" t="s">
        <v>37</v>
      </c>
    </row>
    <row r="12" spans="1:19" x14ac:dyDescent="0.25">
      <c r="D12" s="1" t="s">
        <v>132</v>
      </c>
    </row>
    <row r="13" spans="1:19" x14ac:dyDescent="0.25">
      <c r="D13" s="1" t="s">
        <v>33</v>
      </c>
    </row>
    <row r="15" spans="1:19" x14ac:dyDescent="0.25">
      <c r="B15" s="103"/>
    </row>
    <row r="18" spans="3:3" ht="16.5" thickBot="1" x14ac:dyDescent="0.3">
      <c r="C18" s="122"/>
    </row>
    <row r="19" spans="3:3" ht="16.5" thickTop="1" x14ac:dyDescent="0.25"/>
  </sheetData>
  <conditionalFormatting sqref="O5:O6">
    <cfRule type="containsText" dxfId="21" priority="1" operator="containsText" text="N">
      <formula>NOT(ISERROR(SEARCH("N",O5)))</formula>
    </cfRule>
    <cfRule type="cellIs" dxfId="20" priority="2" operator="equal">
      <formula>"Y"</formula>
    </cfRule>
  </conditionalFormatting>
  <printOptions horizontalCentered="1" verticalCentered="1"/>
  <pageMargins left="0.25" right="0.25" top="0.75" bottom="0.75" header="0.3" footer="0.3"/>
  <pageSetup scale="74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C3569-4C81-4EE3-9CCB-17262CC99EC7}">
  <sheetPr>
    <pageSetUpPr fitToPage="1"/>
  </sheetPr>
  <dimension ref="A1:S24"/>
  <sheetViews>
    <sheetView zoomScale="90" zoomScaleNormal="90" workbookViewId="0">
      <selection activeCell="P20" sqref="P20"/>
    </sheetView>
  </sheetViews>
  <sheetFormatPr defaultRowHeight="15.75" x14ac:dyDescent="0.25"/>
  <cols>
    <col min="1" max="1" width="3.7109375" style="1" customWidth="1"/>
    <col min="2" max="2" width="18.42578125" style="2" bestFit="1" customWidth="1"/>
    <col min="3" max="3" width="24.140625" style="2" bestFit="1" customWidth="1"/>
    <col min="4" max="12" width="10.140625" style="1" bestFit="1" customWidth="1"/>
    <col min="13" max="13" width="11.28515625" style="1" bestFit="1" customWidth="1"/>
    <col min="14" max="14" width="7.140625" style="1" bestFit="1" customWidth="1"/>
    <col min="15" max="15" width="5.7109375" style="1" customWidth="1"/>
    <col min="16" max="16" width="7.7109375" style="1" bestFit="1" customWidth="1"/>
    <col min="17" max="17" width="8.42578125" style="1" bestFit="1" customWidth="1"/>
    <col min="18" max="18" width="8.7109375" style="1" bestFit="1" customWidth="1"/>
    <col min="19" max="16384" width="9.140625" style="1"/>
  </cols>
  <sheetData>
    <row r="1" spans="1:19" x14ac:dyDescent="0.25">
      <c r="D1" s="14"/>
      <c r="E1" s="14"/>
      <c r="F1" s="14"/>
      <c r="G1" s="14"/>
      <c r="H1" s="14"/>
      <c r="R1" s="7"/>
    </row>
    <row r="2" spans="1:19" x14ac:dyDescent="0.25">
      <c r="B2" s="8" t="s">
        <v>8</v>
      </c>
      <c r="C2" s="109"/>
      <c r="D2" s="3" t="s">
        <v>43</v>
      </c>
      <c r="H2" s="14"/>
      <c r="R2" s="7"/>
      <c r="S2"/>
    </row>
    <row r="3" spans="1:19" ht="16.5" thickBot="1" x14ac:dyDescent="0.3">
      <c r="D3" s="8"/>
      <c r="H3" s="14"/>
      <c r="R3" s="7"/>
      <c r="S3"/>
    </row>
    <row r="4" spans="1:19" ht="32.25" thickBot="1" x14ac:dyDescent="0.3">
      <c r="B4" s="38" t="s">
        <v>4</v>
      </c>
      <c r="C4" s="300" t="s">
        <v>5</v>
      </c>
      <c r="D4" s="64">
        <v>44702</v>
      </c>
      <c r="E4" s="65">
        <v>44703</v>
      </c>
      <c r="F4" s="64">
        <v>44723</v>
      </c>
      <c r="G4" s="65">
        <v>44724</v>
      </c>
      <c r="H4" s="64">
        <v>44765</v>
      </c>
      <c r="I4" s="65">
        <v>44766</v>
      </c>
      <c r="J4" s="64">
        <v>44786</v>
      </c>
      <c r="K4" s="65">
        <v>44787</v>
      </c>
      <c r="L4" s="301">
        <v>44842</v>
      </c>
      <c r="M4" s="65">
        <v>44843</v>
      </c>
      <c r="N4" s="113" t="s">
        <v>40</v>
      </c>
      <c r="O4" s="112" t="s">
        <v>30</v>
      </c>
      <c r="P4" s="66" t="s">
        <v>0</v>
      </c>
      <c r="Q4" s="66" t="s">
        <v>1</v>
      </c>
      <c r="R4" s="67" t="s">
        <v>27</v>
      </c>
      <c r="S4"/>
    </row>
    <row r="5" spans="1:19" x14ac:dyDescent="0.25">
      <c r="B5" s="50" t="s">
        <v>96</v>
      </c>
      <c r="C5" s="40" t="s">
        <v>126</v>
      </c>
      <c r="D5" s="30">
        <v>1</v>
      </c>
      <c r="E5" s="31">
        <v>1</v>
      </c>
      <c r="F5" s="30">
        <v>3</v>
      </c>
      <c r="G5" s="31">
        <v>9</v>
      </c>
      <c r="H5" s="30">
        <v>5</v>
      </c>
      <c r="I5" s="31">
        <v>1</v>
      </c>
      <c r="J5" s="35"/>
      <c r="K5" s="36"/>
      <c r="L5" s="383">
        <v>1</v>
      </c>
      <c r="M5" s="373">
        <v>1</v>
      </c>
      <c r="N5" s="2">
        <f>COUNT(D5:M5)</f>
        <v>8</v>
      </c>
      <c r="O5" s="8" t="str">
        <f>IF(N5&gt;4,"Y","N")</f>
        <v>Y</v>
      </c>
      <c r="P5" s="73">
        <f>SUM(D5:M5)</f>
        <v>22</v>
      </c>
      <c r="Q5" s="74"/>
      <c r="R5" s="76"/>
      <c r="S5"/>
    </row>
    <row r="6" spans="1:19" x14ac:dyDescent="0.25">
      <c r="B6" s="43" t="s">
        <v>179</v>
      </c>
      <c r="C6" s="15" t="s">
        <v>180</v>
      </c>
      <c r="D6" s="243"/>
      <c r="E6" s="244"/>
      <c r="F6" s="243"/>
      <c r="G6" s="244"/>
      <c r="H6" s="17">
        <v>0</v>
      </c>
      <c r="I6" s="244"/>
      <c r="J6" s="243"/>
      <c r="K6" s="18">
        <v>0</v>
      </c>
      <c r="L6" s="251"/>
      <c r="M6" s="244"/>
      <c r="N6" s="2">
        <f t="shared" ref="N6:N10" si="0">COUNT(D6:M6)</f>
        <v>2</v>
      </c>
      <c r="O6" s="8" t="str">
        <f t="shared" ref="O6:O10" si="1">IF(N6&gt;4,"Y","N")</f>
        <v>N</v>
      </c>
      <c r="P6" s="73">
        <f t="shared" ref="P6:P10" si="2">SUM(D6:M6)</f>
        <v>0</v>
      </c>
      <c r="Q6" s="74"/>
      <c r="R6" s="76"/>
      <c r="S6"/>
    </row>
    <row r="7" spans="1:19" x14ac:dyDescent="0.25">
      <c r="B7" s="43" t="s">
        <v>229</v>
      </c>
      <c r="C7" s="15" t="s">
        <v>230</v>
      </c>
      <c r="D7" s="243"/>
      <c r="E7" s="244"/>
      <c r="F7" s="243"/>
      <c r="G7" s="244"/>
      <c r="H7" s="243"/>
      <c r="I7" s="244"/>
      <c r="J7" s="17">
        <v>3</v>
      </c>
      <c r="K7" s="244"/>
      <c r="L7" s="251"/>
      <c r="M7" s="244"/>
      <c r="N7" s="2">
        <f t="shared" ref="N7:N9" si="3">COUNT(D7:M7)</f>
        <v>1</v>
      </c>
      <c r="O7" s="8" t="str">
        <f t="shared" ref="O7:O9" si="4">IF(N7&gt;4,"Y","N")</f>
        <v>N</v>
      </c>
      <c r="P7" s="73">
        <f t="shared" ref="P7:P9" si="5">SUM(D7:M7)</f>
        <v>3</v>
      </c>
      <c r="Q7" s="74"/>
      <c r="R7" s="76"/>
      <c r="S7"/>
    </row>
    <row r="8" spans="1:19" x14ac:dyDescent="0.25">
      <c r="B8" s="43" t="s">
        <v>235</v>
      </c>
      <c r="C8" s="15" t="s">
        <v>236</v>
      </c>
      <c r="D8" s="243"/>
      <c r="E8" s="244"/>
      <c r="F8" s="243"/>
      <c r="G8" s="244"/>
      <c r="H8" s="243"/>
      <c r="I8" s="244"/>
      <c r="J8" s="17">
        <v>0</v>
      </c>
      <c r="K8" s="244"/>
      <c r="L8" s="251"/>
      <c r="M8" s="244"/>
      <c r="N8" s="2">
        <f t="shared" si="3"/>
        <v>1</v>
      </c>
      <c r="O8" s="8" t="str">
        <f t="shared" si="4"/>
        <v>N</v>
      </c>
      <c r="P8" s="73">
        <f t="shared" si="5"/>
        <v>0</v>
      </c>
      <c r="Q8" s="74"/>
      <c r="R8" s="76"/>
      <c r="S8"/>
    </row>
    <row r="9" spans="1:19" x14ac:dyDescent="0.25">
      <c r="B9" s="43" t="s">
        <v>179</v>
      </c>
      <c r="C9" s="15" t="s">
        <v>181</v>
      </c>
      <c r="D9" s="243"/>
      <c r="E9" s="244"/>
      <c r="F9" s="243"/>
      <c r="G9" s="244"/>
      <c r="H9" s="243"/>
      <c r="I9" s="244"/>
      <c r="J9" s="243"/>
      <c r="K9" s="18">
        <v>0</v>
      </c>
      <c r="L9" s="251"/>
      <c r="M9" s="244"/>
      <c r="N9" s="2">
        <f t="shared" si="3"/>
        <v>1</v>
      </c>
      <c r="O9" s="8" t="str">
        <f t="shared" si="4"/>
        <v>N</v>
      </c>
      <c r="P9" s="73">
        <f t="shared" si="5"/>
        <v>0</v>
      </c>
      <c r="Q9" s="74"/>
      <c r="R9" s="76"/>
      <c r="S9"/>
    </row>
    <row r="10" spans="1:19" x14ac:dyDescent="0.25">
      <c r="B10" s="43" t="s">
        <v>80</v>
      </c>
      <c r="C10" s="15" t="s">
        <v>84</v>
      </c>
      <c r="D10" s="243"/>
      <c r="E10" s="244"/>
      <c r="F10" s="243"/>
      <c r="G10" s="244"/>
      <c r="H10" s="17">
        <v>0</v>
      </c>
      <c r="I10" s="244"/>
      <c r="J10" s="243"/>
      <c r="K10" s="244"/>
      <c r="L10" s="251"/>
      <c r="M10" s="244"/>
      <c r="N10" s="2">
        <f t="shared" si="0"/>
        <v>1</v>
      </c>
      <c r="O10" s="8" t="str">
        <f t="shared" si="1"/>
        <v>N</v>
      </c>
      <c r="P10" s="73">
        <f t="shared" si="2"/>
        <v>0</v>
      </c>
      <c r="Q10" s="74"/>
      <c r="R10" s="76"/>
      <c r="S10"/>
    </row>
    <row r="11" spans="1:19" ht="16.5" thickBot="1" x14ac:dyDescent="0.3">
      <c r="B11" s="45" t="s">
        <v>186</v>
      </c>
      <c r="C11" s="47" t="s">
        <v>181</v>
      </c>
      <c r="D11" s="249"/>
      <c r="E11" s="250"/>
      <c r="F11" s="23">
        <v>5</v>
      </c>
      <c r="G11" s="250"/>
      <c r="H11" s="249"/>
      <c r="I11" s="250"/>
      <c r="J11" s="249"/>
      <c r="K11" s="250"/>
      <c r="L11" s="371"/>
      <c r="M11" s="250"/>
      <c r="N11" s="2">
        <f>COUNT(D11:M11)</f>
        <v>1</v>
      </c>
      <c r="O11" s="8" t="str">
        <f>IF(N11&gt;4,"Y","N")</f>
        <v>N</v>
      </c>
      <c r="P11" s="73">
        <f>SUM(D11:M11)</f>
        <v>5</v>
      </c>
      <c r="Q11" s="75">
        <f>$P$5-P11</f>
        <v>17</v>
      </c>
      <c r="R11" s="76">
        <f>P5-P11</f>
        <v>17</v>
      </c>
      <c r="S11"/>
    </row>
    <row r="12" spans="1:19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</row>
    <row r="13" spans="1:19" x14ac:dyDescent="0.25">
      <c r="B13" s="1"/>
      <c r="C13" s="1"/>
      <c r="D13" s="2">
        <v>1</v>
      </c>
      <c r="E13" s="2">
        <v>2</v>
      </c>
      <c r="F13" s="2">
        <v>3</v>
      </c>
      <c r="G13" s="2">
        <v>4</v>
      </c>
      <c r="H13" s="2">
        <v>5</v>
      </c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2"/>
    </row>
    <row r="14" spans="1:19" x14ac:dyDescent="0.25">
      <c r="B14" s="1"/>
      <c r="C14" s="1"/>
    </row>
    <row r="15" spans="1:19" x14ac:dyDescent="0.25">
      <c r="B15" s="1"/>
      <c r="C15" s="1"/>
      <c r="D15" s="1" t="s">
        <v>32</v>
      </c>
    </row>
    <row r="16" spans="1:19" x14ac:dyDescent="0.25">
      <c r="D16" s="1" t="s">
        <v>37</v>
      </c>
    </row>
    <row r="17" spans="2:4" x14ac:dyDescent="0.25">
      <c r="D17" s="1" t="s">
        <v>132</v>
      </c>
    </row>
    <row r="18" spans="2:4" x14ac:dyDescent="0.25">
      <c r="D18" s="1" t="s">
        <v>33</v>
      </c>
    </row>
    <row r="20" spans="2:4" x14ac:dyDescent="0.25">
      <c r="B20" s="103"/>
    </row>
    <row r="23" spans="2:4" ht="16.5" thickBot="1" x14ac:dyDescent="0.3">
      <c r="C23" s="122"/>
    </row>
    <row r="24" spans="2:4" ht="16.5" thickTop="1" x14ac:dyDescent="0.25"/>
  </sheetData>
  <conditionalFormatting sqref="O5:O11">
    <cfRule type="containsText" dxfId="19" priority="1" operator="containsText" text="N">
      <formula>NOT(ISERROR(SEARCH("N",O5)))</formula>
    </cfRule>
    <cfRule type="cellIs" dxfId="18" priority="2" operator="equal">
      <formula>"Y"</formula>
    </cfRule>
  </conditionalFormatting>
  <printOptions horizontalCentered="1" verticalCentered="1"/>
  <pageMargins left="0.25" right="0.25" top="0.75" bottom="0.75" header="0.3" footer="0.3"/>
  <pageSetup scale="74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DFE0E-462E-4727-B5BE-ADD9849921F5}">
  <sheetPr>
    <pageSetUpPr fitToPage="1"/>
  </sheetPr>
  <dimension ref="A1:S19"/>
  <sheetViews>
    <sheetView zoomScale="90" zoomScaleNormal="90" workbookViewId="0">
      <selection activeCell="K25" sqref="K25"/>
    </sheetView>
  </sheetViews>
  <sheetFormatPr defaultRowHeight="15.75" x14ac:dyDescent="0.25"/>
  <cols>
    <col min="1" max="1" width="3.7109375" style="1" customWidth="1"/>
    <col min="2" max="2" width="18.42578125" style="2" bestFit="1" customWidth="1"/>
    <col min="3" max="3" width="24.140625" style="2" bestFit="1" customWidth="1"/>
    <col min="4" max="12" width="10.140625" style="1" bestFit="1" customWidth="1"/>
    <col min="13" max="13" width="11.28515625" style="1" bestFit="1" customWidth="1"/>
    <col min="14" max="14" width="7.140625" style="1" bestFit="1" customWidth="1"/>
    <col min="15" max="15" width="5.7109375" style="1" customWidth="1"/>
    <col min="16" max="16" width="7.7109375" style="1" bestFit="1" customWidth="1"/>
    <col min="17" max="17" width="8.42578125" style="1" bestFit="1" customWidth="1"/>
    <col min="18" max="18" width="8.7109375" style="1" bestFit="1" customWidth="1"/>
    <col min="19" max="16384" width="9.140625" style="1"/>
  </cols>
  <sheetData>
    <row r="1" spans="1:19" x14ac:dyDescent="0.25">
      <c r="D1" s="14"/>
      <c r="E1" s="14"/>
      <c r="F1" s="14"/>
      <c r="G1" s="14"/>
      <c r="H1" s="14"/>
      <c r="R1" s="7"/>
    </row>
    <row r="2" spans="1:19" x14ac:dyDescent="0.25">
      <c r="B2" s="8" t="s">
        <v>8</v>
      </c>
      <c r="C2" s="109"/>
      <c r="D2" s="3" t="s">
        <v>206</v>
      </c>
      <c r="H2" s="14"/>
      <c r="R2" s="7"/>
      <c r="S2"/>
    </row>
    <row r="3" spans="1:19" ht="16.5" thickBot="1" x14ac:dyDescent="0.3">
      <c r="D3" s="8"/>
      <c r="H3" s="14"/>
      <c r="R3" s="7"/>
      <c r="S3"/>
    </row>
    <row r="4" spans="1:19" ht="32.25" thickBot="1" x14ac:dyDescent="0.3">
      <c r="B4" s="38" t="s">
        <v>4</v>
      </c>
      <c r="C4" s="39" t="s">
        <v>5</v>
      </c>
      <c r="D4" s="64">
        <v>44702</v>
      </c>
      <c r="E4" s="65">
        <v>44703</v>
      </c>
      <c r="F4" s="64">
        <v>44723</v>
      </c>
      <c r="G4" s="65">
        <v>44724</v>
      </c>
      <c r="H4" s="64">
        <v>44765</v>
      </c>
      <c r="I4" s="65">
        <v>44766</v>
      </c>
      <c r="J4" s="64">
        <v>44786</v>
      </c>
      <c r="K4" s="65">
        <v>44787</v>
      </c>
      <c r="L4" s="64">
        <v>44842</v>
      </c>
      <c r="M4" s="65">
        <v>44843</v>
      </c>
      <c r="N4" s="113" t="s">
        <v>40</v>
      </c>
      <c r="O4" s="112" t="s">
        <v>30</v>
      </c>
      <c r="P4" s="66" t="s">
        <v>0</v>
      </c>
      <c r="Q4" s="66" t="s">
        <v>1</v>
      </c>
      <c r="R4" s="67" t="s">
        <v>27</v>
      </c>
      <c r="S4"/>
    </row>
    <row r="5" spans="1:19" x14ac:dyDescent="0.25">
      <c r="B5" s="87" t="s">
        <v>194</v>
      </c>
      <c r="C5" s="88" t="s">
        <v>195</v>
      </c>
      <c r="D5" s="260"/>
      <c r="E5" s="261"/>
      <c r="F5" s="143">
        <v>1</v>
      </c>
      <c r="G5" s="121">
        <v>1</v>
      </c>
      <c r="H5" s="25">
        <v>1</v>
      </c>
      <c r="I5" s="139">
        <v>1</v>
      </c>
      <c r="J5" s="344"/>
      <c r="K5" s="345"/>
      <c r="L5" s="384"/>
      <c r="M5" s="385"/>
      <c r="N5" s="2">
        <f>COUNT(D5:M5)</f>
        <v>4</v>
      </c>
      <c r="O5" s="8" t="str">
        <f>IF(N5&gt;4,"Y","N")</f>
        <v>N</v>
      </c>
      <c r="P5" s="73">
        <f t="shared" ref="P5" si="0">SUM(D5:M5)</f>
        <v>4</v>
      </c>
      <c r="Q5" s="74"/>
      <c r="R5" s="76"/>
      <c r="S5"/>
    </row>
    <row r="6" spans="1:19" ht="16.5" thickBot="1" x14ac:dyDescent="0.3">
      <c r="B6" s="89"/>
      <c r="C6" s="90"/>
      <c r="D6" s="262"/>
      <c r="E6" s="263"/>
      <c r="F6" s="26"/>
      <c r="G6" s="27"/>
      <c r="H6" s="26"/>
      <c r="I6" s="27"/>
      <c r="J6" s="26"/>
      <c r="K6" s="27"/>
      <c r="L6" s="91"/>
      <c r="M6" s="52"/>
      <c r="P6" s="73"/>
      <c r="Q6" s="75"/>
      <c r="R6" s="76"/>
      <c r="S6"/>
    </row>
    <row r="7" spans="1:19" x14ac:dyDescent="0.25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</row>
    <row r="8" spans="1:19" x14ac:dyDescent="0.25">
      <c r="B8" s="1"/>
      <c r="C8" s="1"/>
      <c r="D8" s="2">
        <v>1</v>
      </c>
      <c r="E8" s="2">
        <v>2</v>
      </c>
      <c r="F8" s="2">
        <v>3</v>
      </c>
      <c r="G8" s="2">
        <v>4</v>
      </c>
      <c r="H8" s="2">
        <v>5</v>
      </c>
      <c r="I8" s="2">
        <v>6</v>
      </c>
      <c r="J8" s="2">
        <v>7</v>
      </c>
      <c r="K8" s="2">
        <v>8</v>
      </c>
      <c r="L8" s="2">
        <v>9</v>
      </c>
      <c r="M8" s="2">
        <v>10</v>
      </c>
      <c r="N8" s="2"/>
    </row>
    <row r="9" spans="1:19" x14ac:dyDescent="0.25">
      <c r="B9" s="1"/>
      <c r="C9" s="1"/>
    </row>
    <row r="10" spans="1:19" x14ac:dyDescent="0.25">
      <c r="B10" s="1"/>
      <c r="C10" s="1"/>
      <c r="D10" s="1" t="s">
        <v>32</v>
      </c>
    </row>
    <row r="11" spans="1:19" x14ac:dyDescent="0.25">
      <c r="D11" s="1" t="s">
        <v>37</v>
      </c>
    </row>
    <row r="12" spans="1:19" x14ac:dyDescent="0.25">
      <c r="D12" s="1" t="s">
        <v>132</v>
      </c>
    </row>
    <row r="13" spans="1:19" x14ac:dyDescent="0.25">
      <c r="D13" s="1" t="s">
        <v>33</v>
      </c>
    </row>
    <row r="15" spans="1:19" x14ac:dyDescent="0.25">
      <c r="B15" s="103"/>
    </row>
    <row r="18" spans="3:3" ht="16.5" thickBot="1" x14ac:dyDescent="0.3">
      <c r="C18" s="122"/>
    </row>
    <row r="19" spans="3:3" ht="16.5" thickTop="1" x14ac:dyDescent="0.25"/>
  </sheetData>
  <conditionalFormatting sqref="O5">
    <cfRule type="containsText" dxfId="17" priority="1" operator="containsText" text="N">
      <formula>NOT(ISERROR(SEARCH("N",O5)))</formula>
    </cfRule>
    <cfRule type="cellIs" dxfId="16" priority="2" operator="equal">
      <formula>"Y"</formula>
    </cfRule>
  </conditionalFormatting>
  <printOptions horizontalCentered="1" verticalCentered="1"/>
  <pageMargins left="0.25" right="0.25" top="0.75" bottom="0.75" header="0.3" footer="0.3"/>
  <pageSetup scale="74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078FF-2563-49FA-B9D8-A79BF8EEDA4E}">
  <sheetPr codeName="Sheet7">
    <pageSetUpPr fitToPage="1"/>
  </sheetPr>
  <dimension ref="A2:S35"/>
  <sheetViews>
    <sheetView zoomScale="90" zoomScaleNormal="90" workbookViewId="0">
      <selection activeCell="N28" sqref="N28"/>
    </sheetView>
  </sheetViews>
  <sheetFormatPr defaultRowHeight="15.75" x14ac:dyDescent="0.25"/>
  <cols>
    <col min="1" max="1" width="3.7109375" style="8" customWidth="1"/>
    <col min="2" max="2" width="18.28515625" style="2" customWidth="1"/>
    <col min="3" max="3" width="22.42578125" style="2" bestFit="1" customWidth="1"/>
    <col min="4" max="12" width="10.140625" style="1" bestFit="1" customWidth="1"/>
    <col min="13" max="13" width="11.28515625" style="1" bestFit="1" customWidth="1"/>
    <col min="14" max="14" width="7.140625" style="1" bestFit="1" customWidth="1"/>
    <col min="15" max="15" width="6.42578125" style="1" customWidth="1"/>
    <col min="16" max="16" width="7.7109375" style="1" bestFit="1" customWidth="1"/>
    <col min="17" max="17" width="9.28515625" style="1" bestFit="1" customWidth="1"/>
    <col min="18" max="18" width="8.5703125" style="1" bestFit="1" customWidth="1"/>
    <col min="19" max="16384" width="9.140625" style="1"/>
  </cols>
  <sheetData>
    <row r="2" spans="1:19" x14ac:dyDescent="0.25">
      <c r="B2" s="8" t="s">
        <v>8</v>
      </c>
      <c r="C2" s="8" t="s">
        <v>42</v>
      </c>
      <c r="S2"/>
    </row>
    <row r="3" spans="1:19" ht="16.5" thickBot="1" x14ac:dyDescent="0.3">
      <c r="D3" s="8"/>
      <c r="S3"/>
    </row>
    <row r="4" spans="1:19" s="53" customFormat="1" ht="32.25" customHeight="1" thickBot="1" x14ac:dyDescent="0.3">
      <c r="A4" s="10"/>
      <c r="B4" s="54" t="s">
        <v>4</v>
      </c>
      <c r="C4" s="63" t="s">
        <v>5</v>
      </c>
      <c r="D4" s="64">
        <v>44702</v>
      </c>
      <c r="E4" s="65">
        <v>44703</v>
      </c>
      <c r="F4" s="64">
        <v>44723</v>
      </c>
      <c r="G4" s="65">
        <v>44724</v>
      </c>
      <c r="H4" s="64">
        <v>44765</v>
      </c>
      <c r="I4" s="65">
        <v>44766</v>
      </c>
      <c r="J4" s="64">
        <v>44786</v>
      </c>
      <c r="K4" s="65">
        <v>44787</v>
      </c>
      <c r="L4" s="64">
        <v>44842</v>
      </c>
      <c r="M4" s="65">
        <v>44843</v>
      </c>
      <c r="N4" s="113" t="s">
        <v>40</v>
      </c>
      <c r="O4" s="112" t="s">
        <v>30</v>
      </c>
      <c r="P4" s="66" t="s">
        <v>0</v>
      </c>
      <c r="Q4" s="66" t="s">
        <v>1</v>
      </c>
      <c r="R4" s="67" t="s">
        <v>27</v>
      </c>
      <c r="S4" s="55"/>
    </row>
    <row r="5" spans="1:19" x14ac:dyDescent="0.25">
      <c r="B5" s="50" t="s">
        <v>109</v>
      </c>
      <c r="C5" s="51" t="s">
        <v>257</v>
      </c>
      <c r="D5" s="30">
        <v>10</v>
      </c>
      <c r="E5" s="30">
        <v>8</v>
      </c>
      <c r="F5" s="30">
        <v>0</v>
      </c>
      <c r="G5" s="31">
        <v>3</v>
      </c>
      <c r="H5" s="30">
        <v>2</v>
      </c>
      <c r="I5" s="31">
        <v>12</v>
      </c>
      <c r="J5" s="30">
        <v>7</v>
      </c>
      <c r="K5" s="31">
        <v>4</v>
      </c>
      <c r="L5" s="30">
        <v>9</v>
      </c>
      <c r="M5" s="31">
        <v>10</v>
      </c>
      <c r="N5" s="2">
        <f>COUNT(D5:M5)</f>
        <v>10</v>
      </c>
      <c r="O5" s="8" t="str">
        <f>IF(N5&gt;4,"Y","N")</f>
        <v>Y</v>
      </c>
      <c r="P5" s="73">
        <f>SUM(D5:M5)</f>
        <v>65</v>
      </c>
      <c r="Q5" s="74"/>
      <c r="R5" s="74"/>
      <c r="S5"/>
    </row>
    <row r="6" spans="1:19" x14ac:dyDescent="0.25">
      <c r="B6" s="43" t="s">
        <v>118</v>
      </c>
      <c r="C6" s="44" t="s">
        <v>328</v>
      </c>
      <c r="D6" s="17">
        <v>12</v>
      </c>
      <c r="E6" s="17">
        <v>0</v>
      </c>
      <c r="F6" s="17">
        <v>14</v>
      </c>
      <c r="G6" s="18">
        <v>1</v>
      </c>
      <c r="H6" s="243"/>
      <c r="I6" s="244"/>
      <c r="J6" s="17">
        <v>9</v>
      </c>
      <c r="K6" s="18">
        <v>10</v>
      </c>
      <c r="L6" s="17">
        <v>3</v>
      </c>
      <c r="M6" s="18">
        <v>6</v>
      </c>
      <c r="N6" s="2">
        <f>COUNT(D6:M6)</f>
        <v>8</v>
      </c>
      <c r="O6" s="8" t="str">
        <f>IF(N6&gt;4,"Y","N")</f>
        <v>Y</v>
      </c>
      <c r="P6" s="73">
        <f>SUM(D6:M6)</f>
        <v>55</v>
      </c>
      <c r="Q6" s="75">
        <f>$P$5-P6</f>
        <v>10</v>
      </c>
      <c r="R6" s="76">
        <f>P5-P6</f>
        <v>10</v>
      </c>
      <c r="S6"/>
    </row>
    <row r="7" spans="1:19" x14ac:dyDescent="0.25">
      <c r="B7" s="43" t="s">
        <v>116</v>
      </c>
      <c r="C7" s="44" t="s">
        <v>117</v>
      </c>
      <c r="D7" s="17">
        <v>7</v>
      </c>
      <c r="E7" s="17">
        <v>3</v>
      </c>
      <c r="F7" s="17">
        <v>6</v>
      </c>
      <c r="G7" s="18">
        <v>5</v>
      </c>
      <c r="H7" s="17">
        <v>11</v>
      </c>
      <c r="I7" s="18">
        <v>10</v>
      </c>
      <c r="J7" s="243"/>
      <c r="K7" s="244"/>
      <c r="L7" s="17">
        <v>7</v>
      </c>
      <c r="M7" s="18">
        <v>0</v>
      </c>
      <c r="N7" s="2">
        <f>COUNT(D7:M7)</f>
        <v>8</v>
      </c>
      <c r="O7" s="8" t="str">
        <f>IF(N7&gt;4,"Y","N")</f>
        <v>Y</v>
      </c>
      <c r="P7" s="73">
        <f>SUM(D7:M7)</f>
        <v>49</v>
      </c>
      <c r="Q7" s="75">
        <f>$P$5-P7</f>
        <v>16</v>
      </c>
      <c r="R7" s="76">
        <f>P6-P7</f>
        <v>6</v>
      </c>
      <c r="S7"/>
    </row>
    <row r="8" spans="1:19" x14ac:dyDescent="0.25">
      <c r="B8" s="43" t="s">
        <v>122</v>
      </c>
      <c r="C8" s="44" t="s">
        <v>123</v>
      </c>
      <c r="D8" s="17">
        <v>0</v>
      </c>
      <c r="E8" s="17">
        <v>6</v>
      </c>
      <c r="F8" s="17">
        <v>10</v>
      </c>
      <c r="G8" s="18">
        <v>0</v>
      </c>
      <c r="H8" s="17">
        <v>1</v>
      </c>
      <c r="I8" s="18">
        <v>4</v>
      </c>
      <c r="J8" s="243"/>
      <c r="K8" s="244"/>
      <c r="L8" s="17">
        <v>11</v>
      </c>
      <c r="M8" s="18">
        <v>8</v>
      </c>
      <c r="N8" s="2">
        <f>COUNT(D8:M8)</f>
        <v>8</v>
      </c>
      <c r="O8" s="8" t="str">
        <f>IF(N8&gt;4,"Y","N")</f>
        <v>Y</v>
      </c>
      <c r="P8" s="73">
        <f>SUM(D8:M8)</f>
        <v>40</v>
      </c>
      <c r="Q8" s="75">
        <f t="shared" ref="Q8:Q21" si="0">$P$5-P8</f>
        <v>25</v>
      </c>
      <c r="R8" s="76">
        <f t="shared" ref="R8:R22" si="1">P7-P8</f>
        <v>9</v>
      </c>
      <c r="S8"/>
    </row>
    <row r="9" spans="1:19" x14ac:dyDescent="0.25">
      <c r="B9" s="43" t="s">
        <v>162</v>
      </c>
      <c r="C9" s="44" t="s">
        <v>163</v>
      </c>
      <c r="D9" s="17">
        <v>1.5</v>
      </c>
      <c r="E9" s="17">
        <v>12</v>
      </c>
      <c r="F9" s="17">
        <v>12</v>
      </c>
      <c r="G9" s="18">
        <v>13</v>
      </c>
      <c r="H9" s="243"/>
      <c r="I9" s="244"/>
      <c r="J9" s="243"/>
      <c r="K9" s="244"/>
      <c r="L9" s="243"/>
      <c r="M9" s="244"/>
      <c r="N9" s="2">
        <f>COUNT(D9:M9)</f>
        <v>4</v>
      </c>
      <c r="O9" s="8" t="str">
        <f>IF(N9&gt;4,"Y","N")</f>
        <v>N</v>
      </c>
      <c r="P9" s="73">
        <f>SUM(D9:M9)</f>
        <v>38.5</v>
      </c>
      <c r="Q9" s="75">
        <f t="shared" si="0"/>
        <v>26.5</v>
      </c>
      <c r="R9" s="76">
        <f t="shared" si="1"/>
        <v>1.5</v>
      </c>
      <c r="S9"/>
    </row>
    <row r="10" spans="1:19" x14ac:dyDescent="0.25">
      <c r="B10" s="43" t="s">
        <v>175</v>
      </c>
      <c r="C10" s="44" t="s">
        <v>170</v>
      </c>
      <c r="D10" s="243"/>
      <c r="E10" s="243"/>
      <c r="F10" s="17">
        <v>2</v>
      </c>
      <c r="G10" s="244"/>
      <c r="H10" s="17">
        <v>9</v>
      </c>
      <c r="I10" s="18">
        <v>8</v>
      </c>
      <c r="J10" s="17">
        <v>4</v>
      </c>
      <c r="K10" s="18">
        <v>8</v>
      </c>
      <c r="L10" s="243"/>
      <c r="M10" s="244"/>
      <c r="N10" s="2">
        <f>COUNT(D10:M10)</f>
        <v>5</v>
      </c>
      <c r="O10" s="8" t="str">
        <f>IF(N10&gt;4,"Y","N")</f>
        <v>Y</v>
      </c>
      <c r="P10" s="73">
        <f>SUM(D10:M10)</f>
        <v>31</v>
      </c>
      <c r="Q10" s="75">
        <f t="shared" si="0"/>
        <v>34</v>
      </c>
      <c r="R10" s="76">
        <f t="shared" si="1"/>
        <v>7.5</v>
      </c>
      <c r="S10"/>
    </row>
    <row r="11" spans="1:19" x14ac:dyDescent="0.25">
      <c r="B11" s="43" t="s">
        <v>166</v>
      </c>
      <c r="C11" s="44" t="s">
        <v>129</v>
      </c>
      <c r="D11" s="17">
        <v>4</v>
      </c>
      <c r="E11" s="17">
        <v>0</v>
      </c>
      <c r="F11" s="17">
        <v>4</v>
      </c>
      <c r="G11" s="18">
        <v>0</v>
      </c>
      <c r="H11" s="17">
        <v>5</v>
      </c>
      <c r="I11" s="18">
        <v>6</v>
      </c>
      <c r="J11" s="243"/>
      <c r="K11" s="244"/>
      <c r="L11" s="17">
        <v>1</v>
      </c>
      <c r="M11" s="18">
        <v>2</v>
      </c>
      <c r="N11" s="2">
        <f>COUNT(D11:M11)</f>
        <v>8</v>
      </c>
      <c r="O11" s="8" t="str">
        <f>IF(N11&gt;4,"Y","N")</f>
        <v>Y</v>
      </c>
      <c r="P11" s="73">
        <f>SUM(D11:M11)</f>
        <v>22</v>
      </c>
      <c r="Q11" s="75">
        <f t="shared" si="0"/>
        <v>43</v>
      </c>
      <c r="R11" s="76">
        <f t="shared" si="1"/>
        <v>9</v>
      </c>
      <c r="S11"/>
    </row>
    <row r="12" spans="1:19" x14ac:dyDescent="0.25">
      <c r="B12" s="43" t="s">
        <v>120</v>
      </c>
      <c r="C12" s="44" t="s">
        <v>121</v>
      </c>
      <c r="D12" s="17">
        <v>7</v>
      </c>
      <c r="E12" s="17">
        <v>10</v>
      </c>
      <c r="F12" s="243"/>
      <c r="G12" s="244"/>
      <c r="H12" s="243"/>
      <c r="I12" s="244"/>
      <c r="J12" s="243"/>
      <c r="K12" s="244"/>
      <c r="L12" s="243"/>
      <c r="M12" s="244"/>
      <c r="N12" s="2">
        <f>COUNT(D12:M12)</f>
        <v>2</v>
      </c>
      <c r="O12" s="8" t="str">
        <f>IF(N12&gt;4,"Y","N")</f>
        <v>N</v>
      </c>
      <c r="P12" s="73">
        <f>SUM(D12:M12)</f>
        <v>17</v>
      </c>
      <c r="Q12" s="75">
        <f t="shared" si="0"/>
        <v>48</v>
      </c>
      <c r="R12" s="76">
        <f t="shared" si="1"/>
        <v>5</v>
      </c>
      <c r="S12"/>
    </row>
    <row r="13" spans="1:19" x14ac:dyDescent="0.25">
      <c r="B13" s="43" t="s">
        <v>196</v>
      </c>
      <c r="C13" s="44" t="s">
        <v>197</v>
      </c>
      <c r="D13" s="243"/>
      <c r="E13" s="244"/>
      <c r="F13" s="17">
        <v>8</v>
      </c>
      <c r="G13" s="18">
        <v>9</v>
      </c>
      <c r="H13" s="243"/>
      <c r="I13" s="244"/>
      <c r="J13" s="243"/>
      <c r="K13" s="244"/>
      <c r="L13" s="243"/>
      <c r="M13" s="244"/>
      <c r="N13" s="2">
        <f>COUNT(D13:M13)</f>
        <v>2</v>
      </c>
      <c r="O13" s="8" t="str">
        <f>IF(N13&gt;4,"Y","N")</f>
        <v>N</v>
      </c>
      <c r="P13" s="73">
        <f>SUM(D13:M13)</f>
        <v>17</v>
      </c>
      <c r="Q13" s="75">
        <f t="shared" si="0"/>
        <v>48</v>
      </c>
      <c r="R13" s="76">
        <f t="shared" si="1"/>
        <v>0</v>
      </c>
      <c r="S13"/>
    </row>
    <row r="14" spans="1:19" x14ac:dyDescent="0.25">
      <c r="B14" s="43" t="s">
        <v>124</v>
      </c>
      <c r="C14" s="44" t="s">
        <v>125</v>
      </c>
      <c r="D14" s="243"/>
      <c r="E14" s="244"/>
      <c r="F14" s="243"/>
      <c r="G14" s="18">
        <v>11</v>
      </c>
      <c r="H14" s="17">
        <v>0</v>
      </c>
      <c r="I14" s="18">
        <v>0</v>
      </c>
      <c r="J14" s="17">
        <v>4</v>
      </c>
      <c r="K14" s="18">
        <v>0</v>
      </c>
      <c r="L14" s="243"/>
      <c r="M14" s="244"/>
      <c r="N14" s="2">
        <f>COUNT(D14:M14)</f>
        <v>5</v>
      </c>
      <c r="O14" s="8" t="str">
        <f>IF(N14&gt;4,"Y","N")</f>
        <v>Y</v>
      </c>
      <c r="P14" s="73">
        <f>SUM(D14:M14)</f>
        <v>15</v>
      </c>
      <c r="Q14" s="75">
        <f t="shared" si="0"/>
        <v>50</v>
      </c>
      <c r="R14" s="76">
        <f t="shared" si="1"/>
        <v>2</v>
      </c>
      <c r="S14"/>
    </row>
    <row r="15" spans="1:19" x14ac:dyDescent="0.25">
      <c r="B15" s="43" t="s">
        <v>198</v>
      </c>
      <c r="C15" s="44" t="s">
        <v>199</v>
      </c>
      <c r="D15" s="243"/>
      <c r="E15" s="244"/>
      <c r="F15" s="17">
        <v>0</v>
      </c>
      <c r="G15" s="244"/>
      <c r="H15" s="17">
        <v>7</v>
      </c>
      <c r="I15" s="18">
        <v>2</v>
      </c>
      <c r="J15" s="243"/>
      <c r="K15" s="244"/>
      <c r="L15" s="243"/>
      <c r="M15" s="244"/>
      <c r="N15" s="2">
        <f>COUNT(D15:M15)</f>
        <v>3</v>
      </c>
      <c r="O15" s="8" t="str">
        <f>IF(N15&gt;4,"Y","N")</f>
        <v>N</v>
      </c>
      <c r="P15" s="73">
        <f>SUM(D15:M15)</f>
        <v>9</v>
      </c>
      <c r="Q15" s="75">
        <f t="shared" si="0"/>
        <v>56</v>
      </c>
      <c r="R15" s="76">
        <f t="shared" si="1"/>
        <v>6</v>
      </c>
      <c r="S15"/>
    </row>
    <row r="16" spans="1:19" x14ac:dyDescent="0.25">
      <c r="B16" s="43" t="s">
        <v>200</v>
      </c>
      <c r="C16" s="44" t="s">
        <v>157</v>
      </c>
      <c r="D16" s="243"/>
      <c r="E16" s="244"/>
      <c r="F16" s="17">
        <v>0</v>
      </c>
      <c r="G16" s="18">
        <v>7</v>
      </c>
      <c r="H16" s="243"/>
      <c r="I16" s="18">
        <v>0</v>
      </c>
      <c r="J16" s="17">
        <v>1</v>
      </c>
      <c r="K16" s="244"/>
      <c r="L16" s="243"/>
      <c r="M16" s="244"/>
      <c r="N16" s="2">
        <f>COUNT(D16:M16)</f>
        <v>4</v>
      </c>
      <c r="O16" s="8" t="str">
        <f>IF(N16&gt;4,"Y","N")</f>
        <v>N</v>
      </c>
      <c r="P16" s="73">
        <f>SUM(D16:M16)</f>
        <v>8</v>
      </c>
      <c r="Q16" s="75">
        <f t="shared" si="0"/>
        <v>57</v>
      </c>
      <c r="R16" s="76">
        <f t="shared" si="1"/>
        <v>1</v>
      </c>
      <c r="S16"/>
    </row>
    <row r="17" spans="2:19" x14ac:dyDescent="0.25">
      <c r="B17" s="43" t="s">
        <v>242</v>
      </c>
      <c r="C17" s="44" t="s">
        <v>243</v>
      </c>
      <c r="D17" s="243"/>
      <c r="E17" s="244"/>
      <c r="F17" s="243"/>
      <c r="G17" s="244"/>
      <c r="H17" s="243"/>
      <c r="I17" s="244"/>
      <c r="J17" s="243"/>
      <c r="K17" s="18">
        <v>6</v>
      </c>
      <c r="L17" s="243"/>
      <c r="M17" s="244"/>
      <c r="N17" s="2">
        <f>COUNT(D17:M17)</f>
        <v>1</v>
      </c>
      <c r="O17" s="8" t="str">
        <f>IF(N17&gt;4,"Y","N")</f>
        <v>N</v>
      </c>
      <c r="P17" s="73">
        <f>SUM(D17:M17)</f>
        <v>6</v>
      </c>
      <c r="Q17" s="75">
        <f t="shared" si="0"/>
        <v>59</v>
      </c>
      <c r="R17" s="76">
        <f t="shared" si="1"/>
        <v>2</v>
      </c>
      <c r="S17"/>
    </row>
    <row r="18" spans="2:19" x14ac:dyDescent="0.25">
      <c r="B18" s="43" t="s">
        <v>327</v>
      </c>
      <c r="C18" s="44" t="s">
        <v>326</v>
      </c>
      <c r="D18" s="243"/>
      <c r="E18" s="244"/>
      <c r="F18" s="243"/>
      <c r="G18" s="244"/>
      <c r="H18" s="243"/>
      <c r="I18" s="244"/>
      <c r="J18" s="243"/>
      <c r="K18" s="244"/>
      <c r="L18" s="17">
        <v>5</v>
      </c>
      <c r="M18" s="244"/>
      <c r="N18" s="2">
        <f>COUNT(D18:M18)</f>
        <v>1</v>
      </c>
      <c r="O18" s="8" t="str">
        <f>IF(N18&gt;4,"Y","N")</f>
        <v>N</v>
      </c>
      <c r="P18" s="73">
        <f>SUM(D18:M18)</f>
        <v>5</v>
      </c>
      <c r="Q18" s="75">
        <f t="shared" si="0"/>
        <v>60</v>
      </c>
      <c r="R18" s="76">
        <f t="shared" si="1"/>
        <v>1</v>
      </c>
      <c r="S18"/>
    </row>
    <row r="19" spans="2:19" x14ac:dyDescent="0.25">
      <c r="B19" s="43" t="s">
        <v>164</v>
      </c>
      <c r="C19" s="44" t="s">
        <v>165</v>
      </c>
      <c r="D19" s="17">
        <v>1.5</v>
      </c>
      <c r="E19" s="18">
        <v>3</v>
      </c>
      <c r="F19" s="243"/>
      <c r="G19" s="244"/>
      <c r="H19" s="243"/>
      <c r="I19" s="244"/>
      <c r="J19" s="243"/>
      <c r="K19" s="244"/>
      <c r="L19" s="243"/>
      <c r="M19" s="244"/>
      <c r="N19" s="2">
        <f>COUNT(D19:M19)</f>
        <v>2</v>
      </c>
      <c r="O19" s="8" t="str">
        <f>IF(N19&gt;4,"Y","N")</f>
        <v>N</v>
      </c>
      <c r="P19" s="73">
        <f>SUM(D19:M19)</f>
        <v>4.5</v>
      </c>
      <c r="Q19" s="75">
        <f t="shared" si="0"/>
        <v>60.5</v>
      </c>
      <c r="R19" s="76">
        <f t="shared" si="1"/>
        <v>0.5</v>
      </c>
      <c r="S19"/>
    </row>
    <row r="20" spans="2:19" x14ac:dyDescent="0.25">
      <c r="B20" s="43" t="s">
        <v>330</v>
      </c>
      <c r="C20" s="44" t="s">
        <v>101</v>
      </c>
      <c r="D20" s="243"/>
      <c r="E20" s="244"/>
      <c r="F20" s="243"/>
      <c r="G20" s="244"/>
      <c r="H20" s="243"/>
      <c r="I20" s="244"/>
      <c r="J20" s="243"/>
      <c r="K20" s="244"/>
      <c r="L20" s="243"/>
      <c r="M20" s="18">
        <v>4</v>
      </c>
      <c r="N20" s="2">
        <f>COUNT(D20:M20)</f>
        <v>1</v>
      </c>
      <c r="O20" s="8" t="str">
        <f>IF(N20&gt;4,"Y","N")</f>
        <v>N</v>
      </c>
      <c r="P20" s="73">
        <f>SUM(D20:M20)</f>
        <v>4</v>
      </c>
      <c r="Q20" s="75">
        <f t="shared" si="0"/>
        <v>61</v>
      </c>
      <c r="R20" s="76">
        <f t="shared" si="1"/>
        <v>0.5</v>
      </c>
      <c r="S20"/>
    </row>
    <row r="21" spans="2:19" x14ac:dyDescent="0.25">
      <c r="B21" s="43" t="s">
        <v>240</v>
      </c>
      <c r="C21" s="44" t="s">
        <v>306</v>
      </c>
      <c r="D21" s="243"/>
      <c r="E21" s="244"/>
      <c r="F21" s="243"/>
      <c r="G21" s="244"/>
      <c r="H21" s="243"/>
      <c r="I21" s="244"/>
      <c r="J21" s="243"/>
      <c r="K21" s="18">
        <v>2</v>
      </c>
      <c r="L21" s="243"/>
      <c r="M21" s="244"/>
      <c r="N21" s="2">
        <f>COUNT(D21:M21)</f>
        <v>1</v>
      </c>
      <c r="O21" s="8" t="str">
        <f>IF(N21&gt;4,"Y","N")</f>
        <v>N</v>
      </c>
      <c r="P21" s="73">
        <f>SUM(D21:M21)</f>
        <v>2</v>
      </c>
      <c r="Q21" s="75">
        <f t="shared" si="0"/>
        <v>63</v>
      </c>
      <c r="R21" s="76">
        <f t="shared" si="1"/>
        <v>2</v>
      </c>
      <c r="S21"/>
    </row>
    <row r="22" spans="2:19" x14ac:dyDescent="0.25">
      <c r="B22" s="43" t="s">
        <v>316</v>
      </c>
      <c r="C22" s="44" t="s">
        <v>329</v>
      </c>
      <c r="D22" s="243"/>
      <c r="E22" s="244"/>
      <c r="F22" s="243"/>
      <c r="G22" s="244"/>
      <c r="H22" s="243"/>
      <c r="I22" s="244"/>
      <c r="J22" s="243"/>
      <c r="K22" s="244"/>
      <c r="L22" s="17">
        <v>0</v>
      </c>
      <c r="M22" s="244"/>
      <c r="N22" s="2">
        <f>COUNT(D22:M22)</f>
        <v>1</v>
      </c>
      <c r="O22" s="8" t="str">
        <f>IF(N22&gt;4,"Y","N")</f>
        <v>N</v>
      </c>
      <c r="P22" s="73">
        <f>SUM(D22:M22)</f>
        <v>0</v>
      </c>
      <c r="Q22" s="75">
        <f>$P$5-P22</f>
        <v>65</v>
      </c>
      <c r="R22" s="76">
        <f t="shared" si="1"/>
        <v>2</v>
      </c>
      <c r="S22"/>
    </row>
    <row r="23" spans="2:19" x14ac:dyDescent="0.25">
      <c r="B23" s="1"/>
      <c r="C23" s="1"/>
    </row>
    <row r="24" spans="2:19" x14ac:dyDescent="0.25">
      <c r="B24" s="1"/>
      <c r="C24" s="1"/>
      <c r="D24" s="2">
        <v>1</v>
      </c>
      <c r="E24" s="2">
        <v>2</v>
      </c>
      <c r="F24" s="2">
        <v>3</v>
      </c>
      <c r="G24" s="2">
        <v>4</v>
      </c>
      <c r="H24" s="2">
        <v>5</v>
      </c>
      <c r="I24" s="2">
        <v>6</v>
      </c>
      <c r="J24" s="2">
        <v>7</v>
      </c>
      <c r="K24" s="2">
        <v>8</v>
      </c>
      <c r="L24" s="2">
        <v>9</v>
      </c>
      <c r="M24" s="2">
        <v>10</v>
      </c>
      <c r="N24" s="2"/>
    </row>
    <row r="26" spans="2:19" x14ac:dyDescent="0.25">
      <c r="B26" s="8"/>
      <c r="D26" s="1" t="s">
        <v>32</v>
      </c>
    </row>
    <row r="27" spans="2:19" x14ac:dyDescent="0.25">
      <c r="B27" s="103"/>
      <c r="D27" s="1" t="s">
        <v>37</v>
      </c>
    </row>
    <row r="28" spans="2:19" x14ac:dyDescent="0.25">
      <c r="D28" s="1" t="s">
        <v>132</v>
      </c>
    </row>
    <row r="29" spans="2:19" x14ac:dyDescent="0.25">
      <c r="D29" s="1" t="s">
        <v>33</v>
      </c>
    </row>
    <row r="30" spans="2:19" x14ac:dyDescent="0.25">
      <c r="G30" s="53"/>
    </row>
    <row r="31" spans="2:19" x14ac:dyDescent="0.25">
      <c r="B31" s="103"/>
    </row>
    <row r="32" spans="2:19" x14ac:dyDescent="0.25">
      <c r="C32"/>
    </row>
    <row r="33" spans="3:3" x14ac:dyDescent="0.25">
      <c r="C33"/>
    </row>
    <row r="34" spans="3:3" x14ac:dyDescent="0.25">
      <c r="C34"/>
    </row>
    <row r="35" spans="3:3" x14ac:dyDescent="0.25">
      <c r="C35"/>
    </row>
  </sheetData>
  <sortState xmlns:xlrd2="http://schemas.microsoft.com/office/spreadsheetml/2017/richdata2" ref="B5:P22">
    <sortCondition descending="1" ref="P5:P22"/>
  </sortState>
  <conditionalFormatting sqref="O5:O22">
    <cfRule type="containsText" dxfId="15" priority="1" operator="containsText" text="N">
      <formula>NOT(ISERROR(SEARCH("N",O5)))</formula>
    </cfRule>
    <cfRule type="cellIs" dxfId="14" priority="2" operator="equal">
      <formula>"Y"</formula>
    </cfRule>
  </conditionalFormatting>
  <printOptions horizontalCentered="1" verticalCentered="1"/>
  <pageMargins left="0.25" right="0.25" top="0.75" bottom="0.75" header="0.3" footer="0.3"/>
  <pageSetup scale="72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F73C7-DB23-4167-A52E-C26E5D759AD3}">
  <sheetPr codeName="Sheet8">
    <pageSetUpPr fitToPage="1"/>
  </sheetPr>
  <dimension ref="A1:S32"/>
  <sheetViews>
    <sheetView zoomScale="90" zoomScaleNormal="90" workbookViewId="0">
      <selection activeCell="O30" sqref="O30"/>
    </sheetView>
  </sheetViews>
  <sheetFormatPr defaultRowHeight="15.75" x14ac:dyDescent="0.25"/>
  <cols>
    <col min="1" max="1" width="3.7109375" style="1" customWidth="1"/>
    <col min="2" max="2" width="18.42578125" style="2" bestFit="1" customWidth="1"/>
    <col min="3" max="3" width="24.140625" style="2" bestFit="1" customWidth="1"/>
    <col min="4" max="12" width="10.140625" style="1" bestFit="1" customWidth="1"/>
    <col min="13" max="13" width="11.28515625" style="1" bestFit="1" customWidth="1"/>
    <col min="14" max="14" width="7.140625" style="1" bestFit="1" customWidth="1"/>
    <col min="15" max="15" width="4.42578125" style="1" customWidth="1"/>
    <col min="16" max="16" width="7.7109375" style="1" bestFit="1" customWidth="1"/>
    <col min="17" max="17" width="8.42578125" style="1" bestFit="1" customWidth="1"/>
    <col min="18" max="18" width="8.5703125" style="1" bestFit="1" customWidth="1"/>
    <col min="19" max="16384" width="9.140625" style="1"/>
  </cols>
  <sheetData>
    <row r="1" spans="2:19" x14ac:dyDescent="0.25">
      <c r="D1" s="14"/>
      <c r="E1" s="14"/>
      <c r="F1" s="14"/>
      <c r="G1" s="14"/>
      <c r="H1" s="14"/>
      <c r="R1" s="7"/>
    </row>
    <row r="2" spans="2:19" x14ac:dyDescent="0.25">
      <c r="B2" s="8" t="s">
        <v>8</v>
      </c>
      <c r="C2" s="8" t="s">
        <v>34</v>
      </c>
      <c r="D2" s="8"/>
      <c r="H2" s="14"/>
      <c r="R2" s="7"/>
      <c r="S2"/>
    </row>
    <row r="3" spans="2:19" ht="16.5" thickBot="1" x14ac:dyDescent="0.3">
      <c r="D3" s="8"/>
      <c r="H3" s="14"/>
      <c r="R3" s="7"/>
      <c r="S3"/>
    </row>
    <row r="4" spans="2:19" ht="32.25" thickBot="1" x14ac:dyDescent="0.3">
      <c r="B4" s="38" t="s">
        <v>4</v>
      </c>
      <c r="C4" s="39" t="s">
        <v>5</v>
      </c>
      <c r="D4" s="64">
        <v>44702</v>
      </c>
      <c r="E4" s="65">
        <v>44703</v>
      </c>
      <c r="F4" s="64">
        <v>44723</v>
      </c>
      <c r="G4" s="65">
        <v>44724</v>
      </c>
      <c r="H4" s="64">
        <v>44765</v>
      </c>
      <c r="I4" s="65">
        <v>44766</v>
      </c>
      <c r="J4" s="64">
        <v>44786</v>
      </c>
      <c r="K4" s="65">
        <v>44787</v>
      </c>
      <c r="L4" s="64">
        <v>44842</v>
      </c>
      <c r="M4" s="65">
        <v>44843</v>
      </c>
      <c r="N4" s="113" t="s">
        <v>40</v>
      </c>
      <c r="O4" s="112" t="s">
        <v>30</v>
      </c>
      <c r="P4" s="66" t="s">
        <v>0</v>
      </c>
      <c r="Q4" s="66" t="s">
        <v>1</v>
      </c>
      <c r="R4" s="67" t="s">
        <v>27</v>
      </c>
      <c r="S4"/>
    </row>
    <row r="5" spans="2:19" x14ac:dyDescent="0.25">
      <c r="B5" s="50" t="s">
        <v>122</v>
      </c>
      <c r="C5" s="51" t="s">
        <v>123</v>
      </c>
      <c r="D5" s="30">
        <v>5</v>
      </c>
      <c r="E5" s="31">
        <v>1</v>
      </c>
      <c r="F5" s="30">
        <v>5</v>
      </c>
      <c r="G5" s="31">
        <v>7</v>
      </c>
      <c r="H5" s="30">
        <v>3</v>
      </c>
      <c r="I5" s="31">
        <v>3</v>
      </c>
      <c r="J5" s="35"/>
      <c r="K5" s="346"/>
      <c r="L5" s="30">
        <v>5</v>
      </c>
      <c r="M5" s="31">
        <v>5</v>
      </c>
      <c r="N5" s="2">
        <f>COUNT(D5:M5)</f>
        <v>8</v>
      </c>
      <c r="O5" s="8" t="str">
        <f>IF(N5&gt;4,"Y","N")</f>
        <v>Y</v>
      </c>
      <c r="P5" s="73">
        <f>SUM(D5:M5)</f>
        <v>34</v>
      </c>
      <c r="Q5" s="74"/>
      <c r="R5" s="76"/>
      <c r="S5"/>
    </row>
    <row r="6" spans="2:19" x14ac:dyDescent="0.25">
      <c r="B6" s="43" t="s">
        <v>188</v>
      </c>
      <c r="C6" s="44" t="s">
        <v>189</v>
      </c>
      <c r="D6" s="243"/>
      <c r="E6" s="244"/>
      <c r="F6" s="17">
        <v>7</v>
      </c>
      <c r="G6" s="18">
        <v>5</v>
      </c>
      <c r="H6" s="17">
        <v>5</v>
      </c>
      <c r="I6" s="18">
        <v>5</v>
      </c>
      <c r="J6" s="243"/>
      <c r="K6" s="347"/>
      <c r="L6" s="17">
        <v>3</v>
      </c>
      <c r="M6" s="18">
        <v>3</v>
      </c>
      <c r="N6" s="2">
        <f>COUNT(D6:M6)</f>
        <v>6</v>
      </c>
      <c r="O6" s="8" t="str">
        <f>IF(N6&gt;4,"Y","N")</f>
        <v>Y</v>
      </c>
      <c r="P6" s="83">
        <f>SUM(D6:M6)</f>
        <v>28</v>
      </c>
      <c r="Q6" s="84">
        <f>$P$5-P6</f>
        <v>6</v>
      </c>
      <c r="R6" s="85">
        <f>P5-P6</f>
        <v>6</v>
      </c>
      <c r="S6"/>
    </row>
    <row r="7" spans="2:19" x14ac:dyDescent="0.25">
      <c r="B7" s="43" t="s">
        <v>107</v>
      </c>
      <c r="C7" s="44" t="s">
        <v>108</v>
      </c>
      <c r="D7" s="17">
        <v>7</v>
      </c>
      <c r="E7" s="18">
        <v>3</v>
      </c>
      <c r="F7" s="243"/>
      <c r="G7" s="244"/>
      <c r="H7" s="243"/>
      <c r="I7" s="244"/>
      <c r="J7" s="243"/>
      <c r="K7" s="347"/>
      <c r="L7" s="243"/>
      <c r="M7" s="244"/>
      <c r="N7" s="2">
        <f>COUNT(D7:M7)</f>
        <v>2</v>
      </c>
      <c r="O7" s="8" t="str">
        <f>IF(N7&gt;4,"Y","N")</f>
        <v>N</v>
      </c>
      <c r="P7" s="83">
        <f>SUM(D7:M7)</f>
        <v>10</v>
      </c>
      <c r="Q7" s="84">
        <f t="shared" ref="Q7" si="0">$P$5-P7</f>
        <v>24</v>
      </c>
      <c r="R7" s="85">
        <f t="shared" ref="R7" si="1">P6-P7</f>
        <v>18</v>
      </c>
      <c r="S7"/>
    </row>
    <row r="8" spans="2:19" x14ac:dyDescent="0.25">
      <c r="B8" s="43" t="s">
        <v>166</v>
      </c>
      <c r="C8" s="44" t="s">
        <v>201</v>
      </c>
      <c r="D8" s="243"/>
      <c r="E8" s="244"/>
      <c r="F8" s="17">
        <v>3</v>
      </c>
      <c r="G8" s="18">
        <v>1</v>
      </c>
      <c r="H8" s="17">
        <v>1</v>
      </c>
      <c r="I8" s="18">
        <v>1</v>
      </c>
      <c r="J8" s="243"/>
      <c r="K8" s="347"/>
      <c r="L8" s="17">
        <v>1</v>
      </c>
      <c r="M8" s="18">
        <v>1</v>
      </c>
      <c r="N8" s="2">
        <f>COUNT(D8:M8)</f>
        <v>6</v>
      </c>
      <c r="O8" s="8" t="str">
        <f>IF(N8&gt;4,"Y","N")</f>
        <v>Y</v>
      </c>
      <c r="P8" s="83">
        <f>SUM(D8:M8)</f>
        <v>8</v>
      </c>
      <c r="Q8" s="84">
        <f t="shared" ref="Q8:Q15" si="2">$P$5-P8</f>
        <v>26</v>
      </c>
      <c r="R8" s="85">
        <f t="shared" ref="R8:R15" si="3">P7-P8</f>
        <v>2</v>
      </c>
      <c r="S8"/>
    </row>
    <row r="9" spans="2:19" x14ac:dyDescent="0.25">
      <c r="B9" s="43" t="s">
        <v>196</v>
      </c>
      <c r="C9" s="44" t="s">
        <v>197</v>
      </c>
      <c r="D9" s="243"/>
      <c r="E9" s="244"/>
      <c r="F9" s="17">
        <v>1</v>
      </c>
      <c r="G9" s="18">
        <v>3</v>
      </c>
      <c r="H9" s="243"/>
      <c r="I9" s="244"/>
      <c r="J9" s="243"/>
      <c r="K9" s="347"/>
      <c r="L9" s="243"/>
      <c r="M9" s="244"/>
      <c r="N9" s="2">
        <f>COUNT(D9:M9)</f>
        <v>2</v>
      </c>
      <c r="O9" s="8" t="str">
        <f>IF(N9&gt;4,"Y","N")</f>
        <v>N</v>
      </c>
      <c r="P9" s="83">
        <f>SUM(D9:M9)</f>
        <v>4</v>
      </c>
      <c r="Q9" s="84">
        <f t="shared" si="2"/>
        <v>30</v>
      </c>
      <c r="R9" s="85">
        <f t="shared" si="3"/>
        <v>4</v>
      </c>
      <c r="S9"/>
    </row>
    <row r="10" spans="2:19" x14ac:dyDescent="0.25">
      <c r="B10" s="43" t="s">
        <v>112</v>
      </c>
      <c r="C10" s="44" t="s">
        <v>113</v>
      </c>
      <c r="D10" s="17">
        <v>3</v>
      </c>
      <c r="E10" s="244"/>
      <c r="F10" s="243"/>
      <c r="G10" s="244"/>
      <c r="H10" s="243"/>
      <c r="I10" s="244"/>
      <c r="J10" s="243"/>
      <c r="K10" s="347"/>
      <c r="L10" s="243"/>
      <c r="M10" s="244"/>
      <c r="N10" s="2">
        <f>COUNT(D10:M10)</f>
        <v>1</v>
      </c>
      <c r="O10" s="8" t="str">
        <f>IF(N10&gt;4,"Y","N")</f>
        <v>N</v>
      </c>
      <c r="P10" s="83">
        <f>SUM(D10:M10)</f>
        <v>3</v>
      </c>
      <c r="Q10" s="84">
        <f t="shared" si="2"/>
        <v>31</v>
      </c>
      <c r="R10" s="85">
        <f t="shared" si="3"/>
        <v>1</v>
      </c>
      <c r="S10"/>
    </row>
    <row r="11" spans="2:19" x14ac:dyDescent="0.25">
      <c r="B11" s="43" t="s">
        <v>103</v>
      </c>
      <c r="C11" s="44" t="s">
        <v>104</v>
      </c>
      <c r="D11" s="17">
        <v>1</v>
      </c>
      <c r="E11" s="244"/>
      <c r="F11" s="243"/>
      <c r="G11" s="244"/>
      <c r="H11" s="243"/>
      <c r="I11" s="244"/>
      <c r="J11" s="243"/>
      <c r="K11" s="347"/>
      <c r="L11" s="243"/>
      <c r="M11" s="244"/>
      <c r="N11" s="2">
        <f>COUNT(D11:M11)</f>
        <v>1</v>
      </c>
      <c r="O11" s="8" t="str">
        <f>IF(N11&gt;4,"Y","N")</f>
        <v>N</v>
      </c>
      <c r="P11" s="83">
        <f>SUM(D11:M11)</f>
        <v>1</v>
      </c>
      <c r="Q11" s="84">
        <f t="shared" si="2"/>
        <v>33</v>
      </c>
      <c r="R11" s="85">
        <f t="shared" si="3"/>
        <v>2</v>
      </c>
      <c r="S11"/>
    </row>
    <row r="12" spans="2:19" x14ac:dyDescent="0.25">
      <c r="B12" s="43"/>
      <c r="C12" s="44"/>
      <c r="D12" s="17"/>
      <c r="E12" s="18"/>
      <c r="F12" s="17"/>
      <c r="G12" s="18"/>
      <c r="H12" s="17"/>
      <c r="I12" s="18"/>
      <c r="J12" s="17"/>
      <c r="K12" s="48"/>
      <c r="L12" s="17"/>
      <c r="M12" s="18"/>
      <c r="N12" s="2">
        <f t="shared" ref="N12:N19" si="4">COUNT(D12:M12)</f>
        <v>0</v>
      </c>
      <c r="O12" s="8" t="str">
        <f t="shared" ref="O12:O19" si="5">IF(N12&gt;4,"Y","N")</f>
        <v>N</v>
      </c>
      <c r="P12" s="83">
        <f t="shared" ref="P12:P19" si="6">SUM(D12:M12)</f>
        <v>0</v>
      </c>
      <c r="Q12" s="84">
        <f t="shared" si="2"/>
        <v>34</v>
      </c>
      <c r="R12" s="85">
        <f t="shared" si="3"/>
        <v>1</v>
      </c>
      <c r="S12"/>
    </row>
    <row r="13" spans="2:19" x14ac:dyDescent="0.25">
      <c r="B13" s="43"/>
      <c r="C13" s="44"/>
      <c r="D13" s="17"/>
      <c r="E13" s="18"/>
      <c r="F13" s="17"/>
      <c r="G13" s="18"/>
      <c r="H13" s="17"/>
      <c r="I13" s="18"/>
      <c r="J13" s="17"/>
      <c r="K13" s="48"/>
      <c r="L13" s="17"/>
      <c r="M13" s="18"/>
      <c r="N13" s="2">
        <f t="shared" si="4"/>
        <v>0</v>
      </c>
      <c r="O13" s="8" t="str">
        <f t="shared" si="5"/>
        <v>N</v>
      </c>
      <c r="P13" s="83">
        <f t="shared" si="6"/>
        <v>0</v>
      </c>
      <c r="Q13" s="84">
        <f t="shared" si="2"/>
        <v>34</v>
      </c>
      <c r="R13" s="85">
        <f t="shared" si="3"/>
        <v>0</v>
      </c>
      <c r="S13"/>
    </row>
    <row r="14" spans="2:19" x14ac:dyDescent="0.25">
      <c r="B14" s="43"/>
      <c r="C14" s="44"/>
      <c r="D14" s="17"/>
      <c r="E14" s="18"/>
      <c r="F14" s="17"/>
      <c r="G14" s="18"/>
      <c r="H14" s="17"/>
      <c r="I14" s="18"/>
      <c r="J14" s="17"/>
      <c r="K14" s="48"/>
      <c r="L14" s="17"/>
      <c r="M14" s="18"/>
      <c r="N14" s="2">
        <f t="shared" si="4"/>
        <v>0</v>
      </c>
      <c r="O14" s="8" t="str">
        <f t="shared" si="5"/>
        <v>N</v>
      </c>
      <c r="P14" s="83">
        <f t="shared" si="6"/>
        <v>0</v>
      </c>
      <c r="Q14" s="84">
        <f t="shared" si="2"/>
        <v>34</v>
      </c>
      <c r="R14" s="85">
        <f t="shared" si="3"/>
        <v>0</v>
      </c>
      <c r="S14"/>
    </row>
    <row r="15" spans="2:19" x14ac:dyDescent="0.25">
      <c r="B15" s="43"/>
      <c r="C15" s="44"/>
      <c r="D15" s="17"/>
      <c r="E15" s="18"/>
      <c r="F15" s="17"/>
      <c r="G15" s="18"/>
      <c r="H15" s="17"/>
      <c r="I15" s="18"/>
      <c r="J15" s="17"/>
      <c r="K15" s="48"/>
      <c r="L15" s="17"/>
      <c r="M15" s="18"/>
      <c r="N15" s="2">
        <f t="shared" si="4"/>
        <v>0</v>
      </c>
      <c r="O15" s="8" t="str">
        <f t="shared" si="5"/>
        <v>N</v>
      </c>
      <c r="P15" s="83">
        <f t="shared" si="6"/>
        <v>0</v>
      </c>
      <c r="Q15" s="84">
        <f t="shared" si="2"/>
        <v>34</v>
      </c>
      <c r="R15" s="85">
        <f t="shared" si="3"/>
        <v>0</v>
      </c>
      <c r="S15"/>
    </row>
    <row r="16" spans="2:19" x14ac:dyDescent="0.25">
      <c r="B16" s="43"/>
      <c r="C16" s="44"/>
      <c r="D16" s="28"/>
      <c r="E16" s="29"/>
      <c r="F16" s="28"/>
      <c r="G16" s="29"/>
      <c r="H16" s="28"/>
      <c r="I16" s="29"/>
      <c r="J16" s="17"/>
      <c r="K16" s="48"/>
      <c r="L16" s="17"/>
      <c r="M16" s="18"/>
      <c r="N16" s="2">
        <f t="shared" si="4"/>
        <v>0</v>
      </c>
      <c r="O16" s="8" t="str">
        <f t="shared" si="5"/>
        <v>N</v>
      </c>
      <c r="P16" s="83">
        <f t="shared" si="6"/>
        <v>0</v>
      </c>
      <c r="Q16" s="84">
        <f t="shared" ref="Q16:Q19" si="7">$P$5-P16</f>
        <v>34</v>
      </c>
      <c r="R16" s="85">
        <f t="shared" ref="R16:R19" si="8">P15-P16</f>
        <v>0</v>
      </c>
      <c r="S16"/>
    </row>
    <row r="17" spans="1:19" x14ac:dyDescent="0.25">
      <c r="B17" s="43"/>
      <c r="C17" s="44"/>
      <c r="D17" s="28"/>
      <c r="E17" s="29"/>
      <c r="F17" s="28"/>
      <c r="G17" s="29"/>
      <c r="H17" s="28"/>
      <c r="I17" s="29"/>
      <c r="J17" s="17"/>
      <c r="K17" s="48"/>
      <c r="L17" s="17"/>
      <c r="M17" s="18"/>
      <c r="N17" s="2">
        <f t="shared" si="4"/>
        <v>0</v>
      </c>
      <c r="O17" s="8" t="str">
        <f t="shared" si="5"/>
        <v>N</v>
      </c>
      <c r="P17" s="83">
        <f t="shared" si="6"/>
        <v>0</v>
      </c>
      <c r="Q17" s="84">
        <f t="shared" si="7"/>
        <v>34</v>
      </c>
      <c r="R17" s="85">
        <f t="shared" si="8"/>
        <v>0</v>
      </c>
      <c r="S17"/>
    </row>
    <row r="18" spans="1:19" x14ac:dyDescent="0.25">
      <c r="B18" s="49"/>
      <c r="C18" s="92"/>
      <c r="D18" s="28"/>
      <c r="E18" s="29"/>
      <c r="F18" s="28"/>
      <c r="G18" s="29"/>
      <c r="H18" s="28"/>
      <c r="I18" s="29"/>
      <c r="J18" s="28"/>
      <c r="K18" s="141"/>
      <c r="L18" s="28"/>
      <c r="M18" s="29"/>
      <c r="N18" s="2">
        <f t="shared" si="4"/>
        <v>0</v>
      </c>
      <c r="O18" s="8" t="str">
        <f t="shared" si="5"/>
        <v>N</v>
      </c>
      <c r="P18" s="83">
        <f t="shared" si="6"/>
        <v>0</v>
      </c>
      <c r="Q18" s="84">
        <f t="shared" si="7"/>
        <v>34</v>
      </c>
      <c r="R18" s="85">
        <f t="shared" si="8"/>
        <v>0</v>
      </c>
      <c r="S18"/>
    </row>
    <row r="19" spans="1:19" ht="16.5" thickBot="1" x14ac:dyDescent="0.3">
      <c r="B19" s="45"/>
      <c r="C19" s="46"/>
      <c r="D19" s="23"/>
      <c r="E19" s="24"/>
      <c r="F19" s="23"/>
      <c r="G19" s="24"/>
      <c r="H19" s="23"/>
      <c r="I19" s="24"/>
      <c r="J19" s="23"/>
      <c r="K19" s="142"/>
      <c r="L19" s="23"/>
      <c r="M19" s="24"/>
      <c r="N19" s="2">
        <f t="shared" si="4"/>
        <v>0</v>
      </c>
      <c r="O19" s="8" t="str">
        <f t="shared" si="5"/>
        <v>N</v>
      </c>
      <c r="P19" s="83">
        <f t="shared" si="6"/>
        <v>0</v>
      </c>
      <c r="Q19" s="84">
        <f t="shared" si="7"/>
        <v>34</v>
      </c>
      <c r="R19" s="85">
        <f t="shared" si="8"/>
        <v>0</v>
      </c>
      <c r="S19"/>
    </row>
    <row r="20" spans="1:19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</row>
    <row r="21" spans="1:19" x14ac:dyDescent="0.25">
      <c r="B21" s="1"/>
      <c r="C21" s="1"/>
      <c r="D21" s="2">
        <v>1</v>
      </c>
      <c r="E21" s="2">
        <v>2</v>
      </c>
      <c r="F21" s="2">
        <v>3</v>
      </c>
      <c r="G21" s="2">
        <v>4</v>
      </c>
      <c r="H21" s="2">
        <v>5</v>
      </c>
      <c r="I21" s="2">
        <v>6</v>
      </c>
      <c r="J21" s="2">
        <v>7</v>
      </c>
      <c r="K21" s="2">
        <v>8</v>
      </c>
      <c r="L21" s="2">
        <v>9</v>
      </c>
      <c r="M21" s="2">
        <v>10</v>
      </c>
      <c r="N21" s="2"/>
    </row>
    <row r="22" spans="1:19" x14ac:dyDescent="0.25">
      <c r="B22" s="1"/>
      <c r="C22" s="1"/>
    </row>
    <row r="23" spans="1:19" x14ac:dyDescent="0.25">
      <c r="B23" s="1"/>
      <c r="C23" s="1"/>
      <c r="D23" s="1" t="s">
        <v>32</v>
      </c>
    </row>
    <row r="24" spans="1:19" x14ac:dyDescent="0.25">
      <c r="D24" s="1" t="s">
        <v>37</v>
      </c>
    </row>
    <row r="25" spans="1:19" x14ac:dyDescent="0.25">
      <c r="D25" s="1" t="s">
        <v>132</v>
      </c>
    </row>
    <row r="26" spans="1:19" x14ac:dyDescent="0.25">
      <c r="D26" s="1" t="s">
        <v>33</v>
      </c>
    </row>
    <row r="28" spans="1:19" x14ac:dyDescent="0.25">
      <c r="B28" s="103"/>
      <c r="C28"/>
    </row>
    <row r="29" spans="1:19" x14ac:dyDescent="0.25">
      <c r="C29"/>
    </row>
    <row r="30" spans="1:19" x14ac:dyDescent="0.25">
      <c r="C30"/>
    </row>
    <row r="31" spans="1:19" x14ac:dyDescent="0.25">
      <c r="C31"/>
    </row>
    <row r="32" spans="1:19" x14ac:dyDescent="0.25">
      <c r="C32"/>
    </row>
  </sheetData>
  <sortState xmlns:xlrd2="http://schemas.microsoft.com/office/spreadsheetml/2017/richdata2" ref="B5:P11">
    <sortCondition descending="1" ref="P5:P11"/>
  </sortState>
  <conditionalFormatting sqref="O5:O19">
    <cfRule type="containsText" dxfId="13" priority="1" operator="containsText" text="N">
      <formula>NOT(ISERROR(SEARCH("N",O5)))</formula>
    </cfRule>
    <cfRule type="cellIs" dxfId="12" priority="2" operator="equal">
      <formula>"Y"</formula>
    </cfRule>
  </conditionalFormatting>
  <printOptions horizontalCentered="1" verticalCentered="1"/>
  <pageMargins left="0.25" right="0.25" top="0.75" bottom="0.75" header="0.3" footer="0.3"/>
  <pageSetup scale="74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8B3D1-5CE4-4092-84C5-6E7CD75F1EA8}">
  <sheetPr codeName="Sheet19">
    <pageSetUpPr fitToPage="1"/>
  </sheetPr>
  <dimension ref="A1:S24"/>
  <sheetViews>
    <sheetView zoomScale="90" zoomScaleNormal="90" workbookViewId="0">
      <selection activeCell="M22" sqref="M22"/>
    </sheetView>
  </sheetViews>
  <sheetFormatPr defaultRowHeight="15.75" x14ac:dyDescent="0.25"/>
  <cols>
    <col min="1" max="1" width="3.7109375" style="1" customWidth="1"/>
    <col min="2" max="2" width="17.42578125" style="2" bestFit="1" customWidth="1"/>
    <col min="3" max="3" width="22.7109375" style="2" bestFit="1" customWidth="1"/>
    <col min="4" max="4" width="10.42578125" style="1" customWidth="1"/>
    <col min="5" max="12" width="10.140625" style="1" bestFit="1" customWidth="1"/>
    <col min="13" max="13" width="11.28515625" style="1" bestFit="1" customWidth="1"/>
    <col min="14" max="14" width="7.42578125" style="1" customWidth="1"/>
    <col min="15" max="15" width="5" style="1" customWidth="1"/>
    <col min="16" max="16" width="7.7109375" style="1" bestFit="1" customWidth="1"/>
    <col min="17" max="17" width="8.42578125" style="1" bestFit="1" customWidth="1"/>
    <col min="18" max="18" width="8.5703125" style="1" bestFit="1" customWidth="1"/>
    <col min="19" max="16384" width="9.140625" style="1"/>
  </cols>
  <sheetData>
    <row r="1" spans="1:19" x14ac:dyDescent="0.25">
      <c r="D1" s="14"/>
      <c r="E1" s="14"/>
      <c r="F1" s="14"/>
      <c r="G1" s="14"/>
      <c r="H1" s="14"/>
      <c r="R1" s="7"/>
    </row>
    <row r="2" spans="1:19" x14ac:dyDescent="0.25">
      <c r="B2" s="8" t="s">
        <v>8</v>
      </c>
      <c r="D2" s="8" t="s">
        <v>15</v>
      </c>
      <c r="H2" s="14"/>
      <c r="R2" s="7"/>
      <c r="S2"/>
    </row>
    <row r="3" spans="1:19" ht="16.5" thickBot="1" x14ac:dyDescent="0.3">
      <c r="D3" s="8"/>
      <c r="H3" s="14"/>
      <c r="R3" s="7"/>
      <c r="S3"/>
    </row>
    <row r="4" spans="1:19" s="53" customFormat="1" ht="32.25" thickBot="1" x14ac:dyDescent="0.3">
      <c r="B4" s="54" t="s">
        <v>4</v>
      </c>
      <c r="C4" s="56" t="s">
        <v>5</v>
      </c>
      <c r="D4" s="64">
        <v>44702</v>
      </c>
      <c r="E4" s="65">
        <v>44703</v>
      </c>
      <c r="F4" s="64">
        <v>44723</v>
      </c>
      <c r="G4" s="65">
        <v>44724</v>
      </c>
      <c r="H4" s="64">
        <v>44765</v>
      </c>
      <c r="I4" s="65">
        <v>44766</v>
      </c>
      <c r="J4" s="64">
        <v>44786</v>
      </c>
      <c r="K4" s="65">
        <v>44787</v>
      </c>
      <c r="L4" s="64">
        <v>44842</v>
      </c>
      <c r="M4" s="65">
        <v>44843</v>
      </c>
      <c r="N4" s="113" t="s">
        <v>40</v>
      </c>
      <c r="O4" s="112" t="s">
        <v>30</v>
      </c>
      <c r="P4" s="66" t="s">
        <v>0</v>
      </c>
      <c r="Q4" s="66" t="s">
        <v>1</v>
      </c>
      <c r="R4" s="67" t="s">
        <v>27</v>
      </c>
      <c r="S4" s="55"/>
    </row>
    <row r="5" spans="1:19" x14ac:dyDescent="0.25">
      <c r="B5" s="50" t="s">
        <v>82</v>
      </c>
      <c r="C5" s="40" t="s">
        <v>128</v>
      </c>
      <c r="D5" s="30">
        <v>4</v>
      </c>
      <c r="E5" s="31">
        <v>3</v>
      </c>
      <c r="F5" s="30">
        <v>1</v>
      </c>
      <c r="G5" s="31">
        <v>3</v>
      </c>
      <c r="H5" s="30">
        <v>1</v>
      </c>
      <c r="I5" s="31">
        <v>1</v>
      </c>
      <c r="J5" s="30">
        <v>3</v>
      </c>
      <c r="K5" s="31">
        <v>1</v>
      </c>
      <c r="L5" s="30">
        <v>3</v>
      </c>
      <c r="M5" s="36"/>
      <c r="N5" s="2">
        <f t="shared" ref="N5:N11" si="0">COUNT(D5:M5)</f>
        <v>9</v>
      </c>
      <c r="O5" s="8" t="str">
        <f t="shared" ref="O5:O11" si="1">IF(N5&gt;4,"Y","N")</f>
        <v>Y</v>
      </c>
      <c r="P5" s="73">
        <f t="shared" ref="P5:P11" si="2">SUM(D5:M5)</f>
        <v>20</v>
      </c>
      <c r="Q5" s="74"/>
      <c r="R5" s="76"/>
      <c r="S5"/>
    </row>
    <row r="6" spans="1:19" x14ac:dyDescent="0.25">
      <c r="B6" s="43" t="s">
        <v>130</v>
      </c>
      <c r="C6" s="15" t="s">
        <v>131</v>
      </c>
      <c r="D6" s="17">
        <v>9</v>
      </c>
      <c r="E6" s="18">
        <v>7</v>
      </c>
      <c r="F6" s="243"/>
      <c r="G6" s="244"/>
      <c r="H6" s="243"/>
      <c r="I6" s="244"/>
      <c r="J6" s="243"/>
      <c r="K6" s="244"/>
      <c r="L6" s="243"/>
      <c r="M6" s="244"/>
      <c r="N6" s="2">
        <f t="shared" si="0"/>
        <v>2</v>
      </c>
      <c r="O6" s="8" t="str">
        <f t="shared" si="1"/>
        <v>N</v>
      </c>
      <c r="P6" s="73">
        <f t="shared" si="2"/>
        <v>16</v>
      </c>
      <c r="Q6" s="75">
        <f>$P$5-P6</f>
        <v>4</v>
      </c>
      <c r="R6" s="76">
        <f t="shared" ref="R6:R11" si="3">P5-P6</f>
        <v>4</v>
      </c>
      <c r="S6"/>
    </row>
    <row r="7" spans="1:19" x14ac:dyDescent="0.25">
      <c r="B7" s="43" t="s">
        <v>120</v>
      </c>
      <c r="C7" s="15" t="s">
        <v>121</v>
      </c>
      <c r="D7" s="17">
        <v>7</v>
      </c>
      <c r="E7" s="18">
        <v>5</v>
      </c>
      <c r="F7" s="243"/>
      <c r="G7" s="244"/>
      <c r="H7" s="243"/>
      <c r="I7" s="244"/>
      <c r="J7" s="243"/>
      <c r="K7" s="244"/>
      <c r="L7" s="243"/>
      <c r="M7" s="244"/>
      <c r="N7" s="2">
        <f t="shared" si="0"/>
        <v>2</v>
      </c>
      <c r="O7" s="8" t="str">
        <f t="shared" si="1"/>
        <v>N</v>
      </c>
      <c r="P7" s="73">
        <f t="shared" si="2"/>
        <v>12</v>
      </c>
      <c r="Q7" s="75">
        <f t="shared" ref="Q7:Q9" si="4">$P$5-P7</f>
        <v>8</v>
      </c>
      <c r="R7" s="76">
        <f t="shared" si="3"/>
        <v>4</v>
      </c>
      <c r="S7"/>
    </row>
    <row r="8" spans="1:19" x14ac:dyDescent="0.25">
      <c r="B8" s="43" t="s">
        <v>85</v>
      </c>
      <c r="C8" s="15" t="s">
        <v>167</v>
      </c>
      <c r="D8" s="17">
        <v>4</v>
      </c>
      <c r="E8" s="18">
        <v>1</v>
      </c>
      <c r="F8" s="243"/>
      <c r="G8" s="18">
        <v>1</v>
      </c>
      <c r="H8" s="243"/>
      <c r="I8" s="244"/>
      <c r="J8" s="243"/>
      <c r="K8" s="244"/>
      <c r="L8" s="17">
        <v>1</v>
      </c>
      <c r="M8" s="244"/>
      <c r="N8" s="2">
        <f t="shared" si="0"/>
        <v>4</v>
      </c>
      <c r="O8" s="8" t="str">
        <f t="shared" si="1"/>
        <v>N</v>
      </c>
      <c r="P8" s="73">
        <f t="shared" si="2"/>
        <v>7</v>
      </c>
      <c r="Q8" s="75">
        <f t="shared" si="4"/>
        <v>13</v>
      </c>
      <c r="R8" s="76">
        <f t="shared" si="3"/>
        <v>5</v>
      </c>
      <c r="S8"/>
    </row>
    <row r="9" spans="1:19" x14ac:dyDescent="0.25">
      <c r="B9" s="43" t="s">
        <v>85</v>
      </c>
      <c r="C9" s="15" t="s">
        <v>202</v>
      </c>
      <c r="D9" s="243"/>
      <c r="E9" s="244"/>
      <c r="F9" s="17">
        <v>3</v>
      </c>
      <c r="G9" s="244"/>
      <c r="H9" s="243"/>
      <c r="I9" s="244"/>
      <c r="J9" s="243"/>
      <c r="K9" s="244"/>
      <c r="L9" s="243"/>
      <c r="M9" s="244"/>
      <c r="N9" s="2">
        <f t="shared" si="0"/>
        <v>1</v>
      </c>
      <c r="O9" s="8" t="str">
        <f t="shared" si="1"/>
        <v>N</v>
      </c>
      <c r="P9" s="73">
        <f t="shared" si="2"/>
        <v>3</v>
      </c>
      <c r="Q9" s="75">
        <f t="shared" si="4"/>
        <v>17</v>
      </c>
      <c r="R9" s="76">
        <f t="shared" si="3"/>
        <v>4</v>
      </c>
      <c r="S9"/>
    </row>
    <row r="10" spans="1:19" x14ac:dyDescent="0.25">
      <c r="B10" s="49" t="s">
        <v>103</v>
      </c>
      <c r="C10" s="108" t="s">
        <v>104</v>
      </c>
      <c r="D10" s="28">
        <v>1</v>
      </c>
      <c r="E10" s="248"/>
      <c r="F10" s="247"/>
      <c r="G10" s="248"/>
      <c r="H10" s="247"/>
      <c r="I10" s="248"/>
      <c r="J10" s="247"/>
      <c r="K10" s="248"/>
      <c r="L10" s="247"/>
      <c r="M10" s="248"/>
      <c r="N10" s="2">
        <f t="shared" si="0"/>
        <v>1</v>
      </c>
      <c r="O10" s="8" t="str">
        <f t="shared" si="1"/>
        <v>N</v>
      </c>
      <c r="P10" s="73">
        <f t="shared" si="2"/>
        <v>1</v>
      </c>
      <c r="Q10" s="75">
        <f>$P$5-P10</f>
        <v>19</v>
      </c>
      <c r="R10" s="76">
        <f t="shared" si="3"/>
        <v>2</v>
      </c>
      <c r="S10"/>
    </row>
    <row r="11" spans="1:19" ht="16.5" thickBot="1" x14ac:dyDescent="0.3">
      <c r="B11" s="45" t="s">
        <v>217</v>
      </c>
      <c r="C11" s="47" t="s">
        <v>249</v>
      </c>
      <c r="D11" s="249"/>
      <c r="E11" s="250"/>
      <c r="F11" s="249"/>
      <c r="G11" s="250"/>
      <c r="H11" s="249"/>
      <c r="I11" s="250"/>
      <c r="J11" s="23">
        <v>1</v>
      </c>
      <c r="K11" s="250"/>
      <c r="L11" s="249"/>
      <c r="M11" s="250"/>
      <c r="N11" s="2">
        <f t="shared" si="0"/>
        <v>1</v>
      </c>
      <c r="O11" s="8" t="str">
        <f t="shared" si="1"/>
        <v>N</v>
      </c>
      <c r="P11" s="73">
        <f t="shared" si="2"/>
        <v>1</v>
      </c>
      <c r="Q11" s="75">
        <f>$P$5-P11</f>
        <v>19</v>
      </c>
      <c r="R11" s="76">
        <f t="shared" si="3"/>
        <v>0</v>
      </c>
      <c r="S11"/>
    </row>
    <row r="12" spans="1:19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</row>
    <row r="13" spans="1:19" x14ac:dyDescent="0.25">
      <c r="B13" s="1"/>
      <c r="C13" s="1"/>
      <c r="D13" s="2">
        <v>1</v>
      </c>
      <c r="E13" s="2">
        <v>2</v>
      </c>
      <c r="F13" s="2">
        <v>3</v>
      </c>
      <c r="G13" s="2">
        <v>4</v>
      </c>
      <c r="H13" s="2">
        <v>5</v>
      </c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2"/>
    </row>
    <row r="14" spans="1:19" x14ac:dyDescent="0.25">
      <c r="B14" s="1"/>
      <c r="C14" s="1"/>
    </row>
    <row r="15" spans="1:19" x14ac:dyDescent="0.25">
      <c r="B15" s="1"/>
      <c r="C15" s="1"/>
      <c r="D15" s="1" t="s">
        <v>32</v>
      </c>
    </row>
    <row r="16" spans="1:19" x14ac:dyDescent="0.25">
      <c r="D16" s="1" t="s">
        <v>37</v>
      </c>
    </row>
    <row r="17" spans="2:4" x14ac:dyDescent="0.25">
      <c r="D17" s="1" t="s">
        <v>132</v>
      </c>
    </row>
    <row r="18" spans="2:4" x14ac:dyDescent="0.25">
      <c r="D18" s="1" t="s">
        <v>33</v>
      </c>
    </row>
    <row r="20" spans="2:4" x14ac:dyDescent="0.25">
      <c r="B20" s="103"/>
    </row>
    <row r="23" spans="2:4" ht="16.5" thickBot="1" x14ac:dyDescent="0.3">
      <c r="C23" s="122"/>
    </row>
    <row r="24" spans="2:4" ht="16.5" thickTop="1" x14ac:dyDescent="0.25"/>
  </sheetData>
  <sortState xmlns:xlrd2="http://schemas.microsoft.com/office/spreadsheetml/2017/richdata2" ref="B5:P11">
    <sortCondition descending="1" ref="P5:P11"/>
  </sortState>
  <conditionalFormatting sqref="O5:O11">
    <cfRule type="containsText" dxfId="11" priority="1" operator="containsText" text="N">
      <formula>NOT(ISERROR(SEARCH("N",O5)))</formula>
    </cfRule>
    <cfRule type="cellIs" dxfId="10" priority="2" operator="equal">
      <formula>"Y"</formula>
    </cfRule>
  </conditionalFormatting>
  <printOptions horizontalCentered="1" verticalCentered="1"/>
  <pageMargins left="0.25" right="0.25" top="0.75" bottom="0.75" header="0.3" footer="0.3"/>
  <pageSetup scale="76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3C85B-B7A7-4037-AE32-E0247FB97552}">
  <sheetPr>
    <tabColor rgb="FFFF0000"/>
    <pageSetUpPr fitToPage="1"/>
  </sheetPr>
  <dimension ref="A1:S24"/>
  <sheetViews>
    <sheetView zoomScale="90" zoomScaleNormal="90" workbookViewId="0">
      <selection activeCell="L5" sqref="L5:M5"/>
    </sheetView>
  </sheetViews>
  <sheetFormatPr defaultRowHeight="15.75" x14ac:dyDescent="0.25"/>
  <cols>
    <col min="1" max="1" width="3.7109375" style="1" customWidth="1"/>
    <col min="2" max="2" width="17.42578125" style="2" bestFit="1" customWidth="1"/>
    <col min="3" max="3" width="22.7109375" style="2" bestFit="1" customWidth="1"/>
    <col min="4" max="4" width="10.42578125" style="1" customWidth="1"/>
    <col min="5" max="12" width="10.140625" style="1" bestFit="1" customWidth="1"/>
    <col min="13" max="13" width="11.28515625" style="1" bestFit="1" customWidth="1"/>
    <col min="14" max="14" width="7.42578125" style="1" customWidth="1"/>
    <col min="15" max="15" width="5" style="1" customWidth="1"/>
    <col min="16" max="16" width="7.7109375" style="1" bestFit="1" customWidth="1"/>
    <col min="17" max="17" width="8.42578125" style="1" bestFit="1" customWidth="1"/>
    <col min="18" max="18" width="8.5703125" style="1" bestFit="1" customWidth="1"/>
    <col min="19" max="16384" width="9.140625" style="1"/>
  </cols>
  <sheetData>
    <row r="1" spans="1:19" x14ac:dyDescent="0.25">
      <c r="D1" s="14"/>
      <c r="E1" s="14"/>
      <c r="F1" s="14"/>
      <c r="G1" s="14"/>
      <c r="H1" s="14"/>
      <c r="R1" s="7"/>
    </row>
    <row r="2" spans="1:19" x14ac:dyDescent="0.25">
      <c r="B2" s="8" t="s">
        <v>8</v>
      </c>
      <c r="D2" s="8" t="s">
        <v>16</v>
      </c>
      <c r="H2" s="14"/>
      <c r="R2" s="7"/>
      <c r="S2"/>
    </row>
    <row r="3" spans="1:19" ht="16.5" thickBot="1" x14ac:dyDescent="0.3">
      <c r="D3" s="8"/>
      <c r="H3" s="14"/>
      <c r="R3" s="7"/>
      <c r="S3"/>
    </row>
    <row r="4" spans="1:19" s="53" customFormat="1" ht="32.25" thickBot="1" x14ac:dyDescent="0.3">
      <c r="B4" s="54" t="s">
        <v>4</v>
      </c>
      <c r="C4" s="56" t="s">
        <v>5</v>
      </c>
      <c r="D4" s="64">
        <v>44702</v>
      </c>
      <c r="E4" s="65">
        <v>44703</v>
      </c>
      <c r="F4" s="64">
        <v>44723</v>
      </c>
      <c r="G4" s="65">
        <v>44724</v>
      </c>
      <c r="H4" s="64">
        <v>44765</v>
      </c>
      <c r="I4" s="65">
        <v>44766</v>
      </c>
      <c r="J4" s="64">
        <v>44786</v>
      </c>
      <c r="K4" s="65">
        <v>44787</v>
      </c>
      <c r="L4" s="64">
        <v>44842</v>
      </c>
      <c r="M4" s="65">
        <v>44843</v>
      </c>
      <c r="N4" s="113" t="s">
        <v>40</v>
      </c>
      <c r="O4" s="112" t="s">
        <v>30</v>
      </c>
      <c r="P4" s="66" t="s">
        <v>0</v>
      </c>
      <c r="Q4" s="66" t="s">
        <v>1</v>
      </c>
      <c r="R4" s="67" t="s">
        <v>27</v>
      </c>
      <c r="S4" s="55"/>
    </row>
    <row r="5" spans="1:19" x14ac:dyDescent="0.25">
      <c r="B5" s="43" t="s">
        <v>103</v>
      </c>
      <c r="C5" s="15" t="s">
        <v>104</v>
      </c>
      <c r="D5" s="17">
        <v>1</v>
      </c>
      <c r="E5" s="244"/>
      <c r="F5" s="35"/>
      <c r="G5" s="36"/>
      <c r="H5" s="35"/>
      <c r="I5" s="36"/>
      <c r="J5" s="35"/>
      <c r="K5" s="36"/>
      <c r="L5" s="35"/>
      <c r="M5" s="36"/>
      <c r="N5" s="2">
        <f t="shared" ref="N5:N11" si="0">COUNT(D5:M5)</f>
        <v>1</v>
      </c>
      <c r="O5" s="8" t="str">
        <f t="shared" ref="O5:O11" si="1">IF(N5&gt;4,"Y","N")</f>
        <v>N</v>
      </c>
      <c r="P5" s="73">
        <f t="shared" ref="P5:P11" si="2">SUM(D5:M5)</f>
        <v>1</v>
      </c>
      <c r="Q5" s="74"/>
      <c r="R5" s="76"/>
      <c r="S5"/>
    </row>
    <row r="6" spans="1:19" x14ac:dyDescent="0.25">
      <c r="B6" s="43"/>
      <c r="C6" s="15"/>
      <c r="D6" s="17"/>
      <c r="E6" s="18"/>
      <c r="F6" s="17"/>
      <c r="G6" s="18"/>
      <c r="H6" s="17"/>
      <c r="I6" s="18"/>
      <c r="J6" s="17"/>
      <c r="K6" s="18"/>
      <c r="L6" s="17"/>
      <c r="M6" s="18"/>
      <c r="N6" s="2">
        <f t="shared" si="0"/>
        <v>0</v>
      </c>
      <c r="O6" s="8" t="str">
        <f t="shared" si="1"/>
        <v>N</v>
      </c>
      <c r="P6" s="73">
        <f t="shared" si="2"/>
        <v>0</v>
      </c>
      <c r="Q6" s="75">
        <f>$P$5-P6</f>
        <v>1</v>
      </c>
      <c r="R6" s="76">
        <f t="shared" ref="R6:R11" si="3">P5-P6</f>
        <v>1</v>
      </c>
      <c r="S6"/>
    </row>
    <row r="7" spans="1:19" x14ac:dyDescent="0.25">
      <c r="B7" s="43"/>
      <c r="C7" s="15"/>
      <c r="D7" s="17"/>
      <c r="E7" s="18"/>
      <c r="F7" s="17"/>
      <c r="G7" s="18"/>
      <c r="H7" s="17"/>
      <c r="I7" s="18"/>
      <c r="J7" s="17"/>
      <c r="K7" s="18"/>
      <c r="L7" s="17"/>
      <c r="M7" s="18"/>
      <c r="N7" s="2">
        <f t="shared" si="0"/>
        <v>0</v>
      </c>
      <c r="O7" s="8" t="str">
        <f t="shared" si="1"/>
        <v>N</v>
      </c>
      <c r="P7" s="73">
        <f t="shared" si="2"/>
        <v>0</v>
      </c>
      <c r="Q7" s="75">
        <f t="shared" ref="Q7:Q9" si="4">$P$5-P7</f>
        <v>1</v>
      </c>
      <c r="R7" s="76">
        <f t="shared" si="3"/>
        <v>0</v>
      </c>
      <c r="S7"/>
    </row>
    <row r="8" spans="1:19" x14ac:dyDescent="0.25">
      <c r="B8" s="43"/>
      <c r="C8" s="15"/>
      <c r="D8" s="17"/>
      <c r="E8" s="18"/>
      <c r="F8" s="17"/>
      <c r="G8" s="18"/>
      <c r="H8" s="17"/>
      <c r="I8" s="18"/>
      <c r="J8" s="17"/>
      <c r="K8" s="18"/>
      <c r="L8" s="17"/>
      <c r="M8" s="18"/>
      <c r="N8" s="2">
        <f t="shared" si="0"/>
        <v>0</v>
      </c>
      <c r="O8" s="8" t="str">
        <f t="shared" si="1"/>
        <v>N</v>
      </c>
      <c r="P8" s="73">
        <f t="shared" si="2"/>
        <v>0</v>
      </c>
      <c r="Q8" s="75">
        <f t="shared" si="4"/>
        <v>1</v>
      </c>
      <c r="R8" s="76">
        <f t="shared" si="3"/>
        <v>0</v>
      </c>
      <c r="S8"/>
    </row>
    <row r="9" spans="1:19" x14ac:dyDescent="0.25">
      <c r="B9" s="43"/>
      <c r="C9" s="15"/>
      <c r="D9" s="17"/>
      <c r="E9" s="18"/>
      <c r="F9" s="17"/>
      <c r="G9" s="18"/>
      <c r="H9" s="17"/>
      <c r="I9" s="18"/>
      <c r="J9" s="17"/>
      <c r="K9" s="18"/>
      <c r="L9" s="17"/>
      <c r="M9" s="18"/>
      <c r="N9" s="2">
        <f t="shared" si="0"/>
        <v>0</v>
      </c>
      <c r="O9" s="8" t="str">
        <f t="shared" si="1"/>
        <v>N</v>
      </c>
      <c r="P9" s="73">
        <f t="shared" si="2"/>
        <v>0</v>
      </c>
      <c r="Q9" s="75">
        <f t="shared" si="4"/>
        <v>1</v>
      </c>
      <c r="R9" s="76">
        <f t="shared" si="3"/>
        <v>0</v>
      </c>
      <c r="S9"/>
    </row>
    <row r="10" spans="1:19" x14ac:dyDescent="0.25">
      <c r="B10" s="49"/>
      <c r="C10" s="108"/>
      <c r="D10" s="28"/>
      <c r="E10" s="29"/>
      <c r="F10" s="28"/>
      <c r="G10" s="29"/>
      <c r="H10" s="28"/>
      <c r="I10" s="29"/>
      <c r="J10" s="28"/>
      <c r="K10" s="29"/>
      <c r="L10" s="28"/>
      <c r="M10" s="29"/>
      <c r="N10" s="2">
        <f t="shared" si="0"/>
        <v>0</v>
      </c>
      <c r="O10" s="8" t="str">
        <f t="shared" si="1"/>
        <v>N</v>
      </c>
      <c r="P10" s="73">
        <f t="shared" si="2"/>
        <v>0</v>
      </c>
      <c r="Q10" s="75">
        <f>$P$5-P10</f>
        <v>1</v>
      </c>
      <c r="R10" s="76">
        <f t="shared" si="3"/>
        <v>0</v>
      </c>
      <c r="S10"/>
    </row>
    <row r="11" spans="1:19" ht="16.5" thickBot="1" x14ac:dyDescent="0.3">
      <c r="B11" s="45"/>
      <c r="C11" s="47"/>
      <c r="D11" s="23"/>
      <c r="E11" s="24"/>
      <c r="F11" s="23"/>
      <c r="G11" s="24"/>
      <c r="H11" s="23"/>
      <c r="I11" s="24"/>
      <c r="J11" s="23"/>
      <c r="K11" s="24"/>
      <c r="L11" s="23"/>
      <c r="M11" s="24"/>
      <c r="N11" s="2">
        <f t="shared" si="0"/>
        <v>0</v>
      </c>
      <c r="O11" s="8" t="str">
        <f t="shared" si="1"/>
        <v>N</v>
      </c>
      <c r="P11" s="73">
        <f t="shared" si="2"/>
        <v>0</v>
      </c>
      <c r="Q11" s="75">
        <f>$P$5-P11</f>
        <v>1</v>
      </c>
      <c r="R11" s="76">
        <f t="shared" si="3"/>
        <v>0</v>
      </c>
      <c r="S11"/>
    </row>
    <row r="12" spans="1:19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</row>
    <row r="13" spans="1:19" x14ac:dyDescent="0.25">
      <c r="B13" s="1"/>
      <c r="C13" s="1"/>
      <c r="D13" s="2">
        <v>1</v>
      </c>
      <c r="E13" s="2">
        <v>2</v>
      </c>
      <c r="F13" s="2">
        <v>3</v>
      </c>
      <c r="G13" s="2">
        <v>4</v>
      </c>
      <c r="H13" s="2">
        <v>5</v>
      </c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2"/>
    </row>
    <row r="14" spans="1:19" x14ac:dyDescent="0.25">
      <c r="B14" s="1"/>
      <c r="C14" s="1"/>
    </row>
    <row r="15" spans="1:19" x14ac:dyDescent="0.25">
      <c r="B15" s="1"/>
      <c r="C15" s="1"/>
      <c r="D15" s="1" t="s">
        <v>32</v>
      </c>
    </row>
    <row r="16" spans="1:19" x14ac:dyDescent="0.25">
      <c r="D16" s="1" t="s">
        <v>37</v>
      </c>
    </row>
    <row r="17" spans="2:4" x14ac:dyDescent="0.25">
      <c r="D17" s="1" t="s">
        <v>132</v>
      </c>
    </row>
    <row r="18" spans="2:4" x14ac:dyDescent="0.25">
      <c r="D18" s="1" t="s">
        <v>33</v>
      </c>
    </row>
    <row r="20" spans="2:4" x14ac:dyDescent="0.25">
      <c r="B20" s="103"/>
    </row>
    <row r="23" spans="2:4" ht="16.5" thickBot="1" x14ac:dyDescent="0.3">
      <c r="C23" s="122"/>
    </row>
    <row r="24" spans="2:4" ht="16.5" thickTop="1" x14ac:dyDescent="0.25"/>
  </sheetData>
  <conditionalFormatting sqref="O5:O11">
    <cfRule type="containsText" dxfId="9" priority="1" operator="containsText" text="N">
      <formula>NOT(ISERROR(SEARCH("N",O5)))</formula>
    </cfRule>
    <cfRule type="cellIs" dxfId="8" priority="2" operator="equal">
      <formula>"Y"</formula>
    </cfRule>
  </conditionalFormatting>
  <printOptions horizontalCentered="1" verticalCentered="1"/>
  <pageMargins left="0.25" right="0.25" top="0.75" bottom="0.75" header="0.3" footer="0.3"/>
  <pageSetup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FA958-2683-4571-B51D-CDC84DEFCD02}">
  <sheetPr codeName="Sheet2">
    <pageSetUpPr fitToPage="1"/>
  </sheetPr>
  <dimension ref="A2:S50"/>
  <sheetViews>
    <sheetView zoomScale="90" zoomScaleNormal="90" workbookViewId="0">
      <selection activeCell="M45" sqref="M45"/>
    </sheetView>
  </sheetViews>
  <sheetFormatPr defaultRowHeight="15.75" x14ac:dyDescent="0.25"/>
  <cols>
    <col min="1" max="1" width="3.7109375" style="1" customWidth="1"/>
    <col min="2" max="2" width="18.85546875" style="2" bestFit="1" customWidth="1"/>
    <col min="3" max="3" width="23.140625" style="2" bestFit="1" customWidth="1"/>
    <col min="4" max="9" width="10.140625" style="1" bestFit="1" customWidth="1"/>
    <col min="10" max="10" width="10.85546875" style="1" customWidth="1"/>
    <col min="11" max="11" width="10.140625" style="1" bestFit="1" customWidth="1"/>
    <col min="12" max="12" width="10.140625" style="1" customWidth="1"/>
    <col min="13" max="13" width="8.42578125" style="1" customWidth="1"/>
    <col min="14" max="14" width="6.28515625" style="1" customWidth="1"/>
    <col min="15" max="15" width="8.85546875" style="2" bestFit="1" customWidth="1"/>
    <col min="16" max="16" width="9.140625" style="2" bestFit="1" customWidth="1"/>
    <col min="17" max="17" width="8.5703125" style="2" bestFit="1" customWidth="1"/>
    <col min="18" max="16384" width="9.140625" style="1"/>
  </cols>
  <sheetData>
    <row r="2" spans="2:19" x14ac:dyDescent="0.25">
      <c r="B2" s="10" t="s">
        <v>6</v>
      </c>
      <c r="D2" s="72" t="s">
        <v>7</v>
      </c>
      <c r="K2" s="2"/>
      <c r="L2" s="2"/>
      <c r="M2" s="2"/>
      <c r="R2"/>
      <c r="S2"/>
    </row>
    <row r="3" spans="2:19" x14ac:dyDescent="0.25">
      <c r="B3" s="10"/>
      <c r="D3" s="72"/>
      <c r="J3" s="2" t="s">
        <v>28</v>
      </c>
      <c r="K3" s="2"/>
      <c r="L3" s="2"/>
      <c r="M3" s="2"/>
      <c r="R3"/>
      <c r="S3"/>
    </row>
    <row r="4" spans="2:19" ht="16.5" thickBot="1" x14ac:dyDescent="0.3">
      <c r="D4" s="2" t="s">
        <v>24</v>
      </c>
      <c r="E4" s="2" t="s">
        <v>25</v>
      </c>
      <c r="F4" s="2" t="s">
        <v>24</v>
      </c>
      <c r="G4" s="2" t="s">
        <v>25</v>
      </c>
      <c r="H4" s="2" t="s">
        <v>24</v>
      </c>
      <c r="I4" s="2" t="s">
        <v>25</v>
      </c>
      <c r="J4" s="2" t="s">
        <v>24</v>
      </c>
      <c r="K4" s="2" t="s">
        <v>24</v>
      </c>
      <c r="L4" s="2" t="s">
        <v>25</v>
      </c>
      <c r="M4" s="2"/>
      <c r="R4"/>
      <c r="S4"/>
    </row>
    <row r="5" spans="2:19" s="53" customFormat="1" ht="32.25" thickBot="1" x14ac:dyDescent="0.3">
      <c r="B5" s="70" t="s">
        <v>4</v>
      </c>
      <c r="C5" s="71" t="s">
        <v>5</v>
      </c>
      <c r="D5" s="64">
        <v>44701</v>
      </c>
      <c r="E5" s="65">
        <v>44702</v>
      </c>
      <c r="F5" s="64">
        <v>44722</v>
      </c>
      <c r="G5" s="65">
        <v>44723</v>
      </c>
      <c r="H5" s="64">
        <v>44764</v>
      </c>
      <c r="I5" s="65">
        <v>44765</v>
      </c>
      <c r="J5" s="94">
        <v>44785</v>
      </c>
      <c r="K5" s="64">
        <v>44841</v>
      </c>
      <c r="L5" s="65">
        <v>44842</v>
      </c>
      <c r="M5" s="110" t="s">
        <v>40</v>
      </c>
      <c r="N5" s="96" t="s">
        <v>30</v>
      </c>
      <c r="O5" s="66" t="s">
        <v>0</v>
      </c>
      <c r="P5" s="66" t="s">
        <v>1</v>
      </c>
      <c r="Q5" s="66" t="s">
        <v>27</v>
      </c>
      <c r="R5" s="55"/>
      <c r="S5" s="55"/>
    </row>
    <row r="6" spans="2:19" x14ac:dyDescent="0.25">
      <c r="B6" s="61" t="s">
        <v>87</v>
      </c>
      <c r="C6" s="62" t="s">
        <v>88</v>
      </c>
      <c r="D6" s="30">
        <v>8</v>
      </c>
      <c r="E6" s="31">
        <v>14</v>
      </c>
      <c r="F6" s="30">
        <v>12</v>
      </c>
      <c r="G6" s="31">
        <v>11</v>
      </c>
      <c r="H6" s="30">
        <v>15</v>
      </c>
      <c r="I6" s="31">
        <v>2</v>
      </c>
      <c r="J6" s="30">
        <v>0</v>
      </c>
      <c r="K6" s="30">
        <v>0</v>
      </c>
      <c r="L6" s="31">
        <v>12</v>
      </c>
      <c r="M6" s="2">
        <f>COUNT(D6:L6)</f>
        <v>9</v>
      </c>
      <c r="N6" s="8" t="str">
        <f>IF(M6&gt;4, "Y","N")</f>
        <v>Y</v>
      </c>
      <c r="O6" s="98">
        <f>SUM(D6:L6)</f>
        <v>74</v>
      </c>
      <c r="P6" s="99"/>
      <c r="Q6" s="99"/>
      <c r="R6"/>
      <c r="S6"/>
    </row>
    <row r="7" spans="2:19" x14ac:dyDescent="0.25">
      <c r="B7" s="59" t="s">
        <v>100</v>
      </c>
      <c r="C7" s="60" t="s">
        <v>101</v>
      </c>
      <c r="D7" s="17">
        <v>4</v>
      </c>
      <c r="E7" s="18">
        <v>8</v>
      </c>
      <c r="F7" s="17">
        <v>16</v>
      </c>
      <c r="G7" s="18">
        <v>8</v>
      </c>
      <c r="H7" s="17">
        <v>5</v>
      </c>
      <c r="I7" s="18">
        <v>14</v>
      </c>
      <c r="J7" s="17">
        <v>14</v>
      </c>
      <c r="K7" s="17">
        <v>0</v>
      </c>
      <c r="L7" s="18">
        <v>0</v>
      </c>
      <c r="M7" s="2">
        <f>COUNT(D7:L7)</f>
        <v>9</v>
      </c>
      <c r="N7" s="8" t="str">
        <f>IF(M7&gt;4, "Y","N")</f>
        <v>Y</v>
      </c>
      <c r="O7" s="98">
        <f>SUM(D7:L7)</f>
        <v>69</v>
      </c>
      <c r="P7" s="100">
        <f>$O$6-O7</f>
        <v>5</v>
      </c>
      <c r="Q7" s="101">
        <f>O6-O7</f>
        <v>5</v>
      </c>
      <c r="R7"/>
      <c r="S7"/>
    </row>
    <row r="8" spans="2:19" x14ac:dyDescent="0.25">
      <c r="B8" s="59" t="s">
        <v>102</v>
      </c>
      <c r="C8" s="60" t="s">
        <v>79</v>
      </c>
      <c r="D8" s="17">
        <v>0</v>
      </c>
      <c r="E8" s="18">
        <v>3</v>
      </c>
      <c r="F8" s="17">
        <v>2</v>
      </c>
      <c r="G8" s="18">
        <v>11</v>
      </c>
      <c r="H8" s="17">
        <v>13</v>
      </c>
      <c r="I8" s="18">
        <v>8</v>
      </c>
      <c r="J8" s="17">
        <v>5</v>
      </c>
      <c r="K8" s="17">
        <v>14</v>
      </c>
      <c r="L8" s="18">
        <v>0</v>
      </c>
      <c r="M8" s="2">
        <f>COUNT(D8:L8)</f>
        <v>9</v>
      </c>
      <c r="N8" s="8" t="str">
        <f>IF(M8&gt;4, "Y","N")</f>
        <v>Y</v>
      </c>
      <c r="O8" s="98">
        <f>SUM(D8:L8)</f>
        <v>56</v>
      </c>
      <c r="P8" s="100">
        <f t="shared" ref="P8:P28" si="0">$O$6-O8</f>
        <v>18</v>
      </c>
      <c r="Q8" s="101">
        <f>O7-O8</f>
        <v>13</v>
      </c>
      <c r="R8"/>
      <c r="S8"/>
    </row>
    <row r="9" spans="2:19" x14ac:dyDescent="0.25">
      <c r="B9" s="59" t="s">
        <v>98</v>
      </c>
      <c r="C9" s="60" t="s">
        <v>99</v>
      </c>
      <c r="D9" s="17">
        <v>6</v>
      </c>
      <c r="E9" s="18">
        <v>0</v>
      </c>
      <c r="F9" s="17">
        <v>10</v>
      </c>
      <c r="G9" s="18">
        <v>2</v>
      </c>
      <c r="H9" s="17">
        <v>0</v>
      </c>
      <c r="I9" s="18">
        <v>4</v>
      </c>
      <c r="J9" s="17">
        <v>11</v>
      </c>
      <c r="K9" s="17">
        <v>5</v>
      </c>
      <c r="L9" s="18">
        <v>4</v>
      </c>
      <c r="M9" s="2">
        <f>COUNT(D9:L9)</f>
        <v>9</v>
      </c>
      <c r="N9" s="8" t="str">
        <f>IF(M9&gt;4, "Y","N")</f>
        <v>Y</v>
      </c>
      <c r="O9" s="98">
        <f>SUM(D9:L9)</f>
        <v>42</v>
      </c>
      <c r="P9" s="100">
        <f t="shared" si="0"/>
        <v>32</v>
      </c>
      <c r="Q9" s="101">
        <f t="shared" ref="Q9:Q35" si="1">O8-O9</f>
        <v>14</v>
      </c>
      <c r="R9"/>
      <c r="S9"/>
    </row>
    <row r="10" spans="2:19" x14ac:dyDescent="0.25">
      <c r="B10" s="59" t="s">
        <v>80</v>
      </c>
      <c r="C10" s="60" t="s">
        <v>81</v>
      </c>
      <c r="D10" s="17">
        <v>2</v>
      </c>
      <c r="E10" s="18">
        <v>3</v>
      </c>
      <c r="F10" s="17">
        <v>0</v>
      </c>
      <c r="G10" s="18">
        <v>0</v>
      </c>
      <c r="H10" s="17">
        <v>8</v>
      </c>
      <c r="I10" s="18">
        <v>0</v>
      </c>
      <c r="J10" s="17">
        <v>5</v>
      </c>
      <c r="K10" s="17">
        <v>2</v>
      </c>
      <c r="L10" s="18">
        <v>14</v>
      </c>
      <c r="M10" s="2">
        <f>COUNT(D10:L10)</f>
        <v>9</v>
      </c>
      <c r="N10" s="8" t="str">
        <f>IF(M10&gt;4, "Y","N")</f>
        <v>Y</v>
      </c>
      <c r="O10" s="98">
        <f>SUM(D10:L10)</f>
        <v>34</v>
      </c>
      <c r="P10" s="100">
        <f t="shared" si="0"/>
        <v>40</v>
      </c>
      <c r="Q10" s="101">
        <f t="shared" si="1"/>
        <v>8</v>
      </c>
      <c r="R10"/>
      <c r="S10"/>
    </row>
    <row r="11" spans="2:19" x14ac:dyDescent="0.25">
      <c r="B11" s="59" t="s">
        <v>80</v>
      </c>
      <c r="C11" s="60" t="s">
        <v>84</v>
      </c>
      <c r="D11" s="17">
        <v>0</v>
      </c>
      <c r="E11" s="18">
        <v>12</v>
      </c>
      <c r="F11" s="17">
        <v>2</v>
      </c>
      <c r="G11" s="18">
        <v>2</v>
      </c>
      <c r="H11" s="17">
        <v>1</v>
      </c>
      <c r="I11" s="18">
        <v>6</v>
      </c>
      <c r="J11" s="17">
        <v>0</v>
      </c>
      <c r="K11" s="17">
        <v>0</v>
      </c>
      <c r="L11" s="18">
        <v>10</v>
      </c>
      <c r="M11" s="2">
        <f>COUNT(D11:L11)</f>
        <v>9</v>
      </c>
      <c r="N11" s="8" t="str">
        <f>IF(M11&gt;4, "Y","N")</f>
        <v>Y</v>
      </c>
      <c r="O11" s="98">
        <f>SUM(D11:L11)</f>
        <v>33</v>
      </c>
      <c r="P11" s="100">
        <f t="shared" si="0"/>
        <v>41</v>
      </c>
      <c r="Q11" s="101">
        <f>O10-O11</f>
        <v>1</v>
      </c>
      <c r="R11"/>
      <c r="S11"/>
    </row>
    <row r="12" spans="2:19" x14ac:dyDescent="0.25">
      <c r="B12" s="59" t="s">
        <v>179</v>
      </c>
      <c r="C12" s="60" t="s">
        <v>180</v>
      </c>
      <c r="D12" s="243"/>
      <c r="E12" s="244"/>
      <c r="F12" s="17">
        <v>14</v>
      </c>
      <c r="G12" s="244"/>
      <c r="H12" s="17">
        <v>0</v>
      </c>
      <c r="I12" s="18">
        <v>12</v>
      </c>
      <c r="J12" s="328"/>
      <c r="K12" s="243"/>
      <c r="L12" s="244"/>
      <c r="M12" s="2">
        <f>COUNT(D12:L12)</f>
        <v>3</v>
      </c>
      <c r="N12" s="8" t="str">
        <f>IF(M12&gt;4, "Y","N")</f>
        <v>N</v>
      </c>
      <c r="O12" s="98">
        <f>SUM(D12:L12)</f>
        <v>26</v>
      </c>
      <c r="P12" s="100">
        <f t="shared" si="0"/>
        <v>48</v>
      </c>
      <c r="Q12" s="101">
        <f t="shared" si="1"/>
        <v>7</v>
      </c>
      <c r="R12"/>
      <c r="S12"/>
    </row>
    <row r="13" spans="2:19" x14ac:dyDescent="0.25">
      <c r="B13" s="59" t="s">
        <v>186</v>
      </c>
      <c r="C13" s="60" t="s">
        <v>181</v>
      </c>
      <c r="D13" s="243"/>
      <c r="E13" s="244"/>
      <c r="F13" s="243"/>
      <c r="G13" s="18">
        <v>14</v>
      </c>
      <c r="H13" s="243"/>
      <c r="I13" s="244"/>
      <c r="J13" s="328"/>
      <c r="K13" s="17">
        <v>10</v>
      </c>
      <c r="L13" s="244"/>
      <c r="M13" s="2">
        <f>COUNT(D13:L13)</f>
        <v>2</v>
      </c>
      <c r="N13" s="8" t="str">
        <f>IF(M13&gt;4, "Y","N")</f>
        <v>N</v>
      </c>
      <c r="O13" s="98">
        <f>SUM(D13:L13)</f>
        <v>24</v>
      </c>
      <c r="P13" s="100">
        <f t="shared" si="0"/>
        <v>50</v>
      </c>
      <c r="Q13" s="101">
        <f t="shared" si="1"/>
        <v>2</v>
      </c>
      <c r="R13"/>
      <c r="S13"/>
    </row>
    <row r="14" spans="2:19" x14ac:dyDescent="0.25">
      <c r="B14" s="59" t="s">
        <v>91</v>
      </c>
      <c r="C14" s="60" t="s">
        <v>95</v>
      </c>
      <c r="D14" s="17">
        <v>12</v>
      </c>
      <c r="E14" s="18">
        <v>10</v>
      </c>
      <c r="F14" s="243"/>
      <c r="G14" s="244"/>
      <c r="H14" s="243"/>
      <c r="I14" s="244"/>
      <c r="J14" s="328"/>
      <c r="K14" s="17"/>
      <c r="L14" s="244"/>
      <c r="M14" s="2">
        <f>COUNT(D14:L14)</f>
        <v>2</v>
      </c>
      <c r="N14" s="8" t="str">
        <f>IF(M14&gt;4, "Y","N")</f>
        <v>N</v>
      </c>
      <c r="O14" s="98">
        <f>SUM(D14:L14)</f>
        <v>22</v>
      </c>
      <c r="P14" s="100">
        <f t="shared" si="0"/>
        <v>52</v>
      </c>
      <c r="Q14" s="101">
        <f t="shared" si="1"/>
        <v>2</v>
      </c>
      <c r="R14"/>
      <c r="S14"/>
    </row>
    <row r="15" spans="2:19" x14ac:dyDescent="0.25">
      <c r="B15" s="59" t="s">
        <v>208</v>
      </c>
      <c r="C15" s="60" t="s">
        <v>209</v>
      </c>
      <c r="D15" s="243"/>
      <c r="E15" s="244"/>
      <c r="F15" s="243"/>
      <c r="G15" s="244"/>
      <c r="H15" s="17">
        <v>11</v>
      </c>
      <c r="I15" s="18">
        <v>10</v>
      </c>
      <c r="J15" s="328"/>
      <c r="K15" s="243"/>
      <c r="L15" s="244"/>
      <c r="M15" s="2">
        <f>COUNT(D15:L15)</f>
        <v>2</v>
      </c>
      <c r="N15" s="8" t="str">
        <f>IF(M15&gt;4, "Y","N")</f>
        <v>N</v>
      </c>
      <c r="O15" s="98">
        <f>SUM(D15:L15)</f>
        <v>21</v>
      </c>
      <c r="P15" s="100">
        <f t="shared" si="0"/>
        <v>53</v>
      </c>
      <c r="Q15" s="101">
        <f t="shared" si="1"/>
        <v>1</v>
      </c>
      <c r="R15"/>
      <c r="S15"/>
    </row>
    <row r="16" spans="2:19" x14ac:dyDescent="0.25">
      <c r="B16" s="59" t="s">
        <v>222</v>
      </c>
      <c r="C16" s="60" t="s">
        <v>218</v>
      </c>
      <c r="D16" s="328"/>
      <c r="E16" s="329"/>
      <c r="F16" s="328"/>
      <c r="G16" s="329"/>
      <c r="H16" s="328"/>
      <c r="I16" s="329"/>
      <c r="J16" s="17">
        <v>20</v>
      </c>
      <c r="K16" s="243"/>
      <c r="L16" s="244"/>
      <c r="M16" s="2">
        <f>COUNT(D16:L16)</f>
        <v>1</v>
      </c>
      <c r="N16" s="8" t="str">
        <f>IF(M16&gt;4, "Y","N")</f>
        <v>N</v>
      </c>
      <c r="O16" s="98">
        <f>SUM(D16:L16)</f>
        <v>20</v>
      </c>
      <c r="P16" s="100">
        <f t="shared" si="0"/>
        <v>54</v>
      </c>
      <c r="Q16" s="101">
        <f t="shared" si="1"/>
        <v>1</v>
      </c>
      <c r="R16"/>
      <c r="S16"/>
    </row>
    <row r="17" spans="2:19" x14ac:dyDescent="0.25">
      <c r="B17" s="59" t="s">
        <v>318</v>
      </c>
      <c r="C17" s="60" t="s">
        <v>319</v>
      </c>
      <c r="D17" s="243"/>
      <c r="E17" s="244"/>
      <c r="F17" s="243"/>
      <c r="G17" s="244"/>
      <c r="H17" s="243"/>
      <c r="I17" s="244"/>
      <c r="J17" s="243"/>
      <c r="K17" s="17">
        <v>10</v>
      </c>
      <c r="L17" s="18">
        <v>8</v>
      </c>
      <c r="M17" s="2">
        <f>COUNT(D17:L17)</f>
        <v>2</v>
      </c>
      <c r="N17" s="8" t="str">
        <f>IF(M17&gt;4, "Y","N")</f>
        <v>N</v>
      </c>
      <c r="O17" s="98">
        <f>SUM(D17:L17)</f>
        <v>18</v>
      </c>
      <c r="P17" s="100">
        <f t="shared" si="0"/>
        <v>56</v>
      </c>
      <c r="Q17" s="101">
        <f t="shared" si="1"/>
        <v>2</v>
      </c>
      <c r="R17"/>
      <c r="S17"/>
    </row>
    <row r="18" spans="2:19" x14ac:dyDescent="0.25">
      <c r="B18" s="59" t="s">
        <v>223</v>
      </c>
      <c r="C18" s="60" t="s">
        <v>224</v>
      </c>
      <c r="D18" s="328"/>
      <c r="E18" s="329"/>
      <c r="F18" s="328"/>
      <c r="G18" s="329"/>
      <c r="H18" s="328"/>
      <c r="I18" s="329"/>
      <c r="J18" s="17">
        <v>17</v>
      </c>
      <c r="K18" s="243"/>
      <c r="L18" s="244"/>
      <c r="M18" s="2">
        <f>COUNT(D18:L18)</f>
        <v>1</v>
      </c>
      <c r="N18" s="8" t="str">
        <f>IF(M18&gt;4, "Y","N")</f>
        <v>N</v>
      </c>
      <c r="O18" s="98">
        <f>SUM(D18:L18)</f>
        <v>17</v>
      </c>
      <c r="P18" s="100">
        <f t="shared" si="0"/>
        <v>57</v>
      </c>
      <c r="Q18" s="101">
        <f t="shared" si="1"/>
        <v>1</v>
      </c>
      <c r="R18"/>
      <c r="S18"/>
    </row>
    <row r="19" spans="2:19" x14ac:dyDescent="0.25">
      <c r="B19" s="59" t="s">
        <v>225</v>
      </c>
      <c r="C19" s="60" t="s">
        <v>226</v>
      </c>
      <c r="D19" s="328"/>
      <c r="E19" s="329"/>
      <c r="F19" s="328"/>
      <c r="G19" s="329"/>
      <c r="H19" s="328"/>
      <c r="I19" s="329"/>
      <c r="J19" s="17">
        <v>17</v>
      </c>
      <c r="K19" s="243"/>
      <c r="L19" s="244"/>
      <c r="M19" s="2">
        <f>COUNT(D19:L19)</f>
        <v>1</v>
      </c>
      <c r="N19" s="8" t="str">
        <f>IF(M19&gt;4, "Y","N")</f>
        <v>N</v>
      </c>
      <c r="O19" s="98">
        <f>SUM(D19:L19)</f>
        <v>17</v>
      </c>
      <c r="P19" s="100">
        <f t="shared" si="0"/>
        <v>57</v>
      </c>
      <c r="Q19" s="101">
        <f t="shared" si="1"/>
        <v>0</v>
      </c>
      <c r="R19"/>
      <c r="S19"/>
    </row>
    <row r="20" spans="2:19" x14ac:dyDescent="0.25">
      <c r="B20" s="59" t="s">
        <v>187</v>
      </c>
      <c r="C20" s="60" t="s">
        <v>154</v>
      </c>
      <c r="D20" s="243"/>
      <c r="E20" s="244"/>
      <c r="F20" s="243"/>
      <c r="G20" s="18">
        <v>6</v>
      </c>
      <c r="H20" s="243"/>
      <c r="I20" s="18">
        <v>0</v>
      </c>
      <c r="J20" s="328"/>
      <c r="K20" s="17">
        <v>5</v>
      </c>
      <c r="L20" s="18">
        <v>6</v>
      </c>
      <c r="M20" s="2">
        <f>COUNT(D20:L20)</f>
        <v>4</v>
      </c>
      <c r="N20" s="8" t="str">
        <f>IF(M20&gt;4, "Y","N")</f>
        <v>N</v>
      </c>
      <c r="O20" s="98">
        <f>SUM(D20:L20)</f>
        <v>17</v>
      </c>
      <c r="P20" s="100">
        <f t="shared" si="0"/>
        <v>57</v>
      </c>
      <c r="Q20" s="101">
        <f t="shared" si="1"/>
        <v>0</v>
      </c>
      <c r="R20"/>
      <c r="S20"/>
    </row>
    <row r="21" spans="2:19" x14ac:dyDescent="0.25">
      <c r="B21" s="59" t="s">
        <v>96</v>
      </c>
      <c r="C21" s="60" t="s">
        <v>97</v>
      </c>
      <c r="D21" s="17">
        <v>10</v>
      </c>
      <c r="E21" s="18">
        <v>0</v>
      </c>
      <c r="F21" s="17">
        <v>0</v>
      </c>
      <c r="G21" s="18">
        <v>0</v>
      </c>
      <c r="H21" s="17">
        <v>3</v>
      </c>
      <c r="I21" s="18">
        <v>0</v>
      </c>
      <c r="J21" s="17">
        <v>0</v>
      </c>
      <c r="K21" s="243"/>
      <c r="L21" s="244"/>
      <c r="M21" s="2">
        <f>COUNT(D21:L21)</f>
        <v>7</v>
      </c>
      <c r="N21" s="8" t="str">
        <f>IF(M21&gt;4, "Y","N")</f>
        <v>Y</v>
      </c>
      <c r="O21" s="98">
        <f>SUM(D21:L21)</f>
        <v>13</v>
      </c>
      <c r="P21" s="100">
        <f t="shared" si="0"/>
        <v>61</v>
      </c>
      <c r="Q21" s="101">
        <f t="shared" si="1"/>
        <v>4</v>
      </c>
      <c r="R21"/>
      <c r="S21"/>
    </row>
    <row r="22" spans="2:19" x14ac:dyDescent="0.25">
      <c r="B22" s="59" t="s">
        <v>98</v>
      </c>
      <c r="C22" s="60" t="s">
        <v>213</v>
      </c>
      <c r="D22" s="243"/>
      <c r="E22" s="244"/>
      <c r="F22" s="243"/>
      <c r="G22" s="244"/>
      <c r="H22" s="243"/>
      <c r="I22" s="244"/>
      <c r="J22" s="243"/>
      <c r="K22" s="17">
        <v>10</v>
      </c>
      <c r="L22" s="18">
        <v>2</v>
      </c>
      <c r="M22" s="2">
        <f>COUNT(D22:L22)</f>
        <v>2</v>
      </c>
      <c r="N22" s="8" t="str">
        <f>IF(M22&gt;4, "Y","N")</f>
        <v>N</v>
      </c>
      <c r="O22" s="98">
        <f>SUM(D22:L22)</f>
        <v>12</v>
      </c>
      <c r="P22" s="100">
        <f t="shared" si="0"/>
        <v>62</v>
      </c>
      <c r="Q22" s="101">
        <f t="shared" si="1"/>
        <v>1</v>
      </c>
      <c r="R22"/>
      <c r="S22"/>
    </row>
    <row r="23" spans="2:19" x14ac:dyDescent="0.25">
      <c r="B23" s="59" t="s">
        <v>227</v>
      </c>
      <c r="C23" s="60" t="s">
        <v>228</v>
      </c>
      <c r="D23" s="328"/>
      <c r="E23" s="329"/>
      <c r="F23" s="328"/>
      <c r="G23" s="329"/>
      <c r="H23" s="328"/>
      <c r="I23" s="329"/>
      <c r="J23" s="17">
        <v>11</v>
      </c>
      <c r="K23" s="243"/>
      <c r="L23" s="244"/>
      <c r="M23" s="2">
        <f>COUNT(D23:L23)</f>
        <v>1</v>
      </c>
      <c r="N23" s="8" t="str">
        <f>IF(M23&gt;4, "Y","N")</f>
        <v>N</v>
      </c>
      <c r="O23" s="98">
        <f>SUM(D23:L23)</f>
        <v>11</v>
      </c>
      <c r="P23" s="100">
        <f t="shared" si="0"/>
        <v>63</v>
      </c>
      <c r="Q23" s="101">
        <f>O22-O23</f>
        <v>1</v>
      </c>
      <c r="R23"/>
      <c r="S23"/>
    </row>
    <row r="24" spans="2:19" x14ac:dyDescent="0.25">
      <c r="B24" s="59" t="s">
        <v>210</v>
      </c>
      <c r="C24" s="60" t="s">
        <v>211</v>
      </c>
      <c r="D24" s="243"/>
      <c r="E24" s="244"/>
      <c r="F24" s="243"/>
      <c r="G24" s="244"/>
      <c r="H24" s="17">
        <v>8</v>
      </c>
      <c r="I24" s="244"/>
      <c r="J24" s="328"/>
      <c r="K24" s="243"/>
      <c r="L24" s="244"/>
      <c r="M24" s="2">
        <f>COUNT(D24:L24)</f>
        <v>1</v>
      </c>
      <c r="N24" s="8" t="str">
        <f>IF(M24&gt;4, "Y","N")</f>
        <v>N</v>
      </c>
      <c r="O24" s="98">
        <f>SUM(D24:L24)</f>
        <v>8</v>
      </c>
      <c r="P24" s="100"/>
      <c r="Q24" s="101">
        <f t="shared" si="1"/>
        <v>3</v>
      </c>
      <c r="R24"/>
      <c r="S24"/>
    </row>
    <row r="25" spans="2:19" x14ac:dyDescent="0.25">
      <c r="B25" s="59" t="s">
        <v>179</v>
      </c>
      <c r="C25" s="60" t="s">
        <v>181</v>
      </c>
      <c r="D25" s="243"/>
      <c r="E25" s="244"/>
      <c r="F25" s="17">
        <v>7</v>
      </c>
      <c r="G25" s="244"/>
      <c r="H25" s="243"/>
      <c r="I25" s="244"/>
      <c r="J25" s="328"/>
      <c r="K25" s="243"/>
      <c r="L25" s="244"/>
      <c r="M25" s="2">
        <f>COUNT(D25:L25)</f>
        <v>1</v>
      </c>
      <c r="N25" s="8" t="str">
        <f>IF(M25&gt;4, "Y","N")</f>
        <v>N</v>
      </c>
      <c r="O25" s="98">
        <f>SUM(D25:L25)</f>
        <v>7</v>
      </c>
      <c r="P25" s="100">
        <f t="shared" si="0"/>
        <v>67</v>
      </c>
      <c r="Q25" s="101">
        <f t="shared" si="1"/>
        <v>1</v>
      </c>
      <c r="R25"/>
      <c r="S25"/>
    </row>
    <row r="26" spans="2:19" x14ac:dyDescent="0.25">
      <c r="B26" s="59" t="s">
        <v>103</v>
      </c>
      <c r="C26" s="60" t="s">
        <v>104</v>
      </c>
      <c r="D26" s="243"/>
      <c r="E26" s="18">
        <v>6</v>
      </c>
      <c r="F26" s="243"/>
      <c r="G26" s="244"/>
      <c r="H26" s="243"/>
      <c r="I26" s="244"/>
      <c r="J26" s="328"/>
      <c r="K26" s="243"/>
      <c r="L26" s="244"/>
      <c r="M26" s="2">
        <f>COUNT(D26:L26)</f>
        <v>1</v>
      </c>
      <c r="N26" s="8" t="str">
        <f>IF(M26&gt;4, "Y","N")</f>
        <v>N</v>
      </c>
      <c r="O26" s="98">
        <f>SUM(D26:L26)</f>
        <v>6</v>
      </c>
      <c r="P26" s="100">
        <f t="shared" si="0"/>
        <v>68</v>
      </c>
      <c r="Q26" s="101">
        <f t="shared" si="1"/>
        <v>1</v>
      </c>
      <c r="R26"/>
      <c r="S26"/>
    </row>
    <row r="27" spans="2:19" x14ac:dyDescent="0.25">
      <c r="B27" s="59" t="s">
        <v>229</v>
      </c>
      <c r="C27" s="60" t="s">
        <v>230</v>
      </c>
      <c r="D27" s="328"/>
      <c r="E27" s="329"/>
      <c r="F27" s="328"/>
      <c r="G27" s="329"/>
      <c r="H27" s="328"/>
      <c r="I27" s="329"/>
      <c r="J27" s="17">
        <v>5</v>
      </c>
      <c r="K27" s="243"/>
      <c r="L27" s="244"/>
      <c r="M27" s="2">
        <f>COUNT(D27:L27)</f>
        <v>1</v>
      </c>
      <c r="N27" s="8" t="str">
        <f>IF(M27&gt;4, "Y","N")</f>
        <v>N</v>
      </c>
      <c r="O27" s="98">
        <f>SUM(D27:L27)</f>
        <v>5</v>
      </c>
      <c r="P27" s="100">
        <f t="shared" si="0"/>
        <v>69</v>
      </c>
      <c r="Q27" s="101">
        <f t="shared" si="1"/>
        <v>1</v>
      </c>
      <c r="R27"/>
      <c r="S27"/>
    </row>
    <row r="28" spans="2:19" x14ac:dyDescent="0.25">
      <c r="B28" s="59" t="s">
        <v>231</v>
      </c>
      <c r="C28" s="60" t="s">
        <v>232</v>
      </c>
      <c r="D28" s="328"/>
      <c r="E28" s="329"/>
      <c r="F28" s="328"/>
      <c r="G28" s="329"/>
      <c r="H28" s="328"/>
      <c r="I28" s="329"/>
      <c r="J28" s="17">
        <v>5</v>
      </c>
      <c r="K28" s="243"/>
      <c r="L28" s="244"/>
      <c r="M28" s="2">
        <f>COUNT(D28:L28)</f>
        <v>1</v>
      </c>
      <c r="N28" s="8" t="str">
        <f>IF(M28&gt;4, "Y","N")</f>
        <v>N</v>
      </c>
      <c r="O28" s="98">
        <f>SUM(D28:L28)</f>
        <v>5</v>
      </c>
      <c r="P28" s="100">
        <f t="shared" si="0"/>
        <v>69</v>
      </c>
      <c r="Q28" s="101">
        <f t="shared" si="1"/>
        <v>0</v>
      </c>
      <c r="R28"/>
      <c r="S28"/>
    </row>
    <row r="29" spans="2:19" x14ac:dyDescent="0.25">
      <c r="B29" s="59" t="s">
        <v>182</v>
      </c>
      <c r="C29" s="60" t="s">
        <v>183</v>
      </c>
      <c r="D29" s="243"/>
      <c r="E29" s="244"/>
      <c r="F29" s="17">
        <v>2</v>
      </c>
      <c r="G29" s="18">
        <v>2</v>
      </c>
      <c r="H29" s="243"/>
      <c r="I29" s="244"/>
      <c r="J29" s="328"/>
      <c r="K29" s="243"/>
      <c r="L29" s="244"/>
      <c r="M29" s="2">
        <f>COUNT(D29:L29)</f>
        <v>2</v>
      </c>
      <c r="N29" s="8" t="str">
        <f>IF(M29&gt;4, "Y","N")</f>
        <v>N</v>
      </c>
      <c r="O29" s="98">
        <f>SUM(D29:L29)</f>
        <v>4</v>
      </c>
      <c r="P29" s="100">
        <f t="shared" ref="P29:P37" si="2">$O$6-O29</f>
        <v>70</v>
      </c>
      <c r="Q29" s="101">
        <f t="shared" si="1"/>
        <v>1</v>
      </c>
      <c r="R29"/>
      <c r="S29"/>
    </row>
    <row r="30" spans="2:19" x14ac:dyDescent="0.25">
      <c r="B30" s="59" t="s">
        <v>105</v>
      </c>
      <c r="C30" s="60" t="s">
        <v>106</v>
      </c>
      <c r="D30" s="243"/>
      <c r="E30" s="18">
        <v>0</v>
      </c>
      <c r="F30" s="17">
        <v>2</v>
      </c>
      <c r="G30" s="244"/>
      <c r="H30" s="17">
        <v>0</v>
      </c>
      <c r="I30" s="244"/>
      <c r="J30" s="328"/>
      <c r="K30" s="243"/>
      <c r="L30" s="244"/>
      <c r="M30" s="2">
        <f>COUNT(D30:L30)</f>
        <v>3</v>
      </c>
      <c r="N30" s="8" t="str">
        <f>IF(M30&gt;4, "Y","N")</f>
        <v>N</v>
      </c>
      <c r="O30" s="98">
        <f>SUM(D30:L30)</f>
        <v>2</v>
      </c>
      <c r="P30" s="100">
        <f t="shared" si="2"/>
        <v>72</v>
      </c>
      <c r="Q30" s="101">
        <f t="shared" si="1"/>
        <v>2</v>
      </c>
      <c r="R30"/>
      <c r="S30"/>
    </row>
    <row r="31" spans="2:19" x14ac:dyDescent="0.25">
      <c r="B31" s="59" t="s">
        <v>184</v>
      </c>
      <c r="C31" s="60" t="s">
        <v>185</v>
      </c>
      <c r="D31" s="243"/>
      <c r="E31" s="244"/>
      <c r="F31" s="17">
        <v>0</v>
      </c>
      <c r="G31" s="244"/>
      <c r="H31" s="243"/>
      <c r="I31" s="244"/>
      <c r="J31" s="328"/>
      <c r="K31" s="243"/>
      <c r="L31" s="244"/>
      <c r="M31" s="2">
        <f>COUNT(D31:L31)</f>
        <v>1</v>
      </c>
      <c r="N31" s="8" t="str">
        <f>IF(M31&gt;4, "Y","N")</f>
        <v>N</v>
      </c>
      <c r="O31" s="98">
        <f>SUM(D31:L31)</f>
        <v>0</v>
      </c>
      <c r="P31" s="100">
        <f t="shared" si="2"/>
        <v>74</v>
      </c>
      <c r="Q31" s="101">
        <f t="shared" si="1"/>
        <v>2</v>
      </c>
      <c r="R31"/>
      <c r="S31"/>
    </row>
    <row r="32" spans="2:19" x14ac:dyDescent="0.25">
      <c r="B32" s="59" t="s">
        <v>233</v>
      </c>
      <c r="C32" s="60" t="s">
        <v>234</v>
      </c>
      <c r="D32" s="328"/>
      <c r="E32" s="329"/>
      <c r="F32" s="328"/>
      <c r="G32" s="329"/>
      <c r="H32" s="328"/>
      <c r="I32" s="329"/>
      <c r="J32" s="17">
        <v>0</v>
      </c>
      <c r="K32" s="243"/>
      <c r="L32" s="244"/>
      <c r="M32" s="2">
        <f>COUNT(D32:L32)</f>
        <v>1</v>
      </c>
      <c r="N32" s="8" t="str">
        <f>IF(M32&gt;4, "Y","N")</f>
        <v>N</v>
      </c>
      <c r="O32" s="98">
        <f>SUM(D32:L32)</f>
        <v>0</v>
      </c>
      <c r="P32" s="100">
        <f t="shared" si="2"/>
        <v>74</v>
      </c>
      <c r="Q32" s="101">
        <f t="shared" si="1"/>
        <v>0</v>
      </c>
      <c r="R32"/>
      <c r="S32"/>
    </row>
    <row r="33" spans="1:19" x14ac:dyDescent="0.25">
      <c r="B33" s="59" t="s">
        <v>235</v>
      </c>
      <c r="C33" s="60" t="s">
        <v>236</v>
      </c>
      <c r="D33" s="328"/>
      <c r="E33" s="329"/>
      <c r="F33" s="328"/>
      <c r="G33" s="329"/>
      <c r="H33" s="328"/>
      <c r="I33" s="329"/>
      <c r="J33" s="17">
        <v>0</v>
      </c>
      <c r="K33" s="243"/>
      <c r="L33" s="244"/>
      <c r="M33" s="2">
        <f>COUNT(D33:L33)</f>
        <v>1</v>
      </c>
      <c r="N33" s="8" t="str">
        <f>IF(M33&gt;4, "Y","N")</f>
        <v>N</v>
      </c>
      <c r="O33" s="98">
        <f>SUM(D33:L33)</f>
        <v>0</v>
      </c>
      <c r="P33" s="100">
        <f t="shared" si="2"/>
        <v>74</v>
      </c>
      <c r="Q33" s="101">
        <f t="shared" si="1"/>
        <v>0</v>
      </c>
      <c r="R33"/>
      <c r="S33"/>
    </row>
    <row r="34" spans="1:19" x14ac:dyDescent="0.25">
      <c r="B34" s="59" t="s">
        <v>223</v>
      </c>
      <c r="C34" s="60" t="s">
        <v>237</v>
      </c>
      <c r="D34" s="328"/>
      <c r="E34" s="329"/>
      <c r="F34" s="328"/>
      <c r="G34" s="329"/>
      <c r="H34" s="328"/>
      <c r="I34" s="329"/>
      <c r="J34" s="17">
        <v>0</v>
      </c>
      <c r="K34" s="243"/>
      <c r="L34" s="244"/>
      <c r="M34" s="2">
        <f>COUNT(D34:L34)</f>
        <v>1</v>
      </c>
      <c r="N34" s="8" t="str">
        <f>IF(M34&gt;4, "Y","N")</f>
        <v>N</v>
      </c>
      <c r="O34" s="98">
        <f>SUM(D34:L34)</f>
        <v>0</v>
      </c>
      <c r="P34" s="100">
        <f t="shared" si="2"/>
        <v>74</v>
      </c>
      <c r="Q34" s="101">
        <f t="shared" si="1"/>
        <v>0</v>
      </c>
      <c r="R34"/>
      <c r="S34"/>
    </row>
    <row r="35" spans="1:19" x14ac:dyDescent="0.25">
      <c r="B35" s="59" t="s">
        <v>155</v>
      </c>
      <c r="C35" s="60" t="s">
        <v>156</v>
      </c>
      <c r="D35" s="243"/>
      <c r="E35" s="244"/>
      <c r="F35" s="243"/>
      <c r="G35" s="244"/>
      <c r="H35" s="243"/>
      <c r="I35" s="244"/>
      <c r="J35" s="243"/>
      <c r="K35" s="243"/>
      <c r="L35" s="18">
        <v>0</v>
      </c>
      <c r="M35" s="2">
        <f>COUNT(D35:L35)</f>
        <v>1</v>
      </c>
      <c r="N35" s="8" t="str">
        <f>IF(M35&gt;4, "Y","N")</f>
        <v>N</v>
      </c>
      <c r="O35" s="98">
        <f>SUM(D35:L35)</f>
        <v>0</v>
      </c>
      <c r="P35" s="100">
        <f t="shared" ref="P35" si="3">$O$6-O35</f>
        <v>74</v>
      </c>
      <c r="Q35" s="101">
        <f t="shared" si="1"/>
        <v>0</v>
      </c>
      <c r="R35"/>
      <c r="S35"/>
    </row>
    <row r="36" spans="1:19" x14ac:dyDescent="0.25">
      <c r="B36" s="59"/>
      <c r="C36" s="60"/>
      <c r="D36" s="17"/>
      <c r="E36" s="18"/>
      <c r="F36" s="17"/>
      <c r="G36" s="18"/>
      <c r="H36" s="17"/>
      <c r="I36" s="18"/>
      <c r="J36" s="17"/>
      <c r="K36" s="17"/>
      <c r="L36" s="18"/>
      <c r="M36" s="2">
        <f t="shared" ref="M6:M37" si="4">COUNT(D36:L36)</f>
        <v>0</v>
      </c>
      <c r="N36" s="8" t="str">
        <f t="shared" ref="N6:N37" si="5">IF(M36&gt;4, "Y","N")</f>
        <v>N</v>
      </c>
      <c r="O36" s="98">
        <f t="shared" ref="O6:O37" si="6">SUM(D36:L36)</f>
        <v>0</v>
      </c>
      <c r="P36" s="100">
        <f t="shared" ref="P36" si="7">$O$6-O36</f>
        <v>74</v>
      </c>
      <c r="Q36" s="101">
        <f t="shared" ref="Q36" si="8">O35-O36</f>
        <v>0</v>
      </c>
      <c r="R36"/>
      <c r="S36"/>
    </row>
    <row r="37" spans="1:19" x14ac:dyDescent="0.25">
      <c r="B37" s="59"/>
      <c r="C37" s="60"/>
      <c r="D37" s="17"/>
      <c r="E37" s="18"/>
      <c r="F37" s="17"/>
      <c r="G37" s="18"/>
      <c r="H37" s="17"/>
      <c r="I37" s="18"/>
      <c r="J37" s="17"/>
      <c r="K37" s="17"/>
      <c r="L37" s="18"/>
      <c r="M37" s="2">
        <f t="shared" si="4"/>
        <v>0</v>
      </c>
      <c r="N37" s="8" t="str">
        <f t="shared" si="5"/>
        <v>N</v>
      </c>
      <c r="O37" s="98">
        <f t="shared" si="6"/>
        <v>0</v>
      </c>
      <c r="P37" s="100">
        <f t="shared" si="2"/>
        <v>74</v>
      </c>
      <c r="Q37" s="101">
        <f>O35-O37</f>
        <v>0</v>
      </c>
      <c r="R37"/>
      <c r="S37"/>
    </row>
    <row r="38" spans="1:19" x14ac:dyDescent="0.25">
      <c r="A38"/>
      <c r="C38"/>
      <c r="D38"/>
      <c r="E38"/>
      <c r="F38"/>
      <c r="G38"/>
      <c r="H38"/>
      <c r="I38"/>
      <c r="J38"/>
      <c r="K38"/>
      <c r="L38"/>
      <c r="M38"/>
      <c r="N38"/>
      <c r="O38" s="102"/>
      <c r="P38" s="102"/>
      <c r="Q38" s="102"/>
      <c r="R38"/>
      <c r="S38"/>
    </row>
    <row r="39" spans="1:19" x14ac:dyDescent="0.25">
      <c r="B39" s="1"/>
      <c r="C39" s="1"/>
      <c r="D39" s="2">
        <v>1</v>
      </c>
      <c r="E39" s="2">
        <v>2</v>
      </c>
      <c r="F39" s="2">
        <v>3</v>
      </c>
      <c r="G39" s="2">
        <v>4</v>
      </c>
      <c r="H39" s="2">
        <v>5</v>
      </c>
      <c r="I39" s="2">
        <v>6</v>
      </c>
      <c r="J39" s="2">
        <v>7</v>
      </c>
      <c r="K39" s="2">
        <v>8</v>
      </c>
      <c r="L39" s="2">
        <v>9</v>
      </c>
      <c r="M39" s="2"/>
    </row>
    <row r="40" spans="1:19" x14ac:dyDescent="0.25">
      <c r="B40" s="1"/>
      <c r="C40" s="1"/>
    </row>
    <row r="41" spans="1:19" x14ac:dyDescent="0.25">
      <c r="D41" s="1" t="s">
        <v>31</v>
      </c>
    </row>
    <row r="42" spans="1:19" x14ac:dyDescent="0.25">
      <c r="D42" s="1" t="s">
        <v>93</v>
      </c>
    </row>
    <row r="43" spans="1:19" x14ac:dyDescent="0.25">
      <c r="D43" s="1" t="s">
        <v>92</v>
      </c>
    </row>
    <row r="44" spans="1:19" x14ac:dyDescent="0.25">
      <c r="D44" s="1" t="s">
        <v>94</v>
      </c>
    </row>
    <row r="46" spans="1:19" x14ac:dyDescent="0.25">
      <c r="B46" s="103"/>
    </row>
    <row r="49" spans="3:3" ht="16.5" thickBot="1" x14ac:dyDescent="0.3">
      <c r="C49" s="122"/>
    </row>
    <row r="50" spans="3:3" ht="16.5" thickTop="1" x14ac:dyDescent="0.25"/>
  </sheetData>
  <sortState xmlns:xlrd2="http://schemas.microsoft.com/office/spreadsheetml/2017/richdata2" ref="B6:O35">
    <sortCondition descending="1" ref="O6:O35"/>
  </sortState>
  <conditionalFormatting sqref="N6:N37">
    <cfRule type="containsText" dxfId="67" priority="1" operator="containsText" text="N">
      <formula>NOT(ISERROR(SEARCH("N",N6)))</formula>
    </cfRule>
    <cfRule type="cellIs" dxfId="66" priority="2" operator="equal">
      <formula>"Y"</formula>
    </cfRule>
  </conditionalFormatting>
  <printOptions horizontalCentered="1" verticalCentered="1"/>
  <pageMargins left="0.25" right="0.25" top="0.75" bottom="0.75" header="0.3" footer="0.3"/>
  <pageSetup scale="74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4ACA7-5597-431B-9BD9-5378D940424C}">
  <sheetPr codeName="Sheet21">
    <pageSetUpPr fitToPage="1"/>
  </sheetPr>
  <dimension ref="A1:S42"/>
  <sheetViews>
    <sheetView zoomScale="90" zoomScaleNormal="90" workbookViewId="0">
      <selection activeCell="R36" sqref="R36"/>
    </sheetView>
  </sheetViews>
  <sheetFormatPr defaultRowHeight="15.75" x14ac:dyDescent="0.25"/>
  <cols>
    <col min="1" max="1" width="2.5703125" style="1" customWidth="1"/>
    <col min="2" max="2" width="21.85546875" style="2" customWidth="1"/>
    <col min="3" max="3" width="24.140625" style="2" bestFit="1" customWidth="1"/>
    <col min="4" max="4" width="10.140625" style="1" bestFit="1" customWidth="1"/>
    <col min="5" max="5" width="10.140625" style="1" customWidth="1"/>
    <col min="6" max="12" width="10.140625" style="1" bestFit="1" customWidth="1"/>
    <col min="13" max="13" width="11.28515625" style="1" bestFit="1" customWidth="1"/>
    <col min="14" max="14" width="7.140625" style="1" bestFit="1" customWidth="1"/>
    <col min="15" max="15" width="4.7109375" style="1" customWidth="1"/>
    <col min="16" max="16" width="7.7109375" style="1" bestFit="1" customWidth="1"/>
    <col min="17" max="17" width="8.42578125" style="1" bestFit="1" customWidth="1"/>
    <col min="18" max="18" width="8.5703125" style="1" bestFit="1" customWidth="1"/>
    <col min="19" max="16384" width="9.140625" style="1"/>
  </cols>
  <sheetData>
    <row r="1" spans="2:19" x14ac:dyDescent="0.25">
      <c r="D1" s="14"/>
      <c r="E1" s="14"/>
      <c r="F1" s="14"/>
      <c r="G1" s="14"/>
      <c r="H1" s="14"/>
      <c r="R1" s="7"/>
    </row>
    <row r="2" spans="2:19" x14ac:dyDescent="0.25">
      <c r="B2" s="8" t="s">
        <v>8</v>
      </c>
      <c r="D2" s="3" t="s">
        <v>17</v>
      </c>
      <c r="H2" s="14"/>
      <c r="R2" s="7"/>
      <c r="S2"/>
    </row>
    <row r="3" spans="2:19" ht="16.5" thickBot="1" x14ac:dyDescent="0.3">
      <c r="D3" s="8"/>
      <c r="H3" s="14"/>
      <c r="R3" s="7"/>
      <c r="S3"/>
    </row>
    <row r="4" spans="2:19" ht="32.25" thickBot="1" x14ac:dyDescent="0.3">
      <c r="B4" s="38" t="s">
        <v>4</v>
      </c>
      <c r="C4" s="39" t="s">
        <v>5</v>
      </c>
      <c r="D4" s="64">
        <v>44702</v>
      </c>
      <c r="E4" s="65">
        <v>44703</v>
      </c>
      <c r="F4" s="64">
        <v>44723</v>
      </c>
      <c r="G4" s="65">
        <v>44724</v>
      </c>
      <c r="H4" s="64">
        <v>44765</v>
      </c>
      <c r="I4" s="65">
        <v>44766</v>
      </c>
      <c r="J4" s="64">
        <v>44786</v>
      </c>
      <c r="K4" s="65">
        <v>44787</v>
      </c>
      <c r="L4" s="64">
        <v>44842</v>
      </c>
      <c r="M4" s="65">
        <v>44843</v>
      </c>
      <c r="N4" s="113" t="s">
        <v>40</v>
      </c>
      <c r="O4" s="112" t="s">
        <v>30</v>
      </c>
      <c r="P4" s="66" t="s">
        <v>0</v>
      </c>
      <c r="Q4" s="66" t="s">
        <v>1</v>
      </c>
      <c r="R4" s="67" t="s">
        <v>27</v>
      </c>
      <c r="S4"/>
    </row>
    <row r="5" spans="2:19" x14ac:dyDescent="0.25">
      <c r="B5" s="50" t="s">
        <v>98</v>
      </c>
      <c r="C5" s="51" t="s">
        <v>99</v>
      </c>
      <c r="D5" s="30">
        <v>11</v>
      </c>
      <c r="E5" s="31">
        <v>11</v>
      </c>
      <c r="F5" s="30">
        <v>7</v>
      </c>
      <c r="G5" s="36"/>
      <c r="H5" s="30">
        <v>9</v>
      </c>
      <c r="I5" s="36"/>
      <c r="J5" s="35"/>
      <c r="K5" s="36"/>
      <c r="L5" s="30">
        <v>10</v>
      </c>
      <c r="M5" s="36"/>
      <c r="N5" s="2">
        <f>COUNT(D5:M5)</f>
        <v>5</v>
      </c>
      <c r="O5" s="8" t="str">
        <f>IF(N5&gt;3,"Y","N")</f>
        <v>Y</v>
      </c>
      <c r="P5" s="73">
        <f>SUM(D5:M5)</f>
        <v>48</v>
      </c>
      <c r="Q5" s="74"/>
      <c r="R5" s="76"/>
      <c r="S5"/>
    </row>
    <row r="6" spans="2:19" x14ac:dyDescent="0.25">
      <c r="B6" s="43" t="s">
        <v>116</v>
      </c>
      <c r="C6" s="44" t="s">
        <v>117</v>
      </c>
      <c r="D6" s="243"/>
      <c r="E6" s="18">
        <v>3</v>
      </c>
      <c r="F6" s="17">
        <v>1</v>
      </c>
      <c r="G6" s="18">
        <v>3</v>
      </c>
      <c r="H6" s="17">
        <v>7</v>
      </c>
      <c r="I6" s="18">
        <v>3</v>
      </c>
      <c r="J6" s="243"/>
      <c r="K6" s="244"/>
      <c r="L6" s="17">
        <v>8</v>
      </c>
      <c r="M6" s="18">
        <v>7</v>
      </c>
      <c r="N6" s="2">
        <f>COUNT(D6:M6)</f>
        <v>7</v>
      </c>
      <c r="O6" s="8" t="str">
        <f>IF(N6&gt;3,"Y","N")</f>
        <v>Y</v>
      </c>
      <c r="P6" s="83">
        <f>SUM(D6:M6)</f>
        <v>32</v>
      </c>
      <c r="Q6" s="84">
        <f>$P$5-P6</f>
        <v>16</v>
      </c>
      <c r="R6" s="85">
        <f>P5-P6</f>
        <v>16</v>
      </c>
      <c r="S6"/>
    </row>
    <row r="7" spans="2:19" x14ac:dyDescent="0.25">
      <c r="B7" s="43" t="s">
        <v>171</v>
      </c>
      <c r="C7" s="44" t="s">
        <v>161</v>
      </c>
      <c r="D7" s="243"/>
      <c r="E7" s="18">
        <v>13</v>
      </c>
      <c r="F7" s="17">
        <v>9</v>
      </c>
      <c r="G7" s="18">
        <v>9</v>
      </c>
      <c r="H7" s="243"/>
      <c r="I7" s="244"/>
      <c r="J7" s="243"/>
      <c r="K7" s="244"/>
      <c r="L7" s="243"/>
      <c r="M7" s="244"/>
      <c r="N7" s="2">
        <f>COUNT(D7:M7)</f>
        <v>3</v>
      </c>
      <c r="O7" s="8" t="str">
        <f>IF(N7&gt;3,"Y","N")</f>
        <v>N</v>
      </c>
      <c r="P7" s="83">
        <f>SUM(D7:M7)</f>
        <v>31</v>
      </c>
      <c r="Q7" s="84">
        <f t="shared" ref="Q7:Q29" si="0">$P$5-P7</f>
        <v>17</v>
      </c>
      <c r="R7" s="85">
        <f>P6-P7</f>
        <v>1</v>
      </c>
      <c r="S7"/>
    </row>
    <row r="8" spans="2:19" x14ac:dyDescent="0.25">
      <c r="B8" s="43" t="s">
        <v>122</v>
      </c>
      <c r="C8" s="44" t="s">
        <v>123</v>
      </c>
      <c r="D8" s="17">
        <v>9</v>
      </c>
      <c r="E8" s="244"/>
      <c r="F8" s="17">
        <v>5</v>
      </c>
      <c r="G8" s="244"/>
      <c r="H8" s="17">
        <v>5</v>
      </c>
      <c r="I8" s="244"/>
      <c r="J8" s="243"/>
      <c r="K8" s="244"/>
      <c r="L8" s="17">
        <v>4</v>
      </c>
      <c r="M8" s="244"/>
      <c r="N8" s="2">
        <f>COUNT(D8:M8)</f>
        <v>4</v>
      </c>
      <c r="O8" s="8" t="str">
        <f>IF(N8&gt;3,"Y","N")</f>
        <v>Y</v>
      </c>
      <c r="P8" s="83">
        <f>SUM(D8:M8)</f>
        <v>23</v>
      </c>
      <c r="Q8" s="84">
        <f t="shared" si="0"/>
        <v>25</v>
      </c>
      <c r="R8" s="85">
        <f t="shared" ref="R8:R29" si="1">P7-P8</f>
        <v>8</v>
      </c>
      <c r="S8"/>
    </row>
    <row r="9" spans="2:19" x14ac:dyDescent="0.25">
      <c r="B9" s="43" t="s">
        <v>196</v>
      </c>
      <c r="C9" s="44" t="s">
        <v>203</v>
      </c>
      <c r="D9" s="243"/>
      <c r="E9" s="244"/>
      <c r="F9" s="17">
        <v>11</v>
      </c>
      <c r="G9" s="18">
        <v>11</v>
      </c>
      <c r="H9" s="243"/>
      <c r="I9" s="244"/>
      <c r="J9" s="243"/>
      <c r="K9" s="244"/>
      <c r="L9" s="243"/>
      <c r="M9" s="244"/>
      <c r="N9" s="2">
        <f>COUNT(D9:M9)</f>
        <v>2</v>
      </c>
      <c r="O9" s="8" t="str">
        <f>IF(N9&gt;3,"Y","N")</f>
        <v>N</v>
      </c>
      <c r="P9" s="83">
        <f>SUM(D9:M9)</f>
        <v>22</v>
      </c>
      <c r="Q9" s="84">
        <f t="shared" si="0"/>
        <v>26</v>
      </c>
      <c r="R9" s="85">
        <f t="shared" si="1"/>
        <v>1</v>
      </c>
      <c r="S9"/>
    </row>
    <row r="10" spans="2:19" x14ac:dyDescent="0.25">
      <c r="B10" s="43" t="s">
        <v>155</v>
      </c>
      <c r="C10" s="44" t="s">
        <v>156</v>
      </c>
      <c r="D10" s="17">
        <v>7</v>
      </c>
      <c r="E10" s="18">
        <v>0</v>
      </c>
      <c r="F10" s="17">
        <v>0</v>
      </c>
      <c r="G10" s="18">
        <v>1</v>
      </c>
      <c r="H10" s="243"/>
      <c r="I10" s="244"/>
      <c r="J10" s="243"/>
      <c r="K10" s="244"/>
      <c r="L10" s="17">
        <v>6</v>
      </c>
      <c r="M10" s="18">
        <v>5</v>
      </c>
      <c r="N10" s="2">
        <f>COUNT(D10:M10)</f>
        <v>6</v>
      </c>
      <c r="O10" s="8" t="str">
        <f>IF(N10&gt;3,"Y","N")</f>
        <v>Y</v>
      </c>
      <c r="P10" s="83">
        <f>SUM(D10:M10)</f>
        <v>19</v>
      </c>
      <c r="Q10" s="84">
        <f t="shared" si="0"/>
        <v>29</v>
      </c>
      <c r="R10" s="85">
        <f t="shared" si="1"/>
        <v>3</v>
      </c>
      <c r="S10"/>
    </row>
    <row r="11" spans="2:19" x14ac:dyDescent="0.25">
      <c r="B11" s="43" t="s">
        <v>107</v>
      </c>
      <c r="C11" s="44" t="s">
        <v>108</v>
      </c>
      <c r="D11" s="243"/>
      <c r="E11" s="18">
        <v>5</v>
      </c>
      <c r="F11" s="17">
        <v>3</v>
      </c>
      <c r="G11" s="18">
        <v>7</v>
      </c>
      <c r="H11" s="243"/>
      <c r="I11" s="244"/>
      <c r="J11" s="243"/>
      <c r="K11" s="244"/>
      <c r="L11" s="243"/>
      <c r="M11" s="244"/>
      <c r="N11" s="2">
        <f>COUNT(D11:M11)</f>
        <v>3</v>
      </c>
      <c r="O11" s="8" t="str">
        <f>IF(N11&gt;3,"Y","N")</f>
        <v>N</v>
      </c>
      <c r="P11" s="83">
        <f>SUM(D11:M11)</f>
        <v>15</v>
      </c>
      <c r="Q11" s="84">
        <f t="shared" si="0"/>
        <v>33</v>
      </c>
      <c r="R11" s="85">
        <f>P10-P11</f>
        <v>4</v>
      </c>
      <c r="S11"/>
    </row>
    <row r="12" spans="2:19" x14ac:dyDescent="0.25">
      <c r="B12" s="43" t="s">
        <v>109</v>
      </c>
      <c r="C12" s="44" t="s">
        <v>110</v>
      </c>
      <c r="D12" s="17">
        <v>5</v>
      </c>
      <c r="E12" s="18">
        <v>9</v>
      </c>
      <c r="F12" s="243"/>
      <c r="G12" s="244"/>
      <c r="H12" s="243"/>
      <c r="I12" s="244"/>
      <c r="J12" s="243"/>
      <c r="K12" s="244"/>
      <c r="L12" s="243"/>
      <c r="M12" s="244"/>
      <c r="N12" s="2">
        <f>COUNT(D12:M12)</f>
        <v>2</v>
      </c>
      <c r="O12" s="8" t="str">
        <f>IF(N12&gt;3,"Y","N")</f>
        <v>N</v>
      </c>
      <c r="P12" s="83">
        <f>SUM(D12:M12)</f>
        <v>14</v>
      </c>
      <c r="Q12" s="84">
        <f t="shared" si="0"/>
        <v>34</v>
      </c>
      <c r="R12" s="85">
        <f t="shared" si="1"/>
        <v>1</v>
      </c>
      <c r="S12"/>
    </row>
    <row r="13" spans="2:19" x14ac:dyDescent="0.25">
      <c r="B13" s="43" t="s">
        <v>98</v>
      </c>
      <c r="C13" s="44" t="s">
        <v>213</v>
      </c>
      <c r="D13" s="243"/>
      <c r="E13" s="244"/>
      <c r="F13" s="243"/>
      <c r="G13" s="244"/>
      <c r="H13" s="243"/>
      <c r="I13" s="18">
        <v>5</v>
      </c>
      <c r="J13" s="243"/>
      <c r="K13" s="244"/>
      <c r="L13" s="243"/>
      <c r="M13" s="18">
        <v>9</v>
      </c>
      <c r="N13" s="2">
        <f>COUNT(D13:M13)</f>
        <v>2</v>
      </c>
      <c r="O13" s="8" t="str">
        <f>IF(N13&gt;3,"Y","N")</f>
        <v>N</v>
      </c>
      <c r="P13" s="83">
        <f>SUM(D13:M13)</f>
        <v>14</v>
      </c>
      <c r="Q13" s="84">
        <f t="shared" si="0"/>
        <v>34</v>
      </c>
      <c r="R13" s="85">
        <f t="shared" si="1"/>
        <v>0</v>
      </c>
      <c r="S13"/>
    </row>
    <row r="14" spans="2:19" x14ac:dyDescent="0.25">
      <c r="B14" s="43" t="s">
        <v>172</v>
      </c>
      <c r="C14" s="44" t="s">
        <v>173</v>
      </c>
      <c r="D14" s="243"/>
      <c r="E14" s="18">
        <v>7</v>
      </c>
      <c r="F14" s="243"/>
      <c r="G14" s="244"/>
      <c r="H14" s="243"/>
      <c r="I14" s="244"/>
      <c r="J14" s="243"/>
      <c r="K14" s="244"/>
      <c r="L14" s="243"/>
      <c r="M14" s="244"/>
      <c r="N14" s="2">
        <f>COUNT(D14:M14)</f>
        <v>1</v>
      </c>
      <c r="O14" s="8" t="str">
        <f>IF(N14&gt;3,"Y","N")</f>
        <v>N</v>
      </c>
      <c r="P14" s="83">
        <f>SUM(D14:M14)</f>
        <v>7</v>
      </c>
      <c r="Q14" s="84">
        <f t="shared" si="0"/>
        <v>41</v>
      </c>
      <c r="R14" s="85">
        <f t="shared" si="1"/>
        <v>7</v>
      </c>
      <c r="S14"/>
    </row>
    <row r="15" spans="2:19" x14ac:dyDescent="0.25">
      <c r="B15" s="43" t="s">
        <v>192</v>
      </c>
      <c r="C15" s="44" t="s">
        <v>193</v>
      </c>
      <c r="D15" s="243"/>
      <c r="E15" s="244"/>
      <c r="F15" s="243"/>
      <c r="G15" s="18">
        <v>5</v>
      </c>
      <c r="H15" s="243"/>
      <c r="I15" s="244"/>
      <c r="J15" s="243"/>
      <c r="K15" s="244"/>
      <c r="L15" s="243"/>
      <c r="M15" s="244"/>
      <c r="N15" s="2">
        <f>COUNT(D15:M15)</f>
        <v>1</v>
      </c>
      <c r="O15" s="8" t="str">
        <f>IF(N15&gt;3,"Y","N")</f>
        <v>N</v>
      </c>
      <c r="P15" s="83">
        <f>SUM(D15:M15)</f>
        <v>5</v>
      </c>
      <c r="Q15" s="84">
        <f t="shared" si="0"/>
        <v>43</v>
      </c>
      <c r="R15" s="85">
        <f t="shared" si="1"/>
        <v>2</v>
      </c>
      <c r="S15"/>
    </row>
    <row r="16" spans="2:19" x14ac:dyDescent="0.25">
      <c r="B16" s="43" t="s">
        <v>316</v>
      </c>
      <c r="C16" s="44" t="s">
        <v>329</v>
      </c>
      <c r="D16" s="243"/>
      <c r="E16" s="244"/>
      <c r="F16" s="243"/>
      <c r="G16" s="244"/>
      <c r="H16" s="243"/>
      <c r="I16" s="244"/>
      <c r="J16" s="243"/>
      <c r="K16" s="244"/>
      <c r="L16" s="17">
        <v>2</v>
      </c>
      <c r="M16" s="18">
        <v>3</v>
      </c>
      <c r="N16" s="2">
        <f>COUNT(D16:M16)</f>
        <v>2</v>
      </c>
      <c r="O16" s="8" t="str">
        <f>IF(N16&gt;3,"Y","N")</f>
        <v>N</v>
      </c>
      <c r="P16" s="83">
        <f>SUM(D16:M16)</f>
        <v>5</v>
      </c>
      <c r="Q16" s="84">
        <f t="shared" si="0"/>
        <v>43</v>
      </c>
      <c r="R16" s="85">
        <f t="shared" si="1"/>
        <v>0</v>
      </c>
      <c r="S16"/>
    </row>
    <row r="17" spans="1:19" x14ac:dyDescent="0.25">
      <c r="B17" s="43" t="s">
        <v>168</v>
      </c>
      <c r="C17" s="44" t="s">
        <v>165</v>
      </c>
      <c r="D17" s="17">
        <v>3</v>
      </c>
      <c r="E17" s="18">
        <v>1</v>
      </c>
      <c r="F17" s="243"/>
      <c r="G17" s="244"/>
      <c r="H17" s="243"/>
      <c r="I17" s="244"/>
      <c r="J17" s="243"/>
      <c r="K17" s="244"/>
      <c r="L17" s="243"/>
      <c r="M17" s="244"/>
      <c r="N17" s="2">
        <f>COUNT(D17:M17)</f>
        <v>2</v>
      </c>
      <c r="O17" s="8" t="str">
        <f>IF(N17&gt;3,"Y","N")</f>
        <v>N</v>
      </c>
      <c r="P17" s="83">
        <f>SUM(D17:M17)</f>
        <v>4</v>
      </c>
      <c r="Q17" s="84">
        <f t="shared" si="0"/>
        <v>44</v>
      </c>
      <c r="R17" s="85">
        <f t="shared" si="1"/>
        <v>1</v>
      </c>
      <c r="S17"/>
    </row>
    <row r="18" spans="1:19" x14ac:dyDescent="0.25">
      <c r="B18" s="43" t="s">
        <v>124</v>
      </c>
      <c r="C18" s="44" t="s">
        <v>125</v>
      </c>
      <c r="D18" s="243"/>
      <c r="E18" s="244"/>
      <c r="F18" s="243"/>
      <c r="G18" s="244"/>
      <c r="H18" s="17">
        <v>3</v>
      </c>
      <c r="I18" s="244"/>
      <c r="J18" s="243"/>
      <c r="K18" s="244"/>
      <c r="L18" s="243"/>
      <c r="M18" s="244"/>
      <c r="N18" s="2">
        <f>COUNT(D18:M18)</f>
        <v>1</v>
      </c>
      <c r="O18" s="8" t="str">
        <f>IF(N18&gt;3,"Y","N")</f>
        <v>N</v>
      </c>
      <c r="P18" s="83">
        <f>SUM(D18:M18)</f>
        <v>3</v>
      </c>
      <c r="Q18" s="84">
        <f t="shared" si="0"/>
        <v>45</v>
      </c>
      <c r="R18" s="85">
        <f t="shared" si="1"/>
        <v>1</v>
      </c>
      <c r="S18"/>
    </row>
    <row r="19" spans="1:19" x14ac:dyDescent="0.25">
      <c r="B19" s="43" t="s">
        <v>166</v>
      </c>
      <c r="C19" s="44" t="s">
        <v>129</v>
      </c>
      <c r="D19" s="17">
        <v>1</v>
      </c>
      <c r="E19" s="244"/>
      <c r="F19" s="243"/>
      <c r="G19" s="244"/>
      <c r="H19" s="243"/>
      <c r="I19" s="244"/>
      <c r="J19" s="243"/>
      <c r="K19" s="244"/>
      <c r="L19" s="243"/>
      <c r="M19" s="244"/>
      <c r="N19" s="2">
        <f>COUNT(D19:M19)</f>
        <v>1</v>
      </c>
      <c r="O19" s="8" t="str">
        <f>IF(N19&gt;3,"Y","N")</f>
        <v>N</v>
      </c>
      <c r="P19" s="83">
        <f>SUM(D19:M19)</f>
        <v>1</v>
      </c>
      <c r="Q19" s="84">
        <f t="shared" si="0"/>
        <v>47</v>
      </c>
      <c r="R19" s="85">
        <f t="shared" si="1"/>
        <v>2</v>
      </c>
      <c r="S19"/>
    </row>
    <row r="20" spans="1:19" x14ac:dyDescent="0.25">
      <c r="B20" s="43" t="s">
        <v>80</v>
      </c>
      <c r="C20" s="44" t="s">
        <v>204</v>
      </c>
      <c r="D20" s="243"/>
      <c r="E20" s="244"/>
      <c r="F20" s="243"/>
      <c r="G20" s="18">
        <v>0</v>
      </c>
      <c r="H20" s="243"/>
      <c r="I20" s="18">
        <v>1</v>
      </c>
      <c r="J20" s="243"/>
      <c r="K20" s="244"/>
      <c r="L20" s="243"/>
      <c r="M20" s="244"/>
      <c r="N20" s="2">
        <f>COUNT(D20:M20)</f>
        <v>2</v>
      </c>
      <c r="O20" s="8" t="str">
        <f>IF(N20&gt;3,"Y","N")</f>
        <v>N</v>
      </c>
      <c r="P20" s="83">
        <f>SUM(D20:M20)</f>
        <v>1</v>
      </c>
      <c r="Q20" s="84">
        <f t="shared" si="0"/>
        <v>47</v>
      </c>
      <c r="R20" s="85">
        <f t="shared" si="1"/>
        <v>0</v>
      </c>
      <c r="S20"/>
    </row>
    <row r="21" spans="1:19" x14ac:dyDescent="0.25">
      <c r="B21" s="43" t="s">
        <v>186</v>
      </c>
      <c r="C21" s="44" t="s">
        <v>181</v>
      </c>
      <c r="D21" s="243"/>
      <c r="E21" s="244"/>
      <c r="F21" s="243"/>
      <c r="G21" s="244"/>
      <c r="H21" s="17">
        <v>1</v>
      </c>
      <c r="I21" s="244"/>
      <c r="J21" s="243"/>
      <c r="K21" s="244"/>
      <c r="L21" s="243"/>
      <c r="M21" s="244"/>
      <c r="N21" s="2">
        <f>COUNT(D21:M21)</f>
        <v>1</v>
      </c>
      <c r="O21" s="8" t="str">
        <f>IF(N21&gt;3,"Y","N")</f>
        <v>N</v>
      </c>
      <c r="P21" s="83">
        <f>SUM(D21:M21)</f>
        <v>1</v>
      </c>
      <c r="Q21" s="84">
        <f t="shared" ref="Q21:Q27" si="2">$P$5-P21</f>
        <v>47</v>
      </c>
      <c r="R21" s="85">
        <f t="shared" ref="R21:R27" si="3">P20-P21</f>
        <v>0</v>
      </c>
      <c r="S21"/>
    </row>
    <row r="22" spans="1:19" x14ac:dyDescent="0.25">
      <c r="B22" s="43" t="s">
        <v>327</v>
      </c>
      <c r="C22" s="44" t="s">
        <v>326</v>
      </c>
      <c r="D22" s="243"/>
      <c r="E22" s="244"/>
      <c r="F22" s="243"/>
      <c r="G22" s="244"/>
      <c r="H22" s="243"/>
      <c r="I22" s="244"/>
      <c r="J22" s="243"/>
      <c r="K22" s="244"/>
      <c r="L22" s="17">
        <v>0</v>
      </c>
      <c r="M22" s="18">
        <v>1</v>
      </c>
      <c r="N22" s="2">
        <f>COUNT(D22:M22)</f>
        <v>2</v>
      </c>
      <c r="O22" s="8" t="str">
        <f>IF(N22&gt;3,"Y","N")</f>
        <v>N</v>
      </c>
      <c r="P22" s="83">
        <f>SUM(D22:M22)</f>
        <v>1</v>
      </c>
      <c r="Q22" s="84">
        <f t="shared" si="2"/>
        <v>47</v>
      </c>
      <c r="R22" s="85">
        <f t="shared" si="3"/>
        <v>0</v>
      </c>
      <c r="S22"/>
    </row>
    <row r="23" spans="1:19" x14ac:dyDescent="0.25">
      <c r="B23" s="43" t="s">
        <v>169</v>
      </c>
      <c r="C23" s="44" t="s">
        <v>170</v>
      </c>
      <c r="D23" s="17">
        <v>0</v>
      </c>
      <c r="E23" s="244"/>
      <c r="F23" s="243"/>
      <c r="G23" s="244"/>
      <c r="H23" s="243"/>
      <c r="I23" s="244"/>
      <c r="J23" s="243"/>
      <c r="K23" s="244"/>
      <c r="L23" s="243"/>
      <c r="M23" s="244"/>
      <c r="N23" s="2">
        <f>COUNT(D23:M23)</f>
        <v>1</v>
      </c>
      <c r="O23" s="8" t="str">
        <f>IF(N23&gt;3,"Y","N")</f>
        <v>N</v>
      </c>
      <c r="P23" s="83">
        <f>SUM(D23:M23)</f>
        <v>0</v>
      </c>
      <c r="Q23" s="84">
        <f t="shared" si="2"/>
        <v>48</v>
      </c>
      <c r="R23" s="85">
        <f t="shared" si="3"/>
        <v>1</v>
      </c>
      <c r="S23"/>
    </row>
    <row r="24" spans="1:19" x14ac:dyDescent="0.25">
      <c r="B24" s="43" t="s">
        <v>119</v>
      </c>
      <c r="C24" s="44" t="s">
        <v>111</v>
      </c>
      <c r="D24" s="243"/>
      <c r="E24" s="18">
        <v>0</v>
      </c>
      <c r="F24" s="243"/>
      <c r="G24" s="244"/>
      <c r="H24" s="243"/>
      <c r="I24" s="244"/>
      <c r="J24" s="243"/>
      <c r="K24" s="244"/>
      <c r="L24" s="243"/>
      <c r="M24" s="244"/>
      <c r="N24" s="2">
        <f>COUNT(D24:M24)</f>
        <v>1</v>
      </c>
      <c r="O24" s="8" t="str">
        <f>IF(N24&gt;3,"Y","N")</f>
        <v>N</v>
      </c>
      <c r="P24" s="83">
        <f>SUM(D24:M24)</f>
        <v>0</v>
      </c>
      <c r="Q24" s="84">
        <f t="shared" si="2"/>
        <v>48</v>
      </c>
      <c r="R24" s="85">
        <f t="shared" si="3"/>
        <v>0</v>
      </c>
      <c r="S24"/>
    </row>
    <row r="25" spans="1:19" x14ac:dyDescent="0.25">
      <c r="B25" s="43"/>
      <c r="C25" s="44"/>
      <c r="D25" s="17"/>
      <c r="E25" s="18"/>
      <c r="F25" s="17"/>
      <c r="G25" s="18"/>
      <c r="H25" s="17"/>
      <c r="I25" s="18"/>
      <c r="J25" s="17"/>
      <c r="K25" s="18"/>
      <c r="L25" s="17"/>
      <c r="M25" s="18"/>
      <c r="N25" s="2">
        <f t="shared" ref="N23:N29" si="4">COUNT(D25:M25)</f>
        <v>0</v>
      </c>
      <c r="O25" s="8" t="str">
        <f t="shared" ref="O6:O29" si="5">IF(N25&gt;3,"Y","N")</f>
        <v>N</v>
      </c>
      <c r="P25" s="83">
        <f t="shared" ref="P23:P29" si="6">SUM(D25:M25)</f>
        <v>0</v>
      </c>
      <c r="Q25" s="84">
        <f t="shared" si="2"/>
        <v>48</v>
      </c>
      <c r="R25" s="85">
        <f t="shared" si="3"/>
        <v>0</v>
      </c>
      <c r="S25"/>
    </row>
    <row r="26" spans="1:19" x14ac:dyDescent="0.25">
      <c r="B26" s="43"/>
      <c r="C26" s="44"/>
      <c r="D26" s="17"/>
      <c r="E26" s="18"/>
      <c r="F26" s="17"/>
      <c r="G26" s="18"/>
      <c r="H26" s="17"/>
      <c r="I26" s="18"/>
      <c r="J26" s="17"/>
      <c r="K26" s="18"/>
      <c r="L26" s="17"/>
      <c r="M26" s="18"/>
      <c r="N26" s="2">
        <f t="shared" si="4"/>
        <v>0</v>
      </c>
      <c r="O26" s="8" t="str">
        <f t="shared" si="5"/>
        <v>N</v>
      </c>
      <c r="P26" s="83">
        <f t="shared" si="6"/>
        <v>0</v>
      </c>
      <c r="Q26" s="84">
        <f t="shared" si="2"/>
        <v>48</v>
      </c>
      <c r="R26" s="85">
        <f t="shared" si="3"/>
        <v>0</v>
      </c>
      <c r="S26"/>
    </row>
    <row r="27" spans="1:19" x14ac:dyDescent="0.25">
      <c r="B27" s="43"/>
      <c r="C27" s="44"/>
      <c r="D27" s="17"/>
      <c r="E27" s="18"/>
      <c r="F27" s="17"/>
      <c r="G27" s="18"/>
      <c r="H27" s="17"/>
      <c r="I27" s="18"/>
      <c r="J27" s="17"/>
      <c r="K27" s="18"/>
      <c r="L27" s="17"/>
      <c r="M27" s="18"/>
      <c r="N27" s="2">
        <f t="shared" si="4"/>
        <v>0</v>
      </c>
      <c r="O27" s="8" t="str">
        <f t="shared" si="5"/>
        <v>N</v>
      </c>
      <c r="P27" s="83">
        <f t="shared" si="6"/>
        <v>0</v>
      </c>
      <c r="Q27" s="84">
        <f t="shared" si="2"/>
        <v>48</v>
      </c>
      <c r="R27" s="85">
        <f t="shared" si="3"/>
        <v>0</v>
      </c>
      <c r="S27"/>
    </row>
    <row r="28" spans="1:19" x14ac:dyDescent="0.25">
      <c r="B28" s="43"/>
      <c r="C28" s="44"/>
      <c r="D28" s="17"/>
      <c r="E28" s="18"/>
      <c r="F28" s="17"/>
      <c r="G28" s="18"/>
      <c r="H28" s="17"/>
      <c r="I28" s="18"/>
      <c r="J28" s="17"/>
      <c r="K28" s="18"/>
      <c r="L28" s="17"/>
      <c r="M28" s="18"/>
      <c r="N28" s="2">
        <f t="shared" si="4"/>
        <v>0</v>
      </c>
      <c r="O28" s="8" t="str">
        <f t="shared" si="5"/>
        <v>N</v>
      </c>
      <c r="P28" s="83">
        <f t="shared" si="6"/>
        <v>0</v>
      </c>
      <c r="Q28" s="84">
        <f t="shared" si="0"/>
        <v>48</v>
      </c>
      <c r="R28" s="85">
        <f t="shared" si="1"/>
        <v>0</v>
      </c>
      <c r="S28"/>
    </row>
    <row r="29" spans="1:19" ht="16.5" thickBot="1" x14ac:dyDescent="0.3">
      <c r="B29" s="45"/>
      <c r="C29" s="46"/>
      <c r="D29" s="23"/>
      <c r="E29" s="24"/>
      <c r="F29" s="23"/>
      <c r="G29" s="24"/>
      <c r="H29" s="23"/>
      <c r="I29" s="24"/>
      <c r="J29" s="23"/>
      <c r="K29" s="24"/>
      <c r="L29" s="23"/>
      <c r="M29" s="24"/>
      <c r="N29" s="2">
        <f t="shared" si="4"/>
        <v>0</v>
      </c>
      <c r="O29" s="8" t="str">
        <f t="shared" si="5"/>
        <v>N</v>
      </c>
      <c r="P29" s="83">
        <f t="shared" si="6"/>
        <v>0</v>
      </c>
      <c r="Q29" s="84">
        <f t="shared" si="0"/>
        <v>48</v>
      </c>
      <c r="R29" s="85">
        <f t="shared" si="1"/>
        <v>0</v>
      </c>
      <c r="S29"/>
    </row>
    <row r="30" spans="1:19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</row>
    <row r="31" spans="1:19" x14ac:dyDescent="0.25">
      <c r="B31" s="1"/>
      <c r="C31" s="1"/>
      <c r="D31" s="2">
        <v>1</v>
      </c>
      <c r="E31" s="2">
        <v>2</v>
      </c>
      <c r="F31" s="2">
        <v>3</v>
      </c>
      <c r="G31" s="2">
        <v>4</v>
      </c>
      <c r="H31" s="2">
        <v>5</v>
      </c>
      <c r="I31" s="2">
        <v>6</v>
      </c>
      <c r="J31" s="2"/>
      <c r="K31" s="2"/>
      <c r="L31" s="2">
        <v>7</v>
      </c>
      <c r="M31" s="2">
        <v>8</v>
      </c>
      <c r="N31" s="2"/>
    </row>
    <row r="32" spans="1:19" x14ac:dyDescent="0.25">
      <c r="B32" s="1"/>
      <c r="C32" s="1"/>
    </row>
    <row r="33" spans="2:4" x14ac:dyDescent="0.25">
      <c r="B33" s="1"/>
      <c r="C33" s="1"/>
      <c r="D33" s="1" t="s">
        <v>32</v>
      </c>
    </row>
    <row r="34" spans="2:4" x14ac:dyDescent="0.25">
      <c r="D34" s="1" t="s">
        <v>37</v>
      </c>
    </row>
    <row r="35" spans="2:4" x14ac:dyDescent="0.25">
      <c r="D35" s="1" t="s">
        <v>307</v>
      </c>
    </row>
    <row r="36" spans="2:4" x14ac:dyDescent="0.25">
      <c r="D36" s="1" t="s">
        <v>308</v>
      </c>
    </row>
    <row r="38" spans="2:4" x14ac:dyDescent="0.25">
      <c r="B38" s="103"/>
    </row>
    <row r="41" spans="2:4" ht="16.5" thickBot="1" x14ac:dyDescent="0.3">
      <c r="C41" s="122"/>
    </row>
    <row r="42" spans="2:4" ht="16.5" thickTop="1" x14ac:dyDescent="0.25"/>
  </sheetData>
  <sortState xmlns:xlrd2="http://schemas.microsoft.com/office/spreadsheetml/2017/richdata2" ref="B5:P24">
    <sortCondition descending="1" ref="P5:P24"/>
  </sortState>
  <conditionalFormatting sqref="O5:O29">
    <cfRule type="containsText" dxfId="7" priority="1" operator="containsText" text="N">
      <formula>NOT(ISERROR(SEARCH("N",O5)))</formula>
    </cfRule>
    <cfRule type="cellIs" dxfId="6" priority="2" operator="equal">
      <formula>"Y"</formula>
    </cfRule>
  </conditionalFormatting>
  <printOptions horizontalCentered="1" verticalCentered="1"/>
  <pageMargins left="0.25" right="0.25" top="0.75" bottom="0.75" header="0.3" footer="0.3"/>
  <pageSetup scale="74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D8507-C0E8-4DB0-A4B3-1FDC5D319A32}">
  <sheetPr codeName="Sheet22">
    <pageSetUpPr fitToPage="1"/>
  </sheetPr>
  <dimension ref="A1:S42"/>
  <sheetViews>
    <sheetView zoomScale="90" zoomScaleNormal="90" workbookViewId="0">
      <selection activeCell="O35" sqref="O35"/>
    </sheetView>
  </sheetViews>
  <sheetFormatPr defaultRowHeight="15.75" x14ac:dyDescent="0.25"/>
  <cols>
    <col min="1" max="1" width="3.7109375" style="1" customWidth="1"/>
    <col min="2" max="2" width="18.42578125" style="2" bestFit="1" customWidth="1"/>
    <col min="3" max="3" width="24.140625" style="2" bestFit="1" customWidth="1"/>
    <col min="4" max="12" width="10.140625" style="1" bestFit="1" customWidth="1"/>
    <col min="13" max="13" width="11.28515625" style="1" bestFit="1" customWidth="1"/>
    <col min="14" max="14" width="7.140625" style="1" bestFit="1" customWidth="1"/>
    <col min="15" max="15" width="4.85546875" style="1" customWidth="1"/>
    <col min="16" max="16" width="8.85546875" style="1" bestFit="1" customWidth="1"/>
    <col min="17" max="17" width="9.5703125" style="1" bestFit="1" customWidth="1"/>
    <col min="18" max="18" width="8.5703125" style="1" bestFit="1" customWidth="1"/>
    <col min="19" max="16384" width="9.140625" style="1"/>
  </cols>
  <sheetData>
    <row r="1" spans="2:19" x14ac:dyDescent="0.25">
      <c r="D1" s="14"/>
      <c r="E1" s="14"/>
      <c r="F1" s="14"/>
      <c r="G1" s="14"/>
      <c r="H1" s="14"/>
      <c r="R1" s="7"/>
    </row>
    <row r="2" spans="2:19" x14ac:dyDescent="0.25">
      <c r="B2" s="8" t="s">
        <v>8</v>
      </c>
      <c r="D2" s="3" t="s">
        <v>18</v>
      </c>
      <c r="H2" s="14"/>
      <c r="R2" s="7"/>
      <c r="S2"/>
    </row>
    <row r="3" spans="2:19" ht="16.5" thickBot="1" x14ac:dyDescent="0.3">
      <c r="D3" s="8"/>
      <c r="H3" s="14"/>
      <c r="R3" s="7"/>
      <c r="S3"/>
    </row>
    <row r="4" spans="2:19" ht="32.25" thickBot="1" x14ac:dyDescent="0.3">
      <c r="B4" s="38" t="s">
        <v>4</v>
      </c>
      <c r="C4" s="39" t="s">
        <v>5</v>
      </c>
      <c r="D4" s="64">
        <v>44702</v>
      </c>
      <c r="E4" s="65">
        <v>44703</v>
      </c>
      <c r="F4" s="64">
        <v>44723</v>
      </c>
      <c r="G4" s="65">
        <v>44724</v>
      </c>
      <c r="H4" s="64">
        <v>44765</v>
      </c>
      <c r="I4" s="65">
        <v>44766</v>
      </c>
      <c r="J4" s="64">
        <v>44786</v>
      </c>
      <c r="K4" s="65">
        <v>44787</v>
      </c>
      <c r="L4" s="64">
        <v>44842</v>
      </c>
      <c r="M4" s="65">
        <v>44843</v>
      </c>
      <c r="N4" s="113" t="s">
        <v>40</v>
      </c>
      <c r="O4" s="112" t="s">
        <v>30</v>
      </c>
      <c r="P4" s="66" t="s">
        <v>0</v>
      </c>
      <c r="Q4" s="66" t="s">
        <v>1</v>
      </c>
      <c r="R4" s="67" t="s">
        <v>27</v>
      </c>
      <c r="S4"/>
    </row>
    <row r="5" spans="2:19" x14ac:dyDescent="0.25">
      <c r="B5" s="50" t="s">
        <v>100</v>
      </c>
      <c r="C5" s="51" t="s">
        <v>101</v>
      </c>
      <c r="D5" s="30">
        <v>11</v>
      </c>
      <c r="E5" s="31">
        <v>14</v>
      </c>
      <c r="F5" s="30">
        <v>14</v>
      </c>
      <c r="G5" s="31">
        <v>12</v>
      </c>
      <c r="H5" s="30">
        <v>2</v>
      </c>
      <c r="I5" s="31">
        <v>11</v>
      </c>
      <c r="J5" s="35"/>
      <c r="K5" s="31">
        <v>15</v>
      </c>
      <c r="L5" s="30">
        <v>13</v>
      </c>
      <c r="M5" s="31">
        <v>10</v>
      </c>
      <c r="N5" s="2">
        <f>COUNT(D5:M5)</f>
        <v>9</v>
      </c>
      <c r="O5" s="8" t="str">
        <f>IF(N5&gt;4,"Y","N")</f>
        <v>Y</v>
      </c>
      <c r="P5" s="73">
        <f>SUM(D5:M5)</f>
        <v>102</v>
      </c>
      <c r="Q5" s="74"/>
      <c r="R5" s="76"/>
      <c r="S5"/>
    </row>
    <row r="6" spans="2:19" x14ac:dyDescent="0.25">
      <c r="B6" s="43" t="s">
        <v>107</v>
      </c>
      <c r="C6" s="44" t="s">
        <v>108</v>
      </c>
      <c r="D6" s="17">
        <v>9</v>
      </c>
      <c r="E6" s="18">
        <v>12</v>
      </c>
      <c r="F6" s="17">
        <v>12</v>
      </c>
      <c r="G6" s="18">
        <v>0</v>
      </c>
      <c r="H6" s="17">
        <v>8</v>
      </c>
      <c r="I6" s="18">
        <v>13</v>
      </c>
      <c r="J6" s="243"/>
      <c r="K6" s="18">
        <v>0</v>
      </c>
      <c r="L6" s="17">
        <v>15</v>
      </c>
      <c r="M6" s="18">
        <v>12</v>
      </c>
      <c r="N6" s="2">
        <f>COUNT(D6:M6)</f>
        <v>9</v>
      </c>
      <c r="O6" s="8" t="str">
        <f>IF(N6&gt;4,"Y","N")</f>
        <v>Y</v>
      </c>
      <c r="P6" s="73">
        <f>SUM(D6:M6)</f>
        <v>81</v>
      </c>
      <c r="Q6" s="75">
        <f t="shared" ref="Q6:Q19" si="0">$P$5-P6</f>
        <v>21</v>
      </c>
      <c r="R6" s="76">
        <f>P5-P6</f>
        <v>21</v>
      </c>
      <c r="S6"/>
    </row>
    <row r="7" spans="2:19" x14ac:dyDescent="0.25">
      <c r="B7" s="43" t="s">
        <v>98</v>
      </c>
      <c r="C7" s="44" t="s">
        <v>99</v>
      </c>
      <c r="D7" s="17">
        <v>13</v>
      </c>
      <c r="E7" s="18">
        <v>7</v>
      </c>
      <c r="F7" s="17">
        <v>10</v>
      </c>
      <c r="G7" s="18">
        <v>10</v>
      </c>
      <c r="H7" s="17">
        <v>12</v>
      </c>
      <c r="I7" s="18">
        <v>4</v>
      </c>
      <c r="J7" s="243"/>
      <c r="K7" s="18">
        <v>11</v>
      </c>
      <c r="L7" s="17">
        <v>5</v>
      </c>
      <c r="M7" s="18">
        <v>8</v>
      </c>
      <c r="N7" s="2">
        <f>COUNT(D7:M7)</f>
        <v>9</v>
      </c>
      <c r="O7" s="8" t="str">
        <f>IF(N7&gt;4,"Y","N")</f>
        <v>Y</v>
      </c>
      <c r="P7" s="73">
        <f>SUM(D7:M7)</f>
        <v>80</v>
      </c>
      <c r="Q7" s="75">
        <f t="shared" si="0"/>
        <v>22</v>
      </c>
      <c r="R7" s="76">
        <f t="shared" ref="R7:R15" si="1">P6-P7</f>
        <v>1</v>
      </c>
      <c r="S7"/>
    </row>
    <row r="8" spans="2:19" x14ac:dyDescent="0.25">
      <c r="B8" s="43" t="s">
        <v>116</v>
      </c>
      <c r="C8" s="44" t="s">
        <v>117</v>
      </c>
      <c r="D8" s="243"/>
      <c r="E8" s="18">
        <v>7</v>
      </c>
      <c r="F8" s="17">
        <v>6</v>
      </c>
      <c r="G8" s="18">
        <v>6</v>
      </c>
      <c r="H8" s="17">
        <v>4</v>
      </c>
      <c r="I8" s="18">
        <v>0</v>
      </c>
      <c r="J8" s="243"/>
      <c r="K8" s="244"/>
      <c r="L8" s="17">
        <v>8</v>
      </c>
      <c r="M8" s="18">
        <v>2</v>
      </c>
      <c r="N8" s="2">
        <f>COUNT(D8:M8)</f>
        <v>7</v>
      </c>
      <c r="O8" s="8" t="str">
        <f>IF(N8&gt;4,"Y","N")</f>
        <v>Y</v>
      </c>
      <c r="P8" s="73">
        <f>SUM(D8:M8)</f>
        <v>33</v>
      </c>
      <c r="Q8" s="75">
        <f t="shared" si="0"/>
        <v>69</v>
      </c>
      <c r="R8" s="76">
        <f>P7-P8</f>
        <v>47</v>
      </c>
      <c r="S8"/>
    </row>
    <row r="9" spans="2:19" x14ac:dyDescent="0.25">
      <c r="B9" s="43" t="s">
        <v>98</v>
      </c>
      <c r="C9" s="44" t="s">
        <v>213</v>
      </c>
      <c r="D9" s="243"/>
      <c r="E9" s="244"/>
      <c r="F9" s="243"/>
      <c r="G9" s="244"/>
      <c r="H9" s="17">
        <v>6</v>
      </c>
      <c r="I9" s="18">
        <v>7</v>
      </c>
      <c r="J9" s="243"/>
      <c r="K9" s="18">
        <v>13</v>
      </c>
      <c r="L9" s="17">
        <v>3</v>
      </c>
      <c r="M9" s="244"/>
      <c r="N9" s="2">
        <f>COUNT(D9:M9)</f>
        <v>4</v>
      </c>
      <c r="O9" s="8" t="str">
        <f>IF(N9&gt;4,"Y","N")</f>
        <v>N</v>
      </c>
      <c r="P9" s="73">
        <f>SUM(D9:M9)</f>
        <v>29</v>
      </c>
      <c r="Q9" s="75">
        <f t="shared" si="0"/>
        <v>73</v>
      </c>
      <c r="R9" s="76">
        <f t="shared" si="1"/>
        <v>4</v>
      </c>
      <c r="S9"/>
    </row>
    <row r="10" spans="2:19" x14ac:dyDescent="0.25">
      <c r="B10" s="43" t="s">
        <v>122</v>
      </c>
      <c r="C10" s="44" t="s">
        <v>123</v>
      </c>
      <c r="D10" s="17">
        <v>7</v>
      </c>
      <c r="E10" s="244"/>
      <c r="F10" s="17">
        <v>0</v>
      </c>
      <c r="G10" s="244"/>
      <c r="H10" s="17">
        <v>10</v>
      </c>
      <c r="I10" s="244"/>
      <c r="J10" s="243"/>
      <c r="K10" s="244"/>
      <c r="L10" s="17">
        <v>8</v>
      </c>
      <c r="M10" s="244"/>
      <c r="N10" s="2">
        <f>COUNT(D10:M10)</f>
        <v>4</v>
      </c>
      <c r="O10" s="8" t="str">
        <f>IF(N10&gt;4,"Y","N")</f>
        <v>N</v>
      </c>
      <c r="P10" s="73">
        <f>SUM(D10:M10)</f>
        <v>25</v>
      </c>
      <c r="Q10" s="75">
        <f t="shared" si="0"/>
        <v>77</v>
      </c>
      <c r="R10" s="76">
        <f t="shared" si="1"/>
        <v>4</v>
      </c>
      <c r="S10"/>
    </row>
    <row r="11" spans="2:19" x14ac:dyDescent="0.25">
      <c r="B11" s="43" t="s">
        <v>169</v>
      </c>
      <c r="C11" s="44" t="s">
        <v>170</v>
      </c>
      <c r="D11" s="17">
        <v>0</v>
      </c>
      <c r="E11" s="18">
        <v>2</v>
      </c>
      <c r="F11" s="243"/>
      <c r="G11" s="18">
        <v>4</v>
      </c>
      <c r="H11" s="243"/>
      <c r="I11" s="18">
        <v>9</v>
      </c>
      <c r="J11" s="243"/>
      <c r="K11" s="18">
        <v>9</v>
      </c>
      <c r="L11" s="243"/>
      <c r="M11" s="244"/>
      <c r="N11" s="2">
        <f>COUNT(D11:M11)</f>
        <v>5</v>
      </c>
      <c r="O11" s="8" t="str">
        <f>IF(N11&gt;4,"Y","N")</f>
        <v>Y</v>
      </c>
      <c r="P11" s="73">
        <f>SUM(D11:M11)</f>
        <v>24</v>
      </c>
      <c r="Q11" s="75">
        <f t="shared" si="0"/>
        <v>78</v>
      </c>
      <c r="R11" s="76">
        <f t="shared" si="1"/>
        <v>1</v>
      </c>
      <c r="S11"/>
    </row>
    <row r="12" spans="2:19" x14ac:dyDescent="0.25">
      <c r="B12" s="43" t="s">
        <v>153</v>
      </c>
      <c r="C12" s="44" t="s">
        <v>154</v>
      </c>
      <c r="D12" s="243"/>
      <c r="E12" s="18">
        <v>4</v>
      </c>
      <c r="F12" s="17">
        <v>4</v>
      </c>
      <c r="G12" s="18">
        <v>0</v>
      </c>
      <c r="H12" s="243"/>
      <c r="I12" s="244"/>
      <c r="J12" s="243"/>
      <c r="K12" s="18">
        <v>1</v>
      </c>
      <c r="L12" s="17">
        <v>11</v>
      </c>
      <c r="M12" s="18">
        <v>0</v>
      </c>
      <c r="N12" s="2">
        <f>COUNT(D12:M12)</f>
        <v>6</v>
      </c>
      <c r="O12" s="8" t="str">
        <f>IF(N12&gt;4,"Y","N")</f>
        <v>Y</v>
      </c>
      <c r="P12" s="73">
        <f>SUM(D12:M12)</f>
        <v>20</v>
      </c>
      <c r="Q12" s="75">
        <f t="shared" si="0"/>
        <v>82</v>
      </c>
      <c r="R12" s="76">
        <f t="shared" si="1"/>
        <v>4</v>
      </c>
      <c r="S12"/>
    </row>
    <row r="13" spans="2:19" x14ac:dyDescent="0.25">
      <c r="B13" s="43" t="s">
        <v>109</v>
      </c>
      <c r="C13" s="44" t="s">
        <v>110</v>
      </c>
      <c r="D13" s="17">
        <v>1</v>
      </c>
      <c r="E13" s="18">
        <v>10</v>
      </c>
      <c r="F13" s="17">
        <v>0</v>
      </c>
      <c r="G13" s="18">
        <v>2</v>
      </c>
      <c r="H13" s="17">
        <v>0</v>
      </c>
      <c r="I13" s="18">
        <v>4</v>
      </c>
      <c r="J13" s="243"/>
      <c r="K13" s="244"/>
      <c r="L13" s="17">
        <v>0</v>
      </c>
      <c r="M13" s="244"/>
      <c r="N13" s="2">
        <f>COUNT(D13:M13)</f>
        <v>7</v>
      </c>
      <c r="O13" s="8" t="str">
        <f>IF(N13&gt;4,"Y","N")</f>
        <v>Y</v>
      </c>
      <c r="P13" s="73">
        <f>SUM(D13:M13)</f>
        <v>17</v>
      </c>
      <c r="Q13" s="75">
        <f t="shared" si="0"/>
        <v>85</v>
      </c>
      <c r="R13" s="76">
        <f t="shared" si="1"/>
        <v>3</v>
      </c>
      <c r="S13"/>
    </row>
    <row r="14" spans="2:19" x14ac:dyDescent="0.25">
      <c r="B14" s="43" t="s">
        <v>119</v>
      </c>
      <c r="C14" s="44" t="s">
        <v>205</v>
      </c>
      <c r="D14" s="243"/>
      <c r="E14" s="244"/>
      <c r="F14" s="17">
        <v>8</v>
      </c>
      <c r="G14" s="244"/>
      <c r="H14" s="243"/>
      <c r="I14" s="244"/>
      <c r="J14" s="243"/>
      <c r="K14" s="244"/>
      <c r="L14" s="243"/>
      <c r="M14" s="244"/>
      <c r="N14" s="2">
        <f>COUNT(D14:M14)</f>
        <v>1</v>
      </c>
      <c r="O14" s="8" t="str">
        <f>IF(N14&gt;4,"Y","N")</f>
        <v>N</v>
      </c>
      <c r="P14" s="73">
        <f>SUM(D14:M14)</f>
        <v>8</v>
      </c>
      <c r="Q14" s="75">
        <f t="shared" si="0"/>
        <v>94</v>
      </c>
      <c r="R14" s="76">
        <f t="shared" si="1"/>
        <v>9</v>
      </c>
      <c r="S14"/>
    </row>
    <row r="15" spans="2:19" x14ac:dyDescent="0.25">
      <c r="B15" s="43" t="s">
        <v>182</v>
      </c>
      <c r="C15" s="44" t="s">
        <v>183</v>
      </c>
      <c r="D15" s="243"/>
      <c r="E15" s="244"/>
      <c r="F15" s="243"/>
      <c r="G15" s="18">
        <v>8</v>
      </c>
      <c r="H15" s="243"/>
      <c r="I15" s="244"/>
      <c r="J15" s="243"/>
      <c r="K15" s="244"/>
      <c r="L15" s="243"/>
      <c r="M15" s="244"/>
      <c r="N15" s="2">
        <f>COUNT(D15:M15)</f>
        <v>1</v>
      </c>
      <c r="O15" s="8" t="str">
        <f>IF(N15&gt;4,"Y","N")</f>
        <v>N</v>
      </c>
      <c r="P15" s="73">
        <f>SUM(D15:M15)</f>
        <v>8</v>
      </c>
      <c r="Q15" s="75">
        <f t="shared" si="0"/>
        <v>94</v>
      </c>
      <c r="R15" s="76">
        <f t="shared" si="1"/>
        <v>0</v>
      </c>
      <c r="S15"/>
    </row>
    <row r="16" spans="2:19" x14ac:dyDescent="0.25">
      <c r="B16" s="43" t="s">
        <v>247</v>
      </c>
      <c r="C16" s="44" t="s">
        <v>248</v>
      </c>
      <c r="D16" s="243"/>
      <c r="E16" s="244"/>
      <c r="F16" s="243"/>
      <c r="G16" s="244"/>
      <c r="H16" s="243"/>
      <c r="I16" s="244"/>
      <c r="J16" s="243"/>
      <c r="K16" s="18">
        <v>7</v>
      </c>
      <c r="L16" s="243"/>
      <c r="M16" s="244"/>
      <c r="N16" s="2">
        <f>COUNT(D16:M16)</f>
        <v>1</v>
      </c>
      <c r="O16" s="8" t="str">
        <f>IF(N16&gt;4,"Y","N")</f>
        <v>N</v>
      </c>
      <c r="P16" s="73">
        <f>SUM(D16:M16)</f>
        <v>7</v>
      </c>
      <c r="Q16" s="75">
        <f t="shared" ref="Q16" si="2">$P$5-P16</f>
        <v>95</v>
      </c>
      <c r="R16" s="76">
        <f t="shared" ref="R16" si="3">P15-P16</f>
        <v>1</v>
      </c>
      <c r="S16"/>
    </row>
    <row r="17" spans="1:19" x14ac:dyDescent="0.25">
      <c r="B17" s="43" t="s">
        <v>172</v>
      </c>
      <c r="C17" s="44" t="s">
        <v>332</v>
      </c>
      <c r="D17" s="386"/>
      <c r="E17" s="243"/>
      <c r="F17" s="243"/>
      <c r="G17" s="244"/>
      <c r="H17" s="243"/>
      <c r="I17" s="244"/>
      <c r="J17" s="243"/>
      <c r="K17" s="244"/>
      <c r="L17" s="243"/>
      <c r="M17" s="18">
        <v>6</v>
      </c>
      <c r="N17" s="2">
        <f>COUNT(D17:M17)</f>
        <v>1</v>
      </c>
      <c r="O17" s="8" t="str">
        <f>IF(N17&gt;4,"Y","N")</f>
        <v>N</v>
      </c>
      <c r="P17" s="73">
        <f>SUM(D17:M17)</f>
        <v>6</v>
      </c>
      <c r="Q17" s="75">
        <f t="shared" si="0"/>
        <v>96</v>
      </c>
      <c r="R17" s="76">
        <f>P14-P17</f>
        <v>2</v>
      </c>
      <c r="S17"/>
    </row>
    <row r="18" spans="1:19" x14ac:dyDescent="0.25">
      <c r="B18" s="49" t="s">
        <v>82</v>
      </c>
      <c r="C18" s="92" t="s">
        <v>128</v>
      </c>
      <c r="D18" s="28">
        <v>5</v>
      </c>
      <c r="E18" s="29">
        <v>0</v>
      </c>
      <c r="F18" s="28">
        <v>0</v>
      </c>
      <c r="G18" s="248"/>
      <c r="H18" s="247"/>
      <c r="I18" s="248"/>
      <c r="J18" s="243"/>
      <c r="K18" s="244"/>
      <c r="L18" s="243"/>
      <c r="M18" s="244"/>
      <c r="N18" s="2">
        <f>COUNT(D18:M18)</f>
        <v>3</v>
      </c>
      <c r="O18" s="8" t="str">
        <f>IF(N18&gt;4,"Y","N")</f>
        <v>N</v>
      </c>
      <c r="P18" s="73">
        <f>SUM(D18:M18)</f>
        <v>5</v>
      </c>
      <c r="Q18" s="75">
        <f t="shared" si="0"/>
        <v>97</v>
      </c>
      <c r="R18" s="76">
        <f>P15-P18</f>
        <v>3</v>
      </c>
      <c r="S18"/>
    </row>
    <row r="19" spans="1:19" x14ac:dyDescent="0.25">
      <c r="B19" s="49" t="s">
        <v>310</v>
      </c>
      <c r="C19" s="92" t="s">
        <v>303</v>
      </c>
      <c r="D19" s="247"/>
      <c r="E19" s="248"/>
      <c r="F19" s="247"/>
      <c r="G19" s="248"/>
      <c r="H19" s="247"/>
      <c r="I19" s="248"/>
      <c r="J19" s="243"/>
      <c r="K19" s="18">
        <v>5</v>
      </c>
      <c r="L19" s="243"/>
      <c r="M19" s="244"/>
      <c r="N19" s="2">
        <f>COUNT(D19:M19)</f>
        <v>1</v>
      </c>
      <c r="O19" s="8" t="str">
        <f>IF(N19&gt;4,"Y","N")</f>
        <v>N</v>
      </c>
      <c r="P19" s="73">
        <f>SUM(D19:M19)</f>
        <v>5</v>
      </c>
      <c r="Q19" s="75">
        <f t="shared" si="0"/>
        <v>97</v>
      </c>
      <c r="R19" s="76">
        <f t="shared" ref="R19" si="4">P17-P19</f>
        <v>1</v>
      </c>
      <c r="S19"/>
    </row>
    <row r="20" spans="1:19" x14ac:dyDescent="0.25">
      <c r="B20" s="49" t="s">
        <v>327</v>
      </c>
      <c r="C20" s="92" t="s">
        <v>326</v>
      </c>
      <c r="D20" s="247"/>
      <c r="E20" s="248"/>
      <c r="F20" s="247"/>
      <c r="G20" s="248"/>
      <c r="H20" s="247"/>
      <c r="I20" s="248"/>
      <c r="J20" s="243"/>
      <c r="K20" s="244"/>
      <c r="L20" s="17">
        <v>0</v>
      </c>
      <c r="M20" s="18">
        <v>4</v>
      </c>
      <c r="N20" s="2">
        <f>COUNT(D20:M20)</f>
        <v>2</v>
      </c>
      <c r="O20" s="8" t="str">
        <f>IF(N20&gt;4,"Y","N")</f>
        <v>N</v>
      </c>
      <c r="P20" s="73">
        <f>SUM(D20:M20)</f>
        <v>4</v>
      </c>
      <c r="Q20" s="75">
        <f t="shared" ref="Q20:Q29" si="5">$P$5-P20</f>
        <v>98</v>
      </c>
      <c r="R20" s="76">
        <f t="shared" ref="R20:R22" si="6">P18-P20</f>
        <v>1</v>
      </c>
      <c r="S20"/>
    </row>
    <row r="21" spans="1:19" x14ac:dyDescent="0.25">
      <c r="B21" s="49" t="s">
        <v>164</v>
      </c>
      <c r="C21" s="92" t="s">
        <v>165</v>
      </c>
      <c r="D21" s="28">
        <v>3</v>
      </c>
      <c r="E21" s="29">
        <v>0</v>
      </c>
      <c r="F21" s="247"/>
      <c r="G21" s="248"/>
      <c r="H21" s="247"/>
      <c r="I21" s="248"/>
      <c r="J21" s="243"/>
      <c r="K21" s="244"/>
      <c r="L21" s="243"/>
      <c r="M21" s="244"/>
      <c r="N21" s="2">
        <f>COUNT(D21:M21)</f>
        <v>2</v>
      </c>
      <c r="O21" s="8" t="str">
        <f>IF(N21&gt;4,"Y","N")</f>
        <v>N</v>
      </c>
      <c r="P21" s="73">
        <f>SUM(D21:M21)</f>
        <v>3</v>
      </c>
      <c r="Q21" s="75">
        <f t="shared" si="5"/>
        <v>99</v>
      </c>
      <c r="R21" s="76">
        <f t="shared" si="6"/>
        <v>2</v>
      </c>
      <c r="S21"/>
    </row>
    <row r="22" spans="1:19" x14ac:dyDescent="0.25">
      <c r="B22" s="49" t="s">
        <v>245</v>
      </c>
      <c r="C22" s="92" t="s">
        <v>246</v>
      </c>
      <c r="D22" s="247"/>
      <c r="E22" s="248"/>
      <c r="F22" s="247"/>
      <c r="G22" s="248"/>
      <c r="H22" s="247"/>
      <c r="I22" s="248"/>
      <c r="J22" s="243"/>
      <c r="K22" s="18">
        <v>3</v>
      </c>
      <c r="L22" s="243"/>
      <c r="M22" s="244"/>
      <c r="N22" s="2">
        <f>COUNT(D22:M22)</f>
        <v>1</v>
      </c>
      <c r="O22" s="8" t="str">
        <f>IF(N22&gt;4,"Y","N")</f>
        <v>N</v>
      </c>
      <c r="P22" s="73">
        <f>SUM(D22:M22)</f>
        <v>3</v>
      </c>
      <c r="Q22" s="75">
        <f t="shared" si="5"/>
        <v>99</v>
      </c>
      <c r="R22" s="76">
        <f t="shared" si="6"/>
        <v>1</v>
      </c>
      <c r="S22"/>
    </row>
    <row r="23" spans="1:19" x14ac:dyDescent="0.25">
      <c r="B23" s="49" t="s">
        <v>186</v>
      </c>
      <c r="C23" s="92" t="s">
        <v>181</v>
      </c>
      <c r="D23" s="302"/>
      <c r="E23" s="248"/>
      <c r="F23" s="28">
        <v>2</v>
      </c>
      <c r="G23" s="248"/>
      <c r="H23" s="28">
        <v>0</v>
      </c>
      <c r="I23" s="248"/>
      <c r="J23" s="243"/>
      <c r="K23" s="244"/>
      <c r="L23" s="243"/>
      <c r="M23" s="244"/>
      <c r="N23" s="2">
        <f>COUNT(E23:M23)</f>
        <v>2</v>
      </c>
      <c r="O23" s="8" t="str">
        <f>IF(N23&gt;4,"Y","N")</f>
        <v>N</v>
      </c>
      <c r="P23" s="73">
        <f>SUM(E23:M23)</f>
        <v>2</v>
      </c>
      <c r="Q23" s="75">
        <f t="shared" ref="Q23:Q25" si="7">$P$5-P23</f>
        <v>100</v>
      </c>
      <c r="R23" s="76">
        <f t="shared" ref="R23:R25" si="8">P21-P23</f>
        <v>1</v>
      </c>
      <c r="S23"/>
    </row>
    <row r="24" spans="1:19" x14ac:dyDescent="0.25">
      <c r="B24" s="49" t="s">
        <v>172</v>
      </c>
      <c r="C24" s="92" t="s">
        <v>214</v>
      </c>
      <c r="D24" s="247"/>
      <c r="E24" s="248"/>
      <c r="F24" s="247"/>
      <c r="G24" s="248"/>
      <c r="H24" s="247"/>
      <c r="I24" s="29">
        <v>1</v>
      </c>
      <c r="J24" s="243"/>
      <c r="K24" s="244"/>
      <c r="L24" s="243"/>
      <c r="M24" s="244"/>
      <c r="N24" s="2">
        <f>COUNT(D24:M24)</f>
        <v>1</v>
      </c>
      <c r="O24" s="8" t="str">
        <f>IF(N24&gt;4,"Y","N")</f>
        <v>N</v>
      </c>
      <c r="P24" s="73">
        <f>SUM(D24:M24)</f>
        <v>1</v>
      </c>
      <c r="Q24" s="75">
        <f t="shared" si="7"/>
        <v>101</v>
      </c>
      <c r="R24" s="76">
        <f t="shared" si="8"/>
        <v>2</v>
      </c>
      <c r="S24"/>
    </row>
    <row r="25" spans="1:19" x14ac:dyDescent="0.25">
      <c r="B25" s="49" t="s">
        <v>166</v>
      </c>
      <c r="C25" s="92" t="s">
        <v>129</v>
      </c>
      <c r="D25" s="28">
        <v>0</v>
      </c>
      <c r="E25" s="29">
        <v>0</v>
      </c>
      <c r="F25" s="247"/>
      <c r="G25" s="248"/>
      <c r="H25" s="247"/>
      <c r="I25" s="248"/>
      <c r="J25" s="243"/>
      <c r="K25" s="244"/>
      <c r="L25" s="17">
        <v>1</v>
      </c>
      <c r="M25" s="244"/>
      <c r="N25" s="2">
        <f>COUNT(D25:M25)</f>
        <v>3</v>
      </c>
      <c r="O25" s="8" t="str">
        <f>IF(N25&gt;4,"Y","N")</f>
        <v>N</v>
      </c>
      <c r="P25" s="73">
        <f>SUM(D25:M25)</f>
        <v>1</v>
      </c>
      <c r="Q25" s="75">
        <f t="shared" si="7"/>
        <v>101</v>
      </c>
      <c r="R25" s="76">
        <f t="shared" si="8"/>
        <v>1</v>
      </c>
      <c r="S25"/>
    </row>
    <row r="26" spans="1:19" x14ac:dyDescent="0.25">
      <c r="B26" s="49" t="s">
        <v>80</v>
      </c>
      <c r="C26" s="92" t="s">
        <v>84</v>
      </c>
      <c r="D26" s="247"/>
      <c r="E26" s="248"/>
      <c r="F26" s="247"/>
      <c r="G26" s="248"/>
      <c r="H26" s="247"/>
      <c r="I26" s="29">
        <v>0</v>
      </c>
      <c r="J26" s="243"/>
      <c r="K26" s="244"/>
      <c r="L26" s="243"/>
      <c r="M26" s="244"/>
      <c r="N26" s="2">
        <f>COUNT(D26:M26)</f>
        <v>1</v>
      </c>
      <c r="O26" s="8" t="str">
        <f>IF(N26&gt;4,"Y","N")</f>
        <v>N</v>
      </c>
      <c r="P26" s="73">
        <f>SUM(D26:M26)</f>
        <v>0</v>
      </c>
      <c r="Q26" s="75">
        <f t="shared" si="5"/>
        <v>102</v>
      </c>
      <c r="R26" s="76">
        <f>P21-P26</f>
        <v>3</v>
      </c>
      <c r="S26"/>
    </row>
    <row r="27" spans="1:19" x14ac:dyDescent="0.25">
      <c r="B27" s="49" t="s">
        <v>240</v>
      </c>
      <c r="C27" s="92" t="s">
        <v>306</v>
      </c>
      <c r="D27" s="247"/>
      <c r="E27" s="248"/>
      <c r="F27" s="247"/>
      <c r="G27" s="248"/>
      <c r="H27" s="247"/>
      <c r="I27" s="248"/>
      <c r="J27" s="247"/>
      <c r="K27" s="29">
        <v>0</v>
      </c>
      <c r="L27" s="247"/>
      <c r="M27" s="248"/>
      <c r="N27" s="2">
        <f>COUNT(D27:M27)</f>
        <v>1</v>
      </c>
      <c r="O27" s="8" t="str">
        <f>IF(N27&gt;4,"Y","N")</f>
        <v>N</v>
      </c>
      <c r="P27" s="73">
        <f>SUM(D27:M27)</f>
        <v>0</v>
      </c>
      <c r="Q27" s="75">
        <f t="shared" ref="Q27:Q28" si="9">$P$5-P27</f>
        <v>102</v>
      </c>
      <c r="R27" s="76">
        <f t="shared" ref="R27:R28" si="10">P22-P27</f>
        <v>3</v>
      </c>
      <c r="S27"/>
    </row>
    <row r="28" spans="1:19" x14ac:dyDescent="0.25">
      <c r="B28" s="49" t="s">
        <v>242</v>
      </c>
      <c r="C28" s="92" t="s">
        <v>311</v>
      </c>
      <c r="D28" s="247"/>
      <c r="E28" s="248"/>
      <c r="F28" s="247"/>
      <c r="G28" s="248"/>
      <c r="H28" s="247"/>
      <c r="I28" s="248"/>
      <c r="J28" s="247"/>
      <c r="K28" s="248"/>
      <c r="L28" s="247"/>
      <c r="M28" s="29"/>
      <c r="N28" s="2">
        <f>COUNT(D28:M28)</f>
        <v>0</v>
      </c>
      <c r="O28" s="8" t="str">
        <f>IF(N28&gt;4,"Y","N")</f>
        <v>N</v>
      </c>
      <c r="P28" s="73">
        <f>SUM(D28:M28)</f>
        <v>0</v>
      </c>
      <c r="Q28" s="75">
        <f t="shared" si="9"/>
        <v>102</v>
      </c>
      <c r="R28" s="76">
        <f t="shared" si="10"/>
        <v>2</v>
      </c>
      <c r="S28"/>
    </row>
    <row r="29" spans="1:19" ht="16.5" thickBot="1" x14ac:dyDescent="0.3">
      <c r="B29" s="45" t="s">
        <v>316</v>
      </c>
      <c r="C29" s="46" t="s">
        <v>331</v>
      </c>
      <c r="D29" s="249"/>
      <c r="E29" s="250"/>
      <c r="F29" s="249"/>
      <c r="G29" s="250"/>
      <c r="H29" s="249"/>
      <c r="I29" s="250"/>
      <c r="J29" s="249"/>
      <c r="K29" s="250"/>
      <c r="L29" s="23">
        <v>0</v>
      </c>
      <c r="M29" s="24">
        <v>0</v>
      </c>
      <c r="N29" s="2">
        <f>COUNT(D29:M29)</f>
        <v>2</v>
      </c>
      <c r="O29" s="8" t="str">
        <f>IF(N29&gt;4,"Y","N")</f>
        <v>N</v>
      </c>
      <c r="P29" s="73">
        <f>SUM(D29:M29)</f>
        <v>0</v>
      </c>
      <c r="Q29" s="75">
        <f t="shared" si="5"/>
        <v>102</v>
      </c>
      <c r="R29" s="76">
        <f>P22-P29</f>
        <v>3</v>
      </c>
      <c r="S29"/>
    </row>
    <row r="30" spans="1:19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</row>
    <row r="31" spans="1:19" x14ac:dyDescent="0.25">
      <c r="B31" s="1"/>
      <c r="C31" s="1"/>
      <c r="D31" s="2">
        <v>1</v>
      </c>
      <c r="E31" s="2">
        <v>2</v>
      </c>
      <c r="F31" s="2">
        <v>3</v>
      </c>
      <c r="G31" s="2">
        <v>4</v>
      </c>
      <c r="H31" s="2">
        <v>5</v>
      </c>
      <c r="I31" s="2">
        <v>6</v>
      </c>
      <c r="J31" s="2"/>
      <c r="K31" s="2">
        <v>7</v>
      </c>
      <c r="L31" s="2">
        <v>8</v>
      </c>
      <c r="M31" s="2">
        <v>9</v>
      </c>
      <c r="N31" s="2"/>
    </row>
    <row r="32" spans="1:19" x14ac:dyDescent="0.25">
      <c r="B32" s="1"/>
      <c r="C32" s="1"/>
    </row>
    <row r="33" spans="2:4" x14ac:dyDescent="0.25">
      <c r="B33" s="1"/>
      <c r="C33" s="1"/>
      <c r="D33" s="1" t="s">
        <v>32</v>
      </c>
    </row>
    <row r="34" spans="2:4" x14ac:dyDescent="0.25">
      <c r="D34" s="1" t="s">
        <v>37</v>
      </c>
    </row>
    <row r="35" spans="2:4" x14ac:dyDescent="0.25">
      <c r="D35" s="1" t="s">
        <v>309</v>
      </c>
    </row>
    <row r="36" spans="2:4" x14ac:dyDescent="0.25">
      <c r="D36" s="1" t="s">
        <v>33</v>
      </c>
    </row>
    <row r="38" spans="2:4" x14ac:dyDescent="0.25">
      <c r="B38" s="103"/>
    </row>
    <row r="41" spans="2:4" ht="16.5" thickBot="1" x14ac:dyDescent="0.3">
      <c r="C41" s="122"/>
    </row>
    <row r="42" spans="2:4" ht="16.5" thickTop="1" x14ac:dyDescent="0.25"/>
  </sheetData>
  <sortState xmlns:xlrd2="http://schemas.microsoft.com/office/spreadsheetml/2017/richdata2" ref="B5:P29">
    <sortCondition descending="1" ref="P5:P29"/>
  </sortState>
  <conditionalFormatting sqref="O5:O29">
    <cfRule type="containsText" dxfId="5" priority="1" operator="containsText" text="N">
      <formula>NOT(ISERROR(SEARCH("N",O5)))</formula>
    </cfRule>
    <cfRule type="cellIs" dxfId="4" priority="2" operator="equal">
      <formula>"Y"</formula>
    </cfRule>
  </conditionalFormatting>
  <printOptions horizontalCentered="1" verticalCentered="1"/>
  <pageMargins left="0.25" right="0.25" top="0.75" bottom="0.75" header="0.3" footer="0.3"/>
  <pageSetup scale="74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8E72A-6B98-4BBC-89B4-F8910E380708}">
  <sheetPr codeName="Sheet23">
    <pageSetUpPr fitToPage="1"/>
  </sheetPr>
  <dimension ref="A1:S29"/>
  <sheetViews>
    <sheetView zoomScale="90" zoomScaleNormal="90" workbookViewId="0">
      <selection activeCell="N22" sqref="N22"/>
    </sheetView>
  </sheetViews>
  <sheetFormatPr defaultRowHeight="15.75" x14ac:dyDescent="0.25"/>
  <cols>
    <col min="1" max="1" width="3.7109375" style="1" customWidth="1"/>
    <col min="2" max="2" width="21.7109375" style="2" customWidth="1"/>
    <col min="3" max="3" width="24.140625" style="2" bestFit="1" customWidth="1"/>
    <col min="4" max="12" width="10.140625" style="1" bestFit="1" customWidth="1"/>
    <col min="13" max="13" width="11.28515625" style="1" bestFit="1" customWidth="1"/>
    <col min="14" max="14" width="7.140625" style="1" bestFit="1" customWidth="1"/>
    <col min="15" max="15" width="5.5703125" style="1" customWidth="1"/>
    <col min="16" max="16" width="7.5703125" style="1" bestFit="1" customWidth="1"/>
    <col min="17" max="17" width="7.85546875" style="1" bestFit="1" customWidth="1"/>
    <col min="18" max="18" width="8.5703125" style="1" bestFit="1" customWidth="1"/>
    <col min="19" max="16384" width="9.140625" style="1"/>
  </cols>
  <sheetData>
    <row r="1" spans="2:19" x14ac:dyDescent="0.25">
      <c r="D1" s="14"/>
      <c r="E1" s="14"/>
      <c r="F1" s="14"/>
      <c r="G1" s="14"/>
      <c r="H1" s="14"/>
      <c r="R1" s="7"/>
    </row>
    <row r="2" spans="2:19" x14ac:dyDescent="0.25">
      <c r="B2" s="8" t="s">
        <v>8</v>
      </c>
      <c r="D2" s="3" t="s">
        <v>19</v>
      </c>
      <c r="H2" s="14"/>
      <c r="R2" s="7"/>
      <c r="S2"/>
    </row>
    <row r="3" spans="2:19" ht="16.5" thickBot="1" x14ac:dyDescent="0.3">
      <c r="D3" s="8"/>
      <c r="H3" s="14"/>
      <c r="R3" s="7"/>
      <c r="S3"/>
    </row>
    <row r="4" spans="2:19" ht="32.25" thickBot="1" x14ac:dyDescent="0.3">
      <c r="B4" s="38" t="s">
        <v>4</v>
      </c>
      <c r="C4" s="39" t="s">
        <v>5</v>
      </c>
      <c r="D4" s="64">
        <v>44702</v>
      </c>
      <c r="E4" s="65">
        <v>44703</v>
      </c>
      <c r="F4" s="64">
        <v>44723</v>
      </c>
      <c r="G4" s="65">
        <v>44724</v>
      </c>
      <c r="H4" s="64">
        <v>44765</v>
      </c>
      <c r="I4" s="65">
        <v>44766</v>
      </c>
      <c r="J4" s="64">
        <v>44786</v>
      </c>
      <c r="K4" s="65">
        <v>44787</v>
      </c>
      <c r="L4" s="64">
        <v>44842</v>
      </c>
      <c r="M4" s="65">
        <v>44843</v>
      </c>
      <c r="N4" s="113" t="s">
        <v>40</v>
      </c>
      <c r="O4" s="112" t="s">
        <v>30</v>
      </c>
      <c r="P4" s="66" t="s">
        <v>0</v>
      </c>
      <c r="Q4" s="66" t="s">
        <v>1</v>
      </c>
      <c r="R4" s="67" t="s">
        <v>27</v>
      </c>
      <c r="S4"/>
    </row>
    <row r="5" spans="2:19" x14ac:dyDescent="0.25">
      <c r="B5" s="50" t="s">
        <v>171</v>
      </c>
      <c r="C5" s="51" t="s">
        <v>161</v>
      </c>
      <c r="D5" s="35"/>
      <c r="E5" s="31">
        <v>7</v>
      </c>
      <c r="F5" s="30">
        <v>1</v>
      </c>
      <c r="G5" s="31">
        <v>7</v>
      </c>
      <c r="H5" s="35"/>
      <c r="I5" s="36"/>
      <c r="J5" s="35"/>
      <c r="K5" s="36"/>
      <c r="L5" s="35"/>
      <c r="M5" s="36"/>
      <c r="N5" s="2">
        <f>COUNT(D5:M5)</f>
        <v>3</v>
      </c>
      <c r="O5" s="8" t="str">
        <f>IF(N5&gt;3,"Y","N")</f>
        <v>N</v>
      </c>
      <c r="P5" s="73">
        <f>SUM(D5:M5)</f>
        <v>15</v>
      </c>
      <c r="Q5" s="74"/>
      <c r="R5" s="76"/>
      <c r="S5"/>
    </row>
    <row r="6" spans="2:19" x14ac:dyDescent="0.25">
      <c r="B6" s="43" t="s">
        <v>175</v>
      </c>
      <c r="C6" s="44" t="s">
        <v>170</v>
      </c>
      <c r="D6" s="243"/>
      <c r="E6" s="18">
        <v>9</v>
      </c>
      <c r="F6" s="243"/>
      <c r="G6" s="18">
        <v>4</v>
      </c>
      <c r="H6" s="243"/>
      <c r="I6" s="244"/>
      <c r="J6" s="247"/>
      <c r="K6" s="244"/>
      <c r="L6" s="243"/>
      <c r="M6" s="244"/>
      <c r="N6" s="2">
        <f>COUNT(D6:M6)</f>
        <v>2</v>
      </c>
      <c r="O6" s="8" t="str">
        <f>IF(N6&gt;3,"Y","N")</f>
        <v>N</v>
      </c>
      <c r="P6" s="73">
        <f>SUM(D6:M6)</f>
        <v>13</v>
      </c>
      <c r="Q6" s="75">
        <f>$P$5-P6</f>
        <v>2</v>
      </c>
      <c r="R6" s="76">
        <f>P5-P6</f>
        <v>2</v>
      </c>
      <c r="S6"/>
    </row>
    <row r="7" spans="2:19" x14ac:dyDescent="0.25">
      <c r="B7" s="43" t="s">
        <v>166</v>
      </c>
      <c r="C7" s="44" t="s">
        <v>129</v>
      </c>
      <c r="D7" s="243"/>
      <c r="E7" s="244"/>
      <c r="F7" s="243"/>
      <c r="G7" s="244"/>
      <c r="H7" s="17">
        <v>1</v>
      </c>
      <c r="I7" s="18">
        <v>1</v>
      </c>
      <c r="J7" s="243"/>
      <c r="K7" s="244"/>
      <c r="L7" s="17">
        <v>3</v>
      </c>
      <c r="M7" s="18">
        <v>5</v>
      </c>
      <c r="N7" s="2">
        <f>COUNT(D7:M7)</f>
        <v>4</v>
      </c>
      <c r="O7" s="8" t="str">
        <f>IF(N7&gt;3,"Y","N")</f>
        <v>Y</v>
      </c>
      <c r="P7" s="73">
        <f>SUM(D7:M7)</f>
        <v>10</v>
      </c>
      <c r="Q7" s="75">
        <f>$P$5-P7</f>
        <v>5</v>
      </c>
      <c r="R7" s="76">
        <f t="shared" ref="R7" si="0">P6-P7</f>
        <v>3</v>
      </c>
      <c r="S7"/>
    </row>
    <row r="8" spans="2:19" x14ac:dyDescent="0.25">
      <c r="B8" s="43" t="s">
        <v>162</v>
      </c>
      <c r="C8" s="44" t="s">
        <v>163</v>
      </c>
      <c r="D8" s="17">
        <v>3</v>
      </c>
      <c r="E8" s="18">
        <v>3</v>
      </c>
      <c r="F8" s="243"/>
      <c r="G8" s="244"/>
      <c r="H8" s="243"/>
      <c r="I8" s="244"/>
      <c r="J8" s="243"/>
      <c r="K8" s="244"/>
      <c r="L8" s="243"/>
      <c r="M8" s="244"/>
      <c r="N8" s="2">
        <f>COUNT(D8:M8)</f>
        <v>2</v>
      </c>
      <c r="O8" s="8" t="str">
        <f>IF(N8&gt;3,"Y","N")</f>
        <v>N</v>
      </c>
      <c r="P8" s="73">
        <f>SUM(D8:M8)</f>
        <v>6</v>
      </c>
      <c r="Q8" s="75">
        <f t="shared" ref="Q8:Q16" si="1">$P$5-P8</f>
        <v>9</v>
      </c>
      <c r="R8" s="76">
        <f t="shared" ref="R8:R10" si="2">P7-P8</f>
        <v>4</v>
      </c>
      <c r="S8"/>
    </row>
    <row r="9" spans="2:19" x14ac:dyDescent="0.25">
      <c r="B9" s="43" t="s">
        <v>153</v>
      </c>
      <c r="C9" s="44" t="s">
        <v>154</v>
      </c>
      <c r="D9" s="243"/>
      <c r="E9" s="18">
        <v>5</v>
      </c>
      <c r="F9" s="243"/>
      <c r="G9" s="18">
        <v>0</v>
      </c>
      <c r="H9" s="243"/>
      <c r="I9" s="244"/>
      <c r="J9" s="243"/>
      <c r="K9" s="244"/>
      <c r="L9" s="243"/>
      <c r="M9" s="244"/>
      <c r="N9" s="2">
        <f>COUNT(D9:M9)</f>
        <v>2</v>
      </c>
      <c r="O9" s="8" t="str">
        <f>IF(N9&gt;3,"Y","N")</f>
        <v>N</v>
      </c>
      <c r="P9" s="73">
        <f>SUM(D9:M9)</f>
        <v>5</v>
      </c>
      <c r="Q9" s="75">
        <f t="shared" si="1"/>
        <v>10</v>
      </c>
      <c r="R9" s="76">
        <f t="shared" si="2"/>
        <v>1</v>
      </c>
      <c r="S9"/>
    </row>
    <row r="10" spans="2:19" x14ac:dyDescent="0.25">
      <c r="B10" s="49" t="s">
        <v>316</v>
      </c>
      <c r="C10" s="92" t="s">
        <v>329</v>
      </c>
      <c r="D10" s="247"/>
      <c r="E10" s="248"/>
      <c r="F10" s="247"/>
      <c r="G10" s="248"/>
      <c r="H10" s="247"/>
      <c r="I10" s="248"/>
      <c r="J10" s="243"/>
      <c r="K10" s="248"/>
      <c r="L10" s="247"/>
      <c r="M10" s="29">
        <v>3</v>
      </c>
      <c r="N10" s="2">
        <f>COUNT(D10:M10)</f>
        <v>1</v>
      </c>
      <c r="O10" s="8" t="str">
        <f>IF(N10&gt;3,"Y","N")</f>
        <v>N</v>
      </c>
      <c r="P10" s="73">
        <f>SUM(D10:M10)</f>
        <v>3</v>
      </c>
      <c r="Q10" s="75">
        <f t="shared" si="1"/>
        <v>12</v>
      </c>
      <c r="R10" s="76">
        <f t="shared" si="2"/>
        <v>2</v>
      </c>
      <c r="S10"/>
    </row>
    <row r="11" spans="2:19" x14ac:dyDescent="0.25">
      <c r="B11" s="49" t="s">
        <v>109</v>
      </c>
      <c r="C11" s="92" t="s">
        <v>110</v>
      </c>
      <c r="D11" s="247"/>
      <c r="E11" s="248"/>
      <c r="F11" s="247"/>
      <c r="G11" s="29">
        <v>2</v>
      </c>
      <c r="H11" s="247"/>
      <c r="I11" s="248"/>
      <c r="J11" s="243"/>
      <c r="K11" s="248"/>
      <c r="L11" s="247"/>
      <c r="M11" s="248"/>
      <c r="N11" s="2">
        <f>COUNT(D11:M11)</f>
        <v>1</v>
      </c>
      <c r="O11" s="8" t="str">
        <f>IF(N11&gt;3,"Y","N")</f>
        <v>N</v>
      </c>
      <c r="P11" s="73">
        <f>SUM(D11:M11)</f>
        <v>2</v>
      </c>
      <c r="Q11" s="75">
        <f t="shared" ref="Q11:Q15" si="3">$P$5-P11</f>
        <v>13</v>
      </c>
      <c r="R11" s="76">
        <f t="shared" ref="R11:R15" si="4">P10-P11</f>
        <v>1</v>
      </c>
      <c r="S11"/>
    </row>
    <row r="12" spans="2:19" x14ac:dyDescent="0.25">
      <c r="B12" s="49" t="s">
        <v>327</v>
      </c>
      <c r="C12" s="92" t="s">
        <v>326</v>
      </c>
      <c r="D12" s="247"/>
      <c r="E12" s="248"/>
      <c r="F12" s="247"/>
      <c r="G12" s="248"/>
      <c r="H12" s="247"/>
      <c r="I12" s="248"/>
      <c r="J12" s="243"/>
      <c r="K12" s="248"/>
      <c r="L12" s="28">
        <v>1</v>
      </c>
      <c r="M12" s="29">
        <v>1</v>
      </c>
      <c r="N12" s="2">
        <f>COUNT(D12:M12)</f>
        <v>2</v>
      </c>
      <c r="O12" s="8" t="str">
        <f>IF(N12&gt;3,"Y","N")</f>
        <v>N</v>
      </c>
      <c r="P12" s="73">
        <f>SUM(D12:M12)</f>
        <v>2</v>
      </c>
      <c r="Q12" s="75">
        <f t="shared" si="3"/>
        <v>13</v>
      </c>
      <c r="R12" s="76">
        <f t="shared" si="4"/>
        <v>0</v>
      </c>
      <c r="S12"/>
    </row>
    <row r="13" spans="2:19" x14ac:dyDescent="0.25">
      <c r="B13" s="49" t="s">
        <v>155</v>
      </c>
      <c r="C13" s="92" t="s">
        <v>174</v>
      </c>
      <c r="D13" s="28">
        <v>0</v>
      </c>
      <c r="E13" s="29">
        <v>0</v>
      </c>
      <c r="F13" s="247"/>
      <c r="G13" s="248"/>
      <c r="H13" s="247"/>
      <c r="I13" s="248"/>
      <c r="J13" s="243"/>
      <c r="K13" s="248"/>
      <c r="L13" s="247"/>
      <c r="M13" s="248"/>
      <c r="N13" s="2">
        <f>COUNT(D13:M13)</f>
        <v>2</v>
      </c>
      <c r="O13" s="8" t="str">
        <f>IF(N13&gt;3,"Y","N")</f>
        <v>N</v>
      </c>
      <c r="P13" s="73">
        <f>SUM(D13:M13)</f>
        <v>0</v>
      </c>
      <c r="Q13" s="75">
        <f t="shared" si="3"/>
        <v>15</v>
      </c>
      <c r="R13" s="76">
        <f t="shared" si="4"/>
        <v>2</v>
      </c>
      <c r="S13"/>
    </row>
    <row r="14" spans="2:19" x14ac:dyDescent="0.25">
      <c r="B14" s="49" t="s">
        <v>107</v>
      </c>
      <c r="C14" s="92" t="s">
        <v>108</v>
      </c>
      <c r="D14" s="247"/>
      <c r="E14" s="248"/>
      <c r="F14" s="247"/>
      <c r="G14" s="29">
        <v>0</v>
      </c>
      <c r="H14" s="247"/>
      <c r="I14" s="248"/>
      <c r="J14" s="247"/>
      <c r="K14" s="248"/>
      <c r="L14" s="247"/>
      <c r="M14" s="248"/>
      <c r="N14" s="2">
        <f>COUNT(D14:M14)</f>
        <v>1</v>
      </c>
      <c r="O14" s="8" t="str">
        <f>IF(N14&gt;3,"Y","N")</f>
        <v>N</v>
      </c>
      <c r="P14" s="73">
        <f>SUM(D14:M14)</f>
        <v>0</v>
      </c>
      <c r="Q14" s="75">
        <f t="shared" si="3"/>
        <v>15</v>
      </c>
      <c r="R14" s="76">
        <f t="shared" si="4"/>
        <v>0</v>
      </c>
      <c r="S14"/>
    </row>
    <row r="15" spans="2:19" x14ac:dyDescent="0.25">
      <c r="B15" s="49"/>
      <c r="C15" s="92"/>
      <c r="D15" s="28"/>
      <c r="E15" s="29"/>
      <c r="F15" s="28"/>
      <c r="G15" s="29"/>
      <c r="H15" s="28"/>
      <c r="I15" s="29"/>
      <c r="J15" s="28"/>
      <c r="K15" s="29"/>
      <c r="L15" s="28"/>
      <c r="M15" s="29"/>
      <c r="N15" s="2">
        <f>COUNT(D15:M15)</f>
        <v>0</v>
      </c>
      <c r="O15" s="8" t="str">
        <f>IF(N15&gt;3,"Y","N")</f>
        <v>N</v>
      </c>
      <c r="P15" s="73">
        <f>SUM(D15:M15)</f>
        <v>0</v>
      </c>
      <c r="Q15" s="75">
        <f t="shared" si="3"/>
        <v>15</v>
      </c>
      <c r="R15" s="76">
        <f t="shared" si="4"/>
        <v>0</v>
      </c>
      <c r="S15"/>
    </row>
    <row r="16" spans="2:19" ht="16.5" thickBot="1" x14ac:dyDescent="0.3">
      <c r="B16" s="45"/>
      <c r="C16" s="46"/>
      <c r="D16" s="23"/>
      <c r="E16" s="24"/>
      <c r="F16" s="23"/>
      <c r="G16" s="24"/>
      <c r="H16" s="23"/>
      <c r="I16" s="24"/>
      <c r="J16" s="23"/>
      <c r="K16" s="24"/>
      <c r="L16" s="23"/>
      <c r="M16" s="24"/>
      <c r="N16" s="2">
        <f>COUNT(D16:M16)</f>
        <v>0</v>
      </c>
      <c r="O16" s="8" t="str">
        <f>IF(N16&gt;3,"Y","N")</f>
        <v>N</v>
      </c>
      <c r="P16" s="73">
        <f>SUM(D16:M16)</f>
        <v>0</v>
      </c>
      <c r="Q16" s="75">
        <f t="shared" si="1"/>
        <v>15</v>
      </c>
      <c r="R16" s="76">
        <f>P13-P16</f>
        <v>0</v>
      </c>
      <c r="S16"/>
    </row>
    <row r="17" spans="1:19" x14ac:dyDescent="0.25">
      <c r="A17"/>
      <c r="B17"/>
      <c r="C17"/>
      <c r="D17"/>
      <c r="E17"/>
      <c r="F17"/>
      <c r="G17"/>
      <c r="H17"/>
      <c r="I17"/>
      <c r="J17"/>
      <c r="K17"/>
      <c r="L17" s="128"/>
      <c r="M17" s="128"/>
      <c r="N17"/>
      <c r="O17"/>
      <c r="P17"/>
      <c r="Q17"/>
      <c r="R17"/>
      <c r="S17"/>
    </row>
    <row r="18" spans="1:19" x14ac:dyDescent="0.25">
      <c r="B18" s="1"/>
      <c r="C18" s="1"/>
      <c r="D18" s="2">
        <v>1</v>
      </c>
      <c r="E18" s="2">
        <v>2</v>
      </c>
      <c r="F18" s="2">
        <v>3</v>
      </c>
      <c r="G18" s="2">
        <v>4</v>
      </c>
      <c r="H18" s="2">
        <v>5</v>
      </c>
      <c r="I18" s="2">
        <v>6</v>
      </c>
      <c r="J18" s="2"/>
      <c r="K18" s="2"/>
      <c r="L18" s="2">
        <v>7</v>
      </c>
      <c r="M18" s="2">
        <v>8</v>
      </c>
      <c r="N18" s="2"/>
    </row>
    <row r="19" spans="1:19" x14ac:dyDescent="0.25">
      <c r="B19" s="1"/>
      <c r="C19" s="1"/>
    </row>
    <row r="20" spans="1:19" x14ac:dyDescent="0.25">
      <c r="B20" s="1"/>
      <c r="C20" s="1"/>
      <c r="D20" s="1" t="s">
        <v>32</v>
      </c>
    </row>
    <row r="21" spans="1:19" x14ac:dyDescent="0.25">
      <c r="D21" s="1" t="s">
        <v>312</v>
      </c>
    </row>
    <row r="22" spans="1:19" x14ac:dyDescent="0.25">
      <c r="D22" s="1" t="s">
        <v>307</v>
      </c>
    </row>
    <row r="23" spans="1:19" x14ac:dyDescent="0.25">
      <c r="D23" s="1" t="s">
        <v>33</v>
      </c>
    </row>
    <row r="25" spans="1:19" x14ac:dyDescent="0.25">
      <c r="B25" s="103"/>
    </row>
    <row r="28" spans="1:19" ht="16.5" thickBot="1" x14ac:dyDescent="0.3">
      <c r="C28" s="122"/>
    </row>
    <row r="29" spans="1:19" ht="16.5" thickTop="1" x14ac:dyDescent="0.25"/>
  </sheetData>
  <sortState xmlns:xlrd2="http://schemas.microsoft.com/office/spreadsheetml/2017/richdata2" ref="B5:P16">
    <sortCondition descending="1" ref="P5:P16"/>
  </sortState>
  <conditionalFormatting sqref="O5:O16">
    <cfRule type="containsText" dxfId="3" priority="1" operator="containsText" text="N">
      <formula>NOT(ISERROR(SEARCH("N",O5)))</formula>
    </cfRule>
    <cfRule type="cellIs" dxfId="2" priority="2" operator="equal">
      <formula>"Y"</formula>
    </cfRule>
  </conditionalFormatting>
  <printOptions horizontalCentered="1" verticalCentered="1"/>
  <pageMargins left="0.25" right="0.25" top="0.75" bottom="0.75" header="0.3" footer="0.3"/>
  <pageSetup scale="74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E3D2A-95D7-47B4-BE50-AEA835F6C201}">
  <sheetPr codeName="Sheet9">
    <pageSetUpPr fitToPage="1"/>
  </sheetPr>
  <dimension ref="A1:S28"/>
  <sheetViews>
    <sheetView zoomScale="90" zoomScaleNormal="90" workbookViewId="0">
      <selection activeCell="P19" sqref="P19"/>
    </sheetView>
  </sheetViews>
  <sheetFormatPr defaultRowHeight="15.75" x14ac:dyDescent="0.25"/>
  <cols>
    <col min="1" max="1" width="3.7109375" style="1" customWidth="1"/>
    <col min="2" max="2" width="17" style="2" bestFit="1" customWidth="1"/>
    <col min="3" max="3" width="22" style="2" bestFit="1" customWidth="1"/>
    <col min="4" max="12" width="10.140625" style="1" bestFit="1" customWidth="1"/>
    <col min="13" max="13" width="11.28515625" style="1" bestFit="1" customWidth="1"/>
    <col min="14" max="14" width="7.140625" style="1" bestFit="1" customWidth="1"/>
    <col min="15" max="15" width="5.42578125" style="1" customWidth="1"/>
    <col min="16" max="16" width="7.7109375" style="1" bestFit="1" customWidth="1"/>
    <col min="17" max="17" width="8.42578125" style="1" bestFit="1" customWidth="1"/>
    <col min="18" max="18" width="8.5703125" style="1" bestFit="1" customWidth="1"/>
    <col min="19" max="16384" width="9.140625" style="1"/>
  </cols>
  <sheetData>
    <row r="1" spans="1:19" x14ac:dyDescent="0.25">
      <c r="D1" s="9"/>
      <c r="E1" s="9"/>
      <c r="F1" s="9"/>
      <c r="G1" s="9"/>
      <c r="H1" s="9"/>
      <c r="I1" s="9"/>
      <c r="J1" s="9"/>
      <c r="K1" s="9"/>
      <c r="L1" s="9"/>
      <c r="M1" s="9"/>
      <c r="N1" s="9"/>
      <c r="P1" s="6"/>
    </row>
    <row r="2" spans="1:19" x14ac:dyDescent="0.25">
      <c r="B2" s="8" t="s">
        <v>8</v>
      </c>
      <c r="D2" s="3" t="s">
        <v>2</v>
      </c>
      <c r="H2" s="9"/>
      <c r="R2" s="7"/>
      <c r="S2"/>
    </row>
    <row r="3" spans="1:19" ht="16.5" thickBot="1" x14ac:dyDescent="0.3">
      <c r="D3" s="8"/>
      <c r="H3" s="9"/>
      <c r="R3" s="7"/>
      <c r="S3"/>
    </row>
    <row r="4" spans="1:19" ht="32.25" thickBot="1" x14ac:dyDescent="0.3">
      <c r="B4" s="38" t="s">
        <v>4</v>
      </c>
      <c r="C4" s="39" t="s">
        <v>5</v>
      </c>
      <c r="D4" s="64">
        <v>44702</v>
      </c>
      <c r="E4" s="65">
        <v>44703</v>
      </c>
      <c r="F4" s="64">
        <v>44723</v>
      </c>
      <c r="G4" s="65">
        <v>44724</v>
      </c>
      <c r="H4" s="64">
        <v>44765</v>
      </c>
      <c r="I4" s="65">
        <v>44766</v>
      </c>
      <c r="J4" s="64">
        <v>44786</v>
      </c>
      <c r="K4" s="65">
        <v>44787</v>
      </c>
      <c r="L4" s="64">
        <v>44842</v>
      </c>
      <c r="M4" s="65">
        <v>44843</v>
      </c>
      <c r="N4" s="113" t="s">
        <v>40</v>
      </c>
      <c r="O4" s="112" t="s">
        <v>30</v>
      </c>
      <c r="P4" s="66" t="s">
        <v>0</v>
      </c>
      <c r="Q4" s="66" t="s">
        <v>1</v>
      </c>
      <c r="R4" s="67" t="s">
        <v>27</v>
      </c>
      <c r="S4"/>
    </row>
    <row r="5" spans="1:19" x14ac:dyDescent="0.25">
      <c r="B5" s="50" t="s">
        <v>118</v>
      </c>
      <c r="C5" s="51" t="s">
        <v>86</v>
      </c>
      <c r="D5" s="114">
        <v>5</v>
      </c>
      <c r="E5" s="31">
        <v>5</v>
      </c>
      <c r="F5" s="30">
        <v>7</v>
      </c>
      <c r="G5" s="31">
        <v>5</v>
      </c>
      <c r="H5" s="35"/>
      <c r="I5" s="36"/>
      <c r="J5" s="30">
        <v>5</v>
      </c>
      <c r="K5" s="31"/>
      <c r="L5" s="35"/>
      <c r="M5" s="36"/>
      <c r="N5" s="2">
        <f t="shared" ref="N5:N15" si="0">COUNT(D5:M5)</f>
        <v>5</v>
      </c>
      <c r="O5" s="8" t="str">
        <f t="shared" ref="O5:O15" si="1">IF(N5&gt;4,"Y","N")</f>
        <v>Y</v>
      </c>
      <c r="P5" s="73">
        <f t="shared" ref="P5:P15" si="2">SUM(D5:M5)</f>
        <v>27</v>
      </c>
      <c r="Q5" s="74"/>
      <c r="R5" s="76"/>
      <c r="S5"/>
    </row>
    <row r="6" spans="1:19" x14ac:dyDescent="0.25">
      <c r="B6" s="43" t="s">
        <v>116</v>
      </c>
      <c r="C6" s="44" t="s">
        <v>117</v>
      </c>
      <c r="D6" s="16">
        <v>3</v>
      </c>
      <c r="E6" s="18">
        <v>1</v>
      </c>
      <c r="F6" s="17">
        <v>3</v>
      </c>
      <c r="G6" s="18">
        <v>7</v>
      </c>
      <c r="H6" s="17">
        <v>1</v>
      </c>
      <c r="I6" s="18">
        <v>1</v>
      </c>
      <c r="J6" s="243"/>
      <c r="K6" s="244"/>
      <c r="L6" s="367">
        <v>3</v>
      </c>
      <c r="M6" s="368">
        <v>1</v>
      </c>
      <c r="N6" s="2">
        <f t="shared" si="0"/>
        <v>8</v>
      </c>
      <c r="O6" s="8" t="str">
        <f t="shared" si="1"/>
        <v>Y</v>
      </c>
      <c r="P6" s="73">
        <f t="shared" si="2"/>
        <v>20</v>
      </c>
      <c r="Q6" s="75">
        <f>$P$5-P6</f>
        <v>7</v>
      </c>
      <c r="R6" s="76">
        <f>P5-P6</f>
        <v>7</v>
      </c>
      <c r="S6"/>
    </row>
    <row r="7" spans="1:19" x14ac:dyDescent="0.25">
      <c r="B7" s="43" t="s">
        <v>162</v>
      </c>
      <c r="C7" s="44" t="s">
        <v>163</v>
      </c>
      <c r="D7" s="251"/>
      <c r="E7" s="18">
        <v>3</v>
      </c>
      <c r="F7" s="17">
        <v>5</v>
      </c>
      <c r="G7" s="18">
        <v>3</v>
      </c>
      <c r="H7" s="243"/>
      <c r="I7" s="244"/>
      <c r="J7" s="243"/>
      <c r="K7" s="244"/>
      <c r="L7" s="243"/>
      <c r="M7" s="244"/>
      <c r="N7" s="2">
        <f t="shared" si="0"/>
        <v>3</v>
      </c>
      <c r="O7" s="8" t="str">
        <f t="shared" si="1"/>
        <v>N</v>
      </c>
      <c r="P7" s="73">
        <f t="shared" si="2"/>
        <v>11</v>
      </c>
      <c r="Q7" s="75">
        <f t="shared" ref="Q7:Q10" si="3">$P$5-P7</f>
        <v>16</v>
      </c>
      <c r="R7" s="76">
        <f>P6-P7</f>
        <v>9</v>
      </c>
      <c r="S7"/>
    </row>
    <row r="8" spans="1:19" x14ac:dyDescent="0.25">
      <c r="B8" s="43" t="s">
        <v>120</v>
      </c>
      <c r="C8" s="44" t="s">
        <v>121</v>
      </c>
      <c r="D8" s="251"/>
      <c r="E8" s="18">
        <v>7</v>
      </c>
      <c r="F8" s="243"/>
      <c r="G8" s="244"/>
      <c r="H8" s="243"/>
      <c r="I8" s="244"/>
      <c r="J8" s="243"/>
      <c r="K8" s="244"/>
      <c r="L8" s="243"/>
      <c r="M8" s="244"/>
      <c r="N8" s="2">
        <f t="shared" si="0"/>
        <v>1</v>
      </c>
      <c r="O8" s="8" t="str">
        <f t="shared" si="1"/>
        <v>N</v>
      </c>
      <c r="P8" s="73">
        <f t="shared" si="2"/>
        <v>7</v>
      </c>
      <c r="Q8" s="75">
        <f t="shared" si="3"/>
        <v>20</v>
      </c>
      <c r="R8" s="76">
        <f>P7-P8</f>
        <v>4</v>
      </c>
      <c r="S8"/>
    </row>
    <row r="9" spans="1:19" x14ac:dyDescent="0.25">
      <c r="B9" s="43" t="s">
        <v>229</v>
      </c>
      <c r="C9" s="44" t="s">
        <v>230</v>
      </c>
      <c r="D9" s="251"/>
      <c r="E9" s="244"/>
      <c r="F9" s="243"/>
      <c r="G9" s="244"/>
      <c r="H9" s="243"/>
      <c r="I9" s="244"/>
      <c r="J9" s="17">
        <v>7</v>
      </c>
      <c r="K9" s="244"/>
      <c r="L9" s="243"/>
      <c r="M9" s="244"/>
      <c r="N9" s="2">
        <f t="shared" si="0"/>
        <v>1</v>
      </c>
      <c r="O9" s="8" t="str">
        <f t="shared" si="1"/>
        <v>N</v>
      </c>
      <c r="P9" s="73">
        <f t="shared" si="2"/>
        <v>7</v>
      </c>
      <c r="Q9" s="75">
        <f t="shared" si="3"/>
        <v>20</v>
      </c>
      <c r="R9" s="76">
        <f t="shared" ref="R9:R10" si="4">P8-P9</f>
        <v>0</v>
      </c>
      <c r="S9"/>
    </row>
    <row r="10" spans="1:19" x14ac:dyDescent="0.25">
      <c r="B10" s="43" t="s">
        <v>235</v>
      </c>
      <c r="C10" s="44" t="s">
        <v>236</v>
      </c>
      <c r="D10" s="251"/>
      <c r="E10" s="244"/>
      <c r="F10" s="243"/>
      <c r="G10" s="244"/>
      <c r="H10" s="243"/>
      <c r="I10" s="244"/>
      <c r="J10" s="17">
        <v>3</v>
      </c>
      <c r="K10" s="244"/>
      <c r="L10" s="243"/>
      <c r="M10" s="244"/>
      <c r="N10" s="2">
        <f t="shared" si="0"/>
        <v>1</v>
      </c>
      <c r="O10" s="8" t="str">
        <f t="shared" si="1"/>
        <v>N</v>
      </c>
      <c r="P10" s="73">
        <f t="shared" si="2"/>
        <v>3</v>
      </c>
      <c r="Q10" s="75">
        <f t="shared" si="3"/>
        <v>24</v>
      </c>
      <c r="R10" s="76">
        <f t="shared" si="4"/>
        <v>4</v>
      </c>
      <c r="S10"/>
    </row>
    <row r="11" spans="1:19" x14ac:dyDescent="0.25">
      <c r="B11" s="43" t="s">
        <v>196</v>
      </c>
      <c r="C11" s="44" t="s">
        <v>197</v>
      </c>
      <c r="D11" s="251"/>
      <c r="E11" s="244"/>
      <c r="F11" s="17">
        <v>1</v>
      </c>
      <c r="G11" s="18">
        <v>1</v>
      </c>
      <c r="H11" s="243"/>
      <c r="I11" s="244"/>
      <c r="J11" s="243"/>
      <c r="K11" s="244"/>
      <c r="L11" s="243"/>
      <c r="M11" s="244"/>
      <c r="N11" s="2">
        <f t="shared" si="0"/>
        <v>2</v>
      </c>
      <c r="O11" s="8" t="str">
        <f t="shared" si="1"/>
        <v>N</v>
      </c>
      <c r="P11" s="73">
        <f t="shared" si="2"/>
        <v>2</v>
      </c>
      <c r="Q11" s="75">
        <f t="shared" ref="Q11:Q15" si="5">$P$5-P11</f>
        <v>25</v>
      </c>
      <c r="R11" s="76">
        <f t="shared" ref="R11:R13" si="6">P10-P11</f>
        <v>1</v>
      </c>
      <c r="S11"/>
    </row>
    <row r="12" spans="1:19" x14ac:dyDescent="0.25">
      <c r="B12" s="43" t="s">
        <v>103</v>
      </c>
      <c r="C12" s="44" t="s">
        <v>104</v>
      </c>
      <c r="D12" s="16">
        <v>1</v>
      </c>
      <c r="E12" s="244"/>
      <c r="F12" s="243"/>
      <c r="G12" s="244"/>
      <c r="H12" s="243"/>
      <c r="I12" s="244"/>
      <c r="J12" s="243"/>
      <c r="K12" s="244"/>
      <c r="L12" s="243"/>
      <c r="M12" s="244"/>
      <c r="N12" s="2">
        <f t="shared" si="0"/>
        <v>1</v>
      </c>
      <c r="O12" s="8" t="str">
        <f t="shared" si="1"/>
        <v>N</v>
      </c>
      <c r="P12" s="73">
        <f t="shared" si="2"/>
        <v>1</v>
      </c>
      <c r="Q12" s="75">
        <f t="shared" si="5"/>
        <v>26</v>
      </c>
      <c r="R12" s="76">
        <f t="shared" si="6"/>
        <v>1</v>
      </c>
      <c r="S12"/>
    </row>
    <row r="13" spans="1:19" x14ac:dyDescent="0.25">
      <c r="B13" s="43" t="s">
        <v>240</v>
      </c>
      <c r="C13" s="44" t="s">
        <v>306</v>
      </c>
      <c r="D13" s="251"/>
      <c r="E13" s="244"/>
      <c r="F13" s="243"/>
      <c r="G13" s="244"/>
      <c r="H13" s="243"/>
      <c r="I13" s="244"/>
      <c r="J13" s="243"/>
      <c r="K13" s="18">
        <v>1</v>
      </c>
      <c r="L13" s="243"/>
      <c r="M13" s="244"/>
      <c r="N13" s="2">
        <f t="shared" si="0"/>
        <v>1</v>
      </c>
      <c r="O13" s="8" t="str">
        <f t="shared" si="1"/>
        <v>N</v>
      </c>
      <c r="P13" s="73">
        <f t="shared" si="2"/>
        <v>1</v>
      </c>
      <c r="Q13" s="75">
        <f t="shared" si="5"/>
        <v>26</v>
      </c>
      <c r="R13" s="76">
        <f t="shared" si="6"/>
        <v>0</v>
      </c>
      <c r="S13"/>
    </row>
    <row r="14" spans="1:19" x14ac:dyDescent="0.25">
      <c r="B14" s="43" t="s">
        <v>109</v>
      </c>
      <c r="C14" s="44" t="s">
        <v>333</v>
      </c>
      <c r="D14" s="251"/>
      <c r="E14" s="244"/>
      <c r="F14" s="243"/>
      <c r="G14" s="244"/>
      <c r="H14" s="243"/>
      <c r="I14" s="244"/>
      <c r="J14" s="243"/>
      <c r="K14" s="244"/>
      <c r="L14" s="367">
        <v>1</v>
      </c>
      <c r="M14" s="244"/>
      <c r="N14" s="2">
        <f t="shared" ref="N14" si="7">COUNT(D14:M14)</f>
        <v>1</v>
      </c>
      <c r="O14" s="8" t="str">
        <f t="shared" ref="O14" si="8">IF(N14&gt;4,"Y","N")</f>
        <v>N</v>
      </c>
      <c r="P14" s="73">
        <f t="shared" ref="P14" si="9">SUM(D14:M14)</f>
        <v>1</v>
      </c>
      <c r="Q14" s="75">
        <f t="shared" ref="Q14" si="10">$P$5-P14</f>
        <v>26</v>
      </c>
      <c r="R14" s="76">
        <f t="shared" ref="R14" si="11">P13-P14</f>
        <v>0</v>
      </c>
      <c r="S14"/>
    </row>
    <row r="15" spans="1:19" x14ac:dyDescent="0.25">
      <c r="B15" s="43" t="s">
        <v>313</v>
      </c>
      <c r="C15" s="44" t="s">
        <v>314</v>
      </c>
      <c r="D15" s="251"/>
      <c r="E15" s="244"/>
      <c r="F15" s="243"/>
      <c r="G15" s="244"/>
      <c r="H15" s="243"/>
      <c r="I15" s="244"/>
      <c r="J15" s="17">
        <v>1</v>
      </c>
      <c r="K15" s="244"/>
      <c r="L15" s="243"/>
      <c r="M15" s="244"/>
      <c r="N15" s="2">
        <f t="shared" si="0"/>
        <v>1</v>
      </c>
      <c r="O15" s="8" t="str">
        <f t="shared" si="1"/>
        <v>N</v>
      </c>
      <c r="P15" s="73">
        <f t="shared" si="2"/>
        <v>1</v>
      </c>
      <c r="Q15" s="75">
        <f t="shared" si="5"/>
        <v>26</v>
      </c>
      <c r="R15" s="76">
        <f>P13-P15</f>
        <v>0</v>
      </c>
      <c r="S15"/>
    </row>
    <row r="16" spans="1:19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</row>
    <row r="17" spans="1:19" x14ac:dyDescent="0.25">
      <c r="A17"/>
      <c r="B17"/>
      <c r="C17"/>
      <c r="D17" s="2">
        <v>1</v>
      </c>
      <c r="E17" s="2">
        <v>2</v>
      </c>
      <c r="F17" s="2">
        <v>3</v>
      </c>
      <c r="G17" s="2">
        <v>4</v>
      </c>
      <c r="H17" s="2">
        <v>5</v>
      </c>
      <c r="I17" s="2">
        <v>6</v>
      </c>
      <c r="J17" s="2">
        <v>7</v>
      </c>
      <c r="K17" s="2">
        <v>8</v>
      </c>
      <c r="L17" s="2">
        <v>9</v>
      </c>
      <c r="M17" s="2">
        <v>10</v>
      </c>
      <c r="N17" s="2"/>
      <c r="O17"/>
      <c r="P17"/>
      <c r="Q17"/>
      <c r="R17"/>
      <c r="S17"/>
    </row>
    <row r="18" spans="1:19" x14ac:dyDescent="0.25">
      <c r="A18"/>
      <c r="B18"/>
      <c r="C18"/>
      <c r="O18"/>
      <c r="P18"/>
      <c r="Q18"/>
      <c r="R18"/>
      <c r="S18"/>
    </row>
    <row r="19" spans="1:19" x14ac:dyDescent="0.25">
      <c r="B19" s="1"/>
      <c r="C19" s="1"/>
      <c r="D19" s="1" t="s">
        <v>32</v>
      </c>
    </row>
    <row r="20" spans="1:19" x14ac:dyDescent="0.25">
      <c r="B20" s="1"/>
      <c r="C20" s="1"/>
      <c r="D20" s="1" t="s">
        <v>37</v>
      </c>
    </row>
    <row r="21" spans="1:19" x14ac:dyDescent="0.25">
      <c r="D21" s="1" t="s">
        <v>132</v>
      </c>
    </row>
    <row r="22" spans="1:19" x14ac:dyDescent="0.25">
      <c r="D22" s="1" t="s">
        <v>33</v>
      </c>
    </row>
    <row r="24" spans="1:19" x14ac:dyDescent="0.25">
      <c r="B24" s="103"/>
    </row>
    <row r="25" spans="1:19" x14ac:dyDescent="0.25">
      <c r="D25" s="126"/>
    </row>
    <row r="27" spans="1:19" ht="16.5" thickBot="1" x14ac:dyDescent="0.3">
      <c r="C27" s="122"/>
    </row>
    <row r="28" spans="1:19" ht="16.5" thickTop="1" x14ac:dyDescent="0.25"/>
  </sheetData>
  <sortState xmlns:xlrd2="http://schemas.microsoft.com/office/spreadsheetml/2017/richdata2" ref="B5:P15">
    <sortCondition descending="1" ref="P5:P15"/>
  </sortState>
  <conditionalFormatting sqref="O5:O15">
    <cfRule type="containsText" dxfId="1" priority="1" operator="containsText" text="N">
      <formula>NOT(ISERROR(SEARCH("N",O5)))</formula>
    </cfRule>
    <cfRule type="cellIs" dxfId="0" priority="2" operator="equal">
      <formula>"Y"</formula>
    </cfRule>
  </conditionalFormatting>
  <printOptions horizontalCentered="1" verticalCentered="1"/>
  <pageMargins left="0.25" right="0.25" top="0.75" bottom="0.75" header="0.3" footer="0.3"/>
  <pageSetup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3DAA6-C880-45AF-A763-0612E4A3B965}">
  <sheetPr>
    <pageSetUpPr fitToPage="1"/>
  </sheetPr>
  <dimension ref="A2:U39"/>
  <sheetViews>
    <sheetView tabSelected="1" zoomScale="90" zoomScaleNormal="90" workbookViewId="0">
      <selection activeCell="N47" sqref="N47"/>
    </sheetView>
  </sheetViews>
  <sheetFormatPr defaultRowHeight="15.75" x14ac:dyDescent="0.25"/>
  <cols>
    <col min="1" max="1" width="2.140625" style="1" customWidth="1"/>
    <col min="2" max="2" width="23" style="2" bestFit="1" customWidth="1"/>
    <col min="3" max="3" width="22.7109375" style="2" customWidth="1"/>
    <col min="4" max="10" width="10.140625" style="1" customWidth="1"/>
    <col min="11" max="11" width="10.140625" style="1" bestFit="1" customWidth="1"/>
    <col min="12" max="12" width="10.140625" style="1" customWidth="1"/>
    <col min="13" max="13" width="7.140625" style="1" bestFit="1" customWidth="1"/>
    <col min="14" max="14" width="4.5703125" style="1" customWidth="1"/>
    <col min="15" max="15" width="7.5703125" style="1" bestFit="1" customWidth="1"/>
    <col min="16" max="16" width="9.28515625" style="1" bestFit="1" customWidth="1"/>
    <col min="17" max="17" width="8.28515625" style="1" bestFit="1" customWidth="1"/>
    <col min="18" max="18" width="9.28515625" style="1" bestFit="1" customWidth="1"/>
    <col min="19" max="19" width="12.140625" style="1" bestFit="1" customWidth="1"/>
    <col min="20" max="16384" width="9.140625" style="1"/>
  </cols>
  <sheetData>
    <row r="2" spans="2:19" x14ac:dyDescent="0.25">
      <c r="B2" s="8" t="s">
        <v>8</v>
      </c>
      <c r="D2" s="3" t="s">
        <v>38</v>
      </c>
      <c r="K2" s="2"/>
      <c r="L2" s="2"/>
      <c r="M2" s="2"/>
      <c r="R2"/>
      <c r="S2"/>
    </row>
    <row r="3" spans="2:19" x14ac:dyDescent="0.25">
      <c r="D3" s="3"/>
      <c r="J3" s="2" t="s">
        <v>28</v>
      </c>
      <c r="K3" s="2"/>
      <c r="L3" s="2"/>
      <c r="M3" s="2"/>
      <c r="R3"/>
      <c r="S3"/>
    </row>
    <row r="4" spans="2:19" ht="16.5" thickBot="1" x14ac:dyDescent="0.3">
      <c r="D4" s="2" t="s">
        <v>24</v>
      </c>
      <c r="E4" s="2" t="s">
        <v>25</v>
      </c>
      <c r="F4" s="2" t="s">
        <v>24</v>
      </c>
      <c r="G4" s="2" t="s">
        <v>25</v>
      </c>
      <c r="H4" s="2" t="s">
        <v>24</v>
      </c>
      <c r="I4" s="2" t="s">
        <v>25</v>
      </c>
      <c r="J4" s="95" t="s">
        <v>24</v>
      </c>
      <c r="K4" s="2" t="s">
        <v>320</v>
      </c>
      <c r="L4" s="2" t="s">
        <v>315</v>
      </c>
      <c r="M4" s="2"/>
      <c r="R4"/>
      <c r="S4"/>
    </row>
    <row r="5" spans="2:19" s="53" customFormat="1" ht="32.25" thickBot="1" x14ac:dyDescent="0.3">
      <c r="B5" s="70" t="s">
        <v>4</v>
      </c>
      <c r="C5" s="78" t="s">
        <v>5</v>
      </c>
      <c r="D5" s="64">
        <v>44701</v>
      </c>
      <c r="E5" s="65">
        <v>44702</v>
      </c>
      <c r="F5" s="64">
        <v>44722</v>
      </c>
      <c r="G5" s="65">
        <v>44723</v>
      </c>
      <c r="H5" s="64">
        <v>44764</v>
      </c>
      <c r="I5" s="65">
        <v>44765</v>
      </c>
      <c r="J5" s="94">
        <v>44785</v>
      </c>
      <c r="K5" s="64">
        <v>44842</v>
      </c>
      <c r="L5" s="65">
        <v>44843</v>
      </c>
      <c r="M5" s="111" t="s">
        <v>40</v>
      </c>
      <c r="N5" s="112" t="s">
        <v>30</v>
      </c>
      <c r="O5" s="66" t="s">
        <v>0</v>
      </c>
      <c r="P5" s="66" t="s">
        <v>1</v>
      </c>
      <c r="Q5" s="66" t="s">
        <v>27</v>
      </c>
      <c r="R5" s="55"/>
      <c r="S5" s="55"/>
    </row>
    <row r="6" spans="2:19" x14ac:dyDescent="0.25">
      <c r="B6" s="130" t="s">
        <v>107</v>
      </c>
      <c r="C6" s="32" t="s">
        <v>108</v>
      </c>
      <c r="D6" s="30">
        <v>10</v>
      </c>
      <c r="E6" s="31">
        <v>14</v>
      </c>
      <c r="F6" s="30">
        <v>11</v>
      </c>
      <c r="G6" s="31">
        <v>5</v>
      </c>
      <c r="H6" s="30">
        <v>8</v>
      </c>
      <c r="I6" s="31">
        <v>9</v>
      </c>
      <c r="J6" s="30">
        <v>2</v>
      </c>
      <c r="K6" s="30">
        <v>10</v>
      </c>
      <c r="L6" s="31">
        <v>0</v>
      </c>
      <c r="M6" s="2">
        <f t="shared" ref="M6:M22" si="0">COUNT(D6:L6)</f>
        <v>9</v>
      </c>
      <c r="N6" s="8" t="str">
        <f t="shared" ref="N6:N22" si="1">IF(M6&gt;4, "Y","N")</f>
        <v>Y</v>
      </c>
      <c r="O6" s="73">
        <f t="shared" ref="O6:O22" si="2">SUM(D6:L6)</f>
        <v>69</v>
      </c>
      <c r="P6" s="74"/>
      <c r="Q6" s="74"/>
      <c r="R6"/>
      <c r="S6"/>
    </row>
    <row r="7" spans="2:19" x14ac:dyDescent="0.25">
      <c r="B7" s="12" t="s">
        <v>109</v>
      </c>
      <c r="C7" s="15" t="s">
        <v>110</v>
      </c>
      <c r="D7" s="17">
        <v>7</v>
      </c>
      <c r="E7" s="18">
        <v>8</v>
      </c>
      <c r="F7" s="17">
        <v>3</v>
      </c>
      <c r="G7" s="18">
        <v>3</v>
      </c>
      <c r="H7" s="17">
        <v>10</v>
      </c>
      <c r="I7" s="18">
        <v>5</v>
      </c>
      <c r="J7" s="17">
        <v>0</v>
      </c>
      <c r="K7" s="17">
        <v>10</v>
      </c>
      <c r="L7" s="18">
        <v>11</v>
      </c>
      <c r="M7" s="2">
        <f t="shared" si="0"/>
        <v>9</v>
      </c>
      <c r="N7" s="8" t="str">
        <f t="shared" si="1"/>
        <v>Y</v>
      </c>
      <c r="O7" s="73">
        <f t="shared" si="2"/>
        <v>57</v>
      </c>
      <c r="P7" s="75">
        <f>$O$6-O7</f>
        <v>12</v>
      </c>
      <c r="Q7" s="76">
        <f>O6-O7</f>
        <v>12</v>
      </c>
      <c r="R7"/>
      <c r="S7"/>
    </row>
    <row r="8" spans="2:19" x14ac:dyDescent="0.25">
      <c r="B8" s="12" t="s">
        <v>119</v>
      </c>
      <c r="C8" s="15" t="s">
        <v>111</v>
      </c>
      <c r="D8" s="17">
        <v>7</v>
      </c>
      <c r="E8" s="18">
        <v>11</v>
      </c>
      <c r="F8" s="17">
        <v>0.5</v>
      </c>
      <c r="G8" s="18">
        <v>7</v>
      </c>
      <c r="H8" s="17">
        <v>1</v>
      </c>
      <c r="I8" s="18">
        <v>11</v>
      </c>
      <c r="J8" s="17">
        <v>10</v>
      </c>
      <c r="K8" s="17">
        <v>0</v>
      </c>
      <c r="L8" s="18">
        <v>7</v>
      </c>
      <c r="M8" s="2">
        <f t="shared" si="0"/>
        <v>9</v>
      </c>
      <c r="N8" s="8" t="str">
        <f t="shared" si="1"/>
        <v>Y</v>
      </c>
      <c r="O8" s="73">
        <f t="shared" si="2"/>
        <v>54.5</v>
      </c>
      <c r="P8" s="75">
        <f>$O$6-O8</f>
        <v>14.5</v>
      </c>
      <c r="Q8" s="76">
        <f>O7-O8</f>
        <v>2.5</v>
      </c>
      <c r="R8"/>
      <c r="S8"/>
    </row>
    <row r="9" spans="2:19" x14ac:dyDescent="0.25">
      <c r="B9" s="12" t="s">
        <v>114</v>
      </c>
      <c r="C9" s="15" t="s">
        <v>115</v>
      </c>
      <c r="D9" s="17">
        <v>2</v>
      </c>
      <c r="E9" s="18">
        <v>6</v>
      </c>
      <c r="F9" s="17">
        <v>8</v>
      </c>
      <c r="G9" s="18">
        <v>1</v>
      </c>
      <c r="H9" s="17">
        <v>6</v>
      </c>
      <c r="I9" s="18">
        <v>2</v>
      </c>
      <c r="J9" s="17">
        <v>6</v>
      </c>
      <c r="K9" s="17">
        <v>13</v>
      </c>
      <c r="L9" s="18">
        <v>3</v>
      </c>
      <c r="M9" s="2">
        <f t="shared" si="0"/>
        <v>9</v>
      </c>
      <c r="N9" s="8" t="str">
        <f t="shared" si="1"/>
        <v>Y</v>
      </c>
      <c r="O9" s="73">
        <f t="shared" si="2"/>
        <v>47</v>
      </c>
      <c r="P9" s="75">
        <f t="shared" ref="P9:P26" si="3">$O$6-O9</f>
        <v>22</v>
      </c>
      <c r="Q9" s="76">
        <f t="shared" ref="Q9:Q26" si="4">O8-O9</f>
        <v>7.5</v>
      </c>
      <c r="R9"/>
      <c r="S9"/>
    </row>
    <row r="10" spans="2:19" x14ac:dyDescent="0.25">
      <c r="B10" s="12" t="s">
        <v>116</v>
      </c>
      <c r="C10" s="15" t="s">
        <v>117</v>
      </c>
      <c r="D10" s="17">
        <v>2</v>
      </c>
      <c r="E10" s="18">
        <v>1.5</v>
      </c>
      <c r="F10" s="243"/>
      <c r="G10" s="18">
        <v>9</v>
      </c>
      <c r="H10" s="17">
        <v>3</v>
      </c>
      <c r="I10" s="18">
        <v>2</v>
      </c>
      <c r="J10" s="328"/>
      <c r="K10" s="17">
        <v>5</v>
      </c>
      <c r="L10" s="18">
        <v>9</v>
      </c>
      <c r="M10" s="2">
        <f t="shared" si="0"/>
        <v>7</v>
      </c>
      <c r="N10" s="8" t="str">
        <f t="shared" si="1"/>
        <v>Y</v>
      </c>
      <c r="O10" s="73">
        <f t="shared" si="2"/>
        <v>31.5</v>
      </c>
      <c r="P10" s="75">
        <f t="shared" si="3"/>
        <v>37.5</v>
      </c>
      <c r="Q10" s="76">
        <f t="shared" si="4"/>
        <v>15.5</v>
      </c>
      <c r="R10"/>
      <c r="S10"/>
    </row>
    <row r="11" spans="2:19" x14ac:dyDescent="0.25">
      <c r="B11" s="12" t="s">
        <v>188</v>
      </c>
      <c r="C11" s="15" t="s">
        <v>189</v>
      </c>
      <c r="D11" s="243"/>
      <c r="E11" s="244"/>
      <c r="F11" s="17">
        <v>0.5</v>
      </c>
      <c r="G11" s="18">
        <v>13</v>
      </c>
      <c r="H11" s="17">
        <v>3</v>
      </c>
      <c r="I11" s="18">
        <v>7</v>
      </c>
      <c r="J11" s="328"/>
      <c r="K11" s="17">
        <v>1</v>
      </c>
      <c r="L11" s="18">
        <v>5</v>
      </c>
      <c r="M11" s="2">
        <f t="shared" si="0"/>
        <v>6</v>
      </c>
      <c r="N11" s="8" t="str">
        <f t="shared" si="1"/>
        <v>Y</v>
      </c>
      <c r="O11" s="73">
        <f t="shared" si="2"/>
        <v>29.5</v>
      </c>
      <c r="P11" s="75">
        <f t="shared" si="3"/>
        <v>39.5</v>
      </c>
      <c r="Q11" s="76">
        <f t="shared" si="4"/>
        <v>2</v>
      </c>
      <c r="R11"/>
      <c r="S11"/>
    </row>
    <row r="12" spans="2:19" x14ac:dyDescent="0.25">
      <c r="B12" s="12" t="s">
        <v>118</v>
      </c>
      <c r="C12" s="15" t="s">
        <v>86</v>
      </c>
      <c r="D12" s="243"/>
      <c r="E12" s="18">
        <v>11</v>
      </c>
      <c r="F12" s="17">
        <v>8</v>
      </c>
      <c r="G12" s="18">
        <v>0</v>
      </c>
      <c r="H12" s="243"/>
      <c r="I12" s="244"/>
      <c r="J12" s="17">
        <v>4</v>
      </c>
      <c r="K12" s="243"/>
      <c r="L12" s="244"/>
      <c r="M12" s="2">
        <f t="shared" si="0"/>
        <v>4</v>
      </c>
      <c r="N12" s="8" t="str">
        <f t="shared" si="1"/>
        <v>N</v>
      </c>
      <c r="O12" s="73">
        <f t="shared" si="2"/>
        <v>23</v>
      </c>
      <c r="P12" s="75">
        <f t="shared" si="3"/>
        <v>46</v>
      </c>
      <c r="Q12" s="76">
        <f t="shared" si="4"/>
        <v>6.5</v>
      </c>
      <c r="R12"/>
      <c r="S12"/>
    </row>
    <row r="13" spans="2:19" x14ac:dyDescent="0.25">
      <c r="B13" s="12" t="s">
        <v>122</v>
      </c>
      <c r="C13" s="15" t="s">
        <v>123</v>
      </c>
      <c r="D13" s="243"/>
      <c r="E13" s="18">
        <v>0</v>
      </c>
      <c r="F13" s="243"/>
      <c r="G13" s="18">
        <v>11</v>
      </c>
      <c r="H13" s="243"/>
      <c r="I13" s="18">
        <v>0</v>
      </c>
      <c r="J13" s="328"/>
      <c r="K13" s="17">
        <v>7</v>
      </c>
      <c r="L13" s="244"/>
      <c r="M13" s="2">
        <f t="shared" si="0"/>
        <v>4</v>
      </c>
      <c r="N13" s="8" t="str">
        <f t="shared" si="1"/>
        <v>N</v>
      </c>
      <c r="O13" s="73">
        <f t="shared" si="2"/>
        <v>18</v>
      </c>
      <c r="P13" s="75">
        <f t="shared" si="3"/>
        <v>51</v>
      </c>
      <c r="Q13" s="76">
        <f t="shared" si="4"/>
        <v>5</v>
      </c>
      <c r="R13"/>
      <c r="S13"/>
    </row>
    <row r="14" spans="2:19" x14ac:dyDescent="0.25">
      <c r="B14" s="12" t="s">
        <v>238</v>
      </c>
      <c r="C14" s="15" t="s">
        <v>239</v>
      </c>
      <c r="D14" s="328"/>
      <c r="E14" s="329"/>
      <c r="F14" s="328"/>
      <c r="G14" s="329"/>
      <c r="H14" s="328"/>
      <c r="I14" s="329"/>
      <c r="J14" s="17">
        <v>12</v>
      </c>
      <c r="K14" s="243"/>
      <c r="L14" s="244"/>
      <c r="M14" s="2">
        <f t="shared" si="0"/>
        <v>1</v>
      </c>
      <c r="N14" s="8" t="str">
        <f t="shared" si="1"/>
        <v>N</v>
      </c>
      <c r="O14" s="73">
        <f t="shared" si="2"/>
        <v>12</v>
      </c>
      <c r="P14" s="75">
        <f t="shared" si="3"/>
        <v>57</v>
      </c>
      <c r="Q14" s="76">
        <f t="shared" si="4"/>
        <v>6</v>
      </c>
      <c r="R14"/>
      <c r="S14"/>
    </row>
    <row r="15" spans="2:19" x14ac:dyDescent="0.25">
      <c r="B15" s="12" t="s">
        <v>240</v>
      </c>
      <c r="C15" s="15" t="s">
        <v>241</v>
      </c>
      <c r="D15" s="328"/>
      <c r="E15" s="329"/>
      <c r="F15" s="328"/>
      <c r="G15" s="329"/>
      <c r="H15" s="328"/>
      <c r="I15" s="329"/>
      <c r="J15" s="17">
        <v>8</v>
      </c>
      <c r="K15" s="243"/>
      <c r="L15" s="244"/>
      <c r="M15" s="2">
        <f t="shared" si="0"/>
        <v>1</v>
      </c>
      <c r="N15" s="8" t="str">
        <f t="shared" si="1"/>
        <v>N</v>
      </c>
      <c r="O15" s="73">
        <f t="shared" si="2"/>
        <v>8</v>
      </c>
      <c r="P15" s="75">
        <f t="shared" si="3"/>
        <v>61</v>
      </c>
      <c r="Q15" s="76">
        <f t="shared" si="4"/>
        <v>4</v>
      </c>
      <c r="R15"/>
      <c r="S15"/>
    </row>
    <row r="16" spans="2:19" x14ac:dyDescent="0.25">
      <c r="B16" s="12" t="s">
        <v>162</v>
      </c>
      <c r="C16" s="15" t="s">
        <v>163</v>
      </c>
      <c r="D16" s="243"/>
      <c r="E16" s="244"/>
      <c r="F16" s="17">
        <v>5</v>
      </c>
      <c r="G16" s="18">
        <v>0</v>
      </c>
      <c r="H16" s="243"/>
      <c r="I16" s="244"/>
      <c r="J16" s="328"/>
      <c r="K16" s="243"/>
      <c r="L16" s="244"/>
      <c r="M16" s="2">
        <f t="shared" si="0"/>
        <v>2</v>
      </c>
      <c r="N16" s="8" t="str">
        <f t="shared" si="1"/>
        <v>N</v>
      </c>
      <c r="O16" s="73">
        <f t="shared" si="2"/>
        <v>5</v>
      </c>
      <c r="P16" s="75">
        <f t="shared" si="3"/>
        <v>64</v>
      </c>
      <c r="Q16" s="76">
        <f t="shared" si="4"/>
        <v>3</v>
      </c>
      <c r="R16"/>
      <c r="S16"/>
    </row>
    <row r="17" spans="1:21" x14ac:dyDescent="0.25">
      <c r="B17" s="12" t="s">
        <v>103</v>
      </c>
      <c r="C17" s="15" t="s">
        <v>104</v>
      </c>
      <c r="D17" s="243"/>
      <c r="E17" s="18">
        <v>4</v>
      </c>
      <c r="F17" s="243"/>
      <c r="G17" s="244"/>
      <c r="H17" s="243"/>
      <c r="I17" s="244"/>
      <c r="J17" s="328"/>
      <c r="K17" s="243"/>
      <c r="L17" s="244"/>
      <c r="M17" s="2">
        <f t="shared" si="0"/>
        <v>1</v>
      </c>
      <c r="N17" s="8" t="str">
        <f t="shared" si="1"/>
        <v>N</v>
      </c>
      <c r="O17" s="73">
        <f t="shared" si="2"/>
        <v>4</v>
      </c>
      <c r="P17" s="75">
        <f t="shared" si="3"/>
        <v>65</v>
      </c>
      <c r="Q17" s="76">
        <f t="shared" si="4"/>
        <v>1</v>
      </c>
      <c r="R17"/>
      <c r="S17"/>
    </row>
    <row r="18" spans="1:21" x14ac:dyDescent="0.25">
      <c r="B18" s="12" t="s">
        <v>124</v>
      </c>
      <c r="C18" s="15" t="s">
        <v>181</v>
      </c>
      <c r="D18" s="243"/>
      <c r="E18" s="244"/>
      <c r="F18" s="243"/>
      <c r="G18" s="244"/>
      <c r="H18" s="243"/>
      <c r="I18" s="244"/>
      <c r="J18" s="243"/>
      <c r="K18" s="17">
        <v>3</v>
      </c>
      <c r="L18" s="244"/>
      <c r="M18" s="2">
        <f t="shared" si="0"/>
        <v>1</v>
      </c>
      <c r="N18" s="8" t="str">
        <f t="shared" si="1"/>
        <v>N</v>
      </c>
      <c r="O18" s="73">
        <f t="shared" si="2"/>
        <v>3</v>
      </c>
      <c r="P18" s="75">
        <f t="shared" si="3"/>
        <v>66</v>
      </c>
      <c r="Q18" s="76">
        <f t="shared" si="4"/>
        <v>1</v>
      </c>
      <c r="R18"/>
      <c r="S18"/>
    </row>
    <row r="19" spans="1:21" x14ac:dyDescent="0.25">
      <c r="B19" s="12" t="s">
        <v>112</v>
      </c>
      <c r="C19" s="15" t="s">
        <v>113</v>
      </c>
      <c r="D19" s="17">
        <v>2</v>
      </c>
      <c r="E19" s="18">
        <v>0</v>
      </c>
      <c r="F19" s="243"/>
      <c r="G19" s="244"/>
      <c r="H19" s="243"/>
      <c r="I19" s="244"/>
      <c r="J19" s="328"/>
      <c r="K19" s="243"/>
      <c r="L19" s="244"/>
      <c r="M19" s="2">
        <f t="shared" si="0"/>
        <v>2</v>
      </c>
      <c r="N19" s="8" t="str">
        <f t="shared" si="1"/>
        <v>N</v>
      </c>
      <c r="O19" s="73">
        <f t="shared" si="2"/>
        <v>2</v>
      </c>
      <c r="P19" s="75">
        <f t="shared" si="3"/>
        <v>67</v>
      </c>
      <c r="Q19" s="76">
        <f t="shared" si="4"/>
        <v>1</v>
      </c>
      <c r="R19"/>
      <c r="S19"/>
    </row>
    <row r="20" spans="1:21" x14ac:dyDescent="0.25">
      <c r="B20" s="12" t="s">
        <v>120</v>
      </c>
      <c r="C20" s="15" t="s">
        <v>121</v>
      </c>
      <c r="D20" s="243"/>
      <c r="E20" s="18">
        <v>1.5</v>
      </c>
      <c r="F20" s="243"/>
      <c r="G20" s="244"/>
      <c r="H20" s="243"/>
      <c r="I20" s="244"/>
      <c r="J20" s="328"/>
      <c r="K20" s="243"/>
      <c r="L20" s="244"/>
      <c r="M20" s="2">
        <f t="shared" si="0"/>
        <v>1</v>
      </c>
      <c r="N20" s="8" t="str">
        <f t="shared" si="1"/>
        <v>N</v>
      </c>
      <c r="O20" s="73">
        <f t="shared" si="2"/>
        <v>1.5</v>
      </c>
      <c r="P20" s="75">
        <f t="shared" si="3"/>
        <v>67.5</v>
      </c>
      <c r="Q20" s="76">
        <f t="shared" si="4"/>
        <v>0.5</v>
      </c>
      <c r="R20"/>
      <c r="S20"/>
    </row>
    <row r="21" spans="1:21" x14ac:dyDescent="0.25">
      <c r="B21" s="12" t="s">
        <v>242</v>
      </c>
      <c r="C21" s="15" t="s">
        <v>243</v>
      </c>
      <c r="D21" s="328"/>
      <c r="E21" s="329"/>
      <c r="F21" s="328"/>
      <c r="G21" s="329"/>
      <c r="H21" s="328"/>
      <c r="I21" s="329"/>
      <c r="J21" s="17">
        <v>0</v>
      </c>
      <c r="K21" s="243"/>
      <c r="L21" s="244"/>
      <c r="M21" s="2">
        <f t="shared" si="0"/>
        <v>1</v>
      </c>
      <c r="N21" s="8" t="str">
        <f t="shared" si="1"/>
        <v>N</v>
      </c>
      <c r="O21" s="73">
        <f t="shared" si="2"/>
        <v>0</v>
      </c>
      <c r="P21" s="75">
        <f t="shared" si="3"/>
        <v>69</v>
      </c>
      <c r="Q21" s="76">
        <f t="shared" si="4"/>
        <v>1.5</v>
      </c>
      <c r="R21"/>
      <c r="S21"/>
    </row>
    <row r="22" spans="1:21" x14ac:dyDescent="0.25">
      <c r="B22" s="12" t="s">
        <v>316</v>
      </c>
      <c r="C22" s="15"/>
      <c r="D22" s="17"/>
      <c r="E22" s="18"/>
      <c r="F22" s="17"/>
      <c r="G22" s="18"/>
      <c r="H22" s="17"/>
      <c r="I22" s="18"/>
      <c r="J22" s="17"/>
      <c r="K22" s="17">
        <v>0</v>
      </c>
      <c r="L22" s="244"/>
      <c r="M22" s="2">
        <f t="shared" si="0"/>
        <v>1</v>
      </c>
      <c r="N22" s="8" t="str">
        <f t="shared" si="1"/>
        <v>N</v>
      </c>
      <c r="O22" s="73">
        <f t="shared" si="2"/>
        <v>0</v>
      </c>
      <c r="P22" s="75">
        <f t="shared" si="3"/>
        <v>69</v>
      </c>
      <c r="Q22" s="76">
        <f t="shared" si="4"/>
        <v>0</v>
      </c>
      <c r="R22"/>
      <c r="S22"/>
    </row>
    <row r="23" spans="1:21" x14ac:dyDescent="0.25">
      <c r="B23" s="12"/>
      <c r="C23" s="15"/>
      <c r="D23" s="17"/>
      <c r="E23" s="18"/>
      <c r="F23" s="17"/>
      <c r="G23" s="18"/>
      <c r="H23" s="17"/>
      <c r="I23" s="18"/>
      <c r="J23" s="17"/>
      <c r="K23" s="17"/>
      <c r="L23" s="18"/>
      <c r="M23" s="2">
        <f t="shared" ref="M23:M25" si="5">COUNT(D23:L23)</f>
        <v>0</v>
      </c>
      <c r="N23" s="8" t="str">
        <f t="shared" ref="N23:N25" si="6">IF(M23&gt;4, "Y","N")</f>
        <v>N</v>
      </c>
      <c r="O23" s="73">
        <f t="shared" ref="O23:O25" si="7">SUM(D23:L23)</f>
        <v>0</v>
      </c>
      <c r="P23" s="75">
        <f t="shared" si="3"/>
        <v>69</v>
      </c>
      <c r="Q23" s="76">
        <f t="shared" si="4"/>
        <v>0</v>
      </c>
      <c r="R23"/>
      <c r="S23"/>
    </row>
    <row r="24" spans="1:21" x14ac:dyDescent="0.25">
      <c r="B24" s="12"/>
      <c r="C24" s="15"/>
      <c r="D24" s="17"/>
      <c r="E24" s="18"/>
      <c r="F24" s="17"/>
      <c r="G24" s="18"/>
      <c r="H24" s="17"/>
      <c r="I24" s="18"/>
      <c r="J24" s="17"/>
      <c r="K24" s="17"/>
      <c r="L24" s="18"/>
      <c r="M24" s="2">
        <f t="shared" si="5"/>
        <v>0</v>
      </c>
      <c r="N24" s="8" t="str">
        <f t="shared" si="6"/>
        <v>N</v>
      </c>
      <c r="O24" s="73">
        <f t="shared" si="7"/>
        <v>0</v>
      </c>
      <c r="P24" s="75">
        <f t="shared" si="3"/>
        <v>69</v>
      </c>
      <c r="Q24" s="76">
        <f t="shared" si="4"/>
        <v>0</v>
      </c>
      <c r="R24"/>
      <c r="S24"/>
    </row>
    <row r="25" spans="1:21" x14ac:dyDescent="0.25">
      <c r="B25" s="12"/>
      <c r="C25" s="15"/>
      <c r="D25" s="17"/>
      <c r="E25" s="18"/>
      <c r="F25" s="17"/>
      <c r="G25" s="18"/>
      <c r="H25" s="17"/>
      <c r="I25" s="18"/>
      <c r="J25" s="17"/>
      <c r="K25" s="17"/>
      <c r="L25" s="18"/>
      <c r="M25" s="2">
        <f t="shared" si="5"/>
        <v>0</v>
      </c>
      <c r="N25" s="8" t="str">
        <f t="shared" si="6"/>
        <v>N</v>
      </c>
      <c r="O25" s="73">
        <f t="shared" si="7"/>
        <v>0</v>
      </c>
      <c r="P25" s="75">
        <f t="shared" si="3"/>
        <v>69</v>
      </c>
      <c r="Q25" s="76">
        <f t="shared" si="4"/>
        <v>0</v>
      </c>
      <c r="R25"/>
      <c r="S25"/>
    </row>
    <row r="26" spans="1:21" ht="16.5" thickBot="1" x14ac:dyDescent="0.3">
      <c r="B26" s="12"/>
      <c r="C26" s="15"/>
      <c r="D26" s="23"/>
      <c r="E26" s="24"/>
      <c r="F26" s="23"/>
      <c r="G26" s="24"/>
      <c r="H26" s="23"/>
      <c r="I26" s="24"/>
      <c r="J26" s="23"/>
      <c r="K26" s="23"/>
      <c r="L26" s="24"/>
      <c r="M26" s="2">
        <f t="shared" ref="M26" si="8">COUNT(D26:L26)</f>
        <v>0</v>
      </c>
      <c r="N26" s="8" t="str">
        <f t="shared" ref="N26" si="9">IF(M26&gt;4, "Y","N")</f>
        <v>N</v>
      </c>
      <c r="O26" s="73">
        <f t="shared" ref="O26" si="10">SUM(D26:L26)</f>
        <v>0</v>
      </c>
      <c r="P26" s="75">
        <f t="shared" si="3"/>
        <v>69</v>
      </c>
      <c r="Q26" s="76">
        <f t="shared" si="4"/>
        <v>0</v>
      </c>
      <c r="R26"/>
      <c r="S26"/>
    </row>
    <row r="27" spans="1:2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 s="104"/>
      <c r="R27" s="79"/>
      <c r="S27" s="7"/>
      <c r="T27"/>
      <c r="U27"/>
    </row>
    <row r="28" spans="1:21" x14ac:dyDescent="0.25">
      <c r="B28" s="1"/>
      <c r="C28" s="1"/>
      <c r="D28" s="2">
        <v>1</v>
      </c>
      <c r="E28" s="2">
        <v>2</v>
      </c>
      <c r="F28" s="2">
        <v>3</v>
      </c>
      <c r="G28" s="2">
        <v>4</v>
      </c>
      <c r="H28" s="2">
        <v>5</v>
      </c>
      <c r="I28" s="2">
        <v>6</v>
      </c>
      <c r="J28" s="2">
        <v>7</v>
      </c>
      <c r="K28" s="2">
        <v>8</v>
      </c>
      <c r="L28" s="2">
        <v>9</v>
      </c>
      <c r="M28" s="2"/>
      <c r="Q28" s="6"/>
      <c r="R28" s="79"/>
      <c r="S28" s="7"/>
    </row>
    <row r="29" spans="1:21" x14ac:dyDescent="0.25">
      <c r="B29" s="1"/>
      <c r="C29" s="1"/>
      <c r="Q29" s="6"/>
      <c r="R29" s="79"/>
      <c r="S29" s="7"/>
    </row>
    <row r="30" spans="1:21" x14ac:dyDescent="0.25">
      <c r="D30" s="1" t="s">
        <v>32</v>
      </c>
      <c r="Q30" s="6"/>
      <c r="R30" s="79"/>
      <c r="S30" s="7"/>
    </row>
    <row r="31" spans="1:21" x14ac:dyDescent="0.25">
      <c r="D31" s="1" t="s">
        <v>93</v>
      </c>
      <c r="Q31" s="6"/>
      <c r="R31" s="79"/>
      <c r="S31" s="7"/>
    </row>
    <row r="32" spans="1:21" x14ac:dyDescent="0.25">
      <c r="D32" s="1" t="s">
        <v>92</v>
      </c>
      <c r="Q32" s="6"/>
      <c r="R32" s="79"/>
      <c r="S32" s="7"/>
    </row>
    <row r="33" spans="2:19" x14ac:dyDescent="0.25">
      <c r="D33" s="1" t="s">
        <v>94</v>
      </c>
      <c r="Q33" s="6"/>
      <c r="R33" s="79"/>
      <c r="S33" s="7"/>
    </row>
    <row r="34" spans="2:19" x14ac:dyDescent="0.25">
      <c r="Q34" s="6"/>
      <c r="R34" s="79"/>
      <c r="S34" s="7"/>
    </row>
    <row r="35" spans="2:19" x14ac:dyDescent="0.25">
      <c r="B35" s="103"/>
    </row>
    <row r="38" spans="2:19" ht="16.5" thickBot="1" x14ac:dyDescent="0.3">
      <c r="C38" s="122"/>
    </row>
    <row r="39" spans="2:19" ht="16.5" thickTop="1" x14ac:dyDescent="0.25"/>
  </sheetData>
  <sortState xmlns:xlrd2="http://schemas.microsoft.com/office/spreadsheetml/2017/richdata2" ref="B6:O22">
    <sortCondition descending="1" ref="O6:O22"/>
  </sortState>
  <conditionalFormatting sqref="N6:N26">
    <cfRule type="containsText" dxfId="65" priority="1" operator="containsText" text="N">
      <formula>NOT(ISERROR(SEARCH("N",N6)))</formula>
    </cfRule>
    <cfRule type="cellIs" dxfId="64" priority="2" operator="equal">
      <formula>"Y"</formula>
    </cfRule>
  </conditionalFormatting>
  <printOptions horizontalCentered="1" verticalCentered="1"/>
  <pageMargins left="0.25" right="0.25" top="0.75" bottom="0.75" header="0.3" footer="0.3"/>
  <pageSetup scale="8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39F70-9308-4929-83FA-95B6434B11C6}">
  <sheetPr>
    <pageSetUpPr fitToPage="1"/>
  </sheetPr>
  <dimension ref="A3:U37"/>
  <sheetViews>
    <sheetView zoomScale="90" zoomScaleNormal="90" workbookViewId="0">
      <selection activeCell="O31" sqref="O31"/>
    </sheetView>
  </sheetViews>
  <sheetFormatPr defaultRowHeight="15.75" x14ac:dyDescent="0.25"/>
  <cols>
    <col min="1" max="1" width="3.7109375" style="1" customWidth="1"/>
    <col min="2" max="2" width="14.5703125" style="2" bestFit="1" customWidth="1"/>
    <col min="3" max="3" width="23.85546875" style="2" bestFit="1" customWidth="1"/>
    <col min="4" max="11" width="10.140625" style="1" bestFit="1" customWidth="1"/>
    <col min="12" max="12" width="10.140625" style="1" customWidth="1"/>
    <col min="13" max="13" width="6.7109375" style="1" bestFit="1" customWidth="1"/>
    <col min="14" max="14" width="5" style="1" bestFit="1" customWidth="1"/>
    <col min="15" max="15" width="11.28515625" style="1" bestFit="1" customWidth="1"/>
    <col min="16" max="16" width="9.140625" style="1" bestFit="1" customWidth="1"/>
    <col min="17" max="17" width="8.28515625" style="1" bestFit="1" customWidth="1"/>
    <col min="18" max="18" width="9.28515625" style="1" bestFit="1" customWidth="1"/>
    <col min="19" max="19" width="11.28515625" style="1" bestFit="1" customWidth="1"/>
    <col min="20" max="16384" width="9.140625" style="1"/>
  </cols>
  <sheetData>
    <row r="3" spans="2:19" x14ac:dyDescent="0.25">
      <c r="B3" s="8" t="s">
        <v>8</v>
      </c>
      <c r="D3" s="3" t="s">
        <v>41</v>
      </c>
      <c r="F3" s="72"/>
      <c r="K3" s="2"/>
      <c r="L3" s="2"/>
      <c r="R3"/>
      <c r="S3"/>
    </row>
    <row r="4" spans="2:19" x14ac:dyDescent="0.25">
      <c r="B4" s="8"/>
      <c r="D4" s="3"/>
      <c r="F4" s="72"/>
      <c r="J4" s="2" t="s">
        <v>28</v>
      </c>
      <c r="K4" s="2"/>
      <c r="L4" s="2"/>
      <c r="M4" s="2"/>
      <c r="R4"/>
      <c r="S4"/>
    </row>
    <row r="5" spans="2:19" ht="16.5" thickBot="1" x14ac:dyDescent="0.3">
      <c r="D5" s="2" t="s">
        <v>24</v>
      </c>
      <c r="E5" s="2" t="s">
        <v>25</v>
      </c>
      <c r="F5" s="2" t="s">
        <v>24</v>
      </c>
      <c r="G5" s="2" t="s">
        <v>25</v>
      </c>
      <c r="H5" s="2" t="s">
        <v>24</v>
      </c>
      <c r="I5" s="2" t="s">
        <v>25</v>
      </c>
      <c r="J5" s="95" t="s">
        <v>24</v>
      </c>
      <c r="K5" s="2" t="s">
        <v>24</v>
      </c>
      <c r="L5" s="2" t="s">
        <v>25</v>
      </c>
      <c r="M5" s="95"/>
      <c r="R5"/>
      <c r="S5"/>
    </row>
    <row r="6" spans="2:19" s="53" customFormat="1" ht="29.25" thickBot="1" x14ac:dyDescent="0.3">
      <c r="B6" s="80" t="s">
        <v>4</v>
      </c>
      <c r="C6" s="81" t="s">
        <v>5</v>
      </c>
      <c r="D6" s="64">
        <v>44701</v>
      </c>
      <c r="E6" s="65">
        <v>44702</v>
      </c>
      <c r="F6" s="64">
        <v>44722</v>
      </c>
      <c r="G6" s="65">
        <v>44723</v>
      </c>
      <c r="H6" s="64">
        <v>44764</v>
      </c>
      <c r="I6" s="65">
        <v>44765</v>
      </c>
      <c r="J6" s="94">
        <v>44785</v>
      </c>
      <c r="K6" s="64">
        <v>44841</v>
      </c>
      <c r="L6" s="65">
        <v>44842</v>
      </c>
      <c r="M6" s="127" t="s">
        <v>40</v>
      </c>
      <c r="N6" s="112" t="s">
        <v>30</v>
      </c>
      <c r="O6" s="66" t="s">
        <v>0</v>
      </c>
      <c r="P6" s="66" t="s">
        <v>1</v>
      </c>
      <c r="Q6" s="66" t="s">
        <v>27</v>
      </c>
      <c r="R6" s="55"/>
      <c r="S6" s="55"/>
    </row>
    <row r="7" spans="2:19" x14ac:dyDescent="0.25">
      <c r="B7" s="50" t="s">
        <v>82</v>
      </c>
      <c r="C7" s="51" t="s">
        <v>128</v>
      </c>
      <c r="D7" s="117">
        <v>1</v>
      </c>
      <c r="E7" s="118">
        <v>10</v>
      </c>
      <c r="F7" s="117">
        <v>5</v>
      </c>
      <c r="G7" s="118">
        <v>10</v>
      </c>
      <c r="H7" s="117">
        <v>7</v>
      </c>
      <c r="I7" s="118">
        <v>7</v>
      </c>
      <c r="J7" s="245">
        <v>6</v>
      </c>
      <c r="K7" s="365">
        <v>9</v>
      </c>
      <c r="L7" s="366">
        <v>7</v>
      </c>
      <c r="M7" s="2">
        <f>COUNT(D7:L7)</f>
        <v>9</v>
      </c>
      <c r="N7" s="8" t="str">
        <f>IF(M7&gt;4, "Y","N")</f>
        <v>Y</v>
      </c>
      <c r="O7" s="73">
        <f>SUM(D7:K7)</f>
        <v>55</v>
      </c>
      <c r="P7" s="75"/>
      <c r="Q7" s="76"/>
      <c r="R7"/>
      <c r="S7"/>
    </row>
    <row r="8" spans="2:19" x14ac:dyDescent="0.25">
      <c r="B8" s="43" t="s">
        <v>96</v>
      </c>
      <c r="C8" s="44" t="s">
        <v>126</v>
      </c>
      <c r="D8" s="30">
        <v>7</v>
      </c>
      <c r="E8" s="31">
        <v>1</v>
      </c>
      <c r="F8" s="30">
        <v>7</v>
      </c>
      <c r="G8" s="31">
        <v>8</v>
      </c>
      <c r="H8" s="30">
        <v>3</v>
      </c>
      <c r="I8" s="31">
        <v>5</v>
      </c>
      <c r="J8" s="93">
        <v>3</v>
      </c>
      <c r="K8" s="367">
        <v>5</v>
      </c>
      <c r="L8" s="368">
        <v>9</v>
      </c>
      <c r="M8" s="2">
        <f>COUNT(D8:L8)</f>
        <v>9</v>
      </c>
      <c r="N8" s="8" t="str">
        <f>IF(M8&gt;4, "Y","N")</f>
        <v>Y</v>
      </c>
      <c r="O8" s="73">
        <f>SUM(D8:K8)</f>
        <v>39</v>
      </c>
      <c r="P8" s="75">
        <f>$O$7-O8</f>
        <v>16</v>
      </c>
      <c r="Q8" s="76">
        <f>O7-O8</f>
        <v>16</v>
      </c>
      <c r="R8"/>
      <c r="S8"/>
    </row>
    <row r="9" spans="2:19" x14ac:dyDescent="0.25">
      <c r="B9" s="43" t="s">
        <v>78</v>
      </c>
      <c r="C9" s="44" t="s">
        <v>127</v>
      </c>
      <c r="D9" s="30">
        <v>5</v>
      </c>
      <c r="E9" s="31">
        <v>10</v>
      </c>
      <c r="F9" s="30">
        <v>9</v>
      </c>
      <c r="G9" s="31">
        <v>6</v>
      </c>
      <c r="H9" s="35"/>
      <c r="I9" s="36"/>
      <c r="J9" s="335"/>
      <c r="K9" s="243"/>
      <c r="L9" s="244"/>
      <c r="M9" s="2">
        <f>COUNT(D9:L9)</f>
        <v>4</v>
      </c>
      <c r="N9" s="8" t="str">
        <f>IF(M9&gt;4, "Y","N")</f>
        <v>N</v>
      </c>
      <c r="O9" s="73">
        <f>SUM(D9:K9)</f>
        <v>30</v>
      </c>
      <c r="P9" s="75">
        <f t="shared" ref="P9:P13" si="0">$O$7-O9</f>
        <v>25</v>
      </c>
      <c r="Q9" s="76">
        <f>O8-O9</f>
        <v>9</v>
      </c>
      <c r="R9"/>
      <c r="S9"/>
    </row>
    <row r="10" spans="2:19" x14ac:dyDescent="0.25">
      <c r="B10" s="43" t="s">
        <v>85</v>
      </c>
      <c r="C10" s="44" t="s">
        <v>323</v>
      </c>
      <c r="D10" s="35"/>
      <c r="E10" s="31">
        <v>13</v>
      </c>
      <c r="F10" s="35"/>
      <c r="G10" s="31">
        <v>4</v>
      </c>
      <c r="H10" s="35"/>
      <c r="I10" s="36"/>
      <c r="J10" s="93">
        <v>0</v>
      </c>
      <c r="K10" s="367">
        <v>0</v>
      </c>
      <c r="L10" s="368">
        <v>3</v>
      </c>
      <c r="M10" s="2">
        <f>COUNT(D10:L10)</f>
        <v>5</v>
      </c>
      <c r="N10" s="8" t="str">
        <f>IF(M10&gt;4, "Y","N")</f>
        <v>Y</v>
      </c>
      <c r="O10" s="73">
        <f>SUM(D10:K10)</f>
        <v>17</v>
      </c>
      <c r="P10" s="75">
        <f t="shared" si="0"/>
        <v>38</v>
      </c>
      <c r="Q10" s="76">
        <f t="shared" ref="Q10:Q16" si="1">O9-O10</f>
        <v>13</v>
      </c>
      <c r="R10"/>
      <c r="S10"/>
    </row>
    <row r="11" spans="2:19" x14ac:dyDescent="0.25">
      <c r="B11" s="59" t="s">
        <v>124</v>
      </c>
      <c r="C11" s="60" t="s">
        <v>125</v>
      </c>
      <c r="D11" s="30">
        <v>3</v>
      </c>
      <c r="E11" s="31">
        <v>1</v>
      </c>
      <c r="F11" s="30">
        <v>3</v>
      </c>
      <c r="G11" s="31">
        <v>0</v>
      </c>
      <c r="H11" s="30">
        <v>5</v>
      </c>
      <c r="I11" s="31">
        <v>3</v>
      </c>
      <c r="J11" s="93">
        <v>0</v>
      </c>
      <c r="K11" s="243"/>
      <c r="L11" s="244"/>
      <c r="M11" s="2">
        <f>COUNT(D11:L11)</f>
        <v>7</v>
      </c>
      <c r="N11" s="8" t="str">
        <f>IF(M11&gt;4, "Y","N")</f>
        <v>Y</v>
      </c>
      <c r="O11" s="73">
        <f>SUM(D11:K11)</f>
        <v>15</v>
      </c>
      <c r="P11" s="75">
        <f t="shared" si="0"/>
        <v>40</v>
      </c>
      <c r="Q11" s="76">
        <f t="shared" si="1"/>
        <v>2</v>
      </c>
      <c r="R11"/>
      <c r="S11"/>
    </row>
    <row r="12" spans="2:19" x14ac:dyDescent="0.25">
      <c r="B12" s="43" t="s">
        <v>225</v>
      </c>
      <c r="C12" s="44" t="s">
        <v>244</v>
      </c>
      <c r="D12" s="333"/>
      <c r="E12" s="334"/>
      <c r="F12" s="333"/>
      <c r="G12" s="334"/>
      <c r="H12" s="333"/>
      <c r="I12" s="334"/>
      <c r="J12" s="93">
        <v>12</v>
      </c>
      <c r="K12" s="243"/>
      <c r="L12" s="244"/>
      <c r="M12" s="2">
        <f>COUNT(D12:L12)</f>
        <v>1</v>
      </c>
      <c r="N12" s="8" t="str">
        <f>IF(M12&gt;4, "Y","N")</f>
        <v>N</v>
      </c>
      <c r="O12" s="73">
        <f>SUM(D12:K12)</f>
        <v>12</v>
      </c>
      <c r="P12" s="75">
        <f t="shared" si="0"/>
        <v>43</v>
      </c>
      <c r="Q12" s="76">
        <f t="shared" si="1"/>
        <v>3</v>
      </c>
      <c r="R12"/>
      <c r="S12"/>
    </row>
    <row r="13" spans="2:19" x14ac:dyDescent="0.25">
      <c r="B13" s="43" t="s">
        <v>245</v>
      </c>
      <c r="C13" s="44" t="s">
        <v>246</v>
      </c>
      <c r="D13" s="333"/>
      <c r="E13" s="334"/>
      <c r="F13" s="333"/>
      <c r="G13" s="334"/>
      <c r="H13" s="333"/>
      <c r="I13" s="334"/>
      <c r="J13" s="93">
        <v>10</v>
      </c>
      <c r="K13" s="243"/>
      <c r="L13" s="244"/>
      <c r="M13" s="2">
        <f>COUNT(D13:L13)</f>
        <v>1</v>
      </c>
      <c r="N13" s="8" t="str">
        <f>IF(M13&gt;4, "Y","N")</f>
        <v>N</v>
      </c>
      <c r="O13" s="73">
        <f>SUM(D13:K13)</f>
        <v>10</v>
      </c>
      <c r="P13" s="75">
        <f t="shared" si="0"/>
        <v>45</v>
      </c>
      <c r="Q13" s="76">
        <f t="shared" si="1"/>
        <v>2</v>
      </c>
      <c r="R13"/>
      <c r="S13"/>
    </row>
    <row r="14" spans="2:19" x14ac:dyDescent="0.25">
      <c r="B14" s="43" t="s">
        <v>247</v>
      </c>
      <c r="C14" s="44" t="s">
        <v>248</v>
      </c>
      <c r="D14" s="333"/>
      <c r="E14" s="334"/>
      <c r="F14" s="333"/>
      <c r="G14" s="334"/>
      <c r="H14" s="333"/>
      <c r="I14" s="334"/>
      <c r="J14" s="93">
        <v>8</v>
      </c>
      <c r="K14" s="243"/>
      <c r="L14" s="244"/>
      <c r="M14" s="2">
        <f>COUNT(D14:L14)</f>
        <v>1</v>
      </c>
      <c r="N14" s="8" t="str">
        <f>IF(M14&gt;4, "Y","N")</f>
        <v>N</v>
      </c>
      <c r="O14" s="73">
        <f>SUM(D14:K14)</f>
        <v>8</v>
      </c>
      <c r="P14" s="75">
        <f t="shared" ref="P14:P24" si="2">$O$7-O14</f>
        <v>47</v>
      </c>
      <c r="Q14" s="76">
        <f t="shared" si="1"/>
        <v>2</v>
      </c>
      <c r="R14"/>
      <c r="S14"/>
    </row>
    <row r="15" spans="2:19" x14ac:dyDescent="0.25">
      <c r="B15" s="43" t="s">
        <v>105</v>
      </c>
      <c r="C15" s="44" t="s">
        <v>321</v>
      </c>
      <c r="D15" s="35"/>
      <c r="E15" s="36"/>
      <c r="F15" s="35"/>
      <c r="G15" s="36"/>
      <c r="H15" s="35"/>
      <c r="I15" s="36"/>
      <c r="J15" s="362"/>
      <c r="K15" s="367">
        <v>7</v>
      </c>
      <c r="L15" s="368">
        <v>5</v>
      </c>
      <c r="M15" s="2">
        <f>COUNT(D15:L15)</f>
        <v>2</v>
      </c>
      <c r="N15" s="8" t="str">
        <f>IF(M15&gt;4, "Y","N")</f>
        <v>N</v>
      </c>
      <c r="O15" s="73">
        <f>SUM(D15:K15)</f>
        <v>7</v>
      </c>
      <c r="P15" s="75">
        <f t="shared" si="2"/>
        <v>48</v>
      </c>
      <c r="Q15" s="76">
        <f t="shared" si="1"/>
        <v>1</v>
      </c>
      <c r="R15"/>
      <c r="S15"/>
    </row>
    <row r="16" spans="2:19" x14ac:dyDescent="0.25">
      <c r="B16" s="49" t="s">
        <v>82</v>
      </c>
      <c r="C16" s="92" t="s">
        <v>129</v>
      </c>
      <c r="D16" s="35"/>
      <c r="E16" s="31">
        <v>6</v>
      </c>
      <c r="F16" s="35"/>
      <c r="G16" s="36"/>
      <c r="H16" s="35"/>
      <c r="I16" s="36"/>
      <c r="J16" s="335"/>
      <c r="K16" s="243"/>
      <c r="L16" s="244"/>
      <c r="M16" s="2">
        <f>COUNT(D16:L16)</f>
        <v>1</v>
      </c>
      <c r="N16" s="8" t="str">
        <f>IF(M16&gt;4, "Y","N")</f>
        <v>N</v>
      </c>
      <c r="O16" s="73">
        <f>SUM(D16:K16)</f>
        <v>6</v>
      </c>
      <c r="P16" s="75">
        <f t="shared" si="2"/>
        <v>49</v>
      </c>
      <c r="Q16" s="76">
        <f t="shared" si="1"/>
        <v>1</v>
      </c>
      <c r="R16"/>
      <c r="S16"/>
    </row>
    <row r="17" spans="1:21" x14ac:dyDescent="0.25">
      <c r="B17" s="49" t="s">
        <v>120</v>
      </c>
      <c r="C17" s="92" t="s">
        <v>121</v>
      </c>
      <c r="D17" s="243"/>
      <c r="E17" s="18">
        <v>6</v>
      </c>
      <c r="F17" s="243"/>
      <c r="G17" s="244"/>
      <c r="H17" s="243"/>
      <c r="I17" s="244"/>
      <c r="J17" s="336"/>
      <c r="K17" s="247"/>
      <c r="L17" s="248"/>
      <c r="M17" s="2">
        <f>COUNT(D17:L17)</f>
        <v>1</v>
      </c>
      <c r="N17" s="8" t="str">
        <f>IF(M17&gt;4, "Y","N")</f>
        <v>N</v>
      </c>
      <c r="O17" s="73">
        <f>SUM(D17:K17)</f>
        <v>6</v>
      </c>
      <c r="P17" s="75">
        <f t="shared" ref="P17" si="3">$O$7-O17</f>
        <v>49</v>
      </c>
      <c r="Q17" s="76">
        <f t="shared" ref="Q17" si="4">O16-O17</f>
        <v>0</v>
      </c>
      <c r="R17"/>
      <c r="S17"/>
    </row>
    <row r="18" spans="1:21" x14ac:dyDescent="0.25">
      <c r="B18" s="49" t="s">
        <v>190</v>
      </c>
      <c r="C18" s="92" t="s">
        <v>185</v>
      </c>
      <c r="D18" s="35"/>
      <c r="E18" s="36"/>
      <c r="F18" s="30">
        <v>1</v>
      </c>
      <c r="G18" s="31">
        <v>2</v>
      </c>
      <c r="H18" s="35"/>
      <c r="I18" s="36"/>
      <c r="J18" s="335"/>
      <c r="K18" s="243"/>
      <c r="L18" s="244"/>
      <c r="M18" s="2">
        <f>COUNT(D18:L18)</f>
        <v>2</v>
      </c>
      <c r="N18" s="8" t="str">
        <f>IF(M18&gt;4, "Y","N")</f>
        <v>N</v>
      </c>
      <c r="O18" s="73">
        <f>SUM(D18:K18)</f>
        <v>3</v>
      </c>
      <c r="P18" s="75">
        <f t="shared" ref="P18:P23" si="5">$O$7-O18</f>
        <v>52</v>
      </c>
      <c r="Q18" s="76">
        <f t="shared" ref="Q18:Q23" si="6">O17-O18</f>
        <v>3</v>
      </c>
      <c r="R18"/>
      <c r="S18"/>
    </row>
    <row r="19" spans="1:21" x14ac:dyDescent="0.25">
      <c r="B19" s="49" t="s">
        <v>217</v>
      </c>
      <c r="C19" s="92" t="s">
        <v>249</v>
      </c>
      <c r="D19" s="333"/>
      <c r="E19" s="334"/>
      <c r="F19" s="333"/>
      <c r="G19" s="334"/>
      <c r="H19" s="333"/>
      <c r="I19" s="334"/>
      <c r="J19" s="93">
        <v>3</v>
      </c>
      <c r="K19" s="243"/>
      <c r="L19" s="244"/>
      <c r="M19" s="2">
        <f>COUNT(D19:L19)</f>
        <v>1</v>
      </c>
      <c r="N19" s="8" t="str">
        <f>IF(M19&gt;4, "Y","N")</f>
        <v>N</v>
      </c>
      <c r="O19" s="73">
        <f>SUM(D19:K19)</f>
        <v>3</v>
      </c>
      <c r="P19" s="75">
        <f t="shared" si="5"/>
        <v>52</v>
      </c>
      <c r="Q19" s="76">
        <f t="shared" si="6"/>
        <v>0</v>
      </c>
      <c r="R19"/>
      <c r="S19"/>
    </row>
    <row r="20" spans="1:21" x14ac:dyDescent="0.25">
      <c r="B20" s="49" t="s">
        <v>85</v>
      </c>
      <c r="C20" s="92" t="s">
        <v>322</v>
      </c>
      <c r="D20" s="35"/>
      <c r="E20" s="36"/>
      <c r="F20" s="35"/>
      <c r="G20" s="36"/>
      <c r="H20" s="35"/>
      <c r="I20" s="36"/>
      <c r="J20" s="362"/>
      <c r="K20" s="367">
        <v>3</v>
      </c>
      <c r="L20" s="368">
        <v>1</v>
      </c>
      <c r="M20" s="2">
        <f>COUNT(D20:L20)</f>
        <v>2</v>
      </c>
      <c r="N20" s="8" t="str">
        <f>IF(M20&gt;4, "Y","N")</f>
        <v>N</v>
      </c>
      <c r="O20" s="73">
        <f>SUM(D20:K20)</f>
        <v>3</v>
      </c>
      <c r="P20" s="75">
        <f t="shared" si="5"/>
        <v>52</v>
      </c>
      <c r="Q20" s="76">
        <f t="shared" si="6"/>
        <v>0</v>
      </c>
      <c r="R20"/>
      <c r="S20"/>
    </row>
    <row r="21" spans="1:21" x14ac:dyDescent="0.25">
      <c r="B21" s="49" t="s">
        <v>85</v>
      </c>
      <c r="C21" s="92" t="s">
        <v>90</v>
      </c>
      <c r="D21" s="35"/>
      <c r="E21" s="31">
        <v>1</v>
      </c>
      <c r="F21" s="35"/>
      <c r="G21" s="36"/>
      <c r="H21" s="35"/>
      <c r="I21" s="36"/>
      <c r="J21" s="335"/>
      <c r="K21" s="243"/>
      <c r="L21" s="244"/>
      <c r="M21" s="2">
        <f>COUNT(D21:L21)</f>
        <v>1</v>
      </c>
      <c r="N21" s="8" t="str">
        <f>IF(M21&gt;4, "Y","N")</f>
        <v>N</v>
      </c>
      <c r="O21" s="73">
        <f>SUM(D21:K21)</f>
        <v>1</v>
      </c>
      <c r="P21" s="75">
        <f t="shared" si="5"/>
        <v>54</v>
      </c>
      <c r="Q21" s="76">
        <f t="shared" si="6"/>
        <v>2</v>
      </c>
      <c r="R21"/>
      <c r="S21"/>
    </row>
    <row r="22" spans="1:21" x14ac:dyDescent="0.25">
      <c r="B22" s="49" t="s">
        <v>130</v>
      </c>
      <c r="C22" s="92" t="s">
        <v>131</v>
      </c>
      <c r="D22" s="35"/>
      <c r="E22" s="31">
        <v>1</v>
      </c>
      <c r="F22" s="35"/>
      <c r="G22" s="36"/>
      <c r="H22" s="35"/>
      <c r="I22" s="36"/>
      <c r="J22" s="335"/>
      <c r="K22" s="243"/>
      <c r="L22" s="244"/>
      <c r="M22" s="2">
        <f>COUNT(D22:L22)</f>
        <v>1</v>
      </c>
      <c r="N22" s="8" t="str">
        <f>IF(M22&gt;4, "Y","N")</f>
        <v>N</v>
      </c>
      <c r="O22" s="73">
        <f>SUM(D22:K22)</f>
        <v>1</v>
      </c>
      <c r="P22" s="75">
        <f t="shared" si="5"/>
        <v>54</v>
      </c>
      <c r="Q22" s="76">
        <f t="shared" si="6"/>
        <v>0</v>
      </c>
      <c r="R22"/>
      <c r="S22"/>
    </row>
    <row r="23" spans="1:21" x14ac:dyDescent="0.25">
      <c r="B23" s="49" t="s">
        <v>82</v>
      </c>
      <c r="C23" s="92" t="s">
        <v>157</v>
      </c>
      <c r="D23" s="35"/>
      <c r="E23" s="36"/>
      <c r="F23" s="35"/>
      <c r="G23" s="36"/>
      <c r="H23" s="30">
        <v>1</v>
      </c>
      <c r="I23" s="36"/>
      <c r="J23" s="335"/>
      <c r="K23" s="243"/>
      <c r="L23" s="244"/>
      <c r="M23" s="2">
        <f>COUNT(D23:L23)</f>
        <v>1</v>
      </c>
      <c r="N23" s="8" t="str">
        <f>IF(M23&gt;4, "Y","N")</f>
        <v>N</v>
      </c>
      <c r="O23" s="73">
        <f>SUM(D23:K23)</f>
        <v>1</v>
      </c>
      <c r="P23" s="75">
        <f t="shared" si="5"/>
        <v>54</v>
      </c>
      <c r="Q23" s="76">
        <f t="shared" si="6"/>
        <v>0</v>
      </c>
      <c r="R23"/>
      <c r="S23"/>
    </row>
    <row r="24" spans="1:21" ht="16.5" thickBot="1" x14ac:dyDescent="0.3">
      <c r="B24" s="45" t="s">
        <v>151</v>
      </c>
      <c r="C24" s="46" t="s">
        <v>152</v>
      </c>
      <c r="D24" s="297"/>
      <c r="E24" s="246">
        <v>0</v>
      </c>
      <c r="F24" s="297"/>
      <c r="G24" s="298"/>
      <c r="H24" s="297"/>
      <c r="I24" s="246">
        <v>0</v>
      </c>
      <c r="J24" s="337"/>
      <c r="K24" s="364"/>
      <c r="L24" s="370"/>
      <c r="M24" s="2">
        <f>COUNT(D24:L24)</f>
        <v>2</v>
      </c>
      <c r="N24" s="8" t="str">
        <f>IF(M24&gt;4, "Y","N")</f>
        <v>N</v>
      </c>
      <c r="O24" s="73">
        <f>SUM(D24:K24)</f>
        <v>0</v>
      </c>
      <c r="P24" s="75">
        <f t="shared" si="2"/>
        <v>55</v>
      </c>
      <c r="Q24" s="76">
        <f>O16-O24</f>
        <v>6</v>
      </c>
      <c r="R24"/>
      <c r="S24"/>
    </row>
    <row r="25" spans="1:2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</row>
    <row r="26" spans="1:21" x14ac:dyDescent="0.25">
      <c r="B26" s="1"/>
      <c r="C26" s="1"/>
      <c r="D26" s="2">
        <v>1</v>
      </c>
      <c r="E26" s="2">
        <v>2</v>
      </c>
      <c r="F26" s="2">
        <v>3</v>
      </c>
      <c r="G26" s="2">
        <v>4</v>
      </c>
      <c r="H26" s="2">
        <v>5</v>
      </c>
      <c r="I26" s="2">
        <v>6</v>
      </c>
      <c r="J26" s="2">
        <v>7</v>
      </c>
      <c r="K26" s="2">
        <v>8</v>
      </c>
      <c r="L26" s="2"/>
      <c r="M26" s="2"/>
    </row>
    <row r="27" spans="1:21" x14ac:dyDescent="0.25">
      <c r="B27" s="1"/>
      <c r="C27" s="1"/>
    </row>
    <row r="28" spans="1:21" x14ac:dyDescent="0.25">
      <c r="D28" s="1" t="s">
        <v>32</v>
      </c>
    </row>
    <row r="29" spans="1:21" x14ac:dyDescent="0.25">
      <c r="D29" s="1" t="s">
        <v>36</v>
      </c>
    </row>
    <row r="30" spans="1:21" x14ac:dyDescent="0.25">
      <c r="D30" s="1" t="s">
        <v>133</v>
      </c>
    </row>
    <row r="31" spans="1:21" x14ac:dyDescent="0.25">
      <c r="D31" s="1" t="s">
        <v>29</v>
      </c>
    </row>
    <row r="33" spans="2:3" x14ac:dyDescent="0.25">
      <c r="B33" s="103"/>
    </row>
    <row r="36" spans="2:3" ht="16.5" thickBot="1" x14ac:dyDescent="0.3">
      <c r="C36" s="122"/>
    </row>
    <row r="37" spans="2:3" ht="16.5" thickTop="1" x14ac:dyDescent="0.25"/>
  </sheetData>
  <sortState xmlns:xlrd2="http://schemas.microsoft.com/office/spreadsheetml/2017/richdata2" ref="B7:O24">
    <sortCondition descending="1" ref="O7:O24"/>
  </sortState>
  <conditionalFormatting sqref="N7:N24">
    <cfRule type="containsText" dxfId="63" priority="1" operator="containsText" text="N">
      <formula>NOT(ISERROR(SEARCH("N",N7)))</formula>
    </cfRule>
    <cfRule type="cellIs" dxfId="62" priority="2" operator="equal">
      <formula>"Y"</formula>
    </cfRule>
  </conditionalFormatting>
  <printOptions horizontalCentered="1" verticalCentered="1"/>
  <pageMargins left="0.25" right="0.25" top="0.75" bottom="0.75" header="0.3" footer="0.3"/>
  <pageSetup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E4713-03A2-498F-B984-07279C64595B}">
  <sheetPr codeName="Sheet5">
    <pageSetUpPr fitToPage="1"/>
  </sheetPr>
  <dimension ref="B2:T28"/>
  <sheetViews>
    <sheetView zoomScale="90" zoomScaleNormal="90" workbookViewId="0">
      <selection activeCell="O25" sqref="O25"/>
    </sheetView>
  </sheetViews>
  <sheetFormatPr defaultRowHeight="15.75" x14ac:dyDescent="0.25"/>
  <cols>
    <col min="1" max="1" width="2.5703125" style="1" customWidth="1"/>
    <col min="2" max="2" width="19.7109375" style="2" bestFit="1" customWidth="1"/>
    <col min="3" max="3" width="22.140625" style="2" bestFit="1" customWidth="1"/>
    <col min="4" max="5" width="10.140625" style="1" bestFit="1" customWidth="1"/>
    <col min="6" max="6" width="10.28515625" style="1" customWidth="1"/>
    <col min="7" max="13" width="10.140625" style="1" bestFit="1" customWidth="1"/>
    <col min="14" max="14" width="7.85546875" style="1" customWidth="1"/>
    <col min="15" max="15" width="5.28515625" style="1" customWidth="1"/>
    <col min="16" max="16" width="7.7109375" style="1" bestFit="1" customWidth="1"/>
    <col min="17" max="17" width="7.85546875" style="1" bestFit="1" customWidth="1"/>
    <col min="18" max="18" width="8.28515625" style="1" bestFit="1" customWidth="1"/>
    <col min="19" max="16384" width="9.140625" style="1"/>
  </cols>
  <sheetData>
    <row r="2" spans="2:20" x14ac:dyDescent="0.25">
      <c r="B2" s="8" t="s">
        <v>8</v>
      </c>
      <c r="D2" s="3" t="s">
        <v>9</v>
      </c>
      <c r="E2" s="72" t="s">
        <v>10</v>
      </c>
      <c r="S2"/>
      <c r="T2"/>
    </row>
    <row r="3" spans="2:20" ht="16.5" thickBot="1" x14ac:dyDescent="0.3">
      <c r="S3"/>
      <c r="T3"/>
    </row>
    <row r="4" spans="2:20" s="53" customFormat="1" ht="31.5" customHeight="1" thickBot="1" x14ac:dyDescent="0.3">
      <c r="B4" s="80" t="s">
        <v>4</v>
      </c>
      <c r="C4" s="81" t="s">
        <v>5</v>
      </c>
      <c r="D4" s="115">
        <v>44702</v>
      </c>
      <c r="E4" s="116">
        <v>44703</v>
      </c>
      <c r="F4" s="64">
        <v>44723</v>
      </c>
      <c r="G4" s="65">
        <v>44724</v>
      </c>
      <c r="H4" s="64">
        <v>44765</v>
      </c>
      <c r="I4" s="65">
        <v>44766</v>
      </c>
      <c r="J4" s="64">
        <v>44786</v>
      </c>
      <c r="K4" s="65">
        <v>44787</v>
      </c>
      <c r="L4" s="64">
        <v>44842</v>
      </c>
      <c r="M4" s="65">
        <v>44843</v>
      </c>
      <c r="N4" s="113" t="s">
        <v>40</v>
      </c>
      <c r="O4" s="112" t="s">
        <v>30</v>
      </c>
      <c r="P4" s="66" t="s">
        <v>0</v>
      </c>
      <c r="Q4" s="66" t="s">
        <v>1</v>
      </c>
      <c r="R4" s="67" t="s">
        <v>27</v>
      </c>
      <c r="S4" s="55"/>
      <c r="T4" s="55"/>
    </row>
    <row r="5" spans="2:20" x14ac:dyDescent="0.25">
      <c r="B5" s="50" t="s">
        <v>134</v>
      </c>
      <c r="C5" s="40" t="s">
        <v>138</v>
      </c>
      <c r="D5" s="117">
        <v>7</v>
      </c>
      <c r="E5" s="118">
        <v>5</v>
      </c>
      <c r="F5" s="114">
        <v>5</v>
      </c>
      <c r="G5" s="31">
        <v>3</v>
      </c>
      <c r="H5" s="30">
        <v>7</v>
      </c>
      <c r="I5" s="31">
        <v>7</v>
      </c>
      <c r="J5" s="35"/>
      <c r="K5" s="36"/>
      <c r="L5" s="372">
        <v>10</v>
      </c>
      <c r="M5" s="373">
        <v>9</v>
      </c>
      <c r="N5" s="2">
        <f>COUNT(D5:M5)</f>
        <v>8</v>
      </c>
      <c r="O5" s="8" t="str">
        <f>IF(N5&gt;4,"Y","N")</f>
        <v>Y</v>
      </c>
      <c r="P5" s="73">
        <f>SUM(D5:M5)</f>
        <v>53</v>
      </c>
      <c r="Q5" s="75"/>
      <c r="R5" s="76"/>
      <c r="S5"/>
      <c r="T5"/>
    </row>
    <row r="6" spans="2:20" x14ac:dyDescent="0.25">
      <c r="B6" s="61" t="s">
        <v>135</v>
      </c>
      <c r="C6" s="32" t="s">
        <v>251</v>
      </c>
      <c r="D6" s="17">
        <v>5</v>
      </c>
      <c r="E6" s="18">
        <v>7</v>
      </c>
      <c r="F6" s="114">
        <v>3</v>
      </c>
      <c r="G6" s="31">
        <v>5</v>
      </c>
      <c r="H6" s="30">
        <v>1</v>
      </c>
      <c r="I6" s="31">
        <v>5</v>
      </c>
      <c r="J6" s="30">
        <v>9</v>
      </c>
      <c r="K6" s="31">
        <v>5</v>
      </c>
      <c r="L6" s="372">
        <v>4</v>
      </c>
      <c r="M6" s="373">
        <v>6</v>
      </c>
      <c r="N6" s="2">
        <f>COUNT(D6:M6)</f>
        <v>10</v>
      </c>
      <c r="O6" s="8" t="str">
        <f>IF(N6&gt;4,"Y","N")</f>
        <v>Y</v>
      </c>
      <c r="P6" s="73">
        <f>SUM(D6:M6)</f>
        <v>50</v>
      </c>
      <c r="Q6" s="75">
        <f t="shared" ref="Q6:Q7" si="0">$P$5-P6</f>
        <v>3</v>
      </c>
      <c r="R6" s="76">
        <f>P5-P6</f>
        <v>3</v>
      </c>
      <c r="S6"/>
      <c r="T6"/>
    </row>
    <row r="7" spans="2:20" x14ac:dyDescent="0.25">
      <c r="B7" s="50" t="s">
        <v>136</v>
      </c>
      <c r="C7" s="40" t="s">
        <v>106</v>
      </c>
      <c r="D7" s="17">
        <v>3</v>
      </c>
      <c r="E7" s="18">
        <v>3</v>
      </c>
      <c r="F7" s="114">
        <v>1</v>
      </c>
      <c r="G7" s="31">
        <v>1</v>
      </c>
      <c r="H7" s="30">
        <v>5</v>
      </c>
      <c r="I7" s="31">
        <v>1</v>
      </c>
      <c r="J7" s="30">
        <v>7</v>
      </c>
      <c r="K7" s="31">
        <v>3</v>
      </c>
      <c r="L7" s="30">
        <v>8</v>
      </c>
      <c r="M7" s="31">
        <v>6</v>
      </c>
      <c r="N7" s="2">
        <f>COUNT(D7:M7)</f>
        <v>10</v>
      </c>
      <c r="O7" s="8" t="str">
        <f>IF(N7&gt;4,"Y","N")</f>
        <v>Y</v>
      </c>
      <c r="P7" s="73">
        <f>SUM(D7:M7)</f>
        <v>38</v>
      </c>
      <c r="Q7" s="75">
        <f t="shared" si="0"/>
        <v>15</v>
      </c>
      <c r="R7" s="76">
        <f>P6-P7</f>
        <v>12</v>
      </c>
      <c r="S7"/>
      <c r="T7"/>
    </row>
    <row r="8" spans="2:20" x14ac:dyDescent="0.25">
      <c r="B8" s="43" t="s">
        <v>250</v>
      </c>
      <c r="C8" s="15" t="s">
        <v>145</v>
      </c>
      <c r="D8" s="243"/>
      <c r="E8" s="244"/>
      <c r="F8" s="251"/>
      <c r="G8" s="244"/>
      <c r="H8" s="243"/>
      <c r="I8" s="244"/>
      <c r="J8" s="17">
        <v>11</v>
      </c>
      <c r="K8" s="18">
        <v>9</v>
      </c>
      <c r="L8" s="243"/>
      <c r="M8" s="244"/>
      <c r="N8" s="2">
        <f>COUNT(D8:M8)</f>
        <v>2</v>
      </c>
      <c r="O8" s="8" t="str">
        <f>IF(N8&gt;4,"Y","N")</f>
        <v>N</v>
      </c>
      <c r="P8" s="73">
        <f>SUM(D8:M8)</f>
        <v>20</v>
      </c>
      <c r="Q8" s="75">
        <f>$P$5-P8</f>
        <v>33</v>
      </c>
      <c r="R8" s="76">
        <f>P7-P8</f>
        <v>18</v>
      </c>
      <c r="S8"/>
      <c r="T8"/>
    </row>
    <row r="9" spans="2:20" x14ac:dyDescent="0.25">
      <c r="B9" s="43" t="s">
        <v>212</v>
      </c>
      <c r="C9" s="15" t="s">
        <v>138</v>
      </c>
      <c r="D9" s="243"/>
      <c r="E9" s="244"/>
      <c r="F9" s="251"/>
      <c r="G9" s="244"/>
      <c r="H9" s="17">
        <v>3</v>
      </c>
      <c r="I9" s="18">
        <v>3</v>
      </c>
      <c r="J9" s="243"/>
      <c r="K9" s="244"/>
      <c r="L9" s="17">
        <v>2</v>
      </c>
      <c r="M9" s="18">
        <v>2</v>
      </c>
      <c r="N9" s="2">
        <f>COUNT(D9:M9)</f>
        <v>4</v>
      </c>
      <c r="O9" s="8" t="str">
        <f>IF(N9&gt;4,"Y","N")</f>
        <v>N</v>
      </c>
      <c r="P9" s="73">
        <f>SUM(D9:M9)</f>
        <v>10</v>
      </c>
      <c r="Q9" s="75">
        <f t="shared" ref="Q9:Q15" si="1">$P$5-P9</f>
        <v>43</v>
      </c>
      <c r="R9" s="76">
        <f>P8-P9</f>
        <v>10</v>
      </c>
      <c r="S9"/>
      <c r="T9"/>
    </row>
    <row r="10" spans="2:20" x14ac:dyDescent="0.25">
      <c r="B10" s="49" t="s">
        <v>255</v>
      </c>
      <c r="C10" s="108" t="s">
        <v>256</v>
      </c>
      <c r="D10" s="247"/>
      <c r="E10" s="248"/>
      <c r="F10" s="338"/>
      <c r="G10" s="248"/>
      <c r="H10" s="247"/>
      <c r="I10" s="248"/>
      <c r="J10" s="28">
        <v>0</v>
      </c>
      <c r="K10" s="29">
        <v>7</v>
      </c>
      <c r="L10" s="247"/>
      <c r="M10" s="248"/>
      <c r="N10" s="2">
        <f>COUNT(D10:M10)</f>
        <v>2</v>
      </c>
      <c r="O10" s="8" t="str">
        <f>IF(N10&gt;4,"Y","N")</f>
        <v>N</v>
      </c>
      <c r="P10" s="73">
        <f>SUM(D10:M10)</f>
        <v>7</v>
      </c>
      <c r="Q10" s="75">
        <f t="shared" ref="Q10:Q14" si="2">$P$5-P10</f>
        <v>46</v>
      </c>
      <c r="R10" s="76">
        <f t="shared" ref="R10:R14" si="3">P9-P10</f>
        <v>3</v>
      </c>
      <c r="S10"/>
      <c r="T10"/>
    </row>
    <row r="11" spans="2:20" x14ac:dyDescent="0.25">
      <c r="B11" s="49" t="s">
        <v>137</v>
      </c>
      <c r="C11" s="108" t="s">
        <v>257</v>
      </c>
      <c r="D11" s="28">
        <v>1</v>
      </c>
      <c r="E11" s="29">
        <v>1</v>
      </c>
      <c r="F11" s="338"/>
      <c r="G11" s="248"/>
      <c r="H11" s="247"/>
      <c r="I11" s="248"/>
      <c r="J11" s="28">
        <v>3</v>
      </c>
      <c r="K11" s="29">
        <v>1</v>
      </c>
      <c r="L11" s="247"/>
      <c r="M11" s="248"/>
      <c r="N11" s="2">
        <f>COUNT(D11:M11)</f>
        <v>4</v>
      </c>
      <c r="O11" s="8" t="str">
        <f>IF(N11&gt;4,"Y","N")</f>
        <v>N</v>
      </c>
      <c r="P11" s="73">
        <f>SUM(D11:M11)</f>
        <v>6</v>
      </c>
      <c r="Q11" s="75">
        <f t="shared" si="2"/>
        <v>47</v>
      </c>
      <c r="R11" s="76">
        <f t="shared" si="3"/>
        <v>1</v>
      </c>
      <c r="S11"/>
      <c r="T11"/>
    </row>
    <row r="12" spans="2:20" x14ac:dyDescent="0.25">
      <c r="B12" s="49" t="s">
        <v>324</v>
      </c>
      <c r="C12" s="108" t="s">
        <v>207</v>
      </c>
      <c r="D12" s="247"/>
      <c r="E12" s="248"/>
      <c r="F12" s="338"/>
      <c r="G12" s="248"/>
      <c r="H12" s="247"/>
      <c r="I12" s="248"/>
      <c r="J12" s="247"/>
      <c r="K12" s="248"/>
      <c r="L12" s="374">
        <v>6</v>
      </c>
      <c r="M12" s="29">
        <v>0</v>
      </c>
      <c r="N12" s="2">
        <f>COUNT(D12:M12)</f>
        <v>2</v>
      </c>
      <c r="O12" s="8" t="str">
        <f>IF(N12&gt;4,"Y","N")</f>
        <v>N</v>
      </c>
      <c r="P12" s="73">
        <f>SUM(D12:M12)</f>
        <v>6</v>
      </c>
      <c r="Q12" s="75">
        <f t="shared" si="2"/>
        <v>47</v>
      </c>
      <c r="R12" s="76">
        <f t="shared" si="3"/>
        <v>0</v>
      </c>
      <c r="S12"/>
      <c r="T12"/>
    </row>
    <row r="13" spans="2:20" x14ac:dyDescent="0.25">
      <c r="B13" s="49" t="s">
        <v>252</v>
      </c>
      <c r="C13" s="108" t="s">
        <v>253</v>
      </c>
      <c r="D13" s="247"/>
      <c r="E13" s="248"/>
      <c r="F13" s="338"/>
      <c r="G13" s="248"/>
      <c r="H13" s="247"/>
      <c r="I13" s="248"/>
      <c r="J13" s="28">
        <v>5</v>
      </c>
      <c r="K13" s="248"/>
      <c r="L13" s="247"/>
      <c r="M13" s="248"/>
      <c r="N13" s="2">
        <f>COUNT(D13:M13)</f>
        <v>1</v>
      </c>
      <c r="O13" s="8" t="str">
        <f>IF(N13&gt;4,"Y","N")</f>
        <v>N</v>
      </c>
      <c r="P13" s="73">
        <f>SUM(D13:M13)</f>
        <v>5</v>
      </c>
      <c r="Q13" s="75">
        <f t="shared" si="2"/>
        <v>48</v>
      </c>
      <c r="R13" s="76">
        <f t="shared" si="3"/>
        <v>1</v>
      </c>
      <c r="S13"/>
      <c r="T13"/>
    </row>
    <row r="14" spans="2:20" x14ac:dyDescent="0.25">
      <c r="B14" s="49" t="s">
        <v>325</v>
      </c>
      <c r="C14" s="108" t="s">
        <v>326</v>
      </c>
      <c r="D14" s="247"/>
      <c r="E14" s="248"/>
      <c r="F14" s="338"/>
      <c r="G14" s="248"/>
      <c r="H14" s="247"/>
      <c r="I14" s="248"/>
      <c r="J14" s="247"/>
      <c r="K14" s="248"/>
      <c r="L14" s="28">
        <v>0</v>
      </c>
      <c r="M14" s="369">
        <v>2</v>
      </c>
      <c r="N14" s="2">
        <f>COUNT(D14:M14)</f>
        <v>2</v>
      </c>
      <c r="O14" s="8" t="str">
        <f>IF(N14&gt;4,"Y","N")</f>
        <v>N</v>
      </c>
      <c r="P14" s="73">
        <f>SUM(D14:M14)</f>
        <v>2</v>
      </c>
      <c r="Q14" s="75">
        <f t="shared" si="2"/>
        <v>51</v>
      </c>
      <c r="R14" s="76">
        <f t="shared" si="3"/>
        <v>3</v>
      </c>
      <c r="S14"/>
      <c r="T14"/>
    </row>
    <row r="15" spans="2:20" ht="16.5" thickBot="1" x14ac:dyDescent="0.3">
      <c r="B15" s="45" t="s">
        <v>254</v>
      </c>
      <c r="C15" s="47" t="s">
        <v>253</v>
      </c>
      <c r="D15" s="249"/>
      <c r="E15" s="250"/>
      <c r="F15" s="371"/>
      <c r="G15" s="250"/>
      <c r="H15" s="249"/>
      <c r="I15" s="250"/>
      <c r="J15" s="23">
        <v>1</v>
      </c>
      <c r="K15" s="250"/>
      <c r="L15" s="249"/>
      <c r="M15" s="250"/>
      <c r="N15" s="2">
        <f>COUNT(D15:M15)</f>
        <v>1</v>
      </c>
      <c r="O15" s="8" t="str">
        <f>IF(N15&gt;4,"Y","N")</f>
        <v>N</v>
      </c>
      <c r="P15" s="73">
        <f>SUM(D15:M15)</f>
        <v>1</v>
      </c>
      <c r="Q15" s="75">
        <f t="shared" si="1"/>
        <v>52</v>
      </c>
      <c r="R15" s="76">
        <f>P9-P15</f>
        <v>9</v>
      </c>
      <c r="S15"/>
      <c r="T15"/>
    </row>
    <row r="16" spans="2:20" x14ac:dyDescent="0.25"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</row>
    <row r="17" spans="2:14" x14ac:dyDescent="0.25">
      <c r="B17" s="1"/>
      <c r="C17" s="1"/>
      <c r="D17" s="2">
        <v>1</v>
      </c>
      <c r="E17" s="2">
        <v>2</v>
      </c>
      <c r="F17" s="2">
        <v>3</v>
      </c>
      <c r="G17" s="2">
        <v>4</v>
      </c>
      <c r="H17" s="2">
        <v>5</v>
      </c>
      <c r="I17" s="2">
        <v>6</v>
      </c>
      <c r="J17" s="2">
        <v>7</v>
      </c>
      <c r="K17" s="2">
        <v>8</v>
      </c>
      <c r="L17" s="2">
        <v>9</v>
      </c>
      <c r="M17" s="2">
        <v>10</v>
      </c>
      <c r="N17" s="2"/>
    </row>
    <row r="19" spans="2:14" x14ac:dyDescent="0.25">
      <c r="D19" s="1" t="s">
        <v>32</v>
      </c>
    </row>
    <row r="20" spans="2:14" x14ac:dyDescent="0.25">
      <c r="D20" s="1" t="s">
        <v>37</v>
      </c>
    </row>
    <row r="21" spans="2:14" x14ac:dyDescent="0.25">
      <c r="D21" s="1" t="s">
        <v>132</v>
      </c>
    </row>
    <row r="22" spans="2:14" x14ac:dyDescent="0.25">
      <c r="D22" s="1" t="s">
        <v>33</v>
      </c>
    </row>
    <row r="24" spans="2:14" x14ac:dyDescent="0.25">
      <c r="B24" s="103"/>
    </row>
    <row r="25" spans="2:14" x14ac:dyDescent="0.25">
      <c r="E25" s="124"/>
      <c r="F25" s="9"/>
    </row>
    <row r="26" spans="2:14" x14ac:dyDescent="0.25">
      <c r="E26" s="125"/>
      <c r="F26" s="9"/>
    </row>
    <row r="27" spans="2:14" ht="16.5" thickBot="1" x14ac:dyDescent="0.3">
      <c r="C27" s="122"/>
      <c r="E27" s="360"/>
      <c r="F27" s="360"/>
    </row>
    <row r="28" spans="2:14" ht="16.5" thickTop="1" x14ac:dyDescent="0.25"/>
  </sheetData>
  <sortState xmlns:xlrd2="http://schemas.microsoft.com/office/spreadsheetml/2017/richdata2" ref="B5:P15">
    <sortCondition descending="1" ref="P5:P15"/>
  </sortState>
  <mergeCells count="1">
    <mergeCell ref="E27:F27"/>
  </mergeCells>
  <conditionalFormatting sqref="O5:O15">
    <cfRule type="containsText" dxfId="61" priority="1" operator="containsText" text="N">
      <formula>NOT(ISERROR(SEARCH("N",O5)))</formula>
    </cfRule>
    <cfRule type="cellIs" dxfId="60" priority="2" operator="equal">
      <formula>"Y"</formula>
    </cfRule>
  </conditionalFormatting>
  <printOptions horizontalCentered="1" verticalCentered="1"/>
  <pageMargins left="0.25" right="0.25" top="0.75" bottom="0.75" header="0.3" footer="0.3"/>
  <pageSetup scale="7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B128E-47FF-49D4-8A41-21A4438571A8}">
  <sheetPr codeName="Sheet24">
    <tabColor rgb="FFFF0000"/>
    <pageSetUpPr fitToPage="1"/>
  </sheetPr>
  <dimension ref="B2:T24"/>
  <sheetViews>
    <sheetView zoomScale="90" zoomScaleNormal="90" workbookViewId="0">
      <selection activeCell="K22" sqref="K22"/>
    </sheetView>
  </sheetViews>
  <sheetFormatPr defaultRowHeight="15.75" x14ac:dyDescent="0.25"/>
  <cols>
    <col min="1" max="1" width="2.42578125" style="1" customWidth="1"/>
    <col min="2" max="2" width="15.7109375" style="2" bestFit="1" customWidth="1"/>
    <col min="3" max="3" width="20.5703125" style="2" bestFit="1" customWidth="1"/>
    <col min="4" max="12" width="10.140625" style="1" bestFit="1" customWidth="1"/>
    <col min="13" max="13" width="11.28515625" style="1" bestFit="1" customWidth="1"/>
    <col min="14" max="14" width="7.140625" style="1" bestFit="1" customWidth="1"/>
    <col min="15" max="15" width="4.7109375" style="1" customWidth="1"/>
    <col min="16" max="16" width="7.5703125" style="1" bestFit="1" customWidth="1"/>
    <col min="17" max="17" width="8.42578125" style="1" bestFit="1" customWidth="1"/>
    <col min="18" max="18" width="8.28515625" style="1" bestFit="1" customWidth="1"/>
    <col min="19" max="16384" width="9.140625" style="1"/>
  </cols>
  <sheetData>
    <row r="2" spans="2:20" x14ac:dyDescent="0.25">
      <c r="B2" s="8" t="s">
        <v>11</v>
      </c>
      <c r="D2" s="3" t="s">
        <v>20</v>
      </c>
      <c r="S2"/>
      <c r="T2"/>
    </row>
    <row r="3" spans="2:20" ht="16.5" thickBot="1" x14ac:dyDescent="0.3">
      <c r="S3"/>
      <c r="T3"/>
    </row>
    <row r="4" spans="2:20" ht="32.25" thickBot="1" x14ac:dyDescent="0.3">
      <c r="B4" s="11" t="s">
        <v>4</v>
      </c>
      <c r="C4" s="11" t="s">
        <v>5</v>
      </c>
      <c r="D4" s="115">
        <v>44702</v>
      </c>
      <c r="E4" s="116">
        <v>44703</v>
      </c>
      <c r="F4" s="64">
        <v>44723</v>
      </c>
      <c r="G4" s="65">
        <v>44724</v>
      </c>
      <c r="H4" s="64">
        <v>44765</v>
      </c>
      <c r="I4" s="65">
        <v>44766</v>
      </c>
      <c r="J4" s="64">
        <v>44786</v>
      </c>
      <c r="K4" s="65">
        <v>44787</v>
      </c>
      <c r="L4" s="64">
        <v>44842</v>
      </c>
      <c r="M4" s="65">
        <v>44843</v>
      </c>
      <c r="N4" s="113" t="s">
        <v>40</v>
      </c>
      <c r="O4" s="112" t="s">
        <v>30</v>
      </c>
      <c r="P4" s="66" t="s">
        <v>0</v>
      </c>
      <c r="Q4" s="66" t="s">
        <v>1</v>
      </c>
      <c r="R4" s="67" t="s">
        <v>27</v>
      </c>
      <c r="S4"/>
      <c r="T4"/>
    </row>
    <row r="5" spans="2:20" x14ac:dyDescent="0.25">
      <c r="B5" s="13" t="s">
        <v>258</v>
      </c>
      <c r="C5" s="11" t="s">
        <v>259</v>
      </c>
      <c r="D5" s="243"/>
      <c r="E5" s="244"/>
      <c r="F5" s="243"/>
      <c r="G5" s="244"/>
      <c r="H5" s="243"/>
      <c r="I5" s="244"/>
      <c r="J5" s="17">
        <v>3</v>
      </c>
      <c r="K5" s="18">
        <v>5</v>
      </c>
      <c r="L5" s="243"/>
      <c r="M5" s="244"/>
      <c r="N5" s="2">
        <f t="shared" ref="N5:N11" si="0">COUNT(D5:M5)</f>
        <v>2</v>
      </c>
      <c r="O5" s="8" t="str">
        <f t="shared" ref="O5:O11" si="1">IF(N5&gt;4,"Y","N")</f>
        <v>N</v>
      </c>
      <c r="P5" s="73">
        <f t="shared" ref="P5:P11" si="2">SUM(D5:M5)</f>
        <v>8</v>
      </c>
      <c r="Q5" s="74"/>
      <c r="R5" s="74"/>
      <c r="S5"/>
      <c r="T5"/>
    </row>
    <row r="6" spans="2:20" x14ac:dyDescent="0.25">
      <c r="B6" s="13" t="s">
        <v>260</v>
      </c>
      <c r="C6" s="11" t="s">
        <v>261</v>
      </c>
      <c r="D6" s="247"/>
      <c r="E6" s="248"/>
      <c r="F6" s="247"/>
      <c r="G6" s="248"/>
      <c r="H6" s="247"/>
      <c r="I6" s="248"/>
      <c r="J6" s="247"/>
      <c r="K6" s="29">
        <v>7</v>
      </c>
      <c r="L6" s="247"/>
      <c r="M6" s="248"/>
      <c r="N6" s="2">
        <f t="shared" si="0"/>
        <v>1</v>
      </c>
      <c r="O6" s="8" t="str">
        <f t="shared" si="1"/>
        <v>N</v>
      </c>
      <c r="P6" s="73">
        <f t="shared" si="2"/>
        <v>7</v>
      </c>
      <c r="Q6" s="75">
        <f>$P$5-P6</f>
        <v>1</v>
      </c>
      <c r="R6" s="76">
        <f>P5-P6</f>
        <v>1</v>
      </c>
      <c r="S6"/>
      <c r="T6"/>
    </row>
    <row r="7" spans="2:20" x14ac:dyDescent="0.25">
      <c r="B7" s="13" t="s">
        <v>262</v>
      </c>
      <c r="C7" s="11" t="s">
        <v>263</v>
      </c>
      <c r="D7" s="247"/>
      <c r="E7" s="248"/>
      <c r="F7" s="247"/>
      <c r="G7" s="248"/>
      <c r="H7" s="247"/>
      <c r="I7" s="248"/>
      <c r="J7" s="247"/>
      <c r="K7" s="29">
        <v>3</v>
      </c>
      <c r="L7" s="247"/>
      <c r="M7" s="248"/>
      <c r="N7" s="2">
        <f t="shared" si="0"/>
        <v>1</v>
      </c>
      <c r="O7" s="8" t="str">
        <f t="shared" si="1"/>
        <v>N</v>
      </c>
      <c r="P7" s="73">
        <f t="shared" si="2"/>
        <v>3</v>
      </c>
      <c r="Q7" s="75">
        <f t="shared" ref="Q7:Q10" si="3">$P$5-P7</f>
        <v>5</v>
      </c>
      <c r="R7" s="76">
        <f t="shared" ref="R7:R10" si="4">P6-P7</f>
        <v>4</v>
      </c>
      <c r="S7"/>
      <c r="T7"/>
    </row>
    <row r="8" spans="2:20" x14ac:dyDescent="0.25">
      <c r="B8" s="13" t="s">
        <v>219</v>
      </c>
      <c r="C8" s="11" t="s">
        <v>220</v>
      </c>
      <c r="D8" s="247"/>
      <c r="E8" s="248"/>
      <c r="F8" s="247"/>
      <c r="G8" s="248"/>
      <c r="H8" s="247"/>
      <c r="I8" s="248"/>
      <c r="J8" s="28">
        <v>1</v>
      </c>
      <c r="K8" s="248"/>
      <c r="L8" s="247"/>
      <c r="M8" s="248"/>
      <c r="N8" s="2">
        <f t="shared" si="0"/>
        <v>1</v>
      </c>
      <c r="O8" s="8" t="str">
        <f t="shared" si="1"/>
        <v>N</v>
      </c>
      <c r="P8" s="73">
        <f t="shared" si="2"/>
        <v>1</v>
      </c>
      <c r="Q8" s="75">
        <f t="shared" si="3"/>
        <v>7</v>
      </c>
      <c r="R8" s="76">
        <f t="shared" si="4"/>
        <v>2</v>
      </c>
      <c r="S8"/>
      <c r="T8"/>
    </row>
    <row r="9" spans="2:20" x14ac:dyDescent="0.25">
      <c r="B9" s="13" t="s">
        <v>262</v>
      </c>
      <c r="C9" s="11" t="s">
        <v>264</v>
      </c>
      <c r="D9" s="247"/>
      <c r="E9" s="248"/>
      <c r="F9" s="247"/>
      <c r="G9" s="248"/>
      <c r="H9" s="247"/>
      <c r="I9" s="248"/>
      <c r="J9" s="247"/>
      <c r="K9" s="29">
        <v>1</v>
      </c>
      <c r="L9" s="247"/>
      <c r="M9" s="248"/>
      <c r="N9" s="2">
        <f t="shared" si="0"/>
        <v>1</v>
      </c>
      <c r="O9" s="8" t="str">
        <f t="shared" si="1"/>
        <v>N</v>
      </c>
      <c r="P9" s="73">
        <f t="shared" si="2"/>
        <v>1</v>
      </c>
      <c r="Q9" s="75">
        <f t="shared" si="3"/>
        <v>7</v>
      </c>
      <c r="R9" s="76">
        <f t="shared" si="4"/>
        <v>0</v>
      </c>
      <c r="S9"/>
      <c r="T9"/>
    </row>
    <row r="10" spans="2:20" x14ac:dyDescent="0.25">
      <c r="B10" s="13" t="s">
        <v>82</v>
      </c>
      <c r="C10" s="11" t="s">
        <v>157</v>
      </c>
      <c r="D10" s="247"/>
      <c r="E10" s="248"/>
      <c r="F10" s="247"/>
      <c r="G10" s="248"/>
      <c r="H10" s="247"/>
      <c r="I10" s="248"/>
      <c r="J10" s="247"/>
      <c r="K10" s="248"/>
      <c r="L10" s="374">
        <v>1</v>
      </c>
      <c r="M10" s="29">
        <v>1</v>
      </c>
      <c r="N10" s="2">
        <f t="shared" si="0"/>
        <v>2</v>
      </c>
      <c r="O10" s="8" t="str">
        <f t="shared" si="1"/>
        <v>N</v>
      </c>
      <c r="P10" s="73">
        <f t="shared" si="2"/>
        <v>2</v>
      </c>
      <c r="Q10" s="75">
        <f t="shared" si="3"/>
        <v>6</v>
      </c>
      <c r="R10" s="76">
        <f t="shared" si="4"/>
        <v>-1</v>
      </c>
      <c r="S10"/>
      <c r="T10"/>
    </row>
    <row r="11" spans="2:20" ht="16.5" thickBot="1" x14ac:dyDescent="0.3">
      <c r="B11" s="12"/>
      <c r="C11" s="15"/>
      <c r="D11" s="23"/>
      <c r="E11" s="24"/>
      <c r="F11" s="23"/>
      <c r="G11" s="24"/>
      <c r="H11" s="23"/>
      <c r="I11" s="24"/>
      <c r="J11" s="23"/>
      <c r="K11" s="24"/>
      <c r="L11" s="21"/>
      <c r="M11" s="24"/>
      <c r="N11" s="2">
        <f t="shared" si="0"/>
        <v>0</v>
      </c>
      <c r="O11" s="8" t="str">
        <f t="shared" si="1"/>
        <v>N</v>
      </c>
      <c r="P11" s="73">
        <f t="shared" si="2"/>
        <v>0</v>
      </c>
      <c r="Q11" s="75">
        <f>$P$5-P11</f>
        <v>8</v>
      </c>
      <c r="R11" s="76">
        <f>P6-P11</f>
        <v>7</v>
      </c>
      <c r="S11"/>
      <c r="T11"/>
    </row>
    <row r="12" spans="2:20" x14ac:dyDescent="0.25">
      <c r="B12" s="1"/>
      <c r="C12" s="1"/>
    </row>
    <row r="13" spans="2:20" x14ac:dyDescent="0.25">
      <c r="D13" s="2">
        <v>1</v>
      </c>
      <c r="E13" s="2">
        <v>2</v>
      </c>
      <c r="F13" s="2">
        <v>3</v>
      </c>
      <c r="G13" s="2">
        <v>4</v>
      </c>
      <c r="H13" s="2">
        <v>5</v>
      </c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2"/>
    </row>
    <row r="15" spans="2:20" x14ac:dyDescent="0.25">
      <c r="D15" s="1" t="s">
        <v>32</v>
      </c>
    </row>
    <row r="16" spans="2:20" x14ac:dyDescent="0.25">
      <c r="D16" s="1" t="s">
        <v>37</v>
      </c>
    </row>
    <row r="17" spans="2:8" x14ac:dyDescent="0.25">
      <c r="D17" s="1" t="s">
        <v>132</v>
      </c>
    </row>
    <row r="18" spans="2:8" x14ac:dyDescent="0.25">
      <c r="D18" s="1" t="s">
        <v>33</v>
      </c>
    </row>
    <row r="20" spans="2:8" x14ac:dyDescent="0.25">
      <c r="B20"/>
      <c r="C20"/>
      <c r="D20"/>
      <c r="E20"/>
      <c r="F20"/>
      <c r="G20"/>
      <c r="H20"/>
    </row>
    <row r="21" spans="2:8" x14ac:dyDescent="0.25">
      <c r="B21"/>
      <c r="C21"/>
      <c r="D21"/>
      <c r="E21"/>
      <c r="F21"/>
      <c r="G21"/>
      <c r="H21"/>
    </row>
    <row r="22" spans="2:8" x14ac:dyDescent="0.25">
      <c r="B22"/>
      <c r="C22"/>
      <c r="D22"/>
      <c r="E22"/>
      <c r="F22"/>
      <c r="G22"/>
      <c r="H22"/>
    </row>
    <row r="23" spans="2:8" x14ac:dyDescent="0.25">
      <c r="B23"/>
      <c r="C23"/>
      <c r="D23"/>
      <c r="E23"/>
      <c r="F23"/>
      <c r="G23"/>
      <c r="H23"/>
    </row>
    <row r="24" spans="2:8" x14ac:dyDescent="0.25">
      <c r="B24"/>
      <c r="C24"/>
      <c r="D24"/>
      <c r="E24"/>
      <c r="F24"/>
      <c r="G24"/>
      <c r="H24"/>
    </row>
  </sheetData>
  <sortState xmlns:xlrd2="http://schemas.microsoft.com/office/spreadsheetml/2017/richdata2" ref="B5:P11">
    <sortCondition descending="1" ref="P5:P11"/>
  </sortState>
  <conditionalFormatting sqref="O5:O11">
    <cfRule type="containsText" dxfId="59" priority="1" operator="containsText" text="N">
      <formula>NOT(ISERROR(SEARCH("N",O5)))</formula>
    </cfRule>
    <cfRule type="cellIs" dxfId="58" priority="2" operator="equal">
      <formula>"Y"</formula>
    </cfRule>
  </conditionalFormatting>
  <printOptions horizontalCentered="1" verticalCentered="1"/>
  <pageMargins left="0.25" right="0.25" top="0.75" bottom="0.75" header="0.3" footer="0.3"/>
  <pageSetup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1408C-8BE4-4C78-A95B-DF31EEE8B96A}">
  <sheetPr codeName="Sheet6">
    <pageSetUpPr fitToPage="1"/>
  </sheetPr>
  <dimension ref="A2:T28"/>
  <sheetViews>
    <sheetView zoomScale="90" zoomScaleNormal="90" workbookViewId="0">
      <selection activeCell="O18" sqref="O18"/>
    </sheetView>
  </sheetViews>
  <sheetFormatPr defaultRowHeight="15.75" x14ac:dyDescent="0.25"/>
  <cols>
    <col min="1" max="1" width="2.140625" style="1" customWidth="1"/>
    <col min="2" max="2" width="22.5703125" style="2" bestFit="1" customWidth="1"/>
    <col min="3" max="3" width="20.42578125" style="2" bestFit="1" customWidth="1"/>
    <col min="4" max="4" width="10.5703125" style="1" customWidth="1"/>
    <col min="5" max="5" width="10.42578125" style="1" customWidth="1"/>
    <col min="6" max="12" width="10.140625" style="1" bestFit="1" customWidth="1"/>
    <col min="13" max="13" width="11.28515625" style="1" bestFit="1" customWidth="1"/>
    <col min="14" max="14" width="8.42578125" style="1" customWidth="1"/>
    <col min="15" max="15" width="5.28515625" style="1" customWidth="1"/>
    <col min="16" max="16" width="7.7109375" style="1" bestFit="1" customWidth="1"/>
    <col min="17" max="17" width="8.42578125" style="1" bestFit="1" customWidth="1"/>
    <col min="18" max="18" width="8.5703125" style="1" bestFit="1" customWidth="1"/>
    <col min="19" max="16384" width="9.140625" style="1"/>
  </cols>
  <sheetData>
    <row r="2" spans="1:20" x14ac:dyDescent="0.25">
      <c r="B2" s="8" t="s">
        <v>11</v>
      </c>
      <c r="D2" s="3" t="s">
        <v>12</v>
      </c>
      <c r="S2"/>
      <c r="T2"/>
    </row>
    <row r="3" spans="1:20" ht="16.5" thickBot="1" x14ac:dyDescent="0.3">
      <c r="S3"/>
      <c r="T3"/>
    </row>
    <row r="4" spans="1:20" s="53" customFormat="1" ht="32.25" thickBot="1" x14ac:dyDescent="0.3">
      <c r="B4" s="82" t="s">
        <v>4</v>
      </c>
      <c r="C4" s="82" t="s">
        <v>5</v>
      </c>
      <c r="D4" s="115">
        <v>44702</v>
      </c>
      <c r="E4" s="116">
        <v>44703</v>
      </c>
      <c r="F4" s="64">
        <v>44723</v>
      </c>
      <c r="G4" s="65">
        <v>44724</v>
      </c>
      <c r="H4" s="64">
        <v>44765</v>
      </c>
      <c r="I4" s="65">
        <v>44766</v>
      </c>
      <c r="J4" s="64">
        <v>44786</v>
      </c>
      <c r="K4" s="65">
        <v>44787</v>
      </c>
      <c r="L4" s="64">
        <v>44842</v>
      </c>
      <c r="M4" s="65">
        <v>44843</v>
      </c>
      <c r="N4" s="113" t="s">
        <v>40</v>
      </c>
      <c r="O4" s="112" t="s">
        <v>30</v>
      </c>
      <c r="P4" s="66" t="s">
        <v>0</v>
      </c>
      <c r="Q4" s="66" t="s">
        <v>1</v>
      </c>
      <c r="R4" s="67" t="s">
        <v>27</v>
      </c>
      <c r="S4" s="55"/>
      <c r="T4" s="55"/>
    </row>
    <row r="5" spans="1:20" x14ac:dyDescent="0.25">
      <c r="B5" s="12" t="s">
        <v>172</v>
      </c>
      <c r="C5" s="15" t="s">
        <v>191</v>
      </c>
      <c r="D5" s="243"/>
      <c r="E5" s="244"/>
      <c r="F5" s="17">
        <v>1</v>
      </c>
      <c r="G5" s="244"/>
      <c r="H5" s="17">
        <v>3</v>
      </c>
      <c r="I5" s="18">
        <v>3</v>
      </c>
      <c r="J5" s="17">
        <v>8</v>
      </c>
      <c r="K5" s="18">
        <v>7</v>
      </c>
      <c r="L5" s="17">
        <v>5</v>
      </c>
      <c r="M5" s="18">
        <v>5</v>
      </c>
      <c r="N5" s="2">
        <f>COUNT(D5:M5)</f>
        <v>7</v>
      </c>
      <c r="O5" s="8" t="str">
        <f>IF(N5&gt;4,"Y","N")</f>
        <v>Y</v>
      </c>
      <c r="P5" s="73">
        <f>SUM(D5:M5)</f>
        <v>32</v>
      </c>
      <c r="Q5" s="74"/>
      <c r="R5" s="74"/>
      <c r="S5"/>
      <c r="T5"/>
    </row>
    <row r="6" spans="1:20" x14ac:dyDescent="0.25">
      <c r="B6" s="12" t="s">
        <v>265</v>
      </c>
      <c r="C6" s="15" t="s">
        <v>266</v>
      </c>
      <c r="D6" s="247"/>
      <c r="E6" s="248"/>
      <c r="F6" s="243"/>
      <c r="G6" s="244"/>
      <c r="H6" s="243"/>
      <c r="I6" s="244"/>
      <c r="J6" s="17">
        <v>10</v>
      </c>
      <c r="K6" s="18">
        <v>9</v>
      </c>
      <c r="L6" s="243"/>
      <c r="M6" s="18"/>
      <c r="N6" s="2">
        <f>COUNT(D6:M6)</f>
        <v>2</v>
      </c>
      <c r="O6" s="8" t="str">
        <f>IF(N6&gt;4,"Y","N")</f>
        <v>N</v>
      </c>
      <c r="P6" s="73">
        <f>SUM(D6:M6)</f>
        <v>19</v>
      </c>
      <c r="Q6" s="75">
        <f>$P$5-P6</f>
        <v>13</v>
      </c>
      <c r="R6" s="76">
        <f>P5-P6</f>
        <v>13</v>
      </c>
      <c r="S6"/>
      <c r="T6"/>
    </row>
    <row r="7" spans="1:20" x14ac:dyDescent="0.25">
      <c r="B7" s="13" t="s">
        <v>82</v>
      </c>
      <c r="C7" s="11" t="s">
        <v>139</v>
      </c>
      <c r="D7" s="17">
        <v>1</v>
      </c>
      <c r="E7" s="18">
        <v>1</v>
      </c>
      <c r="F7" s="17">
        <v>3</v>
      </c>
      <c r="G7" s="18">
        <v>1</v>
      </c>
      <c r="H7" s="17">
        <v>1</v>
      </c>
      <c r="I7" s="18">
        <v>1</v>
      </c>
      <c r="J7" s="17">
        <v>2</v>
      </c>
      <c r="K7" s="18">
        <v>1</v>
      </c>
      <c r="L7" s="17">
        <v>3</v>
      </c>
      <c r="M7" s="18">
        <v>1</v>
      </c>
      <c r="N7" s="2">
        <f>COUNT(D7:M7)</f>
        <v>10</v>
      </c>
      <c r="O7" s="8" t="str">
        <f>IF(N7&gt;4,"Y","N")</f>
        <v>Y</v>
      </c>
      <c r="P7" s="73">
        <f>SUM(D7:M7)</f>
        <v>15</v>
      </c>
      <c r="Q7" s="75">
        <f t="shared" ref="Q7:Q13" si="0">$P$5-P7</f>
        <v>17</v>
      </c>
      <c r="R7" s="76">
        <f>P6-P7</f>
        <v>4</v>
      </c>
      <c r="S7"/>
      <c r="T7"/>
    </row>
    <row r="8" spans="1:20" x14ac:dyDescent="0.25">
      <c r="B8" s="12" t="s">
        <v>267</v>
      </c>
      <c r="C8" s="15" t="s">
        <v>268</v>
      </c>
      <c r="D8" s="247"/>
      <c r="E8" s="248"/>
      <c r="F8" s="247"/>
      <c r="G8" s="248"/>
      <c r="H8" s="247"/>
      <c r="I8" s="248"/>
      <c r="J8" s="28">
        <v>6</v>
      </c>
      <c r="K8" s="29">
        <v>3</v>
      </c>
      <c r="L8" s="247"/>
      <c r="M8" s="29"/>
      <c r="N8" s="2">
        <f>COUNT(D8:M8)</f>
        <v>2</v>
      </c>
      <c r="O8" s="8" t="str">
        <f>IF(N8&gt;4,"Y","N")</f>
        <v>N</v>
      </c>
      <c r="P8" s="73">
        <f>SUM(D8:M8)</f>
        <v>9</v>
      </c>
      <c r="Q8" s="75">
        <f t="shared" ref="Q8:Q11" si="1">$P$5-P8</f>
        <v>23</v>
      </c>
      <c r="R8" s="76">
        <f t="shared" ref="R8:R9" si="2">P7-P8</f>
        <v>6</v>
      </c>
      <c r="S8"/>
      <c r="T8"/>
    </row>
    <row r="9" spans="1:20" x14ac:dyDescent="0.25">
      <c r="B9" s="12" t="s">
        <v>85</v>
      </c>
      <c r="C9" s="15" t="s">
        <v>89</v>
      </c>
      <c r="D9" s="247"/>
      <c r="E9" s="248"/>
      <c r="F9" s="247"/>
      <c r="G9" s="248"/>
      <c r="H9" s="247"/>
      <c r="I9" s="248"/>
      <c r="J9" s="28">
        <v>4</v>
      </c>
      <c r="K9" s="248"/>
      <c r="L9" s="28">
        <v>1</v>
      </c>
      <c r="M9" s="29">
        <v>3</v>
      </c>
      <c r="N9" s="2">
        <f>COUNT(D9:M9)</f>
        <v>3</v>
      </c>
      <c r="O9" s="8" t="str">
        <f>IF(N9&gt;4,"Y","N")</f>
        <v>N</v>
      </c>
      <c r="P9" s="73">
        <f>SUM(D9:M9)</f>
        <v>8</v>
      </c>
      <c r="Q9" s="75">
        <f t="shared" si="1"/>
        <v>24</v>
      </c>
      <c r="R9" s="76">
        <f t="shared" si="2"/>
        <v>1</v>
      </c>
      <c r="S9"/>
      <c r="T9"/>
    </row>
    <row r="10" spans="1:20" x14ac:dyDescent="0.25">
      <c r="B10" s="12" t="s">
        <v>269</v>
      </c>
      <c r="C10" s="15" t="s">
        <v>270</v>
      </c>
      <c r="D10" s="247"/>
      <c r="E10" s="248"/>
      <c r="F10" s="247"/>
      <c r="G10" s="248"/>
      <c r="H10" s="247"/>
      <c r="I10" s="248"/>
      <c r="J10" s="28">
        <v>0</v>
      </c>
      <c r="K10" s="29">
        <v>5</v>
      </c>
      <c r="L10" s="247"/>
      <c r="M10" s="29"/>
      <c r="N10" s="2">
        <f>COUNT(D10:M10)</f>
        <v>2</v>
      </c>
      <c r="O10" s="8" t="str">
        <f>IF(N10&gt;4,"Y","N")</f>
        <v>N</v>
      </c>
      <c r="P10" s="73">
        <f>SUM(D10:M10)</f>
        <v>5</v>
      </c>
      <c r="Q10" s="75">
        <f t="shared" si="1"/>
        <v>27</v>
      </c>
      <c r="R10" s="76"/>
      <c r="S10"/>
      <c r="T10"/>
    </row>
    <row r="11" spans="1:20" x14ac:dyDescent="0.25">
      <c r="B11" s="13" t="s">
        <v>85</v>
      </c>
      <c r="C11" s="11" t="s">
        <v>86</v>
      </c>
      <c r="D11" s="28">
        <v>3</v>
      </c>
      <c r="E11" s="248"/>
      <c r="F11" s="247"/>
      <c r="G11" s="248"/>
      <c r="H11" s="247"/>
      <c r="I11" s="248"/>
      <c r="J11" s="247"/>
      <c r="K11" s="248"/>
      <c r="L11" s="247"/>
      <c r="M11" s="29"/>
      <c r="N11" s="2">
        <f>COUNT(D11:M11)</f>
        <v>1</v>
      </c>
      <c r="O11" s="8" t="str">
        <f>IF(N11&gt;4,"Y","N")</f>
        <v>N</v>
      </c>
      <c r="P11" s="73">
        <f>SUM(D11:M11)</f>
        <v>3</v>
      </c>
      <c r="Q11" s="75">
        <f t="shared" si="1"/>
        <v>29</v>
      </c>
      <c r="R11" s="76"/>
      <c r="S11"/>
      <c r="T11"/>
    </row>
    <row r="12" spans="1:20" x14ac:dyDescent="0.25">
      <c r="B12" s="12"/>
      <c r="C12" s="15"/>
      <c r="D12" s="28"/>
      <c r="E12" s="29"/>
      <c r="F12" s="28"/>
      <c r="G12" s="29"/>
      <c r="H12" s="28"/>
      <c r="I12" s="29"/>
      <c r="J12" s="28"/>
      <c r="K12" s="29"/>
      <c r="L12" s="28"/>
      <c r="M12" s="29"/>
      <c r="N12" s="2">
        <f t="shared" ref="N5:N12" si="3">COUNT(D12:M12)</f>
        <v>0</v>
      </c>
      <c r="O12" s="8" t="str">
        <f t="shared" ref="O5:O12" si="4">IF(N12&gt;4,"Y","N")</f>
        <v>N</v>
      </c>
      <c r="P12" s="73">
        <f t="shared" ref="P5:P12" si="5">SUM(D12:M12)</f>
        <v>0</v>
      </c>
      <c r="Q12" s="75">
        <f t="shared" ref="Q12" si="6">$P$5-P12</f>
        <v>32</v>
      </c>
      <c r="R12" s="76"/>
      <c r="S12"/>
      <c r="T12"/>
    </row>
    <row r="13" spans="1:20" ht="16.5" thickBot="1" x14ac:dyDescent="0.3">
      <c r="B13" s="12"/>
      <c r="C13" s="15"/>
      <c r="D13" s="23"/>
      <c r="E13" s="24"/>
      <c r="F13" s="23"/>
      <c r="G13" s="24"/>
      <c r="H13" s="23"/>
      <c r="I13" s="24"/>
      <c r="J13" s="23"/>
      <c r="K13" s="24"/>
      <c r="L13" s="23"/>
      <c r="M13" s="24"/>
      <c r="N13" s="2">
        <f t="shared" ref="N13" si="7">COUNT(D13:M13)</f>
        <v>0</v>
      </c>
      <c r="O13" s="8" t="str">
        <f t="shared" ref="O13" si="8">IF(N13&gt;4,"Y","N")</f>
        <v>N</v>
      </c>
      <c r="P13" s="73">
        <f t="shared" ref="P13" si="9">SUM(D13:M13)</f>
        <v>0</v>
      </c>
      <c r="Q13" s="75">
        <f t="shared" si="0"/>
        <v>32</v>
      </c>
      <c r="R13" s="76">
        <f>P7-P13</f>
        <v>15</v>
      </c>
      <c r="S13"/>
      <c r="T13"/>
    </row>
    <row r="14" spans="1:20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</row>
    <row r="15" spans="1:20" x14ac:dyDescent="0.25">
      <c r="B15" s="1"/>
      <c r="C15" s="1"/>
      <c r="D15" s="2">
        <v>1</v>
      </c>
      <c r="E15" s="2">
        <v>2</v>
      </c>
      <c r="F15" s="2">
        <v>3</v>
      </c>
      <c r="G15" s="2">
        <v>4</v>
      </c>
      <c r="H15" s="2">
        <v>5</v>
      </c>
      <c r="I15" s="2">
        <v>6</v>
      </c>
      <c r="J15" s="2">
        <v>7</v>
      </c>
      <c r="K15" s="2">
        <v>8</v>
      </c>
      <c r="L15" s="2">
        <v>9</v>
      </c>
      <c r="M15" s="2">
        <v>10</v>
      </c>
      <c r="N15" s="2"/>
    </row>
    <row r="16" spans="1:20" x14ac:dyDescent="0.25">
      <c r="B16" s="1"/>
      <c r="C16" s="1"/>
    </row>
    <row r="17" spans="2:10" x14ac:dyDescent="0.25">
      <c r="D17" s="1" t="s">
        <v>32</v>
      </c>
    </row>
    <row r="18" spans="2:10" x14ac:dyDescent="0.25">
      <c r="D18" s="1" t="s">
        <v>37</v>
      </c>
    </row>
    <row r="19" spans="2:10" x14ac:dyDescent="0.25">
      <c r="D19" s="1" t="s">
        <v>132</v>
      </c>
    </row>
    <row r="20" spans="2:10" x14ac:dyDescent="0.25">
      <c r="D20" s="1" t="s">
        <v>33</v>
      </c>
    </row>
    <row r="22" spans="2:10" x14ac:dyDescent="0.25">
      <c r="B22"/>
      <c r="C22"/>
      <c r="D22"/>
      <c r="E22"/>
      <c r="F22"/>
      <c r="G22"/>
      <c r="H22"/>
      <c r="I22"/>
      <c r="J22"/>
    </row>
    <row r="23" spans="2:10" x14ac:dyDescent="0.25">
      <c r="B23"/>
      <c r="C23"/>
      <c r="D23"/>
      <c r="E23"/>
      <c r="F23"/>
      <c r="G23"/>
      <c r="H23"/>
      <c r="I23"/>
      <c r="J23"/>
    </row>
    <row r="24" spans="2:10" x14ac:dyDescent="0.25">
      <c r="B24"/>
      <c r="C24"/>
      <c r="D24"/>
      <c r="E24"/>
      <c r="F24"/>
      <c r="G24"/>
      <c r="H24"/>
      <c r="I24"/>
      <c r="J24"/>
    </row>
    <row r="25" spans="2:10" x14ac:dyDescent="0.25">
      <c r="B25"/>
      <c r="C25"/>
      <c r="D25"/>
      <c r="E25"/>
      <c r="F25"/>
      <c r="G25"/>
      <c r="H25"/>
      <c r="I25"/>
      <c r="J25"/>
    </row>
    <row r="26" spans="2:10" x14ac:dyDescent="0.25">
      <c r="B26"/>
      <c r="C26"/>
      <c r="D26"/>
      <c r="E26"/>
      <c r="F26"/>
      <c r="G26"/>
      <c r="H26"/>
      <c r="I26"/>
      <c r="J26"/>
    </row>
    <row r="27" spans="2:10" x14ac:dyDescent="0.25">
      <c r="B27"/>
      <c r="C27"/>
      <c r="D27"/>
      <c r="E27"/>
      <c r="F27"/>
      <c r="G27"/>
      <c r="H27"/>
      <c r="I27"/>
      <c r="J27"/>
    </row>
    <row r="28" spans="2:10" x14ac:dyDescent="0.25">
      <c r="B28"/>
      <c r="C28"/>
      <c r="D28"/>
      <c r="E28"/>
      <c r="F28"/>
      <c r="G28"/>
      <c r="H28"/>
      <c r="I28"/>
      <c r="J28"/>
    </row>
  </sheetData>
  <sortState xmlns:xlrd2="http://schemas.microsoft.com/office/spreadsheetml/2017/richdata2" ref="B5:P11">
    <sortCondition descending="1" ref="P5:P11"/>
  </sortState>
  <conditionalFormatting sqref="O5:O13">
    <cfRule type="containsText" dxfId="57" priority="1" operator="containsText" text="N">
      <formula>NOT(ISERROR(SEARCH("N",O5)))</formula>
    </cfRule>
    <cfRule type="cellIs" dxfId="56" priority="2" operator="equal">
      <formula>"Y"</formula>
    </cfRule>
  </conditionalFormatting>
  <printOptions horizontalCentered="1" verticalCentered="1"/>
  <pageMargins left="0.25" right="0.25" top="0.75" bottom="0.75" header="0.3" footer="0.3"/>
  <pageSetup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319D6-9DB2-49C4-914E-3AD633271767}">
  <sheetPr>
    <pageSetUpPr fitToPage="1"/>
  </sheetPr>
  <dimension ref="B2:T20"/>
  <sheetViews>
    <sheetView zoomScale="90" zoomScaleNormal="90" workbookViewId="0">
      <selection activeCell="N24" sqref="N24"/>
    </sheetView>
  </sheetViews>
  <sheetFormatPr defaultRowHeight="15.75" x14ac:dyDescent="0.25"/>
  <cols>
    <col min="1" max="1" width="3.7109375" style="1" customWidth="1"/>
    <col min="2" max="2" width="25.28515625" style="2" bestFit="1" customWidth="1"/>
    <col min="3" max="3" width="20.5703125" style="2" bestFit="1" customWidth="1"/>
    <col min="4" max="12" width="10.140625" style="1" bestFit="1" customWidth="1"/>
    <col min="13" max="13" width="11.28515625" style="1" bestFit="1" customWidth="1"/>
    <col min="14" max="14" width="7.7109375" style="1" customWidth="1"/>
    <col min="15" max="15" width="5" style="1" customWidth="1"/>
    <col min="16" max="16" width="6.7109375" style="1" bestFit="1" customWidth="1"/>
    <col min="17" max="17" width="7.85546875" style="1" bestFit="1" customWidth="1"/>
    <col min="18" max="18" width="8.5703125" style="1" bestFit="1" customWidth="1"/>
    <col min="19" max="16384" width="9.140625" style="1"/>
  </cols>
  <sheetData>
    <row r="2" spans="2:20" x14ac:dyDescent="0.25">
      <c r="B2" s="2" t="s">
        <v>11</v>
      </c>
      <c r="D2" s="3" t="s">
        <v>39</v>
      </c>
      <c r="S2"/>
      <c r="T2"/>
    </row>
    <row r="3" spans="2:20" ht="16.5" thickBot="1" x14ac:dyDescent="0.3">
      <c r="S3"/>
      <c r="T3"/>
    </row>
    <row r="4" spans="2:20" ht="27" customHeight="1" thickBot="1" x14ac:dyDescent="0.3">
      <c r="B4" s="80" t="s">
        <v>4</v>
      </c>
      <c r="C4" s="78" t="s">
        <v>5</v>
      </c>
      <c r="D4" s="64">
        <v>44702</v>
      </c>
      <c r="E4" s="65">
        <v>44703</v>
      </c>
      <c r="F4" s="64">
        <v>44723</v>
      </c>
      <c r="G4" s="65">
        <v>44724</v>
      </c>
      <c r="H4" s="64">
        <v>44765</v>
      </c>
      <c r="I4" s="65">
        <v>44766</v>
      </c>
      <c r="J4" s="64">
        <v>44786</v>
      </c>
      <c r="K4" s="65">
        <v>44787</v>
      </c>
      <c r="L4" s="64">
        <v>44842</v>
      </c>
      <c r="M4" s="65">
        <v>44843</v>
      </c>
      <c r="N4" s="113" t="s">
        <v>40</v>
      </c>
      <c r="O4" s="112" t="s">
        <v>30</v>
      </c>
      <c r="P4" s="66" t="s">
        <v>0</v>
      </c>
      <c r="Q4" s="66" t="s">
        <v>1</v>
      </c>
      <c r="R4" s="67" t="s">
        <v>27</v>
      </c>
      <c r="S4"/>
      <c r="T4"/>
    </row>
    <row r="5" spans="2:20" x14ac:dyDescent="0.25">
      <c r="B5" s="61" t="s">
        <v>80</v>
      </c>
      <c r="C5" s="32" t="s">
        <v>81</v>
      </c>
      <c r="D5" s="35"/>
      <c r="E5" s="36"/>
      <c r="F5" s="35"/>
      <c r="G5" s="36"/>
      <c r="H5" s="30">
        <v>1</v>
      </c>
      <c r="I5" s="31">
        <v>1</v>
      </c>
      <c r="J5" s="30">
        <v>1</v>
      </c>
      <c r="K5" s="36"/>
      <c r="L5" s="372">
        <v>1</v>
      </c>
      <c r="M5" s="373">
        <v>1</v>
      </c>
      <c r="N5" s="2">
        <f>COUNT(D5:M5)</f>
        <v>5</v>
      </c>
      <c r="O5" s="8" t="str">
        <f>IF(N5&gt;4,"Y","N")</f>
        <v>Y</v>
      </c>
      <c r="P5" s="73">
        <f t="shared" ref="P5:P6" si="0">SUM(D5:M5)</f>
        <v>5</v>
      </c>
      <c r="Q5" s="74"/>
      <c r="R5" s="74"/>
      <c r="S5"/>
      <c r="T5"/>
    </row>
    <row r="6" spans="2:20" ht="16.5" thickBot="1" x14ac:dyDescent="0.3">
      <c r="B6" s="45"/>
      <c r="C6" s="47"/>
      <c r="D6" s="249"/>
      <c r="E6" s="250"/>
      <c r="F6" s="249"/>
      <c r="G6" s="250"/>
      <c r="H6" s="23"/>
      <c r="I6" s="24"/>
      <c r="J6" s="23"/>
      <c r="K6" s="24"/>
      <c r="L6" s="21"/>
      <c r="M6" s="22"/>
      <c r="N6" s="2"/>
      <c r="O6" s="8"/>
      <c r="P6" s="73">
        <f t="shared" si="0"/>
        <v>0</v>
      </c>
      <c r="Q6" s="75">
        <f>$P$5-P6</f>
        <v>5</v>
      </c>
      <c r="R6" s="76">
        <f>P5-P6</f>
        <v>5</v>
      </c>
      <c r="S6"/>
      <c r="T6"/>
    </row>
    <row r="8" spans="2:20" x14ac:dyDescent="0.25">
      <c r="D8" s="2">
        <v>1</v>
      </c>
      <c r="E8" s="2">
        <v>2</v>
      </c>
      <c r="F8" s="2">
        <v>3</v>
      </c>
      <c r="G8" s="2">
        <v>4</v>
      </c>
      <c r="H8" s="2">
        <v>5</v>
      </c>
      <c r="I8" s="2">
        <v>6</v>
      </c>
      <c r="J8" s="2">
        <v>7</v>
      </c>
      <c r="K8" s="2">
        <v>8</v>
      </c>
      <c r="L8" s="2">
        <v>9</v>
      </c>
      <c r="M8" s="2">
        <v>10</v>
      </c>
      <c r="N8" s="2"/>
    </row>
    <row r="10" spans="2:20" x14ac:dyDescent="0.25">
      <c r="D10" s="1" t="s">
        <v>32</v>
      </c>
    </row>
    <row r="11" spans="2:20" x14ac:dyDescent="0.25">
      <c r="D11" s="1" t="s">
        <v>37</v>
      </c>
    </row>
    <row r="12" spans="2:20" x14ac:dyDescent="0.25">
      <c r="D12" s="1" t="s">
        <v>132</v>
      </c>
    </row>
    <row r="13" spans="2:20" x14ac:dyDescent="0.25">
      <c r="D13" s="1" t="s">
        <v>33</v>
      </c>
    </row>
    <row r="15" spans="2:20" x14ac:dyDescent="0.25">
      <c r="B15" s="103"/>
      <c r="C15"/>
    </row>
    <row r="16" spans="2:20" x14ac:dyDescent="0.25">
      <c r="C16"/>
    </row>
    <row r="17" spans="3:3" x14ac:dyDescent="0.25">
      <c r="C17"/>
    </row>
    <row r="18" spans="3:3" x14ac:dyDescent="0.25">
      <c r="C18"/>
    </row>
    <row r="19" spans="3:3" x14ac:dyDescent="0.25">
      <c r="C19"/>
    </row>
    <row r="20" spans="3:3" x14ac:dyDescent="0.25">
      <c r="C20"/>
    </row>
  </sheetData>
  <conditionalFormatting sqref="O5:O6">
    <cfRule type="containsText" dxfId="55" priority="1" operator="containsText" text="N">
      <formula>NOT(ISERROR(SEARCH("N",O5)))</formula>
    </cfRule>
    <cfRule type="cellIs" dxfId="54" priority="2" operator="equal">
      <formula>"Y"</formula>
    </cfRule>
  </conditionalFormatting>
  <printOptions horizontalCentered="1" verticalCentered="1"/>
  <pageMargins left="0.25" right="0.25" top="0.75" bottom="0.75" header="0.3" footer="0.3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32</vt:i4>
      </vt:variant>
    </vt:vector>
  </HeadingPairs>
  <TitlesOfParts>
    <vt:vector size="65" baseType="lpstr">
      <vt:lpstr>Stockman Saddle</vt:lpstr>
      <vt:lpstr>Open Herd Work</vt:lpstr>
      <vt:lpstr>NP Herd Work</vt:lpstr>
      <vt:lpstr>GR Herd Work</vt:lpstr>
      <vt:lpstr>GH Herd Work</vt:lpstr>
      <vt:lpstr>Youth WTT</vt:lpstr>
      <vt:lpstr>OB</vt:lpstr>
      <vt:lpstr>LOB</vt:lpstr>
      <vt:lpstr>NPB</vt:lpstr>
      <vt:lpstr>INPB</vt:lpstr>
      <vt:lpstr>LNPB</vt:lpstr>
      <vt:lpstr>SNPB</vt:lpstr>
      <vt:lpstr>NP Box</vt:lpstr>
      <vt:lpstr>Int Box</vt:lpstr>
      <vt:lpstr>Open HAck</vt:lpstr>
      <vt:lpstr>LOH</vt:lpstr>
      <vt:lpstr>NP Hack</vt:lpstr>
      <vt:lpstr>Lmt Box</vt:lpstr>
      <vt:lpstr>OTR</vt:lpstr>
      <vt:lpstr>NPTR</vt:lpstr>
      <vt:lpstr>Youth Fence</vt:lpstr>
      <vt:lpstr>Box Drive</vt:lpstr>
      <vt:lpstr>NYWCH</vt:lpstr>
      <vt:lpstr>NY A WCH</vt:lpstr>
      <vt:lpstr>Nov Youth</vt:lpstr>
      <vt:lpstr>Green Rider 1</vt:lpstr>
      <vt:lpstr>Green Rider 2</vt:lpstr>
      <vt:lpstr>GH Box</vt:lpstr>
      <vt:lpstr>Rookie Box</vt:lpstr>
      <vt:lpstr>Rail</vt:lpstr>
      <vt:lpstr>Ranch Riding</vt:lpstr>
      <vt:lpstr>Ranch Reining</vt:lpstr>
      <vt:lpstr>Ranch Boxing</vt:lpstr>
      <vt:lpstr>'Box Drive'!Print_Area</vt:lpstr>
      <vt:lpstr>'GH Box'!Print_Area</vt:lpstr>
      <vt:lpstr>'GH Herd Work'!Print_Area</vt:lpstr>
      <vt:lpstr>'GR Herd Work'!Print_Area</vt:lpstr>
      <vt:lpstr>'Green Rider 1'!Print_Area</vt:lpstr>
      <vt:lpstr>'Green Rider 2'!Print_Area</vt:lpstr>
      <vt:lpstr>INPB!Print_Area</vt:lpstr>
      <vt:lpstr>'Int Box'!Print_Area</vt:lpstr>
      <vt:lpstr>'Lmt Box'!Print_Area</vt:lpstr>
      <vt:lpstr>LNPB!Print_Area</vt:lpstr>
      <vt:lpstr>LOB!Print_Area</vt:lpstr>
      <vt:lpstr>LOH!Print_Area</vt:lpstr>
      <vt:lpstr>'Nov Youth'!Print_Area</vt:lpstr>
      <vt:lpstr>'NP Box'!Print_Area</vt:lpstr>
      <vt:lpstr>'NP Hack'!Print_Area</vt:lpstr>
      <vt:lpstr>'NP Herd Work'!Print_Area</vt:lpstr>
      <vt:lpstr>NPB!Print_Area</vt:lpstr>
      <vt:lpstr>NPTR!Print_Area</vt:lpstr>
      <vt:lpstr>'NY A WCH'!Print_Area</vt:lpstr>
      <vt:lpstr>NYWCH!Print_Area</vt:lpstr>
      <vt:lpstr>OB!Print_Area</vt:lpstr>
      <vt:lpstr>'Open HAck'!Print_Area</vt:lpstr>
      <vt:lpstr>'Open Herd Work'!Print_Area</vt:lpstr>
      <vt:lpstr>OTR!Print_Area</vt:lpstr>
      <vt:lpstr>Rail!Print_Area</vt:lpstr>
      <vt:lpstr>'Ranch Boxing'!Print_Area</vt:lpstr>
      <vt:lpstr>'Ranch Reining'!Print_Area</vt:lpstr>
      <vt:lpstr>'Ranch Riding'!Print_Area</vt:lpstr>
      <vt:lpstr>'Rookie Box'!Print_Area</vt:lpstr>
      <vt:lpstr>SNPB!Print_Area</vt:lpstr>
      <vt:lpstr>'Youth Fence'!Print_Area</vt:lpstr>
      <vt:lpstr>'Youth WTT'!Print_Area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Brittany McKerlie</dc:creator>
  <cp:lastModifiedBy>Brittany McKerlie</cp:lastModifiedBy>
  <cp:lastPrinted>2021-09-17T14:25:18Z</cp:lastPrinted>
  <dcterms:created xsi:type="dcterms:W3CDTF">2021-07-29T14:26:52Z</dcterms:created>
  <dcterms:modified xsi:type="dcterms:W3CDTF">2022-10-11T15:33:51Z</dcterms:modified>
</cp:coreProperties>
</file>