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collazo/Desktop/Coiled Spring Capital/"/>
    </mc:Choice>
  </mc:AlternateContent>
  <xr:revisionPtr revIDLastSave="0" documentId="13_ncr:1_{F42E4478-A4C8-5C4C-925D-31EAB182D830}" xr6:coauthVersionLast="45" xr6:coauthVersionMax="45" xr10:uidLastSave="{00000000-0000-0000-0000-000000000000}"/>
  <bookViews>
    <workbookView xWindow="900" yWindow="460" windowWidth="27240" windowHeight="16040" activeTab="1" xr2:uid="{67C616DB-9BC2-2040-B060-04024658DF91}"/>
  </bookViews>
  <sheets>
    <sheet name="Dec '20" sheetId="1" r:id="rId1"/>
    <sheet name="Jan'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2" l="1"/>
  <c r="H77" i="2"/>
  <c r="H78" i="2"/>
  <c r="H79" i="2"/>
  <c r="H81" i="2"/>
  <c r="H80" i="2"/>
  <c r="H75" i="2"/>
  <c r="H24" i="2"/>
  <c r="H23" i="2"/>
  <c r="H31" i="2"/>
  <c r="H30" i="2"/>
  <c r="H59" i="2"/>
  <c r="H29" i="2"/>
  <c r="H33" i="2"/>
  <c r="H32" i="2"/>
  <c r="H10" i="2"/>
  <c r="H66" i="2"/>
  <c r="H41" i="2"/>
  <c r="H55" i="2"/>
  <c r="H17" i="2"/>
  <c r="H61" i="2"/>
  <c r="H47" i="2"/>
  <c r="H25" i="2"/>
  <c r="H43" i="2"/>
  <c r="H70" i="2"/>
  <c r="H52" i="2"/>
  <c r="H51" i="2"/>
  <c r="H50" i="2"/>
  <c r="H37" i="2"/>
  <c r="H49" i="2"/>
  <c r="M8" i="2"/>
  <c r="M7" i="2"/>
  <c r="G53" i="2"/>
  <c r="H53" i="2" s="1"/>
  <c r="G54" i="2"/>
  <c r="H54" i="2" s="1"/>
  <c r="G12" i="2"/>
  <c r="H12" i="2" s="1"/>
  <c r="G11" i="2"/>
  <c r="H11" i="2" s="1"/>
  <c r="G64" i="2"/>
  <c r="H64" i="2" s="1"/>
  <c r="G58" i="2"/>
  <c r="H58" i="2" s="1"/>
  <c r="G74" i="2"/>
  <c r="H74" i="2" s="1"/>
  <c r="G69" i="2"/>
  <c r="H69" i="2" s="1"/>
  <c r="G63" i="2"/>
  <c r="H63" i="2" s="1"/>
  <c r="G62" i="2"/>
  <c r="H62" i="2" s="1"/>
  <c r="G73" i="2"/>
  <c r="H73" i="2" s="1"/>
  <c r="G76" i="2"/>
  <c r="H76" i="2" s="1"/>
  <c r="G28" i="2"/>
  <c r="H28" i="2" s="1"/>
  <c r="G57" i="2"/>
  <c r="H57" i="2" s="1"/>
  <c r="G27" i="2"/>
  <c r="H27" i="2" s="1"/>
  <c r="G22" i="2"/>
  <c r="H22" i="2" s="1"/>
  <c r="G21" i="2"/>
  <c r="H21" i="2" s="1"/>
  <c r="G20" i="2"/>
  <c r="H20" i="2" s="1"/>
  <c r="G72" i="2"/>
  <c r="H72" i="2" s="1"/>
  <c r="G68" i="2"/>
  <c r="H68" i="2" s="1"/>
  <c r="G67" i="2"/>
  <c r="H67" i="2" s="1"/>
  <c r="G9" i="2"/>
  <c r="H9" i="2" s="1"/>
  <c r="G56" i="2"/>
  <c r="H56" i="2" s="1"/>
  <c r="G71" i="2"/>
  <c r="H71" i="2" s="1"/>
  <c r="G8" i="2"/>
  <c r="H8" i="2" s="1"/>
  <c r="G19" i="2"/>
  <c r="H19" i="2" s="1"/>
  <c r="G36" i="2"/>
  <c r="H36" i="2" s="1"/>
  <c r="G35" i="2"/>
  <c r="H35" i="2" s="1"/>
  <c r="G18" i="2"/>
  <c r="H18" i="2" s="1"/>
  <c r="G7" i="2"/>
  <c r="H7" i="2" s="1"/>
  <c r="G46" i="2"/>
  <c r="H46" i="2" s="1"/>
  <c r="G40" i="2"/>
  <c r="H40" i="2" s="1"/>
  <c r="G6" i="2"/>
  <c r="H6" i="2" s="1"/>
  <c r="G39" i="2"/>
  <c r="H39" i="2" s="1"/>
  <c r="G60" i="2"/>
  <c r="H60" i="2" s="1"/>
  <c r="G45" i="2"/>
  <c r="H45" i="2" s="1"/>
  <c r="G38" i="2"/>
  <c r="H38" i="2" s="1"/>
  <c r="G44" i="2"/>
  <c r="H44" i="2" s="1"/>
  <c r="G34" i="2"/>
  <c r="H34" i="2" s="1"/>
  <c r="G26" i="2"/>
  <c r="H26" i="2" s="1"/>
  <c r="G5" i="2"/>
  <c r="H5" i="2" s="1"/>
  <c r="G42" i="2"/>
  <c r="H42" i="2" s="1"/>
  <c r="G16" i="2"/>
  <c r="H16" i="2" s="1"/>
  <c r="G48" i="2"/>
  <c r="H48" i="2" s="1"/>
  <c r="G65" i="2"/>
  <c r="H65" i="2" s="1"/>
  <c r="G15" i="2"/>
  <c r="H15" i="2" s="1"/>
  <c r="G14" i="2"/>
  <c r="H14" i="2" s="1"/>
  <c r="G13" i="2"/>
  <c r="H13" i="2" s="1"/>
  <c r="M14" i="2" l="1"/>
  <c r="H84" i="2"/>
  <c r="M13" i="2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G73" i="1"/>
  <c r="H73" i="1" s="1"/>
  <c r="H72" i="1"/>
  <c r="H71" i="1"/>
  <c r="H70" i="1"/>
  <c r="H69" i="1"/>
  <c r="H68" i="1"/>
  <c r="H67" i="1"/>
  <c r="H66" i="1"/>
  <c r="H65" i="1"/>
  <c r="G64" i="1"/>
  <c r="H64" i="1" s="1"/>
  <c r="H63" i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H53" i="1"/>
  <c r="G52" i="1"/>
  <c r="H52" i="1" s="1"/>
  <c r="G51" i="1"/>
  <c r="H51" i="1" s="1"/>
  <c r="H50" i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H43" i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H29" i="1"/>
  <c r="H28" i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M8" i="1"/>
  <c r="G8" i="1"/>
  <c r="H8" i="1" s="1"/>
  <c r="M7" i="1"/>
  <c r="G7" i="1"/>
  <c r="H7" i="1" s="1"/>
  <c r="G6" i="1"/>
  <c r="H6" i="1" s="1"/>
  <c r="H5" i="1"/>
  <c r="H88" i="1" l="1"/>
</calcChain>
</file>

<file path=xl/sharedStrings.xml><?xml version="1.0" encoding="utf-8"?>
<sst xmlns="http://schemas.openxmlformats.org/spreadsheetml/2006/main" count="426" uniqueCount="316">
  <si>
    <t>denotes positive trade</t>
  </si>
  <si>
    <t>denotes negative trade</t>
  </si>
  <si>
    <t>Long/Short</t>
  </si>
  <si>
    <t>Idea Inception</t>
  </si>
  <si>
    <t>Entry Price</t>
  </si>
  <si>
    <t>Idea closed</t>
  </si>
  <si>
    <t xml:space="preserve">Exit Price </t>
  </si>
  <si>
    <t>Performance</t>
  </si>
  <si>
    <t>$10K invested</t>
  </si>
  <si>
    <t>Twitter Link to Idea</t>
  </si>
  <si>
    <t>Position Analysis</t>
  </si>
  <si>
    <t>L WYNN</t>
  </si>
  <si>
    <t>open</t>
  </si>
  <si>
    <t>https://twitter.com/coiledspringcap/status/1334930989748006913?s=20</t>
  </si>
  <si>
    <t>Number of Winning</t>
  </si>
  <si>
    <t>L CRON</t>
  </si>
  <si>
    <t>https://twitter.com/coiledspringcap/status/1332385043566768128?s=20</t>
  </si>
  <si>
    <t>Number of Losing</t>
  </si>
  <si>
    <t>L SAVE</t>
  </si>
  <si>
    <t>https://twitter.com/coiledspringcap/status/1334579420716261376?s=20</t>
  </si>
  <si>
    <t>Winning %</t>
  </si>
  <si>
    <t>L VLDR</t>
  </si>
  <si>
    <t>https://twitter.com/coiledspringcap/status/1341410895419813888?s=20</t>
  </si>
  <si>
    <t>Losing %</t>
  </si>
  <si>
    <t>L VLDR/WS</t>
  </si>
  <si>
    <t>L FANG</t>
  </si>
  <si>
    <t>https://twitter.com/coiledspringcap/status/1337068908797423620?s=20</t>
  </si>
  <si>
    <t>Return Analysis</t>
  </si>
  <si>
    <t>L FSLY</t>
  </si>
  <si>
    <t>https://twitter.com/coiledspringcap/status/1334919431055683590?s=20</t>
  </si>
  <si>
    <t>Max Gain %</t>
  </si>
  <si>
    <t>L OPES</t>
  </si>
  <si>
    <t>https://twitter.com/coiledspringcap/status/1334924043435323393?s=20</t>
  </si>
  <si>
    <t>Max Loss %</t>
  </si>
  <si>
    <t>L PYPL</t>
  </si>
  <si>
    <t>https://twitter.com/coiledspringcap/status/1339584384391778305?s=20</t>
  </si>
  <si>
    <t>Avg Win %</t>
  </si>
  <si>
    <t>L SWN</t>
  </si>
  <si>
    <t>https://twitter.com/coiledspringcap/status/1341758930708520960?s=20</t>
  </si>
  <si>
    <t>Avg Loss %</t>
  </si>
  <si>
    <t>S UTHR</t>
  </si>
  <si>
    <t>https://twitter.com/coiledspringcap/status/1335773410396434432?s=20</t>
  </si>
  <si>
    <t>L API</t>
  </si>
  <si>
    <t>https://twitter.com/coiledspringcap/status/1336682624115421190?s=20</t>
  </si>
  <si>
    <t>Total Portfilio Return%</t>
  </si>
  <si>
    <t>L SPG</t>
  </si>
  <si>
    <t>https://twitter.com/coiledspringcap/status/1334896065162735616?s=20</t>
  </si>
  <si>
    <t>Investment Return on $10,000</t>
  </si>
  <si>
    <t>L LAZR</t>
  </si>
  <si>
    <t>https://twitter.com/coiledspringcap/status/1334893415566352384?s=20</t>
  </si>
  <si>
    <t>L CRWD</t>
  </si>
  <si>
    <t>https://twitter.com/coiledspringcap/status/1330922964385148934?s=20</t>
  </si>
  <si>
    <t>Notes:</t>
  </si>
  <si>
    <t>L TNDM</t>
  </si>
  <si>
    <t>https://twitter.com/coiledspringcap/status/1339307603273375748?s=20</t>
  </si>
  <si>
    <t>1) Assumes equal weighted portfolio based on @coiledspringcap recommendations</t>
  </si>
  <si>
    <t>L IPOC</t>
  </si>
  <si>
    <t>https://twitter.com/coiledspringcap/status/1341744146533511168?s=20</t>
  </si>
  <si>
    <t>L TWTR</t>
  </si>
  <si>
    <t>https://twitter.com/coiledspringcap/status/1329847623168176128?s=20</t>
  </si>
  <si>
    <t>L ALGN</t>
  </si>
  <si>
    <t>https://twitter.com/coiledspringcap/status/1334599037333467136?s=20</t>
  </si>
  <si>
    <t>L BA</t>
  </si>
  <si>
    <t>https://twitter.com/coiledspringcap/status/1334575955994677248?s=20</t>
  </si>
  <si>
    <t>L MAXN</t>
  </si>
  <si>
    <t>https://twitter.com/coiledspringcap/status/1341421167144562688?s=20</t>
  </si>
  <si>
    <t>S PLTR</t>
  </si>
  <si>
    <t>https://twitter.com/coiledspringcap/status/1334135681401188353?s=20</t>
  </si>
  <si>
    <t>L UTHR</t>
  </si>
  <si>
    <t>https://twitter.com/coiledspringcap/status/1338512414908801025?s=20</t>
  </si>
  <si>
    <t>L TGT</t>
  </si>
  <si>
    <t>https://twitter.com/coiledspringcap/status/1341786650146459651?s=20</t>
  </si>
  <si>
    <t>L LGVW</t>
  </si>
  <si>
    <t>https://twitter.com/coiledspringcap/status/1341399460597870592?s=20</t>
  </si>
  <si>
    <t>L VIX</t>
  </si>
  <si>
    <t>https://twitter.com/coiledspringcap/status/1341018939984404482?s=20</t>
  </si>
  <si>
    <t>L NFLX</t>
  </si>
  <si>
    <t>https://twitter.com/coiledspringcap/status/1336329181638975490?s=20</t>
  </si>
  <si>
    <t>L DKNG</t>
  </si>
  <si>
    <t>https://twitter.com/coiledspringcap/status/1339632162992246786?s=20</t>
  </si>
  <si>
    <t>L ARRY</t>
  </si>
  <si>
    <t>https://twitter.com/coiledspringcap/status/1339626196154413057?s=20</t>
  </si>
  <si>
    <t>L BIGC</t>
  </si>
  <si>
    <t>https://twitter.com/coiledspringcap/status/1336348580777439233?s=20</t>
  </si>
  <si>
    <t>S APPN</t>
  </si>
  <si>
    <t>https://twitter.com/coiledspringcap/status/1337063683600621568?s=20</t>
  </si>
  <si>
    <t>L ROOT</t>
  </si>
  <si>
    <t>https://twitter.com/coiledspringcap/status/1341402651897020421?s=20</t>
  </si>
  <si>
    <t>L JD</t>
  </si>
  <si>
    <t>https://twitter.com/coiledspringcap/status/1342111130521645056?s=20</t>
  </si>
  <si>
    <t>L RIDE</t>
  </si>
  <si>
    <t>https://twitter.com/coiledspringcap/status/1341770422535241729?s=20</t>
  </si>
  <si>
    <t>L CRM</t>
  </si>
  <si>
    <t>https://twitter.com/coiledspringcap/status/1341443278965772290?s=20</t>
  </si>
  <si>
    <t>L JMIA</t>
  </si>
  <si>
    <t>https://twitter.com/coiledspringcap/status/1339967639196721153?s=20</t>
  </si>
  <si>
    <t>L XPEV</t>
  </si>
  <si>
    <t>https://twitter.com/coiledspringcap/status/1338488666847580162?s=20</t>
  </si>
  <si>
    <t>L AMD</t>
  </si>
  <si>
    <t>https://twitter.com/coiledspringcap/status/1337046733545725956?s=20</t>
  </si>
  <si>
    <t>S QS</t>
  </si>
  <si>
    <t>https://twitter.com/coiledspringcap/status/1341046295604195334?s=20</t>
  </si>
  <si>
    <t>L MA</t>
  </si>
  <si>
    <t>https://twitter.com/coiledspringcap/status/1344298322627096576?s=20</t>
  </si>
  <si>
    <t>L FSR</t>
  </si>
  <si>
    <t>https://twitter.com/coiledspringcap/status/1341796341505273856?s=20</t>
  </si>
  <si>
    <t xml:space="preserve">L ACAD </t>
  </si>
  <si>
    <t>https://twitter.com/coiledspringcap/status/1341036394161049600?s=20</t>
  </si>
  <si>
    <t>L OSTK</t>
  </si>
  <si>
    <t>https://twitter.com/coiledspringcap/status/1339593451864641537?s=20</t>
  </si>
  <si>
    <t>L HOME</t>
  </si>
  <si>
    <t>https://twitter.com/coiledspringcap/status/1338887495040323586?s=20</t>
  </si>
  <si>
    <t>L NNOX</t>
  </si>
  <si>
    <t>https://twitter.com/coiledspringcap/status/1339677230121836544?s=20</t>
  </si>
  <si>
    <t>L MSFT</t>
  </si>
  <si>
    <t>https://twitter.com/coiledspringcap/status/1339239021298544644?s=20</t>
  </si>
  <si>
    <t>L U</t>
  </si>
  <si>
    <t>https://twitter.com/coiledspringcap/status/1341400234828713989?s=20</t>
  </si>
  <si>
    <t>L NIU</t>
  </si>
  <si>
    <t>https://twitter.com/coiledspringcap/status/1339629339399184385?s=20</t>
  </si>
  <si>
    <t>L GWPH</t>
  </si>
  <si>
    <t>https://twitter.com/coiledspringcap/status/1341074327375122432?s=20</t>
  </si>
  <si>
    <t>L FUTU</t>
  </si>
  <si>
    <t>https://twitter.com/coiledspringcap/status/1339600835592896515?s=20</t>
  </si>
  <si>
    <t>L CGRO</t>
  </si>
  <si>
    <t>https://twitter.com/coiledspringcap/status/1341762150663073794?s=20</t>
  </si>
  <si>
    <t>L DASH</t>
  </si>
  <si>
    <t>https://twitter.com/coiledspringcap/status/1340015308845813762?s=20</t>
  </si>
  <si>
    <t>S SFIX</t>
  </si>
  <si>
    <t>https://twitter.com/coiledspringcap/status/1344378363859914752?s=20</t>
  </si>
  <si>
    <t>L PLTR</t>
  </si>
  <si>
    <t>https://twitter.com/coiledspringcap/status/1341406578281476107?s=20</t>
  </si>
  <si>
    <t>L AAPL</t>
  </si>
  <si>
    <t>https://twitter.com/coiledspringcap/status/1343602428848037889?s=20</t>
  </si>
  <si>
    <t xml:space="preserve">L TRIT </t>
  </si>
  <si>
    <t>https://twitter.com/coiledspringcap/status/1342112477656608775?s=20</t>
  </si>
  <si>
    <t>https://twitter.com/coiledspringcap/status/1341380472409104384?s=20</t>
  </si>
  <si>
    <t>L FLUX</t>
  </si>
  <si>
    <t>https://twitter.com/coiledspringcap/status/1344356241678737408?s=20</t>
  </si>
  <si>
    <t>L BTWN</t>
  </si>
  <si>
    <t>https://twitter.com/coiledspringcap/status/1342111976927981568?s=20</t>
  </si>
  <si>
    <t xml:space="preserve">L BLDP </t>
  </si>
  <si>
    <t>https://twitter.com/coiledspringcap/status/1341755274630148098?s=20</t>
  </si>
  <si>
    <t>L DKS</t>
  </si>
  <si>
    <t>https://twitter.com/coiledspringcap/status/1341397939495833600?s=20</t>
  </si>
  <si>
    <t>L JETS</t>
  </si>
  <si>
    <t>https://twitter.com/coiledspringcap/status/1341386204323995650?s=20</t>
  </si>
  <si>
    <t>L CIIC</t>
  </si>
  <si>
    <t>https://twitter.com/coiledspringcap/status/1342127502022631430?s=20</t>
  </si>
  <si>
    <t>L TDOC</t>
  </si>
  <si>
    <t>https://twitter.com/coiledspringcap/status/1341460781544726528?s=20</t>
  </si>
  <si>
    <t>L AMZN</t>
  </si>
  <si>
    <t>https://twitter.com/coiledspringcap/status/1343983223492243457?s=20</t>
  </si>
  <si>
    <t>L WIFI</t>
  </si>
  <si>
    <t>https://twitter.com/coiledspringcap/status/1343944990196686850?s=20</t>
  </si>
  <si>
    <t>L PLL</t>
  </si>
  <si>
    <t>https://twitter.com/coiledspringcap/status/1341781800339828736?s=20</t>
  </si>
  <si>
    <t xml:space="preserve">L FB </t>
  </si>
  <si>
    <t>https://twitter.com/coiledspringcap/status/1344017555112009728?s=20</t>
  </si>
  <si>
    <t>L WISA</t>
  </si>
  <si>
    <t>https://twitter.com/coiledspringcap/status/1343601164227661829?s=20</t>
  </si>
  <si>
    <t>L SOLO</t>
  </si>
  <si>
    <t>https://twitter.com/coiledspringcap/status/1342137491000856581?s=20</t>
  </si>
  <si>
    <t>L MU</t>
  </si>
  <si>
    <t>https://twitter.com/coiledspringcap/status/1344671314427187200?s=20</t>
  </si>
  <si>
    <t>L NIO</t>
  </si>
  <si>
    <t>https://twitter.com/coiledspringcap/status/1344675001048444930?s=20</t>
  </si>
  <si>
    <t>L EQT</t>
  </si>
  <si>
    <t>https://twitter.com/coiledspringcap/status/1344348467905368067?s=20</t>
  </si>
  <si>
    <t>L GE</t>
  </si>
  <si>
    <t>https://twitter.com/coiledspringcap/status/1344346037813710848?s=20</t>
  </si>
  <si>
    <t>https://twitter.com/coiledspringcap/status/1344307203273076737?s=20</t>
  </si>
  <si>
    <t>L MCHP</t>
  </si>
  <si>
    <t>https://twitter.com/coiledspringcap/status/1344305475534389248?s=20</t>
  </si>
  <si>
    <t>L TSM</t>
  </si>
  <si>
    <t>https://twitter.com/coiledspringcap/status/1344303437652127746?s=20</t>
  </si>
  <si>
    <t>https://twitter.com/coiledspringcap/status/1343322158978772998?s=20</t>
  </si>
  <si>
    <t>L EOG</t>
  </si>
  <si>
    <t>L NUE</t>
  </si>
  <si>
    <t>https://twitter.com/coiledspringcap/status/1344310646612103171?s=20</t>
  </si>
  <si>
    <t>L SNOW</t>
  </si>
  <si>
    <t>https://twitter.com/coiledspringcap/status/1344681303489339392?s=20</t>
  </si>
  <si>
    <t>L ACAM</t>
  </si>
  <si>
    <t>https://twitter.com/coiledspringcap/status/1344674586315657217?s=20</t>
  </si>
  <si>
    <t>Total</t>
  </si>
  <si>
    <t xml:space="preserve">December monthly alert performance @coiledspringcap </t>
  </si>
  <si>
    <t xml:space="preserve">January monthly alert performance @coiledspringcap </t>
  </si>
  <si>
    <t>https://twitter.com/coiledspringcap/status/1347006888307781635</t>
  </si>
  <si>
    <t>https://twitter.com/coiledspringcap/status/1346949103838703616</t>
  </si>
  <si>
    <t>https://twitter.com/coiledspringcap/status/1346842657281208323</t>
  </si>
  <si>
    <t>https://twitter.com/coiledspringcap/status/1349373906243760129</t>
  </si>
  <si>
    <t>https://twitter.com/coiledspringcap/status/1341781800339828736</t>
  </si>
  <si>
    <t>https://twitter.com/coiledspringcap/status/1351858962858127361</t>
  </si>
  <si>
    <t>https://twitter.com/coiledspringcap/status/1351857124352077824</t>
  </si>
  <si>
    <t>https://twitter.com/coiledspringcap/status/1351854355360735233</t>
  </si>
  <si>
    <t>https://twitter.com/coiledspringcap/status/1351529256883515397</t>
  </si>
  <si>
    <t>https://twitter.com/coiledspringcap/status/1341053103618093057</t>
  </si>
  <si>
    <t>https://twitter.com/coiledspringcap/status/1346836141262188546</t>
  </si>
  <si>
    <t>https://twitter.com/coiledspringcap/status/1349717799728525312</t>
  </si>
  <si>
    <t>https://twitter.com/coiledspringcap/status/1351619878566973445</t>
  </si>
  <si>
    <t>Open</t>
  </si>
  <si>
    <t>https://twitter.com/coiledspringcap/status/1350121647857168386</t>
  </si>
  <si>
    <t>https://twitter.com/coiledspringcap/status/1351577182058012673</t>
  </si>
  <si>
    <t>https://twitter.com/coiledspringcap/status/1346517002475679744</t>
  </si>
  <si>
    <t>https://twitter.com/coiledspringcap/status/1347277073698738180</t>
  </si>
  <si>
    <t>https://twitter.com/coiledspringcap/status/1347208741599531008</t>
  </si>
  <si>
    <t>https://twitter.com/coiledspringcap/status/1350140623962169345</t>
  </si>
  <si>
    <t>https://twitter.com/coiledspringcap/status/1351373036839198721</t>
  </si>
  <si>
    <t>https://twitter.com/coiledspringcap/status/1349434397477523459</t>
  </si>
  <si>
    <t>https://twitter.com/coiledspringcap/status/1350085524028088320</t>
  </si>
  <si>
    <t>https://twitter.com/coiledspringcap/status/1349437809220853761</t>
  </si>
  <si>
    <t>https://twitter.com/coiledspringcap/status/1339642127870009351</t>
  </si>
  <si>
    <t>https://twitter.com/coiledspringcap/status/1346558882441793537</t>
  </si>
  <si>
    <t>L KMI</t>
  </si>
  <si>
    <t>https://twitter.com/coiledspringcap/status/1341386204323995650</t>
  </si>
  <si>
    <t>L BYND</t>
  </si>
  <si>
    <t>https://twitter.com/coiledspringcap/status/1349412921659555841</t>
  </si>
  <si>
    <t>L UPS</t>
  </si>
  <si>
    <t>https://twitter.com/coiledspringcap/status/1347008630038568961</t>
  </si>
  <si>
    <t>https://twitter.com/coiledspringcap/status/1341382078743670786</t>
  </si>
  <si>
    <t xml:space="preserve">L XL </t>
  </si>
  <si>
    <t>https://twitter.com/coiledspringcap/status/1349074359139377153</t>
  </si>
  <si>
    <t>L TTCF</t>
  </si>
  <si>
    <t>https://twitter.com/coiledspringcap/status/1349058458079948803</t>
  </si>
  <si>
    <t>L OLED</t>
  </si>
  <si>
    <t>https://twitter.com/coiledspringcap/status/1346893010378874880</t>
  </si>
  <si>
    <t>L SBVCF</t>
  </si>
  <si>
    <t>https://twitter.com/coiledspringcap/status/1349056322281598984</t>
  </si>
  <si>
    <t>L FIII</t>
  </si>
  <si>
    <t>https://twitter.com/coiledspringcap/status/1341769600858525697</t>
  </si>
  <si>
    <t>https://twitter.com/coiledspringcap/status/1346894015355113476</t>
  </si>
  <si>
    <t>L FNKO</t>
  </si>
  <si>
    <t>L PINS</t>
  </si>
  <si>
    <t>https://twitter.com/coiledspringcap/status/1346648220412358656</t>
  </si>
  <si>
    <t>L ED</t>
  </si>
  <si>
    <t>https://twitter.com/coiledspringcap/status/1349442544124502018</t>
  </si>
  <si>
    <t xml:space="preserve">J JMIA </t>
  </si>
  <si>
    <t>https://twitter.com/coiledspringcap/status/1344007260092174341</t>
  </si>
  <si>
    <t>https://twitter.com/coiledspringcap/status/1349376119125008385</t>
  </si>
  <si>
    <t>https://twitter.com/coiledspringcap/status/1346537102872358912</t>
  </si>
  <si>
    <t>L BBBY</t>
  </si>
  <si>
    <t>https://twitter.com/coiledspringcap/status/1341469038770327552</t>
  </si>
  <si>
    <t>https://twitter.com/coiledspringcap/status/1342135266912456706</t>
  </si>
  <si>
    <t xml:space="preserve">L MCHP </t>
  </si>
  <si>
    <t>https://twitter.com/coiledspringcap/status/1349097580320460800</t>
  </si>
  <si>
    <t>https://twitter.com/coiledspringcap/status/1344310646612103171</t>
  </si>
  <si>
    <t>L UPWK</t>
  </si>
  <si>
    <t>https://twitter.com/coiledspringcap/status/1346959240561360900</t>
  </si>
  <si>
    <t>https://twitter.com/coiledspringcap/status/1346500627216609282</t>
  </si>
  <si>
    <t>L MP</t>
  </si>
  <si>
    <t>https://twitter.com/coiledspringcap/status/1347606080361279488</t>
  </si>
  <si>
    <t>https://twitter.com/coiledspringcap/status/1339991727684411392</t>
  </si>
  <si>
    <t>https://twitter.com/coiledspringcap/status/1346854041964437506</t>
  </si>
  <si>
    <t>L LI</t>
  </si>
  <si>
    <t>https://twitter.com/coiledspringcap/status/1349019084487348227</t>
  </si>
  <si>
    <t>L ETSY</t>
  </si>
  <si>
    <t>https://twitter.com/coiledspringcap/status/1347381580856176641</t>
  </si>
  <si>
    <t>https://twitter.com/coiledspringcap/status/1348693960252936194</t>
  </si>
  <si>
    <t>L RKT</t>
  </si>
  <si>
    <t>https://twitter.com/coiledspringcap/status/1346275738241159169</t>
  </si>
  <si>
    <t>https://twitter.com/coiledspringcap/status/1348676408718086149</t>
  </si>
  <si>
    <t>L CMPS</t>
  </si>
  <si>
    <t>https://twitter.com/coiledspringcap/status/1347322043403005954</t>
  </si>
  <si>
    <t>L DDOG</t>
  </si>
  <si>
    <t>https://twitter.com/coiledspringcap/status/1347004870851768325</t>
  </si>
  <si>
    <t>https://twitter.com/coiledspringcap/status/1348647766805929987</t>
  </si>
  <si>
    <t>https://twitter.com/coiledspringcap/status/1339247361030303745</t>
  </si>
  <si>
    <t>L HOFV</t>
  </si>
  <si>
    <t>https://twitter.com/coiledspringcap/status/1347266925433335808</t>
  </si>
  <si>
    <t>L ACMR</t>
  </si>
  <si>
    <t>https://twitter.com/coiledspringcap/status/1344674586315657217</t>
  </si>
  <si>
    <t>L NTNX</t>
  </si>
  <si>
    <t>https://twitter.com/coiledspringcap/status/1347383570545987590</t>
  </si>
  <si>
    <t>https://twitter.com/coiledspringcap/status/1344347594613551104</t>
  </si>
  <si>
    <t>L BLDP</t>
  </si>
  <si>
    <t>https://twitter.com/coiledspringcap/status/1341391494339567618</t>
  </si>
  <si>
    <t>https://twitter.com/coiledspringcap/status/1341442524389511168</t>
  </si>
  <si>
    <t>https://twitter.com/coiledspringcap/status/1347222637530017793</t>
  </si>
  <si>
    <t>L NOW</t>
  </si>
  <si>
    <t>https://twitter.com/coiledspringcap/status/1346958048032673804</t>
  </si>
  <si>
    <t>L COUP</t>
  </si>
  <si>
    <t>https://twitter.com/coiledspringcap/status/1346950113864855554</t>
  </si>
  <si>
    <t>https://twitter.com/coiledspringcap/status/1344346037813710848</t>
  </si>
  <si>
    <t>https://twitter.com/coiledspringcap/status/1338683634300104704</t>
  </si>
  <si>
    <t>https://twitter.com/coiledspringcap/status/1344348467905368067</t>
  </si>
  <si>
    <t>https://twitter.com/coiledspringcap/status/1346540611978076169</t>
  </si>
  <si>
    <t>L FROG</t>
  </si>
  <si>
    <t>https://twitter.com/coiledspringcap/status/1346535754030338052</t>
  </si>
  <si>
    <t>https://twitter.com/coiledspringcap/status/1346493799799910401</t>
  </si>
  <si>
    <t>L CEVA</t>
  </si>
  <si>
    <t>https://twitter.com/coiledspringcap/status/1329845895664463874</t>
  </si>
  <si>
    <t>L MGM</t>
  </si>
  <si>
    <t>https://twitter.com/coiledspringcap/status/1346159582616449029</t>
  </si>
  <si>
    <t>L TXG</t>
  </si>
  <si>
    <t>L TTD</t>
  </si>
  <si>
    <t>L OPEN</t>
  </si>
  <si>
    <t>L CLNE</t>
  </si>
  <si>
    <t>L LVS</t>
  </si>
  <si>
    <t>L V</t>
  </si>
  <si>
    <t>L COST</t>
  </si>
  <si>
    <t>L AMC</t>
  </si>
  <si>
    <t>L TRIT</t>
  </si>
  <si>
    <t>L WMT</t>
  </si>
  <si>
    <t>L FB</t>
  </si>
  <si>
    <t>L RMO</t>
  </si>
  <si>
    <t>L TME</t>
  </si>
  <si>
    <t>L IPOE</t>
  </si>
  <si>
    <t>L BEAM</t>
  </si>
  <si>
    <t>L STNE</t>
  </si>
  <si>
    <t>L TLS</t>
  </si>
  <si>
    <t>L KHC</t>
  </si>
  <si>
    <t>https://twitter.com/coiledspringcap/status/1349439828639801344</t>
  </si>
  <si>
    <t>L OZON</t>
  </si>
  <si>
    <t>L ACB</t>
  </si>
  <si>
    <t>L QD</t>
  </si>
  <si>
    <t>https://twitter.com/coiledspringcap/status/1351937267187785729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</si>
</sst>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4" fontId="3" fillId="0" borderId="0" xfId="1" applyFont="1"/>
    <xf numFmtId="44" fontId="4" fillId="0" borderId="0" xfId="1" applyFont="1"/>
    <xf numFmtId="164" fontId="0" fillId="0" borderId="0" xfId="2" applyNumberFormat="1" applyFont="1"/>
    <xf numFmtId="44" fontId="0" fillId="0" borderId="0" xfId="1" applyFont="1"/>
    <xf numFmtId="0" fontId="0" fillId="2" borderId="0" xfId="0" applyFill="1"/>
    <xf numFmtId="0" fontId="0" fillId="3" borderId="0" xfId="0" applyFill="1"/>
    <xf numFmtId="0" fontId="5" fillId="0" borderId="0" xfId="0" applyFont="1"/>
    <xf numFmtId="44" fontId="5" fillId="0" borderId="0" xfId="1" applyFont="1"/>
    <xf numFmtId="164" fontId="5" fillId="0" borderId="0" xfId="2" applyNumberFormat="1" applyFont="1"/>
    <xf numFmtId="0" fontId="6" fillId="4" borderId="0" xfId="0" applyFont="1" applyFill="1"/>
    <xf numFmtId="0" fontId="7" fillId="4" borderId="0" xfId="0" applyFont="1" applyFill="1"/>
    <xf numFmtId="16" fontId="0" fillId="0" borderId="0" xfId="0" applyNumberFormat="1"/>
    <xf numFmtId="0" fontId="2" fillId="0" borderId="0" xfId="3"/>
    <xf numFmtId="0" fontId="4" fillId="0" borderId="0" xfId="0" applyFont="1"/>
    <xf numFmtId="0" fontId="8" fillId="0" borderId="0" xfId="0" applyFont="1"/>
    <xf numFmtId="8" fontId="0" fillId="0" borderId="0" xfId="1" applyNumberFormat="1" applyFont="1"/>
    <xf numFmtId="10" fontId="8" fillId="0" borderId="0" xfId="0" applyNumberFormat="1" applyFont="1"/>
    <xf numFmtId="6" fontId="0" fillId="0" borderId="0" xfId="1" applyNumberFormat="1" applyFont="1"/>
    <xf numFmtId="0" fontId="4" fillId="4" borderId="0" xfId="0" applyFont="1" applyFill="1"/>
    <xf numFmtId="0" fontId="0" fillId="4" borderId="0" xfId="0" applyFill="1"/>
    <xf numFmtId="9" fontId="8" fillId="0" borderId="0" xfId="0" applyNumberFormat="1" applyFont="1"/>
    <xf numFmtId="164" fontId="8" fillId="0" borderId="0" xfId="0" applyNumberFormat="1" applyFont="1"/>
    <xf numFmtId="0" fontId="9" fillId="5" borderId="0" xfId="0" applyFont="1" applyFill="1"/>
    <xf numFmtId="9" fontId="10" fillId="0" borderId="0" xfId="0" applyNumberFormat="1" applyFont="1"/>
    <xf numFmtId="6" fontId="10" fillId="0" borderId="0" xfId="0" applyNumberFormat="1" applyFont="1"/>
    <xf numFmtId="44" fontId="8" fillId="0" borderId="0" xfId="1" applyFont="1"/>
    <xf numFmtId="0" fontId="11" fillId="0" borderId="0" xfId="0" applyFont="1" applyFill="1"/>
    <xf numFmtId="0" fontId="12" fillId="5" borderId="0" xfId="0" applyFont="1" applyFill="1"/>
    <xf numFmtId="44" fontId="3" fillId="0" borderId="0" xfId="1" applyNumberFormat="1" applyFont="1"/>
    <xf numFmtId="44" fontId="5" fillId="0" borderId="0" xfId="1" applyNumberFormat="1" applyFont="1"/>
    <xf numFmtId="44" fontId="0" fillId="0" borderId="0" xfId="1" applyNumberFormat="1" applyFont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" fontId="0" fillId="0" borderId="0" xfId="1" applyNumberFormat="1" applyFont="1" applyAlignment="1">
      <alignment horizontal="right"/>
    </xf>
    <xf numFmtId="0" fontId="14" fillId="0" borderId="0" xfId="0" applyFont="1"/>
    <xf numFmtId="44" fontId="11" fillId="0" borderId="0" xfId="1" applyNumberFormat="1" applyFont="1"/>
    <xf numFmtId="44" fontId="11" fillId="0" borderId="0" xfId="1" applyFont="1"/>
    <xf numFmtId="164" fontId="11" fillId="0" borderId="0" xfId="2" applyNumberFormat="1" applyFont="1"/>
    <xf numFmtId="16" fontId="11" fillId="0" borderId="0" xfId="0" applyNumberFormat="1" applyFont="1"/>
    <xf numFmtId="0" fontId="11" fillId="0" borderId="0" xfId="0" applyFont="1" applyAlignment="1">
      <alignment horizontal="right"/>
    </xf>
    <xf numFmtId="0" fontId="13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witter.com/coiledspringcap/status/1342111976927981568?s=20" TargetMode="External"/><Relationship Id="rId21" Type="http://schemas.openxmlformats.org/officeDocument/2006/relationships/hyperlink" Target="https://twitter.com/coiledspringcap/status/1343601164227661829?s=20" TargetMode="External"/><Relationship Id="rId42" Type="http://schemas.openxmlformats.org/officeDocument/2006/relationships/hyperlink" Target="https://twitter.com/coiledspringcap/status/1341410895419813888?s=20" TargetMode="External"/><Relationship Id="rId47" Type="http://schemas.openxmlformats.org/officeDocument/2006/relationships/hyperlink" Target="https://twitter.com/coiledspringcap/status/1341386204323995650?s=20" TargetMode="External"/><Relationship Id="rId63" Type="http://schemas.openxmlformats.org/officeDocument/2006/relationships/hyperlink" Target="https://twitter.com/coiledspringcap/status/1338887495040323586?s=20" TargetMode="External"/><Relationship Id="rId68" Type="http://schemas.openxmlformats.org/officeDocument/2006/relationships/hyperlink" Target="https://twitter.com/coiledspringcap/status/1337068908797423620?s=20" TargetMode="External"/><Relationship Id="rId16" Type="http://schemas.openxmlformats.org/officeDocument/2006/relationships/hyperlink" Target="https://twitter.com/coiledspringcap/status/1344017555112009728?s=20" TargetMode="External"/><Relationship Id="rId11" Type="http://schemas.openxmlformats.org/officeDocument/2006/relationships/hyperlink" Target="https://twitter.com/coiledspringcap/status/1344310646612103171?s=20" TargetMode="External"/><Relationship Id="rId32" Type="http://schemas.openxmlformats.org/officeDocument/2006/relationships/hyperlink" Target="https://twitter.com/coiledspringcap/status/1341770422535241729?s=20" TargetMode="External"/><Relationship Id="rId37" Type="http://schemas.openxmlformats.org/officeDocument/2006/relationships/hyperlink" Target="https://twitter.com/coiledspringcap/status/1341460781544726528?s=20" TargetMode="External"/><Relationship Id="rId53" Type="http://schemas.openxmlformats.org/officeDocument/2006/relationships/hyperlink" Target="https://twitter.com/coiledspringcap/status/1341018939984404482?s=20" TargetMode="External"/><Relationship Id="rId58" Type="http://schemas.openxmlformats.org/officeDocument/2006/relationships/hyperlink" Target="https://twitter.com/coiledspringcap/status/1339593451864641537?s=20" TargetMode="External"/><Relationship Id="rId74" Type="http://schemas.openxmlformats.org/officeDocument/2006/relationships/hyperlink" Target="https://twitter.com/coiledspringcap/status/1334924043435323393?s=20" TargetMode="External"/><Relationship Id="rId79" Type="http://schemas.openxmlformats.org/officeDocument/2006/relationships/hyperlink" Target="https://twitter.com/coiledspringcap/status/1334579420716261376?s=20" TargetMode="External"/><Relationship Id="rId5" Type="http://schemas.openxmlformats.org/officeDocument/2006/relationships/hyperlink" Target="https://twitter.com/coiledspringcap/status/1341402651897020421?s=20" TargetMode="External"/><Relationship Id="rId61" Type="http://schemas.openxmlformats.org/officeDocument/2006/relationships/hyperlink" Target="https://twitter.com/coiledspringcap/status/1336348580777439233?s=20" TargetMode="External"/><Relationship Id="rId82" Type="http://schemas.openxmlformats.org/officeDocument/2006/relationships/hyperlink" Target="https://twitter.com/coiledspringcap/status/1334135681401188353?s=20" TargetMode="External"/><Relationship Id="rId19" Type="http://schemas.openxmlformats.org/officeDocument/2006/relationships/hyperlink" Target="https://twitter.com/coiledspringcap/status/1343944990196686850?s=20" TargetMode="External"/><Relationship Id="rId14" Type="http://schemas.openxmlformats.org/officeDocument/2006/relationships/hyperlink" Target="https://twitter.com/coiledspringcap/status/1344303437652127746?s=20" TargetMode="External"/><Relationship Id="rId22" Type="http://schemas.openxmlformats.org/officeDocument/2006/relationships/hyperlink" Target="https://twitter.com/coiledspringcap/status/1343322158978772998?s=20" TargetMode="External"/><Relationship Id="rId27" Type="http://schemas.openxmlformats.org/officeDocument/2006/relationships/hyperlink" Target="https://twitter.com/coiledspringcap/status/1342111130521645056?s=20" TargetMode="External"/><Relationship Id="rId30" Type="http://schemas.openxmlformats.org/officeDocument/2006/relationships/hyperlink" Target="https://twitter.com/coiledspringcap/status/1341781800339828736?s=20" TargetMode="External"/><Relationship Id="rId35" Type="http://schemas.openxmlformats.org/officeDocument/2006/relationships/hyperlink" Target="https://twitter.com/coiledspringcap/status/1341755274630148098?s=20" TargetMode="External"/><Relationship Id="rId43" Type="http://schemas.openxmlformats.org/officeDocument/2006/relationships/hyperlink" Target="https://twitter.com/coiledspringcap/status/1332385043566768128?s=20" TargetMode="External"/><Relationship Id="rId48" Type="http://schemas.openxmlformats.org/officeDocument/2006/relationships/hyperlink" Target="https://twitter.com/coiledspringcap/status/1341380472409104384?s=20" TargetMode="External"/><Relationship Id="rId56" Type="http://schemas.openxmlformats.org/officeDocument/2006/relationships/hyperlink" Target="https://twitter.com/coiledspringcap/status/1339629339399184385?s=20" TargetMode="External"/><Relationship Id="rId64" Type="http://schemas.openxmlformats.org/officeDocument/2006/relationships/hyperlink" Target="https://twitter.com/coiledspringcap/status/1335773410396434432?s=20" TargetMode="External"/><Relationship Id="rId69" Type="http://schemas.openxmlformats.org/officeDocument/2006/relationships/hyperlink" Target="https://twitter.com/coiledspringcap/status/1337063683600621568?s=20" TargetMode="External"/><Relationship Id="rId77" Type="http://schemas.openxmlformats.org/officeDocument/2006/relationships/hyperlink" Target="https://twitter.com/coiledspringcap/status/1334893415566352384?s=20" TargetMode="External"/><Relationship Id="rId8" Type="http://schemas.openxmlformats.org/officeDocument/2006/relationships/hyperlink" Target="https://twitter.com/coiledspringcap/status/1344348467905368067?s=20" TargetMode="External"/><Relationship Id="rId51" Type="http://schemas.openxmlformats.org/officeDocument/2006/relationships/hyperlink" Target="https://twitter.com/coiledspringcap/status/1341046295604195334?s=20" TargetMode="External"/><Relationship Id="rId72" Type="http://schemas.openxmlformats.org/officeDocument/2006/relationships/hyperlink" Target="https://twitter.com/coiledspringcap/status/1336329181638975490?s=20" TargetMode="External"/><Relationship Id="rId80" Type="http://schemas.openxmlformats.org/officeDocument/2006/relationships/hyperlink" Target="https://twitter.com/coiledspringcap/status/1334575955994677248?s=20" TargetMode="External"/><Relationship Id="rId3" Type="http://schemas.openxmlformats.org/officeDocument/2006/relationships/hyperlink" Target="https://twitter.com/coiledspringcap/status/1344674586315657217?s=20" TargetMode="External"/><Relationship Id="rId12" Type="http://schemas.openxmlformats.org/officeDocument/2006/relationships/hyperlink" Target="https://twitter.com/coiledspringcap/status/1344307203273076737?s=20" TargetMode="External"/><Relationship Id="rId17" Type="http://schemas.openxmlformats.org/officeDocument/2006/relationships/hyperlink" Target="https://twitter.com/coiledspringcap/status/1343983223492243457?s=20" TargetMode="External"/><Relationship Id="rId25" Type="http://schemas.openxmlformats.org/officeDocument/2006/relationships/hyperlink" Target="https://twitter.com/coiledspringcap/status/1342112477656608775?s=20" TargetMode="External"/><Relationship Id="rId33" Type="http://schemas.openxmlformats.org/officeDocument/2006/relationships/hyperlink" Target="https://twitter.com/coiledspringcap/status/1341762150663073794?s=20" TargetMode="External"/><Relationship Id="rId38" Type="http://schemas.openxmlformats.org/officeDocument/2006/relationships/hyperlink" Target="https://twitter.com/coiledspringcap/status/1341443278965772290?s=20" TargetMode="External"/><Relationship Id="rId46" Type="http://schemas.openxmlformats.org/officeDocument/2006/relationships/hyperlink" Target="https://twitter.com/coiledspringcap/status/1341397939495833600?s=20" TargetMode="External"/><Relationship Id="rId59" Type="http://schemas.openxmlformats.org/officeDocument/2006/relationships/hyperlink" Target="https://twitter.com/coiledspringcap/status/1339584384391778305?s=20" TargetMode="External"/><Relationship Id="rId67" Type="http://schemas.openxmlformats.org/officeDocument/2006/relationships/hyperlink" Target="https://twitter.com/coiledspringcap/status/1329847623168176128?s=20" TargetMode="External"/><Relationship Id="rId20" Type="http://schemas.openxmlformats.org/officeDocument/2006/relationships/hyperlink" Target="https://twitter.com/coiledspringcap/status/1343602428848037889?s=20" TargetMode="External"/><Relationship Id="rId41" Type="http://schemas.openxmlformats.org/officeDocument/2006/relationships/hyperlink" Target="https://twitter.com/coiledspringcap/status/1341410895419813888?s=20" TargetMode="External"/><Relationship Id="rId54" Type="http://schemas.openxmlformats.org/officeDocument/2006/relationships/hyperlink" Target="https://twitter.com/coiledspringcap/status/1340015308845813762?s=20" TargetMode="External"/><Relationship Id="rId62" Type="http://schemas.openxmlformats.org/officeDocument/2006/relationships/hyperlink" Target="https://twitter.com/coiledspringcap/status/1339239021298544644?s=20" TargetMode="External"/><Relationship Id="rId70" Type="http://schemas.openxmlformats.org/officeDocument/2006/relationships/hyperlink" Target="https://twitter.com/coiledspringcap/status/1337046733545725956?s=20" TargetMode="External"/><Relationship Id="rId75" Type="http://schemas.openxmlformats.org/officeDocument/2006/relationships/hyperlink" Target="https://twitter.com/coiledspringcap/status/1334919431055683590?s=20" TargetMode="External"/><Relationship Id="rId1" Type="http://schemas.openxmlformats.org/officeDocument/2006/relationships/hyperlink" Target="https://twitter.com/coiledspringcap/status/1344681303489339392?s=20" TargetMode="External"/><Relationship Id="rId6" Type="http://schemas.openxmlformats.org/officeDocument/2006/relationships/hyperlink" Target="https://twitter.com/coiledspringcap/status/1344378363859914752?s=20" TargetMode="External"/><Relationship Id="rId15" Type="http://schemas.openxmlformats.org/officeDocument/2006/relationships/hyperlink" Target="https://twitter.com/coiledspringcap/status/1344298322627096576?s=20" TargetMode="External"/><Relationship Id="rId23" Type="http://schemas.openxmlformats.org/officeDocument/2006/relationships/hyperlink" Target="https://twitter.com/coiledspringcap/status/1342137491000856581?s=20" TargetMode="External"/><Relationship Id="rId28" Type="http://schemas.openxmlformats.org/officeDocument/2006/relationships/hyperlink" Target="https://twitter.com/coiledspringcap/status/1341796341505273856?s=20" TargetMode="External"/><Relationship Id="rId36" Type="http://schemas.openxmlformats.org/officeDocument/2006/relationships/hyperlink" Target="https://twitter.com/coiledspringcap/status/1341744146533511168?s=20" TargetMode="External"/><Relationship Id="rId49" Type="http://schemas.openxmlformats.org/officeDocument/2006/relationships/hyperlink" Target="https://twitter.com/coiledspringcap/status/1339626196154413057?s=20" TargetMode="External"/><Relationship Id="rId57" Type="http://schemas.openxmlformats.org/officeDocument/2006/relationships/hyperlink" Target="https://twitter.com/coiledspringcap/status/1339600835592896515?s=20" TargetMode="External"/><Relationship Id="rId10" Type="http://schemas.openxmlformats.org/officeDocument/2006/relationships/hyperlink" Target="https://twitter.com/coiledspringcap/status/1344346037813710848?s=20" TargetMode="External"/><Relationship Id="rId31" Type="http://schemas.openxmlformats.org/officeDocument/2006/relationships/hyperlink" Target="https://twitter.com/coiledspringcap/status/1339632162992246786?s=20" TargetMode="External"/><Relationship Id="rId44" Type="http://schemas.openxmlformats.org/officeDocument/2006/relationships/hyperlink" Target="https://twitter.com/coiledspringcap/status/1341400234828713989?s=20" TargetMode="External"/><Relationship Id="rId52" Type="http://schemas.openxmlformats.org/officeDocument/2006/relationships/hyperlink" Target="https://twitter.com/coiledspringcap/status/1341036394161049600?s=20" TargetMode="External"/><Relationship Id="rId60" Type="http://schemas.openxmlformats.org/officeDocument/2006/relationships/hyperlink" Target="https://twitter.com/coiledspringcap/status/1339307603273375748?s=20" TargetMode="External"/><Relationship Id="rId65" Type="http://schemas.openxmlformats.org/officeDocument/2006/relationships/hyperlink" Target="https://twitter.com/coiledspringcap/status/1338512414908801025?s=20" TargetMode="External"/><Relationship Id="rId73" Type="http://schemas.openxmlformats.org/officeDocument/2006/relationships/hyperlink" Target="https://twitter.com/coiledspringcap/status/1334930989748006913?s=20" TargetMode="External"/><Relationship Id="rId78" Type="http://schemas.openxmlformats.org/officeDocument/2006/relationships/hyperlink" Target="https://twitter.com/coiledspringcap/status/1334599037333467136?s=20" TargetMode="External"/><Relationship Id="rId81" Type="http://schemas.openxmlformats.org/officeDocument/2006/relationships/hyperlink" Target="https://twitter.com/coiledspringcap/status/1330922964385148934?s=20" TargetMode="External"/><Relationship Id="rId4" Type="http://schemas.openxmlformats.org/officeDocument/2006/relationships/hyperlink" Target="https://twitter.com/coiledspringcap/status/1344671314427187200?s=20" TargetMode="External"/><Relationship Id="rId9" Type="http://schemas.openxmlformats.org/officeDocument/2006/relationships/hyperlink" Target="https://twitter.com/coiledspringcap/status/1344348467905368067?s=20" TargetMode="External"/><Relationship Id="rId13" Type="http://schemas.openxmlformats.org/officeDocument/2006/relationships/hyperlink" Target="https://twitter.com/coiledspringcap/status/1344305475534389248?s=20" TargetMode="External"/><Relationship Id="rId18" Type="http://schemas.openxmlformats.org/officeDocument/2006/relationships/hyperlink" Target="https://twitter.com/coiledspringcap/status/1341406578281476107?s=20" TargetMode="External"/><Relationship Id="rId39" Type="http://schemas.openxmlformats.org/officeDocument/2006/relationships/hyperlink" Target="https://twitter.com/coiledspringcap/status/1341421167144562688?s=20" TargetMode="External"/><Relationship Id="rId34" Type="http://schemas.openxmlformats.org/officeDocument/2006/relationships/hyperlink" Target="https://twitter.com/coiledspringcap/status/1341758930708520960?s=20" TargetMode="External"/><Relationship Id="rId50" Type="http://schemas.openxmlformats.org/officeDocument/2006/relationships/hyperlink" Target="https://twitter.com/coiledspringcap/status/1341074327375122432?s=20" TargetMode="External"/><Relationship Id="rId55" Type="http://schemas.openxmlformats.org/officeDocument/2006/relationships/hyperlink" Target="https://twitter.com/coiledspringcap/status/1339967639196721153?s=20" TargetMode="External"/><Relationship Id="rId76" Type="http://schemas.openxmlformats.org/officeDocument/2006/relationships/hyperlink" Target="https://twitter.com/coiledspringcap/status/1334896065162735616?s=20" TargetMode="External"/><Relationship Id="rId7" Type="http://schemas.openxmlformats.org/officeDocument/2006/relationships/hyperlink" Target="https://twitter.com/coiledspringcap/status/1344356241678737408?s=20" TargetMode="External"/><Relationship Id="rId71" Type="http://schemas.openxmlformats.org/officeDocument/2006/relationships/hyperlink" Target="https://twitter.com/coiledspringcap/status/1336682624115421190?s=20" TargetMode="External"/><Relationship Id="rId2" Type="http://schemas.openxmlformats.org/officeDocument/2006/relationships/hyperlink" Target="https://twitter.com/coiledspringcap/status/1344675001048444930?s=20" TargetMode="External"/><Relationship Id="rId29" Type="http://schemas.openxmlformats.org/officeDocument/2006/relationships/hyperlink" Target="https://twitter.com/coiledspringcap/status/1341786650146459651?s=20" TargetMode="External"/><Relationship Id="rId24" Type="http://schemas.openxmlformats.org/officeDocument/2006/relationships/hyperlink" Target="https://twitter.com/coiledspringcap/status/1342127502022631430?s=20" TargetMode="External"/><Relationship Id="rId40" Type="http://schemas.openxmlformats.org/officeDocument/2006/relationships/hyperlink" Target="https://twitter.com/coiledspringcap/status/1339677230121836544?s=20" TargetMode="External"/><Relationship Id="rId45" Type="http://schemas.openxmlformats.org/officeDocument/2006/relationships/hyperlink" Target="https://twitter.com/coiledspringcap/status/1341399460597870592?s=20" TargetMode="External"/><Relationship Id="rId66" Type="http://schemas.openxmlformats.org/officeDocument/2006/relationships/hyperlink" Target="https://twitter.com/coiledspringcap/status/1338488666847580162?s=2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coiledspringcap/status/1341781800339828736" TargetMode="External"/><Relationship Id="rId13" Type="http://schemas.openxmlformats.org/officeDocument/2006/relationships/hyperlink" Target="https://twitter.com/coiledspringcap/status/1350121647857168386" TargetMode="External"/><Relationship Id="rId18" Type="http://schemas.openxmlformats.org/officeDocument/2006/relationships/hyperlink" Target="https://twitter.com/coiledspringcap/status/1350085524028088320" TargetMode="External"/><Relationship Id="rId3" Type="http://schemas.openxmlformats.org/officeDocument/2006/relationships/hyperlink" Target="https://twitter.com/coiledspringcap/status/1341469038770327552" TargetMode="External"/><Relationship Id="rId21" Type="http://schemas.openxmlformats.org/officeDocument/2006/relationships/hyperlink" Target="https://twitter.com/coiledspringcap/status/1346842657281208323" TargetMode="External"/><Relationship Id="rId7" Type="http://schemas.openxmlformats.org/officeDocument/2006/relationships/hyperlink" Target="https://twitter.com/coiledspringcap/status/1349373906243760129" TargetMode="External"/><Relationship Id="rId12" Type="http://schemas.openxmlformats.org/officeDocument/2006/relationships/hyperlink" Target="https://twitter.com/coiledspringcap/status/1351619878566973445" TargetMode="External"/><Relationship Id="rId17" Type="http://schemas.openxmlformats.org/officeDocument/2006/relationships/hyperlink" Target="https://twitter.com/coiledspringcap/status/1349434397477523459" TargetMode="External"/><Relationship Id="rId2" Type="http://schemas.openxmlformats.org/officeDocument/2006/relationships/hyperlink" Target="https://twitter.com/coiledspringcap/status/1346517002475679744" TargetMode="External"/><Relationship Id="rId16" Type="http://schemas.openxmlformats.org/officeDocument/2006/relationships/hyperlink" Target="https://twitter.com/coiledspringcap/status/1351373036839198721" TargetMode="External"/><Relationship Id="rId20" Type="http://schemas.openxmlformats.org/officeDocument/2006/relationships/hyperlink" Target="https://twitter.com/coiledspringcap/status/1347006888307781635" TargetMode="External"/><Relationship Id="rId1" Type="http://schemas.openxmlformats.org/officeDocument/2006/relationships/hyperlink" Target="https://twitter.com/coiledspringcap/status/1346836141262188546" TargetMode="External"/><Relationship Id="rId6" Type="http://schemas.openxmlformats.org/officeDocument/2006/relationships/hyperlink" Target="https://twitter.com/coiledspringcap/status/1346949103838703616" TargetMode="External"/><Relationship Id="rId11" Type="http://schemas.openxmlformats.org/officeDocument/2006/relationships/hyperlink" Target="https://twitter.com/coiledspringcap/status/1349717799728525312" TargetMode="External"/><Relationship Id="rId5" Type="http://schemas.openxmlformats.org/officeDocument/2006/relationships/hyperlink" Target="https://twitter.com/coiledspringcap/status/1346500627216609282" TargetMode="External"/><Relationship Id="rId15" Type="http://schemas.openxmlformats.org/officeDocument/2006/relationships/hyperlink" Target="https://twitter.com/coiledspringcap/status/1347277073698738180" TargetMode="External"/><Relationship Id="rId10" Type="http://schemas.openxmlformats.org/officeDocument/2006/relationships/hyperlink" Target="https://twitter.com/coiledspringcap/status/1351857124352077824" TargetMode="External"/><Relationship Id="rId19" Type="http://schemas.openxmlformats.org/officeDocument/2006/relationships/hyperlink" Target="https://twitter.com/coiledspringcap/status/1349437809220853761" TargetMode="External"/><Relationship Id="rId4" Type="http://schemas.openxmlformats.org/officeDocument/2006/relationships/hyperlink" Target="https://twitter.com/coiledspringcap/status/1344310646612103171" TargetMode="External"/><Relationship Id="rId9" Type="http://schemas.openxmlformats.org/officeDocument/2006/relationships/hyperlink" Target="https://twitter.com/coiledspringcap/status/1351858962858127361" TargetMode="External"/><Relationship Id="rId14" Type="http://schemas.openxmlformats.org/officeDocument/2006/relationships/hyperlink" Target="https://twitter.com/coiledspringcap/status/1351577182058012673" TargetMode="External"/><Relationship Id="rId22" Type="http://schemas.openxmlformats.org/officeDocument/2006/relationships/hyperlink" Target="https://twitter.com/coiledspringcap/status/1347004870851768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BD56-B222-AC41-B89E-8F31A1F08A9D}">
  <dimension ref="A1:N88"/>
  <sheetViews>
    <sheetView workbookViewId="0">
      <selection activeCell="H5" sqref="H5"/>
    </sheetView>
  </sheetViews>
  <sheetFormatPr baseColWidth="10" defaultColWidth="8.83203125" defaultRowHeight="16" x14ac:dyDescent="0.2"/>
  <cols>
    <col min="2" max="2" width="9.6640625" bestFit="1" customWidth="1"/>
    <col min="3" max="3" width="12" bestFit="1" customWidth="1"/>
    <col min="4" max="4" width="12" style="5" customWidth="1"/>
    <col min="5" max="5" width="12" customWidth="1"/>
    <col min="6" max="6" width="12" style="5" bestFit="1" customWidth="1"/>
    <col min="7" max="7" width="16.33203125" style="4" bestFit="1" customWidth="1"/>
    <col min="8" max="8" width="16.33203125" style="5" customWidth="1"/>
    <col min="9" max="9" width="61.1640625" customWidth="1"/>
    <col min="10" max="10" width="6.5" customWidth="1"/>
    <col min="12" max="12" width="20.1640625" customWidth="1"/>
    <col min="13" max="13" width="9.1640625" bestFit="1" customWidth="1"/>
  </cols>
  <sheetData>
    <row r="1" spans="1:14" ht="19" x14ac:dyDescent="0.25">
      <c r="A1" s="1" t="s">
        <v>185</v>
      </c>
      <c r="B1" s="1"/>
      <c r="C1" s="2"/>
      <c r="D1" s="1"/>
      <c r="E1" s="3"/>
      <c r="F1" s="4"/>
      <c r="G1" s="5"/>
      <c r="H1"/>
      <c r="K1" s="6"/>
      <c r="L1" t="s">
        <v>0</v>
      </c>
    </row>
    <row r="2" spans="1:14" ht="19" x14ac:dyDescent="0.25">
      <c r="B2" s="1"/>
      <c r="C2" s="1"/>
      <c r="D2" s="2"/>
      <c r="E2" s="1"/>
      <c r="F2" s="3"/>
      <c r="K2" s="7"/>
      <c r="L2" t="s">
        <v>1</v>
      </c>
    </row>
    <row r="3" spans="1:14" x14ac:dyDescent="0.2">
      <c r="B3" s="8" t="s">
        <v>2</v>
      </c>
      <c r="C3" s="8" t="s">
        <v>3</v>
      </c>
      <c r="D3" s="9" t="s">
        <v>4</v>
      </c>
      <c r="E3" s="8" t="s">
        <v>5</v>
      </c>
      <c r="F3" s="9" t="s">
        <v>6</v>
      </c>
      <c r="G3" s="10" t="s">
        <v>7</v>
      </c>
      <c r="H3" s="9" t="s">
        <v>8</v>
      </c>
      <c r="I3" s="8" t="s">
        <v>9</v>
      </c>
      <c r="J3" s="8"/>
    </row>
    <row r="4" spans="1:14" x14ac:dyDescent="0.2">
      <c r="B4" s="8"/>
      <c r="C4" s="8"/>
      <c r="D4" s="9"/>
      <c r="E4" s="8"/>
      <c r="F4" s="9"/>
      <c r="G4" s="10"/>
      <c r="H4" s="9"/>
      <c r="I4" s="8"/>
      <c r="J4" s="8"/>
      <c r="K4" s="11" t="s">
        <v>10</v>
      </c>
      <c r="L4" s="11"/>
      <c r="M4" s="12"/>
    </row>
    <row r="5" spans="1:14" x14ac:dyDescent="0.2">
      <c r="A5" s="6"/>
      <c r="B5" t="s">
        <v>11</v>
      </c>
      <c r="C5" s="13">
        <v>44405</v>
      </c>
      <c r="D5" s="5">
        <v>73.5</v>
      </c>
      <c r="E5" t="s">
        <v>12</v>
      </c>
      <c r="G5" s="4">
        <v>0.66</v>
      </c>
      <c r="H5" s="5">
        <f>10000*G5</f>
        <v>6600</v>
      </c>
      <c r="I5" s="14" t="s">
        <v>13</v>
      </c>
      <c r="J5" s="14"/>
      <c r="K5" t="s">
        <v>14</v>
      </c>
      <c r="L5" s="15"/>
      <c r="M5" s="16">
        <v>71</v>
      </c>
    </row>
    <row r="6" spans="1:14" x14ac:dyDescent="0.2">
      <c r="A6" s="6"/>
      <c r="B6" t="s">
        <v>15</v>
      </c>
      <c r="C6" s="13">
        <v>44490</v>
      </c>
      <c r="D6" s="5">
        <v>5.75</v>
      </c>
      <c r="E6" s="13">
        <v>44527</v>
      </c>
      <c r="F6" s="5">
        <v>8.5</v>
      </c>
      <c r="G6" s="4">
        <f t="shared" ref="G6:G14" si="0">(F6-D6)/D6</f>
        <v>0.47826086956521741</v>
      </c>
      <c r="H6" s="5">
        <f t="shared" ref="H6:H69" si="1">10000*G6</f>
        <v>4782.608695652174</v>
      </c>
      <c r="I6" s="14" t="s">
        <v>16</v>
      </c>
      <c r="J6" s="14"/>
      <c r="K6" t="s">
        <v>17</v>
      </c>
      <c r="L6" s="15"/>
      <c r="M6" s="16">
        <v>11</v>
      </c>
    </row>
    <row r="7" spans="1:14" x14ac:dyDescent="0.2">
      <c r="A7" s="6"/>
      <c r="B7" t="s">
        <v>18</v>
      </c>
      <c r="C7" s="13">
        <v>44491</v>
      </c>
      <c r="D7" s="5">
        <v>17.899999999999999</v>
      </c>
      <c r="E7" s="13">
        <v>44533</v>
      </c>
      <c r="F7" s="17">
        <v>24.1</v>
      </c>
      <c r="G7" s="4">
        <f t="shared" si="0"/>
        <v>0.34636871508379907</v>
      </c>
      <c r="H7" s="5">
        <f t="shared" si="1"/>
        <v>3463.6871508379909</v>
      </c>
      <c r="I7" s="14" t="s">
        <v>19</v>
      </c>
      <c r="J7" s="14"/>
      <c r="K7" t="s">
        <v>20</v>
      </c>
      <c r="L7" s="15"/>
      <c r="M7" s="18">
        <f>M5/(M5+M6)</f>
        <v>0.86585365853658536</v>
      </c>
    </row>
    <row r="8" spans="1:14" x14ac:dyDescent="0.2">
      <c r="A8" s="6"/>
      <c r="B8" t="s">
        <v>21</v>
      </c>
      <c r="C8" s="13">
        <v>44499</v>
      </c>
      <c r="D8" s="5">
        <v>12.5</v>
      </c>
      <c r="E8" s="13">
        <v>44552</v>
      </c>
      <c r="F8" s="19">
        <v>30</v>
      </c>
      <c r="G8" s="4">
        <f t="shared" si="0"/>
        <v>1.4</v>
      </c>
      <c r="H8" s="5">
        <f t="shared" si="1"/>
        <v>14000</v>
      </c>
      <c r="I8" s="14" t="s">
        <v>22</v>
      </c>
      <c r="J8" s="14"/>
      <c r="K8" t="s">
        <v>23</v>
      </c>
      <c r="L8" s="15"/>
      <c r="M8" s="18">
        <f>M6/(M5+M6)</f>
        <v>0.13414634146341464</v>
      </c>
    </row>
    <row r="9" spans="1:14" x14ac:dyDescent="0.2">
      <c r="A9" s="6"/>
      <c r="B9" t="s">
        <v>24</v>
      </c>
      <c r="C9" s="13">
        <v>44499</v>
      </c>
      <c r="D9" s="5">
        <v>2.6</v>
      </c>
      <c r="E9" s="13">
        <v>44552</v>
      </c>
      <c r="F9" s="19">
        <v>11</v>
      </c>
      <c r="G9" s="4">
        <f t="shared" si="0"/>
        <v>3.2307692307692308</v>
      </c>
      <c r="H9" s="5">
        <f t="shared" si="1"/>
        <v>32307.692307692309</v>
      </c>
      <c r="I9" s="14" t="s">
        <v>22</v>
      </c>
      <c r="J9" s="14"/>
      <c r="L9" s="15"/>
      <c r="M9" s="18"/>
    </row>
    <row r="10" spans="1:14" x14ac:dyDescent="0.2">
      <c r="A10" s="6"/>
      <c r="B10" t="s">
        <v>25</v>
      </c>
      <c r="C10" s="13">
        <v>44502</v>
      </c>
      <c r="D10" s="17">
        <v>26.4</v>
      </c>
      <c r="E10" s="13">
        <v>44540</v>
      </c>
      <c r="F10" s="17">
        <v>51</v>
      </c>
      <c r="G10" s="4">
        <f t="shared" si="0"/>
        <v>0.93181818181818188</v>
      </c>
      <c r="H10" s="5">
        <f t="shared" si="1"/>
        <v>9318.181818181818</v>
      </c>
      <c r="I10" s="14" t="s">
        <v>26</v>
      </c>
      <c r="J10" s="14"/>
      <c r="K10" s="20" t="s">
        <v>27</v>
      </c>
      <c r="L10" s="20"/>
      <c r="M10" s="21"/>
    </row>
    <row r="11" spans="1:14" x14ac:dyDescent="0.2">
      <c r="A11" s="6"/>
      <c r="B11" t="s">
        <v>28</v>
      </c>
      <c r="C11" s="13">
        <v>44504</v>
      </c>
      <c r="D11" s="19">
        <v>70</v>
      </c>
      <c r="E11" s="13">
        <v>44534</v>
      </c>
      <c r="F11" s="5">
        <v>94.74</v>
      </c>
      <c r="G11" s="4">
        <f t="shared" si="0"/>
        <v>0.35342857142857137</v>
      </c>
      <c r="H11" s="5">
        <f t="shared" si="1"/>
        <v>3534.2857142857138</v>
      </c>
      <c r="I11" s="14" t="s">
        <v>29</v>
      </c>
      <c r="J11" s="14"/>
      <c r="K11" t="s">
        <v>30</v>
      </c>
      <c r="L11" s="15"/>
      <c r="M11" s="22">
        <v>3.23</v>
      </c>
    </row>
    <row r="12" spans="1:14" x14ac:dyDescent="0.2">
      <c r="A12" s="6"/>
      <c r="B12" t="s">
        <v>31</v>
      </c>
      <c r="C12" s="13">
        <v>44505</v>
      </c>
      <c r="D12" s="5">
        <v>10.6</v>
      </c>
      <c r="E12" s="13">
        <v>44534</v>
      </c>
      <c r="F12" s="5">
        <v>15</v>
      </c>
      <c r="G12" s="4">
        <f t="shared" si="0"/>
        <v>0.41509433962264158</v>
      </c>
      <c r="H12" s="5">
        <f t="shared" si="1"/>
        <v>4150.9433962264156</v>
      </c>
      <c r="I12" s="14" t="s">
        <v>32</v>
      </c>
      <c r="J12" s="14"/>
      <c r="K12" t="s">
        <v>33</v>
      </c>
      <c r="L12" s="15"/>
      <c r="M12" s="22">
        <v>-0.14000000000000001</v>
      </c>
    </row>
    <row r="13" spans="1:14" x14ac:dyDescent="0.2">
      <c r="A13" s="6"/>
      <c r="B13" t="s">
        <v>34</v>
      </c>
      <c r="C13" s="13">
        <v>44506</v>
      </c>
      <c r="D13" s="5">
        <v>203</v>
      </c>
      <c r="E13" s="13">
        <v>44547</v>
      </c>
      <c r="F13" s="5">
        <v>237</v>
      </c>
      <c r="G13" s="4">
        <f t="shared" si="0"/>
        <v>0.16748768472906403</v>
      </c>
      <c r="H13" s="5">
        <f t="shared" si="1"/>
        <v>1674.8768472906404</v>
      </c>
      <c r="I13" s="14" t="s">
        <v>35</v>
      </c>
      <c r="J13" s="14"/>
      <c r="K13" t="s">
        <v>36</v>
      </c>
      <c r="L13" s="15"/>
      <c r="M13" s="23">
        <v>0.26400000000000001</v>
      </c>
    </row>
    <row r="14" spans="1:14" x14ac:dyDescent="0.2">
      <c r="A14" s="6"/>
      <c r="B14" t="s">
        <v>37</v>
      </c>
      <c r="C14" s="13">
        <v>44509</v>
      </c>
      <c r="D14" s="17">
        <v>2.5</v>
      </c>
      <c r="E14" s="13">
        <v>44553</v>
      </c>
      <c r="F14" s="5">
        <v>3.62</v>
      </c>
      <c r="G14" s="4">
        <f t="shared" si="0"/>
        <v>0.44800000000000006</v>
      </c>
      <c r="H14" s="5">
        <f t="shared" si="1"/>
        <v>4480.0000000000009</v>
      </c>
      <c r="I14" s="14" t="s">
        <v>38</v>
      </c>
      <c r="J14" s="14"/>
      <c r="K14" t="s">
        <v>39</v>
      </c>
      <c r="L14" s="15"/>
      <c r="M14" s="23">
        <v>-4.5999999999999999E-2</v>
      </c>
    </row>
    <row r="15" spans="1:14" x14ac:dyDescent="0.2">
      <c r="A15" s="24"/>
      <c r="B15" t="s">
        <v>40</v>
      </c>
      <c r="C15" s="13">
        <v>44518</v>
      </c>
      <c r="D15" s="19">
        <v>141</v>
      </c>
      <c r="E15" s="13">
        <v>44535</v>
      </c>
      <c r="F15" s="19">
        <v>130</v>
      </c>
      <c r="G15" s="4">
        <f>-(F15-D15)/D15</f>
        <v>7.8014184397163122E-2</v>
      </c>
      <c r="H15" s="5">
        <f t="shared" si="1"/>
        <v>780.14184397163126</v>
      </c>
      <c r="I15" s="14" t="s">
        <v>41</v>
      </c>
      <c r="J15" s="14"/>
      <c r="L15" s="15"/>
    </row>
    <row r="16" spans="1:14" x14ac:dyDescent="0.2">
      <c r="A16" s="6"/>
      <c r="B16" t="s">
        <v>42</v>
      </c>
      <c r="C16" s="13">
        <v>44519</v>
      </c>
      <c r="D16" s="5">
        <v>35.799999999999997</v>
      </c>
      <c r="E16" s="13">
        <v>44539</v>
      </c>
      <c r="F16" s="17">
        <v>44.2</v>
      </c>
      <c r="G16" s="4">
        <f t="shared" ref="G16:G25" si="2">(F16-D16)/D16</f>
        <v>0.23463687150838006</v>
      </c>
      <c r="H16" s="5">
        <f t="shared" si="1"/>
        <v>2346.3687150838005</v>
      </c>
      <c r="I16" s="14" t="s">
        <v>43</v>
      </c>
      <c r="J16" s="14"/>
      <c r="K16" t="s">
        <v>44</v>
      </c>
      <c r="L16" s="15"/>
      <c r="M16" s="25">
        <v>18.25</v>
      </c>
      <c r="N16" s="15"/>
    </row>
    <row r="17" spans="1:13" x14ac:dyDescent="0.2">
      <c r="A17" s="6"/>
      <c r="B17" t="s">
        <v>45</v>
      </c>
      <c r="C17" s="13">
        <v>44519</v>
      </c>
      <c r="D17" s="19">
        <v>80</v>
      </c>
      <c r="E17" s="13">
        <v>44534</v>
      </c>
      <c r="F17" s="19">
        <v>93</v>
      </c>
      <c r="G17" s="4">
        <f t="shared" si="2"/>
        <v>0.16250000000000001</v>
      </c>
      <c r="H17" s="5">
        <f t="shared" si="1"/>
        <v>1625</v>
      </c>
      <c r="I17" s="14" t="s">
        <v>46</v>
      </c>
      <c r="J17" s="14"/>
      <c r="K17" t="s">
        <v>47</v>
      </c>
      <c r="M17" s="26">
        <v>182536</v>
      </c>
    </row>
    <row r="18" spans="1:13" x14ac:dyDescent="0.2">
      <c r="A18" s="6"/>
      <c r="B18" t="s">
        <v>48</v>
      </c>
      <c r="C18" s="13">
        <v>44519</v>
      </c>
      <c r="D18" s="17">
        <v>10.3</v>
      </c>
      <c r="E18" s="13">
        <v>44534</v>
      </c>
      <c r="F18" s="19">
        <v>31</v>
      </c>
      <c r="G18" s="4">
        <f t="shared" si="2"/>
        <v>2.0097087378640777</v>
      </c>
      <c r="H18" s="5">
        <f t="shared" si="1"/>
        <v>20097.087378640776</v>
      </c>
      <c r="I18" s="14" t="s">
        <v>49</v>
      </c>
      <c r="J18" s="14"/>
      <c r="L18" s="15"/>
      <c r="M18" s="15"/>
    </row>
    <row r="19" spans="1:13" x14ac:dyDescent="0.2">
      <c r="A19" s="6"/>
      <c r="B19" t="s">
        <v>50</v>
      </c>
      <c r="C19" s="13">
        <v>44519</v>
      </c>
      <c r="D19" s="19">
        <v>142</v>
      </c>
      <c r="E19" s="13">
        <v>44532</v>
      </c>
      <c r="F19" s="5">
        <v>149</v>
      </c>
      <c r="G19" s="4">
        <f t="shared" si="2"/>
        <v>4.9295774647887321E-2</v>
      </c>
      <c r="H19" s="5">
        <f t="shared" si="1"/>
        <v>492.95774647887322</v>
      </c>
      <c r="I19" s="14" t="s">
        <v>51</v>
      </c>
      <c r="J19" s="14"/>
      <c r="K19" t="s">
        <v>52</v>
      </c>
      <c r="L19" s="27"/>
    </row>
    <row r="20" spans="1:13" x14ac:dyDescent="0.2">
      <c r="A20" s="7"/>
      <c r="B20" t="s">
        <v>53</v>
      </c>
      <c r="C20" s="13">
        <v>44519</v>
      </c>
      <c r="D20" s="5">
        <v>93.5</v>
      </c>
      <c r="E20" s="13">
        <v>44546</v>
      </c>
      <c r="F20" s="5">
        <v>87</v>
      </c>
      <c r="G20" s="4">
        <f t="shared" si="2"/>
        <v>-6.9518716577540107E-2</v>
      </c>
      <c r="H20" s="5">
        <f t="shared" si="1"/>
        <v>-695.18716577540113</v>
      </c>
      <c r="I20" s="14" t="s">
        <v>54</v>
      </c>
      <c r="J20" s="14"/>
      <c r="K20" t="s">
        <v>55</v>
      </c>
    </row>
    <row r="21" spans="1:13" x14ac:dyDescent="0.2">
      <c r="A21" s="6"/>
      <c r="B21" t="s">
        <v>56</v>
      </c>
      <c r="C21" s="13">
        <v>44520</v>
      </c>
      <c r="D21" s="5">
        <v>10.08</v>
      </c>
      <c r="E21" s="13">
        <v>44553</v>
      </c>
      <c r="F21" s="19">
        <v>15</v>
      </c>
      <c r="G21" s="4">
        <f t="shared" si="2"/>
        <v>0.48809523809523808</v>
      </c>
      <c r="H21" s="5">
        <f t="shared" si="1"/>
        <v>4880.9523809523807</v>
      </c>
      <c r="I21" s="14" t="s">
        <v>57</v>
      </c>
      <c r="J21" s="14"/>
    </row>
    <row r="22" spans="1:13" x14ac:dyDescent="0.2">
      <c r="A22" s="6"/>
      <c r="B22" t="s">
        <v>58</v>
      </c>
      <c r="C22" s="13">
        <v>44520</v>
      </c>
      <c r="D22" s="17">
        <v>44.5</v>
      </c>
      <c r="E22" s="13">
        <v>44540</v>
      </c>
      <c r="F22" s="17">
        <v>50.5</v>
      </c>
      <c r="G22" s="4">
        <f t="shared" si="2"/>
        <v>0.1348314606741573</v>
      </c>
      <c r="H22" s="5">
        <f t="shared" si="1"/>
        <v>1348.314606741573</v>
      </c>
      <c r="I22" s="14" t="s">
        <v>59</v>
      </c>
      <c r="J22" s="14"/>
    </row>
    <row r="23" spans="1:13" x14ac:dyDescent="0.2">
      <c r="A23" s="6"/>
      <c r="B23" t="s">
        <v>60</v>
      </c>
      <c r="C23" s="13">
        <v>44520</v>
      </c>
      <c r="D23" s="5">
        <v>446.5</v>
      </c>
      <c r="E23" s="13">
        <v>44533</v>
      </c>
      <c r="F23" s="5">
        <v>511</v>
      </c>
      <c r="G23" s="4">
        <f t="shared" si="2"/>
        <v>0.1444568868980963</v>
      </c>
      <c r="H23" s="5">
        <f t="shared" si="1"/>
        <v>1444.5688689809631</v>
      </c>
      <c r="I23" s="14" t="s">
        <v>61</v>
      </c>
      <c r="J23" s="14"/>
    </row>
    <row r="24" spans="1:13" x14ac:dyDescent="0.2">
      <c r="A24" s="6"/>
      <c r="B24" t="s">
        <v>62</v>
      </c>
      <c r="C24" s="13">
        <v>44524</v>
      </c>
      <c r="D24" s="5">
        <v>220.75</v>
      </c>
      <c r="E24" s="13">
        <v>44533</v>
      </c>
      <c r="F24" s="5">
        <v>239</v>
      </c>
      <c r="G24" s="4">
        <f t="shared" si="2"/>
        <v>8.2672706681766711E-2</v>
      </c>
      <c r="H24" s="5">
        <f t="shared" si="1"/>
        <v>826.72706681766715</v>
      </c>
      <c r="I24" s="14" t="s">
        <v>63</v>
      </c>
      <c r="J24" s="14"/>
    </row>
    <row r="25" spans="1:13" x14ac:dyDescent="0.2">
      <c r="A25" s="6"/>
      <c r="B25" t="s">
        <v>64</v>
      </c>
      <c r="C25" s="13">
        <v>44525</v>
      </c>
      <c r="D25" s="5">
        <v>22.5</v>
      </c>
      <c r="E25" s="13">
        <v>44552</v>
      </c>
      <c r="F25" s="5">
        <v>35.5</v>
      </c>
      <c r="G25" s="4">
        <f t="shared" si="2"/>
        <v>0.57777777777777772</v>
      </c>
      <c r="H25" s="5">
        <f t="shared" si="1"/>
        <v>5777.7777777777774</v>
      </c>
      <c r="I25" s="14" t="s">
        <v>65</v>
      </c>
      <c r="J25" s="14"/>
    </row>
    <row r="26" spans="1:13" x14ac:dyDescent="0.2">
      <c r="A26" s="6"/>
      <c r="B26" t="s">
        <v>66</v>
      </c>
      <c r="C26" s="13">
        <v>44527</v>
      </c>
      <c r="D26" s="5">
        <v>32</v>
      </c>
      <c r="E26" s="13">
        <v>44532</v>
      </c>
      <c r="F26" s="5">
        <v>24.5</v>
      </c>
      <c r="G26" s="4">
        <f>-(F26-D26)/D26</f>
        <v>0.234375</v>
      </c>
      <c r="H26" s="5">
        <f t="shared" si="1"/>
        <v>2343.75</v>
      </c>
      <c r="I26" s="14" t="s">
        <v>67</v>
      </c>
      <c r="J26" s="14"/>
    </row>
    <row r="27" spans="1:13" x14ac:dyDescent="0.2">
      <c r="A27" s="6"/>
      <c r="B27" t="s">
        <v>68</v>
      </c>
      <c r="C27" s="13">
        <v>44536</v>
      </c>
      <c r="D27" s="5">
        <v>130</v>
      </c>
      <c r="E27" s="13">
        <v>44544</v>
      </c>
      <c r="F27" s="5">
        <v>144</v>
      </c>
      <c r="G27" s="4">
        <f>(F27-D27)/D27</f>
        <v>0.1076923076923077</v>
      </c>
      <c r="H27" s="5">
        <f t="shared" si="1"/>
        <v>1076.9230769230769</v>
      </c>
      <c r="I27" s="14" t="s">
        <v>69</v>
      </c>
      <c r="J27" s="14"/>
    </row>
    <row r="28" spans="1:13" x14ac:dyDescent="0.2">
      <c r="A28" s="6"/>
      <c r="B28" t="s">
        <v>70</v>
      </c>
      <c r="C28" s="13">
        <v>44537</v>
      </c>
      <c r="D28" s="5">
        <v>171</v>
      </c>
      <c r="E28" t="s">
        <v>12</v>
      </c>
      <c r="G28" s="4">
        <v>0.03</v>
      </c>
      <c r="H28" s="5">
        <f t="shared" si="1"/>
        <v>300</v>
      </c>
      <c r="I28" s="14" t="s">
        <v>71</v>
      </c>
      <c r="J28" s="14"/>
    </row>
    <row r="29" spans="1:13" x14ac:dyDescent="0.2">
      <c r="A29" s="6"/>
      <c r="B29" t="s">
        <v>72</v>
      </c>
      <c r="C29" s="13">
        <v>44537</v>
      </c>
      <c r="D29" s="5">
        <v>16.5</v>
      </c>
      <c r="E29" t="s">
        <v>12</v>
      </c>
      <c r="G29" s="4">
        <v>0.2</v>
      </c>
      <c r="H29" s="5">
        <f t="shared" si="1"/>
        <v>2000</v>
      </c>
      <c r="I29" s="14" t="s">
        <v>73</v>
      </c>
      <c r="J29" s="14"/>
    </row>
    <row r="30" spans="1:13" x14ac:dyDescent="0.2">
      <c r="A30" s="6"/>
      <c r="B30" t="s">
        <v>74</v>
      </c>
      <c r="C30" s="13">
        <v>44537</v>
      </c>
      <c r="D30" s="5">
        <v>20.5</v>
      </c>
      <c r="E30" s="13">
        <v>44551</v>
      </c>
      <c r="F30" s="5">
        <v>29</v>
      </c>
      <c r="G30" s="4">
        <f>(F30-D30)/D30</f>
        <v>0.41463414634146339</v>
      </c>
      <c r="H30" s="5">
        <f t="shared" si="1"/>
        <v>4146.3414634146338</v>
      </c>
      <c r="I30" s="14" t="s">
        <v>75</v>
      </c>
      <c r="J30" s="14"/>
    </row>
    <row r="31" spans="1:13" x14ac:dyDescent="0.2">
      <c r="A31" s="6"/>
      <c r="B31" t="s">
        <v>76</v>
      </c>
      <c r="C31" s="13">
        <v>44537</v>
      </c>
      <c r="D31" s="5">
        <v>510</v>
      </c>
      <c r="E31" s="13">
        <v>44538</v>
      </c>
      <c r="F31" s="5">
        <v>520</v>
      </c>
      <c r="G31" s="4">
        <f>(F31-D31)/D31</f>
        <v>1.9607843137254902E-2</v>
      </c>
      <c r="H31" s="5">
        <f t="shared" si="1"/>
        <v>196.07843137254901</v>
      </c>
      <c r="I31" s="14" t="s">
        <v>77</v>
      </c>
      <c r="J31" s="14"/>
    </row>
    <row r="32" spans="1:13" x14ac:dyDescent="0.2">
      <c r="A32" s="6"/>
      <c r="B32" t="s">
        <v>78</v>
      </c>
      <c r="C32" s="13">
        <v>44538</v>
      </c>
      <c r="D32" s="17">
        <v>47.25</v>
      </c>
      <c r="E32" s="13">
        <v>44547</v>
      </c>
      <c r="F32" s="17">
        <v>55.12</v>
      </c>
      <c r="G32" s="4">
        <f>(F32-D32)/D32</f>
        <v>0.16656084656084652</v>
      </c>
      <c r="H32" s="5">
        <f t="shared" si="1"/>
        <v>1665.6084656084652</v>
      </c>
      <c r="I32" s="14" t="s">
        <v>79</v>
      </c>
      <c r="J32" s="14"/>
    </row>
    <row r="33" spans="1:10" x14ac:dyDescent="0.2">
      <c r="A33" s="6"/>
      <c r="B33" t="s">
        <v>80</v>
      </c>
      <c r="C33" s="13">
        <v>44538</v>
      </c>
      <c r="D33" s="5">
        <v>35</v>
      </c>
      <c r="E33" s="13">
        <v>44547</v>
      </c>
      <c r="F33" s="5">
        <v>41</v>
      </c>
      <c r="G33" s="4">
        <f>(F33-D33)/D33</f>
        <v>0.17142857142857143</v>
      </c>
      <c r="H33" s="5">
        <f t="shared" si="1"/>
        <v>1714.2857142857142</v>
      </c>
      <c r="I33" s="14" t="s">
        <v>81</v>
      </c>
      <c r="J33" s="14"/>
    </row>
    <row r="34" spans="1:10" x14ac:dyDescent="0.2">
      <c r="A34" s="7"/>
      <c r="B34" t="s">
        <v>82</v>
      </c>
      <c r="C34" s="13">
        <v>44538</v>
      </c>
      <c r="D34" s="5">
        <v>82</v>
      </c>
      <c r="E34" s="13">
        <v>44539</v>
      </c>
      <c r="F34" s="5">
        <v>79</v>
      </c>
      <c r="G34" s="4">
        <f>(F34-D34)/D34</f>
        <v>-3.6585365853658534E-2</v>
      </c>
      <c r="H34" s="5">
        <f t="shared" si="1"/>
        <v>-365.85365853658533</v>
      </c>
      <c r="I34" s="14" t="s">
        <v>83</v>
      </c>
      <c r="J34" s="14"/>
    </row>
    <row r="35" spans="1:10" x14ac:dyDescent="0.2">
      <c r="A35" s="6"/>
      <c r="B35" t="s">
        <v>84</v>
      </c>
      <c r="C35" s="13">
        <v>44539</v>
      </c>
      <c r="D35" s="5">
        <v>151</v>
      </c>
      <c r="E35" s="13">
        <v>44540</v>
      </c>
      <c r="F35" s="5">
        <v>142</v>
      </c>
      <c r="G35" s="4">
        <f>-(F35-D35)/D35</f>
        <v>5.9602649006622516E-2</v>
      </c>
      <c r="H35" s="5">
        <f t="shared" si="1"/>
        <v>596.02649006622516</v>
      </c>
      <c r="I35" s="14" t="s">
        <v>85</v>
      </c>
      <c r="J35" s="14"/>
    </row>
    <row r="36" spans="1:10" x14ac:dyDescent="0.2">
      <c r="A36" s="6"/>
      <c r="B36" t="s">
        <v>86</v>
      </c>
      <c r="C36" s="13">
        <v>44540</v>
      </c>
      <c r="D36" s="5">
        <v>13.85</v>
      </c>
      <c r="E36" s="13">
        <v>44552</v>
      </c>
      <c r="F36" s="5">
        <v>19</v>
      </c>
      <c r="G36" s="4">
        <f t="shared" ref="G36:G42" si="3">(F36-D36)/D36</f>
        <v>0.37184115523465705</v>
      </c>
      <c r="H36" s="5">
        <f t="shared" si="1"/>
        <v>3718.4115523465707</v>
      </c>
      <c r="I36" s="14" t="s">
        <v>87</v>
      </c>
      <c r="J36" s="14"/>
    </row>
    <row r="37" spans="1:10" x14ac:dyDescent="0.2">
      <c r="A37" s="6"/>
      <c r="B37" t="s">
        <v>88</v>
      </c>
      <c r="C37" s="13">
        <v>44540</v>
      </c>
      <c r="D37" s="5">
        <v>81.5</v>
      </c>
      <c r="E37" s="13">
        <v>44554</v>
      </c>
      <c r="F37" s="19">
        <v>85</v>
      </c>
      <c r="G37" s="4">
        <f t="shared" si="3"/>
        <v>4.2944785276073622E-2</v>
      </c>
      <c r="H37" s="5">
        <f t="shared" si="1"/>
        <v>429.44785276073623</v>
      </c>
      <c r="I37" s="14" t="s">
        <v>89</v>
      </c>
      <c r="J37" s="14"/>
    </row>
    <row r="38" spans="1:10" x14ac:dyDescent="0.2">
      <c r="A38" s="6"/>
      <c r="B38" t="s">
        <v>90</v>
      </c>
      <c r="C38" s="13">
        <v>44540</v>
      </c>
      <c r="D38" s="19">
        <v>19</v>
      </c>
      <c r="E38" s="13">
        <v>44553</v>
      </c>
      <c r="F38" s="17">
        <v>23.5</v>
      </c>
      <c r="G38" s="4">
        <f t="shared" si="3"/>
        <v>0.23684210526315788</v>
      </c>
      <c r="H38" s="5">
        <f t="shared" si="1"/>
        <v>2368.4210526315787</v>
      </c>
      <c r="I38" s="14" t="s">
        <v>91</v>
      </c>
      <c r="J38" s="14"/>
    </row>
    <row r="39" spans="1:10" x14ac:dyDescent="0.2">
      <c r="A39" s="6"/>
      <c r="B39" t="s">
        <v>92</v>
      </c>
      <c r="C39" s="13">
        <v>44540</v>
      </c>
      <c r="D39" s="5">
        <v>221</v>
      </c>
      <c r="E39" s="13">
        <v>44552</v>
      </c>
      <c r="F39" s="5">
        <v>231</v>
      </c>
      <c r="G39" s="4">
        <f t="shared" si="3"/>
        <v>4.5248868778280542E-2</v>
      </c>
      <c r="H39" s="5">
        <f t="shared" si="1"/>
        <v>452.48868778280541</v>
      </c>
      <c r="I39" s="14" t="s">
        <v>93</v>
      </c>
      <c r="J39" s="14"/>
    </row>
    <row r="40" spans="1:10" x14ac:dyDescent="0.2">
      <c r="A40" s="6"/>
      <c r="B40" t="s">
        <v>94</v>
      </c>
      <c r="C40" s="13">
        <v>44540</v>
      </c>
      <c r="D40" s="5">
        <v>33</v>
      </c>
      <c r="E40" s="13">
        <v>44548</v>
      </c>
      <c r="F40" s="5">
        <v>41.4</v>
      </c>
      <c r="G40" s="4">
        <f t="shared" si="3"/>
        <v>0.25454545454545452</v>
      </c>
      <c r="H40" s="5">
        <f t="shared" si="1"/>
        <v>2545.454545454545</v>
      </c>
      <c r="I40" s="14" t="s">
        <v>95</v>
      </c>
      <c r="J40" s="14"/>
    </row>
    <row r="41" spans="1:10" x14ac:dyDescent="0.2">
      <c r="A41" s="6"/>
      <c r="B41" t="s">
        <v>96</v>
      </c>
      <c r="C41" s="13">
        <v>44540</v>
      </c>
      <c r="D41" s="5">
        <v>42</v>
      </c>
      <c r="E41" s="13">
        <v>44545</v>
      </c>
      <c r="F41" s="5">
        <v>47</v>
      </c>
      <c r="G41" s="4">
        <f t="shared" si="3"/>
        <v>0.11904761904761904</v>
      </c>
      <c r="H41" s="5">
        <f t="shared" si="1"/>
        <v>1190.4761904761904</v>
      </c>
      <c r="I41" s="14" t="s">
        <v>97</v>
      </c>
      <c r="J41" s="14"/>
    </row>
    <row r="42" spans="1:10" x14ac:dyDescent="0.2">
      <c r="A42" s="6"/>
      <c r="B42" t="s">
        <v>98</v>
      </c>
      <c r="C42" s="13">
        <v>44540</v>
      </c>
      <c r="D42" s="19">
        <v>88</v>
      </c>
      <c r="E42" s="13">
        <v>44540</v>
      </c>
      <c r="F42" s="5">
        <v>91</v>
      </c>
      <c r="G42" s="4">
        <f t="shared" si="3"/>
        <v>3.4090909090909088E-2</v>
      </c>
      <c r="H42" s="5">
        <f t="shared" si="1"/>
        <v>340.90909090909088</v>
      </c>
      <c r="I42" s="14" t="s">
        <v>99</v>
      </c>
      <c r="J42" s="14"/>
    </row>
    <row r="43" spans="1:10" x14ac:dyDescent="0.2">
      <c r="A43" s="7"/>
      <c r="B43" t="s">
        <v>100</v>
      </c>
      <c r="C43" s="13">
        <v>44540</v>
      </c>
      <c r="D43" s="19">
        <v>82</v>
      </c>
      <c r="E43" s="13">
        <v>44551</v>
      </c>
      <c r="F43" s="5">
        <v>84</v>
      </c>
      <c r="G43" s="4">
        <v>-0.02</v>
      </c>
      <c r="H43" s="5">
        <f t="shared" si="1"/>
        <v>-200</v>
      </c>
      <c r="I43" s="14" t="s">
        <v>101</v>
      </c>
      <c r="J43" s="14"/>
    </row>
    <row r="44" spans="1:10" x14ac:dyDescent="0.2">
      <c r="A44" s="6"/>
      <c r="B44" t="s">
        <v>102</v>
      </c>
      <c r="C44" s="13">
        <v>44544</v>
      </c>
      <c r="D44" s="5">
        <v>331</v>
      </c>
      <c r="E44" s="13">
        <v>44560</v>
      </c>
      <c r="F44" s="5">
        <v>355</v>
      </c>
      <c r="G44" s="4">
        <f t="shared" ref="G44:G49" si="4">(F44-D44)/D44</f>
        <v>7.2507552870090641E-2</v>
      </c>
      <c r="H44" s="5">
        <f t="shared" si="1"/>
        <v>725.07552870090637</v>
      </c>
      <c r="I44" s="14" t="s">
        <v>103</v>
      </c>
      <c r="J44" s="14"/>
    </row>
    <row r="45" spans="1:10" x14ac:dyDescent="0.2">
      <c r="A45" s="6"/>
      <c r="B45" t="s">
        <v>104</v>
      </c>
      <c r="C45" s="13">
        <v>44544</v>
      </c>
      <c r="D45" s="17">
        <v>14.5</v>
      </c>
      <c r="E45" s="13">
        <v>44553</v>
      </c>
      <c r="F45" s="5">
        <v>17.399999999999999</v>
      </c>
      <c r="G45" s="4">
        <f t="shared" si="4"/>
        <v>0.1999999999999999</v>
      </c>
      <c r="H45" s="5">
        <f t="shared" si="1"/>
        <v>1999.9999999999991</v>
      </c>
      <c r="I45" s="14" t="s">
        <v>105</v>
      </c>
      <c r="J45" s="14"/>
    </row>
    <row r="46" spans="1:10" x14ac:dyDescent="0.2">
      <c r="A46" s="6"/>
      <c r="B46" t="s">
        <v>106</v>
      </c>
      <c r="C46" s="13">
        <v>44544</v>
      </c>
      <c r="D46" s="5">
        <v>52</v>
      </c>
      <c r="E46" s="13">
        <v>44551</v>
      </c>
      <c r="F46" s="5">
        <v>57</v>
      </c>
      <c r="G46" s="4">
        <f t="shared" si="4"/>
        <v>9.6153846153846159E-2</v>
      </c>
      <c r="H46" s="5">
        <f t="shared" si="1"/>
        <v>961.53846153846155</v>
      </c>
      <c r="I46" s="14" t="s">
        <v>107</v>
      </c>
      <c r="J46" s="14"/>
    </row>
    <row r="47" spans="1:10" x14ac:dyDescent="0.2">
      <c r="A47" s="6"/>
      <c r="B47" t="s">
        <v>108</v>
      </c>
      <c r="C47" s="13">
        <v>44544</v>
      </c>
      <c r="D47" s="19">
        <v>56</v>
      </c>
      <c r="E47" s="13">
        <v>44547</v>
      </c>
      <c r="F47" s="5">
        <v>67.400000000000006</v>
      </c>
      <c r="G47" s="4">
        <f t="shared" si="4"/>
        <v>0.20357142857142868</v>
      </c>
      <c r="H47" s="5">
        <f t="shared" si="1"/>
        <v>2035.7142857142869</v>
      </c>
      <c r="I47" s="14" t="s">
        <v>109</v>
      </c>
      <c r="J47" s="14"/>
    </row>
    <row r="48" spans="1:10" x14ac:dyDescent="0.2">
      <c r="A48" s="7"/>
      <c r="B48" t="s">
        <v>110</v>
      </c>
      <c r="C48" s="13">
        <v>44545</v>
      </c>
      <c r="D48" s="17">
        <v>15.9</v>
      </c>
      <c r="E48" s="13">
        <v>44553</v>
      </c>
      <c r="F48" s="5">
        <v>15.85</v>
      </c>
      <c r="G48" s="4">
        <f t="shared" si="4"/>
        <v>-3.1446540880503589E-3</v>
      </c>
      <c r="H48" s="5">
        <f t="shared" si="1"/>
        <v>-31.446540880503587</v>
      </c>
      <c r="I48" s="14" t="s">
        <v>111</v>
      </c>
      <c r="J48" s="14"/>
    </row>
    <row r="49" spans="1:10" x14ac:dyDescent="0.2">
      <c r="A49" s="6"/>
      <c r="B49" t="s">
        <v>112</v>
      </c>
      <c r="C49" s="13">
        <v>44546</v>
      </c>
      <c r="D49" s="19">
        <v>42</v>
      </c>
      <c r="E49" s="13">
        <v>44547</v>
      </c>
      <c r="F49" s="5">
        <v>53</v>
      </c>
      <c r="G49" s="4">
        <f t="shared" si="4"/>
        <v>0.26190476190476192</v>
      </c>
      <c r="H49" s="5">
        <f t="shared" si="1"/>
        <v>2619.0476190476193</v>
      </c>
      <c r="I49" s="14" t="s">
        <v>113</v>
      </c>
      <c r="J49" s="14"/>
    </row>
    <row r="50" spans="1:10" x14ac:dyDescent="0.2">
      <c r="A50" s="6"/>
      <c r="B50" t="s">
        <v>114</v>
      </c>
      <c r="C50" s="13">
        <v>44546</v>
      </c>
      <c r="D50" s="5">
        <v>217</v>
      </c>
      <c r="E50" t="s">
        <v>12</v>
      </c>
      <c r="G50" s="4">
        <v>0.03</v>
      </c>
      <c r="H50" s="5">
        <f t="shared" si="1"/>
        <v>300</v>
      </c>
      <c r="I50" s="14" t="s">
        <v>115</v>
      </c>
      <c r="J50" s="14"/>
    </row>
    <row r="51" spans="1:10" x14ac:dyDescent="0.2">
      <c r="A51" s="6"/>
      <c r="B51" t="s">
        <v>116</v>
      </c>
      <c r="C51" s="13">
        <v>44547</v>
      </c>
      <c r="D51" s="5">
        <v>151</v>
      </c>
      <c r="E51" s="13">
        <v>44551</v>
      </c>
      <c r="F51" s="5">
        <v>171</v>
      </c>
      <c r="G51" s="4">
        <f>(F51-D51)/D51</f>
        <v>0.13245033112582782</v>
      </c>
      <c r="H51" s="5">
        <f t="shared" si="1"/>
        <v>1324.5033112582782</v>
      </c>
      <c r="I51" s="14" t="s">
        <v>117</v>
      </c>
      <c r="J51" s="14"/>
    </row>
    <row r="52" spans="1:10" x14ac:dyDescent="0.2">
      <c r="A52" s="6"/>
      <c r="B52" t="s">
        <v>118</v>
      </c>
      <c r="C52" s="13">
        <v>44547</v>
      </c>
      <c r="D52" s="17">
        <v>28.7</v>
      </c>
      <c r="E52" s="13">
        <v>44552</v>
      </c>
      <c r="F52" s="5">
        <v>30.5</v>
      </c>
      <c r="G52" s="4">
        <f>(F52-D52)/D52</f>
        <v>6.2717770034843232E-2</v>
      </c>
      <c r="H52" s="5">
        <f t="shared" si="1"/>
        <v>627.17770034843227</v>
      </c>
      <c r="I52" s="14" t="s">
        <v>119</v>
      </c>
      <c r="J52" s="14"/>
    </row>
    <row r="53" spans="1:10" x14ac:dyDescent="0.2">
      <c r="A53" s="7"/>
      <c r="B53" t="s">
        <v>120</v>
      </c>
      <c r="C53" s="13">
        <v>44547</v>
      </c>
      <c r="D53" s="5">
        <v>117.2</v>
      </c>
      <c r="E53" t="s">
        <v>12</v>
      </c>
      <c r="G53" s="4">
        <v>-0.02</v>
      </c>
      <c r="H53" s="5">
        <f t="shared" si="1"/>
        <v>-200</v>
      </c>
      <c r="I53" s="14" t="s">
        <v>121</v>
      </c>
      <c r="J53" s="14"/>
    </row>
    <row r="54" spans="1:10" x14ac:dyDescent="0.2">
      <c r="A54" s="7"/>
      <c r="B54" t="s">
        <v>122</v>
      </c>
      <c r="C54" s="13">
        <v>44547</v>
      </c>
      <c r="D54" s="17">
        <v>42.5</v>
      </c>
      <c r="E54" s="13">
        <v>44553</v>
      </c>
      <c r="F54" s="19">
        <v>40</v>
      </c>
      <c r="G54" s="4">
        <f>(F54-D54)/D54</f>
        <v>-5.8823529411764705E-2</v>
      </c>
      <c r="H54" s="5">
        <f t="shared" si="1"/>
        <v>-588.23529411764707</v>
      </c>
      <c r="I54" s="14" t="s">
        <v>123</v>
      </c>
      <c r="J54" s="14"/>
    </row>
    <row r="55" spans="1:10" x14ac:dyDescent="0.2">
      <c r="A55" s="6"/>
      <c r="B55" t="s">
        <v>124</v>
      </c>
      <c r="C55" s="13">
        <v>44548</v>
      </c>
      <c r="D55" s="5">
        <v>11.81</v>
      </c>
      <c r="E55" s="13">
        <v>44553</v>
      </c>
      <c r="F55" s="19">
        <v>18</v>
      </c>
      <c r="G55" s="4">
        <f>(F55-D55)/D55</f>
        <v>0.52413209144792539</v>
      </c>
      <c r="H55" s="5">
        <f t="shared" si="1"/>
        <v>5241.3209144792536</v>
      </c>
      <c r="I55" s="14" t="s">
        <v>125</v>
      </c>
      <c r="J55" s="14"/>
    </row>
    <row r="56" spans="1:10" x14ac:dyDescent="0.2">
      <c r="A56" s="6"/>
      <c r="B56" t="s">
        <v>126</v>
      </c>
      <c r="C56" s="13">
        <v>44548</v>
      </c>
      <c r="D56" s="5">
        <v>161</v>
      </c>
      <c r="E56" s="13">
        <v>44549</v>
      </c>
      <c r="F56" s="5">
        <v>171</v>
      </c>
      <c r="G56" s="4">
        <f>(F56-D56)/D56</f>
        <v>6.2111801242236024E-2</v>
      </c>
      <c r="H56" s="5">
        <f t="shared" si="1"/>
        <v>621.11801242236027</v>
      </c>
      <c r="I56" s="14" t="s">
        <v>127</v>
      </c>
      <c r="J56" s="14"/>
    </row>
    <row r="57" spans="1:10" x14ac:dyDescent="0.2">
      <c r="A57" s="6"/>
      <c r="B57" t="s">
        <v>128</v>
      </c>
      <c r="C57" s="13">
        <v>44550</v>
      </c>
      <c r="D57" s="5">
        <v>71</v>
      </c>
      <c r="E57" s="13">
        <v>44560</v>
      </c>
      <c r="F57" s="5">
        <v>61</v>
      </c>
      <c r="G57" s="4">
        <f>-((F57-D57)/D57)</f>
        <v>0.14084507042253522</v>
      </c>
      <c r="H57" s="5">
        <f t="shared" si="1"/>
        <v>1408.4507042253522</v>
      </c>
      <c r="I57" s="14" t="s">
        <v>129</v>
      </c>
      <c r="J57" s="14"/>
    </row>
    <row r="58" spans="1:10" x14ac:dyDescent="0.2">
      <c r="A58" s="6"/>
      <c r="B58" t="s">
        <v>130</v>
      </c>
      <c r="C58" s="13">
        <v>44551</v>
      </c>
      <c r="D58" s="17">
        <v>27.5</v>
      </c>
      <c r="E58" s="13">
        <v>44552</v>
      </c>
      <c r="F58" s="17">
        <v>28.2</v>
      </c>
      <c r="G58" s="4">
        <f>(F58-D58)/D58</f>
        <v>2.5454545454545428E-2</v>
      </c>
      <c r="H58" s="5">
        <f t="shared" si="1"/>
        <v>254.54545454545428</v>
      </c>
      <c r="I58" s="14" t="s">
        <v>131</v>
      </c>
      <c r="J58" s="14"/>
    </row>
    <row r="59" spans="1:10" x14ac:dyDescent="0.2">
      <c r="A59" s="6"/>
      <c r="B59" t="s">
        <v>132</v>
      </c>
      <c r="C59" s="13">
        <v>44551</v>
      </c>
      <c r="D59" s="5">
        <v>127.8</v>
      </c>
      <c r="E59" s="13">
        <v>44558</v>
      </c>
      <c r="F59" s="5">
        <v>137</v>
      </c>
      <c r="G59" s="4">
        <f>(F59-D59)/D59</f>
        <v>7.1987480438184689E-2</v>
      </c>
      <c r="H59" s="5">
        <f t="shared" si="1"/>
        <v>719.87480438184684</v>
      </c>
      <c r="I59" s="14" t="s">
        <v>133</v>
      </c>
      <c r="J59" s="14"/>
    </row>
    <row r="60" spans="1:10" x14ac:dyDescent="0.2">
      <c r="A60" s="6"/>
      <c r="B60" t="s">
        <v>134</v>
      </c>
      <c r="C60" s="13">
        <v>44551</v>
      </c>
      <c r="D60" s="17">
        <v>9.98</v>
      </c>
      <c r="E60" s="13">
        <v>44554</v>
      </c>
      <c r="F60" s="19">
        <v>14</v>
      </c>
      <c r="G60" s="4">
        <f>(F60-D60)/D60</f>
        <v>0.40280561122244485</v>
      </c>
      <c r="H60" s="5">
        <f t="shared" si="1"/>
        <v>4028.0561122244485</v>
      </c>
      <c r="I60" s="14" t="s">
        <v>135</v>
      </c>
      <c r="J60" s="14"/>
    </row>
    <row r="61" spans="1:10" x14ac:dyDescent="0.2">
      <c r="A61" s="6"/>
      <c r="B61" t="s">
        <v>86</v>
      </c>
      <c r="C61" s="13">
        <v>44551</v>
      </c>
      <c r="D61" s="5">
        <v>13.85</v>
      </c>
      <c r="E61" s="13">
        <v>44552</v>
      </c>
      <c r="F61" s="5">
        <v>18</v>
      </c>
      <c r="G61" s="4">
        <f>(F61-D61)/D61</f>
        <v>0.29963898916967513</v>
      </c>
      <c r="H61" s="5">
        <f t="shared" si="1"/>
        <v>2996.3898916967514</v>
      </c>
      <c r="I61" s="14" t="s">
        <v>136</v>
      </c>
      <c r="J61" s="14"/>
    </row>
    <row r="62" spans="1:10" x14ac:dyDescent="0.2">
      <c r="A62" s="6"/>
      <c r="B62" t="s">
        <v>137</v>
      </c>
      <c r="C62" s="13">
        <v>44552</v>
      </c>
      <c r="D62" s="5">
        <v>12.9</v>
      </c>
      <c r="E62" s="13">
        <v>44560</v>
      </c>
      <c r="F62" s="19">
        <v>20</v>
      </c>
      <c r="G62" s="4">
        <f>(F62-D62)/D62</f>
        <v>0.55038759689922478</v>
      </c>
      <c r="H62" s="5">
        <f t="shared" si="1"/>
        <v>5503.8759689922481</v>
      </c>
      <c r="I62" s="14" t="s">
        <v>138</v>
      </c>
      <c r="J62" s="14"/>
    </row>
    <row r="63" spans="1:10" x14ac:dyDescent="0.2">
      <c r="A63" s="6"/>
      <c r="B63" t="s">
        <v>139</v>
      </c>
      <c r="C63" s="13">
        <v>44552</v>
      </c>
      <c r="D63" s="5">
        <v>14.5</v>
      </c>
      <c r="E63" t="s">
        <v>12</v>
      </c>
      <c r="G63" s="4">
        <v>7.0000000000000007E-2</v>
      </c>
      <c r="H63" s="5">
        <f t="shared" si="1"/>
        <v>700.00000000000011</v>
      </c>
      <c r="I63" s="14" t="s">
        <v>140</v>
      </c>
      <c r="J63" s="14"/>
    </row>
    <row r="64" spans="1:10" x14ac:dyDescent="0.2">
      <c r="A64" s="6"/>
      <c r="B64" t="s">
        <v>141</v>
      </c>
      <c r="C64" s="13">
        <v>44552</v>
      </c>
      <c r="D64" s="5">
        <v>21.2</v>
      </c>
      <c r="E64" s="13">
        <v>44553</v>
      </c>
      <c r="F64" s="5">
        <v>23.35</v>
      </c>
      <c r="G64" s="4">
        <f>(F64-D64)/D64</f>
        <v>0.10141509433962274</v>
      </c>
      <c r="H64" s="5">
        <f t="shared" si="1"/>
        <v>1014.1509433962275</v>
      </c>
      <c r="I64" s="14" t="s">
        <v>142</v>
      </c>
      <c r="J64" s="14"/>
    </row>
    <row r="65" spans="1:10" x14ac:dyDescent="0.2">
      <c r="A65" s="6"/>
      <c r="B65" t="s">
        <v>143</v>
      </c>
      <c r="C65" s="13">
        <v>44552</v>
      </c>
      <c r="D65" s="5">
        <v>53</v>
      </c>
      <c r="E65" t="s">
        <v>12</v>
      </c>
      <c r="G65" s="4">
        <v>5.6000000000000001E-2</v>
      </c>
      <c r="H65" s="5">
        <f t="shared" si="1"/>
        <v>560</v>
      </c>
      <c r="I65" s="14" t="s">
        <v>144</v>
      </c>
      <c r="J65" s="14"/>
    </row>
    <row r="66" spans="1:10" x14ac:dyDescent="0.2">
      <c r="A66" s="6"/>
      <c r="B66" t="s">
        <v>145</v>
      </c>
      <c r="C66" s="13">
        <v>44552</v>
      </c>
      <c r="D66" s="5">
        <v>22.2</v>
      </c>
      <c r="E66" t="s">
        <v>12</v>
      </c>
      <c r="G66" s="4">
        <v>0.01</v>
      </c>
      <c r="H66" s="5">
        <f t="shared" si="1"/>
        <v>100</v>
      </c>
      <c r="I66" s="14" t="s">
        <v>146</v>
      </c>
      <c r="J66" s="14"/>
    </row>
    <row r="67" spans="1:10" x14ac:dyDescent="0.2">
      <c r="A67" s="7"/>
      <c r="B67" t="s">
        <v>147</v>
      </c>
      <c r="C67" s="13">
        <v>44552</v>
      </c>
      <c r="D67" s="19">
        <v>30.5</v>
      </c>
      <c r="E67" t="s">
        <v>12</v>
      </c>
      <c r="G67" s="4">
        <v>-0.08</v>
      </c>
      <c r="H67" s="5">
        <f t="shared" si="1"/>
        <v>-800</v>
      </c>
      <c r="I67" s="14" t="s">
        <v>148</v>
      </c>
      <c r="J67" s="14"/>
    </row>
    <row r="68" spans="1:10" x14ac:dyDescent="0.2">
      <c r="A68" s="7"/>
      <c r="B68" t="s">
        <v>149</v>
      </c>
      <c r="C68" s="13">
        <v>44552</v>
      </c>
      <c r="D68" s="19">
        <v>205</v>
      </c>
      <c r="E68" t="s">
        <v>12</v>
      </c>
      <c r="G68" s="4">
        <v>-0.02</v>
      </c>
      <c r="H68" s="5">
        <f t="shared" si="1"/>
        <v>-200</v>
      </c>
      <c r="I68" s="14" t="s">
        <v>150</v>
      </c>
      <c r="J68" s="14"/>
    </row>
    <row r="69" spans="1:10" x14ac:dyDescent="0.2">
      <c r="A69" s="6"/>
      <c r="B69" t="s">
        <v>151</v>
      </c>
      <c r="C69" s="13">
        <v>44553</v>
      </c>
      <c r="D69" s="5">
        <v>3200</v>
      </c>
      <c r="E69" t="s">
        <v>12</v>
      </c>
      <c r="G69" s="4">
        <v>0.02</v>
      </c>
      <c r="H69" s="5">
        <f t="shared" si="1"/>
        <v>200</v>
      </c>
      <c r="I69" s="14" t="s">
        <v>152</v>
      </c>
      <c r="J69" s="14"/>
    </row>
    <row r="70" spans="1:10" x14ac:dyDescent="0.2">
      <c r="A70" s="6"/>
      <c r="B70" t="s">
        <v>153</v>
      </c>
      <c r="C70" s="13">
        <v>44553</v>
      </c>
      <c r="D70" s="5">
        <v>12.6</v>
      </c>
      <c r="E70" s="13">
        <v>44559</v>
      </c>
      <c r="F70" s="5">
        <v>12.65</v>
      </c>
      <c r="G70" s="4">
        <v>0</v>
      </c>
      <c r="H70" s="5">
        <f t="shared" ref="H70:H86" si="5">10000*G70</f>
        <v>0</v>
      </c>
      <c r="I70" s="14" t="s">
        <v>154</v>
      </c>
      <c r="J70" s="14"/>
    </row>
    <row r="71" spans="1:10" x14ac:dyDescent="0.2">
      <c r="A71" s="7"/>
      <c r="B71" t="s">
        <v>155</v>
      </c>
      <c r="C71" s="13">
        <v>44553</v>
      </c>
      <c r="D71" s="17">
        <v>31.2</v>
      </c>
      <c r="E71" s="13">
        <v>44553</v>
      </c>
      <c r="F71" s="17">
        <v>29.4</v>
      </c>
      <c r="G71" s="4">
        <v>-5.7000000000000002E-2</v>
      </c>
      <c r="H71" s="5">
        <f t="shared" si="5"/>
        <v>-570</v>
      </c>
      <c r="I71" s="14" t="s">
        <v>156</v>
      </c>
      <c r="J71" s="14"/>
    </row>
    <row r="72" spans="1:10" x14ac:dyDescent="0.2">
      <c r="A72" s="6"/>
      <c r="B72" t="s">
        <v>157</v>
      </c>
      <c r="C72" s="13">
        <v>44554</v>
      </c>
      <c r="D72" s="5">
        <v>268</v>
      </c>
      <c r="E72" t="s">
        <v>12</v>
      </c>
      <c r="G72" s="4">
        <v>0.01</v>
      </c>
      <c r="H72" s="5">
        <f t="shared" si="5"/>
        <v>100</v>
      </c>
      <c r="I72" s="14" t="s">
        <v>158</v>
      </c>
      <c r="J72" s="14"/>
    </row>
    <row r="73" spans="1:10" x14ac:dyDescent="0.2">
      <c r="A73" s="6"/>
      <c r="B73" t="s">
        <v>159</v>
      </c>
      <c r="C73" s="13">
        <v>44554</v>
      </c>
      <c r="D73" s="17">
        <v>3.15</v>
      </c>
      <c r="E73" s="13">
        <v>44558</v>
      </c>
      <c r="F73" s="17">
        <v>3.71</v>
      </c>
      <c r="G73" s="4">
        <f>(F73-D73)/D73</f>
        <v>0.17777777777777781</v>
      </c>
      <c r="H73" s="5">
        <f t="shared" si="5"/>
        <v>1777.7777777777781</v>
      </c>
      <c r="I73" s="14" t="s">
        <v>160</v>
      </c>
      <c r="J73" s="14"/>
    </row>
    <row r="74" spans="1:10" x14ac:dyDescent="0.2">
      <c r="A74" s="7"/>
      <c r="B74" t="s">
        <v>161</v>
      </c>
      <c r="C74" s="13">
        <v>44554</v>
      </c>
      <c r="D74" s="5">
        <v>7.18</v>
      </c>
      <c r="E74" t="s">
        <v>12</v>
      </c>
      <c r="G74" s="4">
        <v>-0.14000000000000001</v>
      </c>
      <c r="H74" s="5">
        <f t="shared" si="5"/>
        <v>-1400.0000000000002</v>
      </c>
      <c r="I74" s="14" t="s">
        <v>162</v>
      </c>
      <c r="J74" s="14"/>
    </row>
    <row r="75" spans="1:10" x14ac:dyDescent="0.2">
      <c r="A75" s="6"/>
      <c r="B75" t="s">
        <v>163</v>
      </c>
      <c r="C75" s="13">
        <v>44558</v>
      </c>
      <c r="D75" s="5">
        <v>70.599999999999994</v>
      </c>
      <c r="E75" t="s">
        <v>12</v>
      </c>
      <c r="G75" s="4">
        <v>7.0000000000000007E-2</v>
      </c>
      <c r="H75" s="5">
        <f t="shared" si="5"/>
        <v>700.00000000000011</v>
      </c>
      <c r="I75" s="14" t="s">
        <v>164</v>
      </c>
      <c r="J75" s="14"/>
    </row>
    <row r="76" spans="1:10" x14ac:dyDescent="0.2">
      <c r="A76" s="6"/>
      <c r="B76" t="s">
        <v>165</v>
      </c>
      <c r="C76" s="13">
        <v>44559</v>
      </c>
      <c r="D76" s="5">
        <v>46</v>
      </c>
      <c r="E76" t="s">
        <v>12</v>
      </c>
      <c r="G76" s="4">
        <v>0.09</v>
      </c>
      <c r="H76" s="5">
        <f t="shared" si="5"/>
        <v>900</v>
      </c>
      <c r="I76" s="14" t="s">
        <v>166</v>
      </c>
      <c r="J76" s="14"/>
    </row>
    <row r="77" spans="1:10" x14ac:dyDescent="0.2">
      <c r="A77" s="6"/>
      <c r="B77" t="s">
        <v>167</v>
      </c>
      <c r="C77" s="13">
        <v>44559</v>
      </c>
      <c r="D77" s="5">
        <v>12.4</v>
      </c>
      <c r="E77" t="s">
        <v>12</v>
      </c>
      <c r="G77" s="4">
        <v>0.02</v>
      </c>
      <c r="H77" s="5">
        <f t="shared" si="5"/>
        <v>200</v>
      </c>
      <c r="I77" s="14" t="s">
        <v>168</v>
      </c>
      <c r="J77" s="14"/>
    </row>
    <row r="78" spans="1:10" x14ac:dyDescent="0.2">
      <c r="A78" s="6"/>
      <c r="B78" t="s">
        <v>169</v>
      </c>
      <c r="C78" s="13">
        <v>44559</v>
      </c>
      <c r="D78" s="5">
        <v>10.75</v>
      </c>
      <c r="E78" t="s">
        <v>12</v>
      </c>
      <c r="G78" s="4">
        <v>0</v>
      </c>
      <c r="H78" s="5">
        <f t="shared" si="5"/>
        <v>0</v>
      </c>
      <c r="I78" s="14" t="s">
        <v>170</v>
      </c>
      <c r="J78" s="14"/>
    </row>
    <row r="79" spans="1:10" x14ac:dyDescent="0.2">
      <c r="A79" s="6"/>
      <c r="B79" t="s">
        <v>94</v>
      </c>
      <c r="C79" s="13">
        <v>44559</v>
      </c>
      <c r="D79" s="17">
        <v>39.75</v>
      </c>
      <c r="E79" t="s">
        <v>12</v>
      </c>
      <c r="G79" s="4">
        <v>0.02</v>
      </c>
      <c r="H79" s="5">
        <f t="shared" si="5"/>
        <v>200</v>
      </c>
      <c r="I79" s="14" t="s">
        <v>171</v>
      </c>
      <c r="J79" s="14"/>
    </row>
    <row r="80" spans="1:10" x14ac:dyDescent="0.2">
      <c r="A80" s="6"/>
      <c r="B80" t="s">
        <v>172</v>
      </c>
      <c r="C80" s="13">
        <v>44559</v>
      </c>
      <c r="D80" s="5">
        <v>135</v>
      </c>
      <c r="E80" t="s">
        <v>12</v>
      </c>
      <c r="G80" s="4">
        <v>0.02</v>
      </c>
      <c r="H80" s="5">
        <f t="shared" si="5"/>
        <v>200</v>
      </c>
      <c r="I80" s="14" t="s">
        <v>173</v>
      </c>
      <c r="J80" s="14"/>
    </row>
    <row r="81" spans="1:10" x14ac:dyDescent="0.2">
      <c r="A81" s="6"/>
      <c r="B81" t="s">
        <v>174</v>
      </c>
      <c r="C81" s="13">
        <v>44559</v>
      </c>
      <c r="D81" s="5">
        <v>106</v>
      </c>
      <c r="E81" t="s">
        <v>12</v>
      </c>
      <c r="G81" s="4">
        <v>0.03</v>
      </c>
      <c r="H81" s="5">
        <f t="shared" si="5"/>
        <v>300</v>
      </c>
      <c r="I81" s="14" t="s">
        <v>175</v>
      </c>
      <c r="J81" s="14"/>
    </row>
    <row r="82" spans="1:10" x14ac:dyDescent="0.2">
      <c r="A82" s="6"/>
      <c r="B82" t="s">
        <v>98</v>
      </c>
      <c r="C82" s="13">
        <v>44559</v>
      </c>
      <c r="D82" s="17">
        <v>90.9</v>
      </c>
      <c r="E82" t="s">
        <v>12</v>
      </c>
      <c r="G82" s="4">
        <v>0.01</v>
      </c>
      <c r="H82" s="5">
        <f t="shared" si="5"/>
        <v>100</v>
      </c>
      <c r="I82" s="14" t="s">
        <v>176</v>
      </c>
      <c r="J82" s="14"/>
    </row>
    <row r="83" spans="1:10" x14ac:dyDescent="0.2">
      <c r="A83" s="6"/>
      <c r="B83" t="s">
        <v>177</v>
      </c>
      <c r="C83" s="13">
        <v>44560</v>
      </c>
      <c r="D83" s="5">
        <v>49.5</v>
      </c>
      <c r="E83" t="s">
        <v>12</v>
      </c>
      <c r="G83" s="4">
        <v>0.01</v>
      </c>
      <c r="H83" s="5">
        <f t="shared" si="5"/>
        <v>100</v>
      </c>
      <c r="I83" s="14" t="s">
        <v>168</v>
      </c>
      <c r="J83" s="14"/>
    </row>
    <row r="84" spans="1:10" x14ac:dyDescent="0.2">
      <c r="A84" s="6"/>
      <c r="B84" t="s">
        <v>178</v>
      </c>
      <c r="C84" s="13">
        <v>44560</v>
      </c>
      <c r="D84" s="5">
        <v>52.75</v>
      </c>
      <c r="E84" t="s">
        <v>12</v>
      </c>
      <c r="G84" s="4">
        <v>0.01</v>
      </c>
      <c r="H84" s="5">
        <f t="shared" si="5"/>
        <v>100</v>
      </c>
      <c r="I84" s="14" t="s">
        <v>179</v>
      </c>
      <c r="J84" s="14"/>
    </row>
    <row r="85" spans="1:10" x14ac:dyDescent="0.2">
      <c r="A85" s="7"/>
      <c r="B85" t="s">
        <v>180</v>
      </c>
      <c r="C85" s="13">
        <v>44560</v>
      </c>
      <c r="D85" s="5">
        <v>332.6</v>
      </c>
      <c r="E85" s="13">
        <v>44561</v>
      </c>
      <c r="F85" s="5">
        <v>331</v>
      </c>
      <c r="G85" s="4">
        <v>-4.7999999999999996E-3</v>
      </c>
      <c r="H85" s="5">
        <f t="shared" si="5"/>
        <v>-47.999999999999993</v>
      </c>
      <c r="I85" s="14" t="s">
        <v>181</v>
      </c>
      <c r="J85" s="14"/>
    </row>
    <row r="86" spans="1:10" x14ac:dyDescent="0.2">
      <c r="A86" s="6"/>
      <c r="B86" t="s">
        <v>182</v>
      </c>
      <c r="C86" s="13">
        <v>44561</v>
      </c>
      <c r="D86" s="5">
        <v>11.2</v>
      </c>
      <c r="E86" t="s">
        <v>12</v>
      </c>
      <c r="G86" s="4">
        <v>0</v>
      </c>
      <c r="H86" s="5">
        <f t="shared" si="5"/>
        <v>0</v>
      </c>
      <c r="I86" s="14" t="s">
        <v>183</v>
      </c>
      <c r="J86" s="14"/>
    </row>
    <row r="88" spans="1:10" x14ac:dyDescent="0.2">
      <c r="G88" s="4" t="s">
        <v>184</v>
      </c>
      <c r="H88" s="5">
        <f>SUM(H5:H87)</f>
        <v>182536.68976108421</v>
      </c>
    </row>
  </sheetData>
  <sheetProtection sheet="1" objects="1" scenarios="1" insertHyperlinks="0"/>
  <hyperlinks>
    <hyperlink ref="I85" r:id="rId1" xr:uid="{5D5F9856-F9F7-7646-BBD1-3A4C29172F02}"/>
    <hyperlink ref="I76" r:id="rId2" xr:uid="{6AD49B4E-E7FF-2146-A757-402B7124BC00}"/>
    <hyperlink ref="I86" r:id="rId3" xr:uid="{E39BC706-52D2-E24D-95C2-E781B0136D10}"/>
    <hyperlink ref="I75" r:id="rId4" xr:uid="{A53042BF-6721-6041-BECB-B658BEE2A619}"/>
    <hyperlink ref="I36" r:id="rId5" xr:uid="{2C4807C9-45AB-714E-A0B5-49D54FB13434}"/>
    <hyperlink ref="I57" r:id="rId6" xr:uid="{499BD7FF-E1F8-5445-BC55-AD452F7F1C18}"/>
    <hyperlink ref="I62" r:id="rId7" xr:uid="{F4B3EBBB-A4F7-E04F-8E74-71731047594C}"/>
    <hyperlink ref="I83" r:id="rId8" xr:uid="{7103C7D9-48B6-6743-9CAA-F8A320AAE92A}"/>
    <hyperlink ref="I77" r:id="rId9" xr:uid="{921EB4A1-CDC6-A74C-B747-CD56812D639B}"/>
    <hyperlink ref="I78" r:id="rId10" xr:uid="{4D1AA55C-C9CE-CF45-9A8E-5E59DC32C0AC}"/>
    <hyperlink ref="I84" r:id="rId11" xr:uid="{BF5E4F57-39B9-DF4D-B912-3320E2E5B888}"/>
    <hyperlink ref="I79" r:id="rId12" xr:uid="{CA84EC63-1188-8C45-9DB2-670FD1157769}"/>
    <hyperlink ref="I80" r:id="rId13" xr:uid="{03FBCCE2-6312-4348-97A0-E2187A95F15A}"/>
    <hyperlink ref="I81" r:id="rId14" xr:uid="{AF7DA706-1193-E348-B637-414FF66C9EEE}"/>
    <hyperlink ref="I44" r:id="rId15" xr:uid="{3D155601-352B-3F40-AAB8-2098F7684E24}"/>
    <hyperlink ref="I72" r:id="rId16" xr:uid="{CD8209A0-CD1C-3D4B-9077-C4A923D00072}"/>
    <hyperlink ref="I69" r:id="rId17" xr:uid="{E63D35F4-7E62-8A44-8BC9-C1D3F1389AB1}"/>
    <hyperlink ref="I58" r:id="rId18" xr:uid="{98CF8B2F-B77A-8C42-BD3E-3B999AE32A66}"/>
    <hyperlink ref="I70" r:id="rId19" xr:uid="{4F98FFBC-C63A-F74D-8D0B-54A073207678}"/>
    <hyperlink ref="I59" r:id="rId20" xr:uid="{70D20CD8-2E28-364A-946A-B9749071AC3E}"/>
    <hyperlink ref="I73" r:id="rId21" xr:uid="{65B12F89-5AE6-2A44-BB7C-04F038610518}"/>
    <hyperlink ref="I82" r:id="rId22" xr:uid="{99FBFD25-590F-5042-A87E-009A05B4798C}"/>
    <hyperlink ref="I74" r:id="rId23" xr:uid="{9F27D5CB-282C-E54A-9426-734CF2041088}"/>
    <hyperlink ref="I67" r:id="rId24" xr:uid="{56950C76-699E-554E-AE19-931A7150B697}"/>
    <hyperlink ref="I60" r:id="rId25" xr:uid="{C089A05D-1382-5844-A2A0-ACE7EB316026}"/>
    <hyperlink ref="I63" r:id="rId26" xr:uid="{03FA0358-6793-DD40-8961-324DA7D0DBA5}"/>
    <hyperlink ref="I37" r:id="rId27" xr:uid="{90FC3110-9FB9-BD40-AAA2-E43010D481BF}"/>
    <hyperlink ref="I45" r:id="rId28" xr:uid="{F5965455-384B-BB43-9C15-67CCAAA332A1}"/>
    <hyperlink ref="I28" r:id="rId29" xr:uid="{51C2A527-6695-A946-B704-86ECE6D07ED2}"/>
    <hyperlink ref="I71" r:id="rId30" xr:uid="{78648482-A33F-1E4B-AF4A-EF2AC8A756A5}"/>
    <hyperlink ref="I32" r:id="rId31" xr:uid="{4F9017E1-2F3A-9A47-A0B7-EB7951A5663E}"/>
    <hyperlink ref="I38" r:id="rId32" xr:uid="{69E57E73-FAE6-F947-A497-717ECC08DD5D}"/>
    <hyperlink ref="I55" r:id="rId33" xr:uid="{29A3906E-0C6C-8943-8361-3C24E70CA84F}"/>
    <hyperlink ref="I14" r:id="rId34" xr:uid="{7E4E2F42-79F6-604B-88D1-85EAD4E9C33C}"/>
    <hyperlink ref="I64" r:id="rId35" xr:uid="{F8A1B15A-8449-864E-8E81-8DED5E6381E2}"/>
    <hyperlink ref="I21" r:id="rId36" xr:uid="{14640B16-B9EC-0349-B045-9E122C70CEB0}"/>
    <hyperlink ref="I68" r:id="rId37" xr:uid="{EFF35300-D953-6440-85C3-22AA00661E85}"/>
    <hyperlink ref="I39" r:id="rId38" xr:uid="{ACB99DC9-82FD-D746-BDF8-8E1BF18FBE2C}"/>
    <hyperlink ref="I25" r:id="rId39" xr:uid="{9A94744A-AC60-A340-A127-13C4AE655C93}"/>
    <hyperlink ref="I49" r:id="rId40" xr:uid="{5EC4F22B-0475-AC4B-B5E8-C37FF62F1CE2}"/>
    <hyperlink ref="I8" r:id="rId41" xr:uid="{B42728A6-7BA4-C246-8EF5-82B786398098}"/>
    <hyperlink ref="I9" r:id="rId42" xr:uid="{EBEFC73A-C9C7-3641-B862-7EF23CF8BAD1}"/>
    <hyperlink ref="I6" r:id="rId43" xr:uid="{8711CCA5-CCB4-584E-81A9-6C3E23092E66}"/>
    <hyperlink ref="I51" r:id="rId44" xr:uid="{5869FCC2-7E64-6142-A2B8-C9E8F82EDA75}"/>
    <hyperlink ref="I29" r:id="rId45" xr:uid="{F5C89AEF-2632-EB45-9FB9-E97FAFBBD212}"/>
    <hyperlink ref="I65" r:id="rId46" xr:uid="{E5B8CC22-F09E-E449-8F2C-E79359D2536B}"/>
    <hyperlink ref="I66" r:id="rId47" xr:uid="{586E0DD6-8B00-0F40-883D-9039AB9D1161}"/>
    <hyperlink ref="I61" r:id="rId48" xr:uid="{F1E206B6-8A46-0C4F-9238-002C697E1CBB}"/>
    <hyperlink ref="I33" r:id="rId49" xr:uid="{27C78A58-1CDD-C047-A39D-96BF2827A237}"/>
    <hyperlink ref="I53" r:id="rId50" xr:uid="{FC5A1D5E-FA55-9845-96E4-2AEAEBDFA9EC}"/>
    <hyperlink ref="I43" r:id="rId51" xr:uid="{911F7B1D-9C05-EA48-96A5-8D84B66B1192}"/>
    <hyperlink ref="I46" r:id="rId52" xr:uid="{AB3BDDB6-7FFF-7946-9005-4A1AA8EFC2C7}"/>
    <hyperlink ref="I30" r:id="rId53" xr:uid="{28E4E17A-72DD-A443-AAFE-4C6E8B6F0E85}"/>
    <hyperlink ref="I56" r:id="rId54" xr:uid="{9A3B4167-4AD6-AD49-8851-8D4656DF9950}"/>
    <hyperlink ref="I40" r:id="rId55" xr:uid="{BE8448AE-4A5F-4A47-9E22-E94BE465DA54}"/>
    <hyperlink ref="I52" r:id="rId56" xr:uid="{5CFF79ED-6A68-5B49-8B11-9F8C851A2E4F}"/>
    <hyperlink ref="I54" r:id="rId57" xr:uid="{A78B9ABE-A2AE-0D4F-AA12-ECFB75C52CC0}"/>
    <hyperlink ref="I47" r:id="rId58" xr:uid="{36B27334-D4B6-724F-8A2D-6CBC665E4973}"/>
    <hyperlink ref="I13" r:id="rId59" xr:uid="{70E5EC10-FF4D-A94E-8AF2-780FCE3B82EA}"/>
    <hyperlink ref="I20" r:id="rId60" xr:uid="{F164A137-D86B-5644-A186-F0D3A4D7E358}"/>
    <hyperlink ref="I34" r:id="rId61" xr:uid="{61653BE5-104E-C240-A347-94ADD1DF9E07}"/>
    <hyperlink ref="I50" r:id="rId62" xr:uid="{0885DE39-6F26-114F-A165-CFEFC83C257A}"/>
    <hyperlink ref="I48" r:id="rId63" xr:uid="{3AC98265-6FA6-494E-B7B1-E7DCF1AD9A9E}"/>
    <hyperlink ref="I15" r:id="rId64" xr:uid="{0ABCC3B4-B7D5-494F-A70C-5F293887161C}"/>
    <hyperlink ref="I27" r:id="rId65" xr:uid="{66A37588-1EBB-6D4A-AECF-AA055EEB83ED}"/>
    <hyperlink ref="I41" r:id="rId66" xr:uid="{0102D93E-4B3B-3748-8102-7124EE1FD975}"/>
    <hyperlink ref="I22" r:id="rId67" xr:uid="{4B503B29-DCAD-5A49-897B-94BD4FBCCFC8}"/>
    <hyperlink ref="I10" r:id="rId68" xr:uid="{C7FC9A85-641C-004F-95B7-8D6C52CC8C2F}"/>
    <hyperlink ref="I35" r:id="rId69" xr:uid="{909303D4-6AF8-D74B-9725-F31C9234730F}"/>
    <hyperlink ref="I42" r:id="rId70" xr:uid="{0DFBA2A6-3309-A941-9D92-4EEDCA347A67}"/>
    <hyperlink ref="I16" r:id="rId71" xr:uid="{796B4673-9131-8A47-BF41-AEC26CA7EC74}"/>
    <hyperlink ref="I31" r:id="rId72" xr:uid="{7600DF1A-7868-8840-911D-803059D609A7}"/>
    <hyperlink ref="I5" r:id="rId73" xr:uid="{898AA14F-92B8-1C44-B475-0FB69637F6CA}"/>
    <hyperlink ref="I12" r:id="rId74" xr:uid="{2F87A07B-4257-AE4E-A04C-63BF6BDC75E3}"/>
    <hyperlink ref="I11" r:id="rId75" xr:uid="{21FA3136-080F-6149-A633-EA1F41146E53}"/>
    <hyperlink ref="I17" r:id="rId76" xr:uid="{DF28A0F4-2BB4-CE4C-9B52-6DBADDB5520B}"/>
    <hyperlink ref="I18" r:id="rId77" xr:uid="{8494D601-ACE5-D043-A4A2-614BCAAE705D}"/>
    <hyperlink ref="I23" r:id="rId78" xr:uid="{0E266ACC-AC43-924F-9EA7-5FC09CD66B53}"/>
    <hyperlink ref="I7" r:id="rId79" xr:uid="{7D4948F5-9C18-D644-9D83-F793FC176DCC}"/>
    <hyperlink ref="I24" r:id="rId80" xr:uid="{0FD00334-1701-6C41-9AFF-7F88C23504E7}"/>
    <hyperlink ref="I19" r:id="rId81" xr:uid="{1C1352BD-FC44-9441-BEF0-2B87E3380A9A}"/>
    <hyperlink ref="I26" r:id="rId82" xr:uid="{9324B1FF-1656-884A-8F49-CB7E7915AB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0DA7-E2A8-5043-AD91-8019E14E43D2}">
  <dimension ref="A1:N87"/>
  <sheetViews>
    <sheetView showGridLines="0" tabSelected="1" topLeftCell="D1" workbookViewId="0">
      <selection activeCell="I26" sqref="I26"/>
    </sheetView>
  </sheetViews>
  <sheetFormatPr baseColWidth="10" defaultColWidth="8.83203125" defaultRowHeight="16" x14ac:dyDescent="0.2"/>
  <cols>
    <col min="2" max="2" width="9.6640625" bestFit="1" customWidth="1"/>
    <col min="3" max="3" width="12" bestFit="1" customWidth="1"/>
    <col min="4" max="4" width="12" style="32" customWidth="1"/>
    <col min="5" max="5" width="12" customWidth="1"/>
    <col min="6" max="6" width="12" style="5" bestFit="1" customWidth="1"/>
    <col min="7" max="7" width="16.33203125" style="4" bestFit="1" customWidth="1"/>
    <col min="8" max="8" width="16.33203125" style="5" customWidth="1"/>
    <col min="9" max="9" width="61.1640625" customWidth="1"/>
    <col min="10" max="10" width="6.5" customWidth="1"/>
    <col min="12" max="12" width="20.1640625" customWidth="1"/>
    <col min="13" max="13" width="9.1640625" bestFit="1" customWidth="1"/>
  </cols>
  <sheetData>
    <row r="1" spans="1:13" ht="19" x14ac:dyDescent="0.25">
      <c r="A1" s="1" t="s">
        <v>186</v>
      </c>
      <c r="B1" s="1"/>
      <c r="C1" s="2"/>
      <c r="D1" s="30"/>
      <c r="E1" s="3"/>
      <c r="G1" s="5"/>
      <c r="H1"/>
      <c r="K1" s="6"/>
      <c r="L1" t="s">
        <v>0</v>
      </c>
    </row>
    <row r="2" spans="1:13" ht="19" x14ac:dyDescent="0.25">
      <c r="B2" s="1"/>
      <c r="C2" s="1"/>
      <c r="D2" s="30"/>
      <c r="E2" s="1"/>
      <c r="F2" s="3"/>
      <c r="K2" s="7"/>
      <c r="L2" t="s">
        <v>1</v>
      </c>
    </row>
    <row r="3" spans="1:13" x14ac:dyDescent="0.2">
      <c r="B3" s="8" t="s">
        <v>2</v>
      </c>
      <c r="C3" s="8" t="s">
        <v>3</v>
      </c>
      <c r="D3" s="31" t="s">
        <v>4</v>
      </c>
      <c r="E3" s="8" t="s">
        <v>5</v>
      </c>
      <c r="F3" s="9" t="s">
        <v>6</v>
      </c>
      <c r="G3" s="10" t="s">
        <v>7</v>
      </c>
      <c r="H3" s="9" t="s">
        <v>8</v>
      </c>
      <c r="I3" s="8" t="s">
        <v>9</v>
      </c>
      <c r="J3" s="8"/>
    </row>
    <row r="4" spans="1:13" x14ac:dyDescent="0.2">
      <c r="B4" s="8"/>
      <c r="C4" s="8"/>
      <c r="D4" s="31"/>
      <c r="E4" s="8"/>
      <c r="F4" s="9"/>
      <c r="G4" s="10"/>
      <c r="H4" s="9"/>
      <c r="I4" s="8"/>
      <c r="J4" s="8"/>
      <c r="K4" s="11" t="s">
        <v>10</v>
      </c>
      <c r="L4" s="11"/>
      <c r="M4" s="12"/>
    </row>
    <row r="5" spans="1:13" x14ac:dyDescent="0.2">
      <c r="A5" s="6"/>
      <c r="B5" t="s">
        <v>305</v>
      </c>
      <c r="C5" s="13">
        <v>44201</v>
      </c>
      <c r="D5" s="32">
        <v>19.899999999999999</v>
      </c>
      <c r="E5" s="33">
        <v>44215</v>
      </c>
      <c r="F5" s="5">
        <v>27</v>
      </c>
      <c r="G5" s="4">
        <f>(F5-D5)/D5</f>
        <v>0.35678391959799005</v>
      </c>
      <c r="H5" s="38">
        <f t="shared" ref="H5:H36" si="0">10000*G5</f>
        <v>3567.8391959799005</v>
      </c>
      <c r="I5" s="14" t="s">
        <v>203</v>
      </c>
      <c r="J5" s="8"/>
      <c r="K5" t="s">
        <v>14</v>
      </c>
      <c r="L5" s="15"/>
      <c r="M5" s="16">
        <v>71</v>
      </c>
    </row>
    <row r="6" spans="1:13" x14ac:dyDescent="0.2">
      <c r="A6" s="6"/>
      <c r="B6" t="s">
        <v>213</v>
      </c>
      <c r="C6" s="13">
        <v>44201</v>
      </c>
      <c r="D6" s="32">
        <v>13.7</v>
      </c>
      <c r="E6" s="33">
        <v>44211</v>
      </c>
      <c r="F6" s="5">
        <v>15.7</v>
      </c>
      <c r="G6" s="4">
        <f>(F6-D6)/D6</f>
        <v>0.14598540145985403</v>
      </c>
      <c r="H6" s="38">
        <f t="shared" si="0"/>
        <v>1459.8540145985403</v>
      </c>
      <c r="I6" s="14" t="s">
        <v>212</v>
      </c>
      <c r="J6" s="14"/>
      <c r="K6" t="s">
        <v>17</v>
      </c>
      <c r="L6" s="15"/>
      <c r="M6" s="16">
        <v>6</v>
      </c>
    </row>
    <row r="7" spans="1:13" x14ac:dyDescent="0.2">
      <c r="A7" s="6"/>
      <c r="B7" t="s">
        <v>222</v>
      </c>
      <c r="C7" s="13">
        <v>44201</v>
      </c>
      <c r="D7" s="32">
        <v>23.5</v>
      </c>
      <c r="E7" s="33">
        <v>44210</v>
      </c>
      <c r="F7" s="5">
        <v>27</v>
      </c>
      <c r="G7" s="4">
        <f>(F7-D7)/D7</f>
        <v>0.14893617021276595</v>
      </c>
      <c r="H7" s="38">
        <f t="shared" si="0"/>
        <v>1489.3617021276596</v>
      </c>
      <c r="I7" s="14" t="s">
        <v>223</v>
      </c>
      <c r="J7" s="14"/>
      <c r="K7" t="s">
        <v>20</v>
      </c>
      <c r="L7" s="15"/>
      <c r="M7" s="18">
        <f>M5/(M5+M6)</f>
        <v>0.92207792207792205</v>
      </c>
    </row>
    <row r="8" spans="1:13" x14ac:dyDescent="0.2">
      <c r="A8" s="6"/>
      <c r="B8" t="s">
        <v>232</v>
      </c>
      <c r="C8" s="13">
        <v>44201</v>
      </c>
      <c r="D8" s="32">
        <v>68.400000000000006</v>
      </c>
      <c r="E8" s="33">
        <v>44209</v>
      </c>
      <c r="F8" s="5">
        <v>76.180000000000007</v>
      </c>
      <c r="G8" s="4">
        <f>(F8-D8)/D8</f>
        <v>0.11374269005847953</v>
      </c>
      <c r="H8" s="38">
        <f t="shared" si="0"/>
        <v>1137.4269005847952</v>
      </c>
      <c r="I8" s="14" t="s">
        <v>233</v>
      </c>
      <c r="J8" s="14"/>
      <c r="K8" t="s">
        <v>23</v>
      </c>
      <c r="L8" s="15"/>
      <c r="M8" s="18">
        <f>M6/(M5+M6)</f>
        <v>7.792207792207792E-2</v>
      </c>
    </row>
    <row r="9" spans="1:13" x14ac:dyDescent="0.2">
      <c r="A9" s="6"/>
      <c r="B9" t="s">
        <v>240</v>
      </c>
      <c r="C9" s="13">
        <v>44201</v>
      </c>
      <c r="D9" s="32">
        <v>19.8</v>
      </c>
      <c r="E9" s="33">
        <v>44202</v>
      </c>
      <c r="F9" s="5">
        <v>21.95</v>
      </c>
      <c r="G9" s="4">
        <f>(F9-D9)/D9</f>
        <v>0.10858585858585851</v>
      </c>
      <c r="H9" s="38">
        <f t="shared" si="0"/>
        <v>1085.858585858585</v>
      </c>
      <c r="I9" s="14" t="s">
        <v>239</v>
      </c>
      <c r="J9" s="14"/>
      <c r="L9" s="15"/>
      <c r="M9" s="18"/>
    </row>
    <row r="10" spans="1:13" x14ac:dyDescent="0.2">
      <c r="A10" s="6"/>
      <c r="B10" t="s">
        <v>108</v>
      </c>
      <c r="C10" s="13">
        <v>44201</v>
      </c>
      <c r="D10" s="17">
        <v>52.56</v>
      </c>
      <c r="E10" s="33" t="s">
        <v>12</v>
      </c>
      <c r="G10" s="4">
        <v>0.159</v>
      </c>
      <c r="H10" s="38">
        <f t="shared" si="0"/>
        <v>1590</v>
      </c>
      <c r="I10" s="14" t="s">
        <v>248</v>
      </c>
      <c r="J10" s="14"/>
      <c r="K10" s="20" t="s">
        <v>27</v>
      </c>
      <c r="L10" s="20"/>
      <c r="M10" s="21"/>
    </row>
    <row r="11" spans="1:13" x14ac:dyDescent="0.2">
      <c r="A11" s="29"/>
      <c r="B11" t="s">
        <v>286</v>
      </c>
      <c r="C11" s="13">
        <v>44201</v>
      </c>
      <c r="D11" s="17">
        <v>60.5</v>
      </c>
      <c r="E11" s="33">
        <v>44210</v>
      </c>
      <c r="F11" s="5">
        <v>62</v>
      </c>
      <c r="G11" s="4">
        <f t="shared" ref="G11:G16" si="1">(F11-D11)/D11</f>
        <v>2.4793388429752067E-2</v>
      </c>
      <c r="H11" s="38">
        <f t="shared" si="0"/>
        <v>247.93388429752068</v>
      </c>
      <c r="I11" s="14" t="s">
        <v>287</v>
      </c>
      <c r="J11" s="14"/>
      <c r="K11" t="s">
        <v>30</v>
      </c>
      <c r="L11" s="15"/>
      <c r="M11" s="22">
        <v>0.60699999999999998</v>
      </c>
    </row>
    <row r="12" spans="1:13" x14ac:dyDescent="0.2">
      <c r="A12" s="29"/>
      <c r="B12" t="s">
        <v>82</v>
      </c>
      <c r="C12" s="13">
        <v>44201</v>
      </c>
      <c r="D12" s="32">
        <v>60.9</v>
      </c>
      <c r="E12" s="33">
        <v>44207</v>
      </c>
      <c r="F12" s="5">
        <v>61</v>
      </c>
      <c r="G12" s="4">
        <f t="shared" si="1"/>
        <v>1.6420361247947688E-3</v>
      </c>
      <c r="H12" s="38">
        <f t="shared" si="0"/>
        <v>16.420361247947689</v>
      </c>
      <c r="I12" s="14" t="s">
        <v>288</v>
      </c>
      <c r="J12" s="14"/>
      <c r="K12" t="s">
        <v>33</v>
      </c>
      <c r="L12" s="15"/>
      <c r="M12" s="22">
        <v>-0.05</v>
      </c>
    </row>
    <row r="13" spans="1:13" x14ac:dyDescent="0.2">
      <c r="A13" s="6"/>
      <c r="B13" t="s">
        <v>293</v>
      </c>
      <c r="C13" s="13">
        <v>44202</v>
      </c>
      <c r="D13" s="32">
        <v>146</v>
      </c>
      <c r="E13" s="13">
        <v>44216</v>
      </c>
      <c r="F13" s="5">
        <v>184.5</v>
      </c>
      <c r="G13" s="4">
        <f t="shared" si="1"/>
        <v>0.2636986301369863</v>
      </c>
      <c r="H13" s="38">
        <f t="shared" si="0"/>
        <v>2636.9863013698632</v>
      </c>
      <c r="I13" s="14" t="s">
        <v>187</v>
      </c>
      <c r="J13" s="14"/>
      <c r="K13" t="s">
        <v>36</v>
      </c>
      <c r="L13" s="15"/>
      <c r="M13" s="23">
        <f>SUM(G5:G76)/M5</f>
        <v>0.15688123923565733</v>
      </c>
    </row>
    <row r="14" spans="1:13" x14ac:dyDescent="0.2">
      <c r="A14" s="6"/>
      <c r="B14" t="s">
        <v>294</v>
      </c>
      <c r="C14" s="13">
        <v>44202</v>
      </c>
      <c r="D14" s="32">
        <v>745</v>
      </c>
      <c r="E14" s="33">
        <v>44208</v>
      </c>
      <c r="F14" s="5">
        <v>805</v>
      </c>
      <c r="G14" s="4">
        <f t="shared" si="1"/>
        <v>8.0536912751677847E-2</v>
      </c>
      <c r="H14" s="38">
        <f t="shared" si="0"/>
        <v>805.36912751677846</v>
      </c>
      <c r="I14" s="14" t="s">
        <v>188</v>
      </c>
      <c r="J14" s="14"/>
      <c r="K14" t="s">
        <v>39</v>
      </c>
      <c r="L14" s="15"/>
      <c r="M14" s="23">
        <f>SUM(G77:G81)/6</f>
        <v>-1.0833333333333334E-2</v>
      </c>
    </row>
    <row r="15" spans="1:13" x14ac:dyDescent="0.2">
      <c r="A15" s="6"/>
      <c r="B15" t="s">
        <v>295</v>
      </c>
      <c r="C15" s="13">
        <v>44202</v>
      </c>
      <c r="D15" s="32">
        <v>25.5</v>
      </c>
      <c r="E15" s="33">
        <v>44216</v>
      </c>
      <c r="F15" s="5">
        <v>30</v>
      </c>
      <c r="G15" s="4">
        <f t="shared" si="1"/>
        <v>0.17647058823529413</v>
      </c>
      <c r="H15" s="38">
        <f t="shared" si="0"/>
        <v>1764.7058823529412</v>
      </c>
      <c r="I15" s="14" t="s">
        <v>189</v>
      </c>
      <c r="J15" s="14"/>
      <c r="L15" s="15"/>
    </row>
    <row r="16" spans="1:13" x14ac:dyDescent="0.2">
      <c r="A16" s="6"/>
      <c r="B16" t="s">
        <v>302</v>
      </c>
      <c r="C16" s="13">
        <v>44202</v>
      </c>
      <c r="D16" s="32">
        <v>144</v>
      </c>
      <c r="E16" s="33">
        <v>44207</v>
      </c>
      <c r="F16" s="5">
        <v>151</v>
      </c>
      <c r="G16" s="4">
        <f t="shared" si="1"/>
        <v>4.8611111111111112E-2</v>
      </c>
      <c r="H16" s="38">
        <f t="shared" si="0"/>
        <v>486.11111111111114</v>
      </c>
      <c r="I16" s="14" t="s">
        <v>197</v>
      </c>
      <c r="J16" s="14"/>
      <c r="K16" t="s">
        <v>44</v>
      </c>
      <c r="L16" s="15"/>
      <c r="M16" s="25">
        <v>1.1000000000000001</v>
      </c>
    </row>
    <row r="17" spans="1:14" x14ac:dyDescent="0.2">
      <c r="A17" s="6"/>
      <c r="B17" t="s">
        <v>217</v>
      </c>
      <c r="C17" s="13">
        <v>44202</v>
      </c>
      <c r="D17" s="32">
        <v>158</v>
      </c>
      <c r="E17" s="33" t="s">
        <v>12</v>
      </c>
      <c r="G17" s="4">
        <v>0.01</v>
      </c>
      <c r="H17" s="38">
        <f t="shared" si="0"/>
        <v>100</v>
      </c>
      <c r="I17" s="14" t="s">
        <v>218</v>
      </c>
      <c r="J17" s="14"/>
      <c r="K17" t="s">
        <v>47</v>
      </c>
      <c r="M17" s="26">
        <v>110495</v>
      </c>
      <c r="N17" s="15"/>
    </row>
    <row r="18" spans="1:14" x14ac:dyDescent="0.2">
      <c r="A18" s="6"/>
      <c r="B18" t="s">
        <v>224</v>
      </c>
      <c r="C18" s="13">
        <v>44202</v>
      </c>
      <c r="D18" s="32">
        <v>135.5</v>
      </c>
      <c r="E18" s="35">
        <v>44210</v>
      </c>
      <c r="F18" s="5">
        <v>153</v>
      </c>
      <c r="G18" s="4">
        <f>(F18-D18)/D18</f>
        <v>0.12915129151291513</v>
      </c>
      <c r="H18" s="38">
        <f t="shared" si="0"/>
        <v>1291.5129151291512</v>
      </c>
      <c r="I18" s="14" t="s">
        <v>225</v>
      </c>
      <c r="J18" s="14"/>
      <c r="L18" s="15"/>
      <c r="M18" s="15"/>
    </row>
    <row r="19" spans="1:14" x14ac:dyDescent="0.2">
      <c r="A19" s="6"/>
      <c r="B19" t="s">
        <v>231</v>
      </c>
      <c r="C19" s="13">
        <v>44202</v>
      </c>
      <c r="D19" s="32">
        <v>10.7</v>
      </c>
      <c r="E19" s="33">
        <v>44210</v>
      </c>
      <c r="F19" s="5">
        <v>12.4</v>
      </c>
      <c r="G19" s="4">
        <f>(F19-D19)/D19</f>
        <v>0.1588785046728973</v>
      </c>
      <c r="H19" s="38">
        <f t="shared" si="0"/>
        <v>1588.7850467289729</v>
      </c>
      <c r="I19" s="14" t="s">
        <v>230</v>
      </c>
      <c r="J19" s="14"/>
      <c r="K19" t="s">
        <v>52</v>
      </c>
      <c r="L19" s="27"/>
    </row>
    <row r="20" spans="1:14" x14ac:dyDescent="0.2">
      <c r="A20" s="6"/>
      <c r="B20" t="s">
        <v>246</v>
      </c>
      <c r="C20" s="13">
        <v>44202</v>
      </c>
      <c r="D20" s="32">
        <v>36.04</v>
      </c>
      <c r="E20" s="33">
        <v>44208</v>
      </c>
      <c r="F20" s="5">
        <v>41.8</v>
      </c>
      <c r="G20" s="4">
        <f>(F20-D20)/D20</f>
        <v>0.15982241953385123</v>
      </c>
      <c r="H20" s="38">
        <f t="shared" si="0"/>
        <v>1598.2241953385123</v>
      </c>
      <c r="I20" s="14" t="s">
        <v>247</v>
      </c>
      <c r="J20" s="14"/>
      <c r="K20" t="s">
        <v>55</v>
      </c>
    </row>
    <row r="21" spans="1:14" x14ac:dyDescent="0.2">
      <c r="A21" s="6"/>
      <c r="B21" t="s">
        <v>96</v>
      </c>
      <c r="C21" s="13">
        <v>44202</v>
      </c>
      <c r="D21" s="32">
        <v>43.22</v>
      </c>
      <c r="E21" s="33">
        <v>44208</v>
      </c>
      <c r="F21" s="5">
        <v>51</v>
      </c>
      <c r="G21" s="4">
        <f>(F21-D21)/D21</f>
        <v>0.18000925497454884</v>
      </c>
      <c r="H21" s="38">
        <f t="shared" si="0"/>
        <v>1800.0925497454884</v>
      </c>
      <c r="I21" s="14" t="s">
        <v>252</v>
      </c>
      <c r="J21" s="14"/>
    </row>
    <row r="22" spans="1:14" x14ac:dyDescent="0.2">
      <c r="A22" s="6"/>
      <c r="B22" t="s">
        <v>253</v>
      </c>
      <c r="C22" s="13">
        <v>44202</v>
      </c>
      <c r="D22" s="17">
        <v>33.15</v>
      </c>
      <c r="E22" s="33">
        <v>44204</v>
      </c>
      <c r="F22" s="5">
        <v>35.200000000000003</v>
      </c>
      <c r="G22" s="4">
        <f>(F22-D22)/D22</f>
        <v>6.184012066365021E-2</v>
      </c>
      <c r="H22" s="38">
        <f t="shared" si="0"/>
        <v>618.40120663650214</v>
      </c>
      <c r="I22" s="14" t="s">
        <v>254</v>
      </c>
      <c r="J22" s="14"/>
    </row>
    <row r="23" spans="1:14" x14ac:dyDescent="0.2">
      <c r="A23" s="29"/>
      <c r="B23" t="s">
        <v>278</v>
      </c>
      <c r="C23" s="13">
        <v>44202</v>
      </c>
      <c r="D23" s="32">
        <v>507</v>
      </c>
      <c r="E23" s="34" t="s">
        <v>12</v>
      </c>
      <c r="G23" s="4">
        <v>7.0000000000000007E-2</v>
      </c>
      <c r="H23" s="38">
        <f t="shared" si="0"/>
        <v>700.00000000000011</v>
      </c>
      <c r="I23" s="14" t="s">
        <v>279</v>
      </c>
      <c r="J23" s="14"/>
    </row>
    <row r="24" spans="1:14" x14ac:dyDescent="0.2">
      <c r="A24" s="29"/>
      <c r="B24" t="s">
        <v>280</v>
      </c>
      <c r="C24" s="13">
        <v>44202</v>
      </c>
      <c r="D24" s="19">
        <v>318</v>
      </c>
      <c r="E24" s="33" t="s">
        <v>12</v>
      </c>
      <c r="G24" s="4">
        <v>5.8000000000000003E-2</v>
      </c>
      <c r="H24" s="38">
        <f t="shared" si="0"/>
        <v>580</v>
      </c>
      <c r="I24" s="14" t="s">
        <v>281</v>
      </c>
      <c r="J24" s="14"/>
    </row>
    <row r="25" spans="1:14" x14ac:dyDescent="0.2">
      <c r="A25" s="6"/>
      <c r="B25" t="s">
        <v>28</v>
      </c>
      <c r="C25" s="13">
        <v>44203</v>
      </c>
      <c r="D25" s="32">
        <v>86</v>
      </c>
      <c r="E25" s="33" t="s">
        <v>12</v>
      </c>
      <c r="G25" s="4">
        <v>0.13500000000000001</v>
      </c>
      <c r="H25" s="38">
        <f t="shared" si="0"/>
        <v>1350</v>
      </c>
      <c r="I25" s="14" t="s">
        <v>204</v>
      </c>
      <c r="J25" s="14"/>
    </row>
    <row r="26" spans="1:14" x14ac:dyDescent="0.2">
      <c r="A26" s="6"/>
      <c r="B26" t="s">
        <v>306</v>
      </c>
      <c r="C26" s="13">
        <v>44203</v>
      </c>
      <c r="D26" s="32">
        <v>12.2</v>
      </c>
      <c r="E26" s="33">
        <v>44204</v>
      </c>
      <c r="F26" s="5">
        <v>19</v>
      </c>
      <c r="G26" s="4">
        <f>(F26-D26)/D26</f>
        <v>0.55737704918032793</v>
      </c>
      <c r="H26" s="38">
        <f t="shared" si="0"/>
        <v>5573.7704918032796</v>
      </c>
      <c r="I26" s="14" t="s">
        <v>205</v>
      </c>
      <c r="J26" s="14"/>
    </row>
    <row r="27" spans="1:14" x14ac:dyDescent="0.2">
      <c r="A27" s="6"/>
      <c r="B27" t="s">
        <v>255</v>
      </c>
      <c r="C27" s="13">
        <v>44203</v>
      </c>
      <c r="D27" s="32">
        <v>170.8</v>
      </c>
      <c r="E27" s="33">
        <v>44208</v>
      </c>
      <c r="F27" s="5">
        <v>197.7</v>
      </c>
      <c r="G27" s="4">
        <f>(F27-D27)/D27</f>
        <v>0.1574941451990631</v>
      </c>
      <c r="H27" s="38">
        <f t="shared" si="0"/>
        <v>1574.9414519906311</v>
      </c>
      <c r="I27" s="14" t="s">
        <v>256</v>
      </c>
      <c r="J27" s="14"/>
    </row>
    <row r="28" spans="1:14" x14ac:dyDescent="0.2">
      <c r="A28" s="29"/>
      <c r="B28" t="s">
        <v>116</v>
      </c>
      <c r="C28" s="13">
        <v>44203</v>
      </c>
      <c r="D28" s="32">
        <v>138.69999999999999</v>
      </c>
      <c r="E28" s="33">
        <v>44207</v>
      </c>
      <c r="F28" s="5">
        <v>141.4</v>
      </c>
      <c r="G28" s="4">
        <f>(F28-D28)/D28</f>
        <v>1.9466474405191184E-2</v>
      </c>
      <c r="H28" s="38">
        <f t="shared" si="0"/>
        <v>194.66474405191184</v>
      </c>
      <c r="I28" s="14" t="s">
        <v>262</v>
      </c>
      <c r="J28" s="14"/>
    </row>
    <row r="29" spans="1:14" x14ac:dyDescent="0.2">
      <c r="A29" s="29"/>
      <c r="B29" t="s">
        <v>263</v>
      </c>
      <c r="C29" s="13">
        <v>44203</v>
      </c>
      <c r="D29" s="32">
        <v>91.4</v>
      </c>
      <c r="E29" s="33" t="s">
        <v>12</v>
      </c>
      <c r="G29" s="4">
        <v>0.14000000000000001</v>
      </c>
      <c r="H29" s="38">
        <f t="shared" si="0"/>
        <v>1400.0000000000002</v>
      </c>
      <c r="I29" s="14" t="s">
        <v>264</v>
      </c>
      <c r="J29" s="14"/>
    </row>
    <row r="30" spans="1:14" x14ac:dyDescent="0.2">
      <c r="A30" s="29"/>
      <c r="B30" t="s">
        <v>267</v>
      </c>
      <c r="C30" s="13">
        <v>44203</v>
      </c>
      <c r="D30" s="32">
        <v>1.64</v>
      </c>
      <c r="E30" s="33" t="s">
        <v>12</v>
      </c>
      <c r="G30" s="4">
        <v>0.21299999999999999</v>
      </c>
      <c r="H30" s="38">
        <f t="shared" si="0"/>
        <v>2130</v>
      </c>
      <c r="I30" s="14" t="s">
        <v>268</v>
      </c>
      <c r="J30" s="14"/>
    </row>
    <row r="31" spans="1:14" x14ac:dyDescent="0.2">
      <c r="A31" s="29"/>
      <c r="B31" t="s">
        <v>271</v>
      </c>
      <c r="C31" s="13">
        <v>44203</v>
      </c>
      <c r="D31" s="17">
        <v>30.9</v>
      </c>
      <c r="E31" s="33" t="s">
        <v>12</v>
      </c>
      <c r="G31" s="4">
        <v>7.4999999999999997E-2</v>
      </c>
      <c r="H31" s="38">
        <f t="shared" si="0"/>
        <v>750</v>
      </c>
      <c r="I31" s="14" t="s">
        <v>272</v>
      </c>
      <c r="J31" s="14"/>
    </row>
    <row r="32" spans="1:14" x14ac:dyDescent="0.2">
      <c r="A32" s="6"/>
      <c r="B32" s="13" t="s">
        <v>249</v>
      </c>
      <c r="C32" s="13">
        <v>44204</v>
      </c>
      <c r="D32" s="32">
        <v>29.7</v>
      </c>
      <c r="E32" s="34" t="s">
        <v>12</v>
      </c>
      <c r="G32" s="4">
        <v>0.17299999999999999</v>
      </c>
      <c r="H32" s="38">
        <f t="shared" si="0"/>
        <v>1729.9999999999998</v>
      </c>
      <c r="I32" s="14" t="s">
        <v>250</v>
      </c>
      <c r="J32" s="14"/>
    </row>
    <row r="33" spans="1:10" x14ac:dyDescent="0.2">
      <c r="A33" s="29"/>
      <c r="B33" t="s">
        <v>261</v>
      </c>
      <c r="C33" s="13">
        <v>44207</v>
      </c>
      <c r="D33" s="17">
        <v>44.11</v>
      </c>
      <c r="E33" s="33" t="s">
        <v>12</v>
      </c>
      <c r="G33" s="4">
        <v>1.6E-2</v>
      </c>
      <c r="H33" s="38">
        <f t="shared" si="0"/>
        <v>160</v>
      </c>
      <c r="I33" s="14" t="s">
        <v>260</v>
      </c>
      <c r="J33" s="14"/>
    </row>
    <row r="34" spans="1:10" x14ac:dyDescent="0.2">
      <c r="A34" s="6"/>
      <c r="B34" t="s">
        <v>306</v>
      </c>
      <c r="C34" s="13">
        <v>44208</v>
      </c>
      <c r="D34" s="32">
        <v>18.8</v>
      </c>
      <c r="E34" s="33">
        <v>44214</v>
      </c>
      <c r="F34" s="5">
        <v>22</v>
      </c>
      <c r="G34" s="4">
        <f>(F34-D34)/D34</f>
        <v>0.17021276595744678</v>
      </c>
      <c r="H34" s="38">
        <f t="shared" si="0"/>
        <v>1702.1276595744678</v>
      </c>
      <c r="I34" s="14" t="s">
        <v>205</v>
      </c>
      <c r="J34" s="14"/>
    </row>
    <row r="35" spans="1:10" x14ac:dyDescent="0.2">
      <c r="A35" s="6"/>
      <c r="B35" t="s">
        <v>226</v>
      </c>
      <c r="C35" s="13">
        <v>44208</v>
      </c>
      <c r="D35" s="32">
        <v>10.5</v>
      </c>
      <c r="E35" s="33">
        <v>44210</v>
      </c>
      <c r="F35" s="5">
        <v>13.9</v>
      </c>
      <c r="G35" s="4">
        <f>(F35-D35)/D35</f>
        <v>0.32380952380952382</v>
      </c>
      <c r="H35" s="38">
        <f t="shared" si="0"/>
        <v>3238.0952380952381</v>
      </c>
      <c r="I35" s="14" t="s">
        <v>227</v>
      </c>
      <c r="J35" s="14"/>
    </row>
    <row r="36" spans="1:10" x14ac:dyDescent="0.2">
      <c r="A36" s="6"/>
      <c r="B36" t="s">
        <v>228</v>
      </c>
      <c r="C36" s="13">
        <v>44208</v>
      </c>
      <c r="D36" s="32">
        <v>13.35</v>
      </c>
      <c r="E36" s="33">
        <v>44210</v>
      </c>
      <c r="F36" s="5">
        <v>13.93</v>
      </c>
      <c r="G36" s="4">
        <f>(F36-D36)/D36</f>
        <v>4.3445692883895139E-2</v>
      </c>
      <c r="H36" s="38">
        <f t="shared" si="0"/>
        <v>434.4569288389514</v>
      </c>
      <c r="I36" s="14" t="s">
        <v>229</v>
      </c>
      <c r="J36" s="14"/>
    </row>
    <row r="37" spans="1:10" x14ac:dyDescent="0.2">
      <c r="A37" s="6"/>
      <c r="B37" t="s">
        <v>296</v>
      </c>
      <c r="C37" s="13">
        <v>44209</v>
      </c>
      <c r="D37" s="32">
        <v>10</v>
      </c>
      <c r="E37" s="33" t="s">
        <v>12</v>
      </c>
      <c r="G37" s="4">
        <v>0.06</v>
      </c>
      <c r="H37" s="38">
        <f t="shared" ref="H37:H68" si="2">10000*G37</f>
        <v>600</v>
      </c>
      <c r="I37" s="14" t="s">
        <v>190</v>
      </c>
      <c r="J37" s="14"/>
    </row>
    <row r="38" spans="1:10" x14ac:dyDescent="0.2">
      <c r="A38" s="6"/>
      <c r="B38" t="s">
        <v>309</v>
      </c>
      <c r="C38" s="13">
        <v>44209</v>
      </c>
      <c r="D38" s="19">
        <v>31.5</v>
      </c>
      <c r="E38" s="33">
        <v>44211</v>
      </c>
      <c r="F38" s="5">
        <v>40</v>
      </c>
      <c r="G38" s="4">
        <f>(F38-D38)/D38</f>
        <v>0.26984126984126983</v>
      </c>
      <c r="H38" s="38">
        <f t="shared" si="2"/>
        <v>2698.4126984126983</v>
      </c>
      <c r="I38" s="14" t="s">
        <v>208</v>
      </c>
      <c r="J38" s="14"/>
    </row>
    <row r="39" spans="1:10" x14ac:dyDescent="0.2">
      <c r="A39" s="6"/>
      <c r="B39" t="s">
        <v>312</v>
      </c>
      <c r="C39" s="13">
        <v>44209</v>
      </c>
      <c r="D39" s="17">
        <v>47.4</v>
      </c>
      <c r="E39" s="33">
        <v>44210</v>
      </c>
      <c r="F39" s="5">
        <v>50.5</v>
      </c>
      <c r="G39" s="4">
        <f>(F39-D39)/D39</f>
        <v>6.5400843881856574E-2</v>
      </c>
      <c r="H39" s="38">
        <f t="shared" si="2"/>
        <v>654.00843881856576</v>
      </c>
      <c r="I39" s="14" t="s">
        <v>311</v>
      </c>
      <c r="J39" s="14"/>
    </row>
    <row r="40" spans="1:10" x14ac:dyDescent="0.2">
      <c r="A40" s="6"/>
      <c r="B40" t="s">
        <v>215</v>
      </c>
      <c r="C40" s="13">
        <v>44209</v>
      </c>
      <c r="D40" s="19">
        <v>126</v>
      </c>
      <c r="E40" s="33">
        <v>44210</v>
      </c>
      <c r="F40" s="5">
        <v>145</v>
      </c>
      <c r="G40" s="4">
        <f>(F40-D40)/D40</f>
        <v>0.15079365079365079</v>
      </c>
      <c r="H40" s="38">
        <f t="shared" si="2"/>
        <v>1507.936507936508</v>
      </c>
      <c r="I40" s="14" t="s">
        <v>216</v>
      </c>
      <c r="J40" s="14"/>
    </row>
    <row r="41" spans="1:10" x14ac:dyDescent="0.2">
      <c r="A41" s="6"/>
      <c r="B41" t="s">
        <v>234</v>
      </c>
      <c r="C41" s="13">
        <v>44209</v>
      </c>
      <c r="D41" s="32">
        <v>69</v>
      </c>
      <c r="E41" s="33" t="s">
        <v>12</v>
      </c>
      <c r="G41" s="4">
        <v>1.37E-2</v>
      </c>
      <c r="H41" s="38">
        <f t="shared" si="2"/>
        <v>137</v>
      </c>
      <c r="I41" s="14" t="s">
        <v>235</v>
      </c>
      <c r="J41" s="14"/>
    </row>
    <row r="42" spans="1:10" x14ac:dyDescent="0.2">
      <c r="A42" s="6"/>
      <c r="B42" t="s">
        <v>303</v>
      </c>
      <c r="C42" s="13">
        <v>44210</v>
      </c>
      <c r="D42" s="32">
        <v>147</v>
      </c>
      <c r="E42" s="33">
        <v>44216</v>
      </c>
      <c r="F42" s="5">
        <v>166</v>
      </c>
      <c r="G42" s="4">
        <f>(F42-D42)/D42</f>
        <v>0.12925170068027211</v>
      </c>
      <c r="H42" s="38">
        <f t="shared" si="2"/>
        <v>1292.5170068027212</v>
      </c>
      <c r="I42" s="14" t="s">
        <v>198</v>
      </c>
      <c r="J42" s="14"/>
    </row>
    <row r="43" spans="1:10" x14ac:dyDescent="0.2">
      <c r="A43" s="6"/>
      <c r="B43" t="s">
        <v>58</v>
      </c>
      <c r="C43" s="13">
        <v>44211</v>
      </c>
      <c r="D43" s="32">
        <v>45.5</v>
      </c>
      <c r="E43" s="33" t="s">
        <v>200</v>
      </c>
      <c r="G43" s="4">
        <v>4.4999999999999998E-2</v>
      </c>
      <c r="H43" s="38">
        <f t="shared" si="2"/>
        <v>450</v>
      </c>
      <c r="I43" s="14" t="s">
        <v>201</v>
      </c>
      <c r="J43" s="14"/>
    </row>
    <row r="44" spans="1:10" x14ac:dyDescent="0.2">
      <c r="A44" s="6"/>
      <c r="B44" t="s">
        <v>307</v>
      </c>
      <c r="C44" s="13">
        <v>44211</v>
      </c>
      <c r="D44" s="32">
        <v>60.7</v>
      </c>
      <c r="E44" s="33">
        <v>44212</v>
      </c>
      <c r="F44" s="5">
        <v>63.5</v>
      </c>
      <c r="G44" s="4">
        <f>(F44-D44)/D44</f>
        <v>4.6128500823723183E-2</v>
      </c>
      <c r="H44" s="38">
        <f t="shared" si="2"/>
        <v>461.28500823723181</v>
      </c>
      <c r="I44" s="14" t="s">
        <v>206</v>
      </c>
      <c r="J44" s="14"/>
    </row>
    <row r="45" spans="1:10" x14ac:dyDescent="0.2">
      <c r="A45" s="6"/>
      <c r="B45" t="s">
        <v>310</v>
      </c>
      <c r="C45" s="13">
        <v>44211</v>
      </c>
      <c r="D45" s="17">
        <v>32</v>
      </c>
      <c r="E45" s="33">
        <v>44216</v>
      </c>
      <c r="F45" s="5">
        <v>32.85</v>
      </c>
      <c r="G45" s="4">
        <f>(F45-D45)/D45</f>
        <v>2.6562500000000044E-2</v>
      </c>
      <c r="H45" s="38">
        <f t="shared" si="2"/>
        <v>265.62500000000045</v>
      </c>
      <c r="I45" s="14" t="s">
        <v>209</v>
      </c>
      <c r="J45" s="14"/>
    </row>
    <row r="46" spans="1:10" x14ac:dyDescent="0.2">
      <c r="A46" s="6"/>
      <c r="B46" t="s">
        <v>220</v>
      </c>
      <c r="C46" s="13">
        <v>44211</v>
      </c>
      <c r="D46" s="32">
        <v>20.5</v>
      </c>
      <c r="E46" s="33">
        <v>44210</v>
      </c>
      <c r="F46" s="5">
        <v>23.4</v>
      </c>
      <c r="G46" s="4">
        <f>(F46-D46)/D46</f>
        <v>0.14146341463414627</v>
      </c>
      <c r="H46" s="38">
        <f t="shared" si="2"/>
        <v>1414.6341463414628</v>
      </c>
      <c r="I46" s="14" t="s">
        <v>221</v>
      </c>
      <c r="J46" s="14"/>
    </row>
    <row r="47" spans="1:10" x14ac:dyDescent="0.2">
      <c r="A47" s="6"/>
      <c r="B47" t="s">
        <v>308</v>
      </c>
      <c r="C47" s="13">
        <v>44214</v>
      </c>
      <c r="D47" s="19">
        <v>79</v>
      </c>
      <c r="E47" s="33" t="s">
        <v>12</v>
      </c>
      <c r="G47" s="4">
        <v>4.3999999999999997E-2</v>
      </c>
      <c r="H47" s="38">
        <f t="shared" si="2"/>
        <v>440</v>
      </c>
      <c r="I47" s="14" t="s">
        <v>207</v>
      </c>
      <c r="J47" s="14"/>
    </row>
    <row r="48" spans="1:10" x14ac:dyDescent="0.2">
      <c r="A48" s="6"/>
      <c r="B48" t="s">
        <v>300</v>
      </c>
      <c r="C48" s="13">
        <v>44215</v>
      </c>
      <c r="D48" s="32">
        <v>2.6</v>
      </c>
      <c r="E48" s="33">
        <v>44216</v>
      </c>
      <c r="F48" s="5">
        <v>3.5</v>
      </c>
      <c r="G48" s="4">
        <f>(F48-D48)/D48</f>
        <v>0.34615384615384609</v>
      </c>
      <c r="H48" s="38">
        <f t="shared" si="2"/>
        <v>3461.538461538461</v>
      </c>
      <c r="I48" s="14" t="s">
        <v>195</v>
      </c>
      <c r="J48" s="14"/>
    </row>
    <row r="49" spans="1:10" x14ac:dyDescent="0.2">
      <c r="A49" s="6"/>
      <c r="B49" s="36" t="s">
        <v>314</v>
      </c>
      <c r="C49" s="40">
        <v>44216</v>
      </c>
      <c r="D49" s="37">
        <v>1.93</v>
      </c>
      <c r="E49" s="41" t="s">
        <v>12</v>
      </c>
      <c r="F49" s="38"/>
      <c r="G49" s="39">
        <v>9.2999999999999999E-2</v>
      </c>
      <c r="H49" s="38">
        <f t="shared" si="2"/>
        <v>930</v>
      </c>
      <c r="I49" s="42" t="s">
        <v>315</v>
      </c>
      <c r="J49" s="14"/>
    </row>
    <row r="50" spans="1:10" x14ac:dyDescent="0.2">
      <c r="A50" s="6"/>
      <c r="B50" t="s">
        <v>297</v>
      </c>
      <c r="C50" s="13">
        <v>44216</v>
      </c>
      <c r="D50" s="32">
        <v>54</v>
      </c>
      <c r="E50" s="33" t="s">
        <v>12</v>
      </c>
      <c r="G50" s="4">
        <v>1E-4</v>
      </c>
      <c r="H50" s="38">
        <f t="shared" si="2"/>
        <v>1</v>
      </c>
      <c r="I50" s="14" t="s">
        <v>192</v>
      </c>
      <c r="J50" s="14"/>
    </row>
    <row r="51" spans="1:10" x14ac:dyDescent="0.2">
      <c r="A51" s="6"/>
      <c r="B51" t="s">
        <v>298</v>
      </c>
      <c r="C51" s="13">
        <v>44216</v>
      </c>
      <c r="D51" s="32">
        <v>202</v>
      </c>
      <c r="E51" s="33" t="s">
        <v>12</v>
      </c>
      <c r="G51" s="4">
        <v>0.02</v>
      </c>
      <c r="H51" s="38">
        <f t="shared" si="2"/>
        <v>200</v>
      </c>
      <c r="I51" s="14" t="s">
        <v>193</v>
      </c>
      <c r="J51" s="14"/>
    </row>
    <row r="52" spans="1:10" x14ac:dyDescent="0.2">
      <c r="A52" s="6"/>
      <c r="B52" t="s">
        <v>299</v>
      </c>
      <c r="C52" s="13">
        <v>44216</v>
      </c>
      <c r="D52" s="32">
        <v>356</v>
      </c>
      <c r="E52" s="33" t="s">
        <v>12</v>
      </c>
      <c r="G52" s="4">
        <v>1.4999999999999999E-2</v>
      </c>
      <c r="H52" s="38">
        <f t="shared" si="2"/>
        <v>150</v>
      </c>
      <c r="I52" s="14" t="s">
        <v>194</v>
      </c>
      <c r="J52" s="14"/>
    </row>
    <row r="53" spans="1:10" x14ac:dyDescent="0.2">
      <c r="A53" s="29"/>
      <c r="B53" t="s">
        <v>291</v>
      </c>
      <c r="C53" s="13">
        <v>44436</v>
      </c>
      <c r="D53" s="32">
        <v>23.8</v>
      </c>
      <c r="E53" s="33">
        <v>44200</v>
      </c>
      <c r="F53" s="5">
        <v>32</v>
      </c>
      <c r="G53" s="4">
        <f>(F53-D53)/D53</f>
        <v>0.34453781512605036</v>
      </c>
      <c r="H53" s="38">
        <f t="shared" si="2"/>
        <v>3445.3781512605037</v>
      </c>
      <c r="I53" s="14" t="s">
        <v>292</v>
      </c>
      <c r="J53" s="14"/>
    </row>
    <row r="54" spans="1:10" x14ac:dyDescent="0.2">
      <c r="A54" s="29"/>
      <c r="B54" t="s">
        <v>289</v>
      </c>
      <c r="C54" s="13">
        <v>44527</v>
      </c>
      <c r="D54" s="32">
        <v>39</v>
      </c>
      <c r="E54" s="33">
        <v>44200</v>
      </c>
      <c r="F54" s="5">
        <v>47.4</v>
      </c>
      <c r="G54" s="4">
        <f>(F54-D54)/D54</f>
        <v>0.21538461538461534</v>
      </c>
      <c r="H54" s="38">
        <f t="shared" si="2"/>
        <v>2153.8461538461534</v>
      </c>
      <c r="I54" s="14" t="s">
        <v>290</v>
      </c>
      <c r="J54" s="14"/>
    </row>
    <row r="55" spans="1:10" x14ac:dyDescent="0.2">
      <c r="A55" s="6"/>
      <c r="B55" t="s">
        <v>72</v>
      </c>
      <c r="C55" s="13">
        <v>44537</v>
      </c>
      <c r="D55" s="17">
        <v>16.5</v>
      </c>
      <c r="E55" s="33" t="s">
        <v>12</v>
      </c>
      <c r="G55" s="4">
        <v>0.26200000000000001</v>
      </c>
      <c r="H55" s="38">
        <f t="shared" si="2"/>
        <v>2620</v>
      </c>
      <c r="I55" s="14" t="s">
        <v>219</v>
      </c>
      <c r="J55" s="14"/>
    </row>
    <row r="56" spans="1:10" x14ac:dyDescent="0.2">
      <c r="A56" s="6"/>
      <c r="B56" t="s">
        <v>86</v>
      </c>
      <c r="C56" s="13">
        <v>44540</v>
      </c>
      <c r="D56" s="32">
        <v>13.85</v>
      </c>
      <c r="E56" s="33">
        <v>44209</v>
      </c>
      <c r="F56" s="5">
        <v>21.65</v>
      </c>
      <c r="G56" s="4">
        <f>(F56-D56)/D56</f>
        <v>0.5631768953068591</v>
      </c>
      <c r="H56" s="38">
        <f t="shared" si="2"/>
        <v>5631.7689530685911</v>
      </c>
      <c r="I56" s="14" t="s">
        <v>238</v>
      </c>
      <c r="J56" s="14"/>
    </row>
    <row r="57" spans="1:10" x14ac:dyDescent="0.2">
      <c r="A57" s="6"/>
      <c r="B57" t="s">
        <v>90</v>
      </c>
      <c r="C57" s="13">
        <v>44540</v>
      </c>
      <c r="D57" s="32">
        <v>18.899999999999999</v>
      </c>
      <c r="E57" s="33">
        <v>44207</v>
      </c>
      <c r="F57" s="5">
        <v>26.7</v>
      </c>
      <c r="G57" s="4">
        <f>(F57-D57)/D57</f>
        <v>0.41269841269841279</v>
      </c>
      <c r="H57" s="38">
        <f t="shared" si="2"/>
        <v>4126.9841269841281</v>
      </c>
      <c r="I57" s="14" t="s">
        <v>257</v>
      </c>
      <c r="J57" s="14"/>
    </row>
    <row r="58" spans="1:10" x14ac:dyDescent="0.2">
      <c r="A58" s="29"/>
      <c r="B58" t="s">
        <v>70</v>
      </c>
      <c r="C58" s="13">
        <v>44544</v>
      </c>
      <c r="D58" s="32">
        <v>171.07</v>
      </c>
      <c r="E58" s="33">
        <v>44202</v>
      </c>
      <c r="F58" s="5">
        <v>184</v>
      </c>
      <c r="G58" s="4">
        <f>(F58-D58)/D58</f>
        <v>7.5583094639621248E-2</v>
      </c>
      <c r="H58" s="38">
        <f t="shared" si="2"/>
        <v>755.83094639621254</v>
      </c>
      <c r="I58" s="14" t="s">
        <v>283</v>
      </c>
      <c r="J58" s="14"/>
    </row>
    <row r="59" spans="1:10" x14ac:dyDescent="0.2">
      <c r="A59" s="29"/>
      <c r="B59" t="s">
        <v>112</v>
      </c>
      <c r="C59" s="13">
        <v>44546</v>
      </c>
      <c r="D59" s="32">
        <v>44.15</v>
      </c>
      <c r="E59" s="33" t="s">
        <v>12</v>
      </c>
      <c r="G59" s="4">
        <v>0.187</v>
      </c>
      <c r="H59" s="38">
        <f t="shared" si="2"/>
        <v>1870</v>
      </c>
      <c r="I59" s="14" t="s">
        <v>266</v>
      </c>
      <c r="J59" s="14"/>
    </row>
    <row r="60" spans="1:10" x14ac:dyDescent="0.2">
      <c r="A60" s="6"/>
      <c r="B60" t="s">
        <v>120</v>
      </c>
      <c r="C60" s="13">
        <v>44547</v>
      </c>
      <c r="D60" s="17">
        <v>117.2</v>
      </c>
      <c r="E60" s="33">
        <v>44210</v>
      </c>
      <c r="F60" s="5">
        <v>139</v>
      </c>
      <c r="G60" s="4">
        <f>(F60-D60)/D60</f>
        <v>0.18600682593856652</v>
      </c>
      <c r="H60" s="38">
        <f t="shared" si="2"/>
        <v>1860.0682593856652</v>
      </c>
      <c r="I60" s="14" t="s">
        <v>211</v>
      </c>
      <c r="J60" s="14"/>
    </row>
    <row r="61" spans="1:10" x14ac:dyDescent="0.2">
      <c r="A61" s="6"/>
      <c r="B61" t="s">
        <v>145</v>
      </c>
      <c r="C61" s="13">
        <v>44552</v>
      </c>
      <c r="D61" s="32">
        <v>22.2</v>
      </c>
      <c r="E61" s="33" t="s">
        <v>12</v>
      </c>
      <c r="G61" s="4">
        <v>2.8000000000000001E-2</v>
      </c>
      <c r="H61" s="38">
        <f t="shared" si="2"/>
        <v>280</v>
      </c>
      <c r="I61" s="14" t="s">
        <v>214</v>
      </c>
      <c r="J61" s="14"/>
    </row>
    <row r="62" spans="1:10" x14ac:dyDescent="0.2">
      <c r="A62" s="29"/>
      <c r="B62" t="s">
        <v>274</v>
      </c>
      <c r="C62" s="13">
        <v>44552</v>
      </c>
      <c r="D62" s="32">
        <v>21.7</v>
      </c>
      <c r="E62" s="33">
        <v>44203</v>
      </c>
      <c r="F62" s="5">
        <v>27.7</v>
      </c>
      <c r="G62" s="4">
        <f>(F62-D62)/D62</f>
        <v>0.27649769585253459</v>
      </c>
      <c r="H62" s="38">
        <f t="shared" si="2"/>
        <v>2764.9769585253457</v>
      </c>
      <c r="I62" s="14" t="s">
        <v>275</v>
      </c>
      <c r="J62" s="14"/>
    </row>
    <row r="63" spans="1:10" x14ac:dyDescent="0.2">
      <c r="A63" s="29"/>
      <c r="B63" t="s">
        <v>149</v>
      </c>
      <c r="C63" s="13">
        <v>44552</v>
      </c>
      <c r="D63" s="32">
        <v>206</v>
      </c>
      <c r="E63" s="33">
        <v>44203</v>
      </c>
      <c r="F63" s="5">
        <v>221.7</v>
      </c>
      <c r="G63" s="4">
        <f>(F63-D63)/D63</f>
        <v>7.621359223300965E-2</v>
      </c>
      <c r="H63" s="38">
        <f t="shared" si="2"/>
        <v>762.13592233009649</v>
      </c>
      <c r="I63" s="14" t="s">
        <v>276</v>
      </c>
      <c r="J63" s="14"/>
    </row>
    <row r="64" spans="1:10" x14ac:dyDescent="0.2">
      <c r="A64" s="29"/>
      <c r="B64" t="s">
        <v>143</v>
      </c>
      <c r="C64" s="13">
        <v>44552</v>
      </c>
      <c r="D64" s="32">
        <v>52</v>
      </c>
      <c r="E64" s="33">
        <v>44201</v>
      </c>
      <c r="F64" s="5">
        <v>59.7</v>
      </c>
      <c r="G64" s="4">
        <f>(F64-D64)/D64</f>
        <v>0.14807692307692313</v>
      </c>
      <c r="H64" s="38">
        <f t="shared" si="2"/>
        <v>1480.7692307692314</v>
      </c>
      <c r="I64" s="14" t="s">
        <v>285</v>
      </c>
      <c r="J64" s="14"/>
    </row>
    <row r="65" spans="1:10" x14ac:dyDescent="0.2">
      <c r="A65" s="6"/>
      <c r="B65" t="s">
        <v>155</v>
      </c>
      <c r="C65" s="13">
        <v>44553</v>
      </c>
      <c r="D65" s="32">
        <v>30.5</v>
      </c>
      <c r="E65" s="33">
        <v>44216</v>
      </c>
      <c r="F65" s="5">
        <v>49</v>
      </c>
      <c r="G65" s="4">
        <f>(F65-D65)/D65</f>
        <v>0.60655737704918034</v>
      </c>
      <c r="H65" s="38">
        <f t="shared" si="2"/>
        <v>6065.5737704918038</v>
      </c>
      <c r="I65" s="14" t="s">
        <v>191</v>
      </c>
      <c r="J65" s="14"/>
    </row>
    <row r="66" spans="1:10" x14ac:dyDescent="0.2">
      <c r="A66" s="6"/>
      <c r="B66" t="s">
        <v>137</v>
      </c>
      <c r="C66" s="13">
        <v>44554</v>
      </c>
      <c r="D66" s="32">
        <v>12.85</v>
      </c>
      <c r="E66" s="33" t="s">
        <v>12</v>
      </c>
      <c r="G66" s="4">
        <v>0.41699999999999998</v>
      </c>
      <c r="H66" s="38">
        <f t="shared" si="2"/>
        <v>4170</v>
      </c>
      <c r="I66" s="14" t="s">
        <v>241</v>
      </c>
      <c r="J66" s="14"/>
    </row>
    <row r="67" spans="1:10" x14ac:dyDescent="0.2">
      <c r="A67" s="6"/>
      <c r="B67" t="s">
        <v>161</v>
      </c>
      <c r="C67" s="13">
        <v>44554</v>
      </c>
      <c r="D67" s="32">
        <v>7.15</v>
      </c>
      <c r="E67" s="33">
        <v>44208</v>
      </c>
      <c r="F67" s="5">
        <v>8.9</v>
      </c>
      <c r="G67" s="4">
        <f>(F67-D67)/D67</f>
        <v>0.24475524475524474</v>
      </c>
      <c r="H67" s="38">
        <f t="shared" si="2"/>
        <v>2447.5524475524476</v>
      </c>
      <c r="I67" s="14" t="s">
        <v>242</v>
      </c>
      <c r="J67" s="14"/>
    </row>
    <row r="68" spans="1:10" x14ac:dyDescent="0.2">
      <c r="A68" s="6"/>
      <c r="B68" t="s">
        <v>243</v>
      </c>
      <c r="C68" s="13">
        <v>44557</v>
      </c>
      <c r="D68" s="32">
        <v>135</v>
      </c>
      <c r="E68" s="33">
        <v>44208</v>
      </c>
      <c r="F68" s="5">
        <v>149</v>
      </c>
      <c r="G68" s="4">
        <f>(F68-D68)/D68</f>
        <v>0.1037037037037037</v>
      </c>
      <c r="H68" s="38">
        <f t="shared" si="2"/>
        <v>1037.037037037037</v>
      </c>
      <c r="I68" s="14" t="s">
        <v>244</v>
      </c>
      <c r="J68" s="14"/>
    </row>
    <row r="69" spans="1:10" x14ac:dyDescent="0.2">
      <c r="A69" s="29"/>
      <c r="B69" t="s">
        <v>174</v>
      </c>
      <c r="C69" s="13">
        <v>44558</v>
      </c>
      <c r="D69" s="32">
        <v>106</v>
      </c>
      <c r="E69" s="33">
        <v>44203</v>
      </c>
      <c r="F69" s="5">
        <v>122.5</v>
      </c>
      <c r="G69" s="4">
        <f>(F69-D69)/D69</f>
        <v>0.15566037735849056</v>
      </c>
      <c r="H69" s="38">
        <f t="shared" ref="H69:H82" si="3">10000*G69</f>
        <v>1556.6037735849056</v>
      </c>
      <c r="I69" s="14" t="s">
        <v>277</v>
      </c>
      <c r="J69" s="14"/>
    </row>
    <row r="70" spans="1:10" x14ac:dyDescent="0.2">
      <c r="A70" s="6"/>
      <c r="B70" t="s">
        <v>163</v>
      </c>
      <c r="C70" s="13">
        <v>44559</v>
      </c>
      <c r="D70" s="32">
        <v>69</v>
      </c>
      <c r="E70" s="33" t="s">
        <v>12</v>
      </c>
      <c r="G70" s="4">
        <v>0.21</v>
      </c>
      <c r="H70" s="38">
        <f t="shared" si="3"/>
        <v>2100</v>
      </c>
      <c r="I70" s="14" t="s">
        <v>199</v>
      </c>
      <c r="J70" s="14"/>
    </row>
    <row r="71" spans="1:10" x14ac:dyDescent="0.2">
      <c r="A71" s="6"/>
      <c r="B71" t="s">
        <v>236</v>
      </c>
      <c r="C71" s="13">
        <v>44559</v>
      </c>
      <c r="D71" s="32">
        <v>39.869999999999997</v>
      </c>
      <c r="E71" s="33">
        <v>44209</v>
      </c>
      <c r="F71" s="5">
        <v>41.7</v>
      </c>
      <c r="G71" s="4">
        <f>(F71-D71)/D71</f>
        <v>4.589917231000766E-2</v>
      </c>
      <c r="H71" s="38">
        <f t="shared" si="3"/>
        <v>458.99172310007663</v>
      </c>
      <c r="I71" s="14" t="s">
        <v>237</v>
      </c>
      <c r="J71" s="14"/>
    </row>
    <row r="72" spans="1:10" x14ac:dyDescent="0.2">
      <c r="A72" s="6"/>
      <c r="B72" t="s">
        <v>178</v>
      </c>
      <c r="C72" s="13">
        <v>44560</v>
      </c>
      <c r="D72" s="32">
        <v>52.3</v>
      </c>
      <c r="E72" s="33">
        <v>44202</v>
      </c>
      <c r="F72" s="5">
        <v>58</v>
      </c>
      <c r="G72" s="4">
        <f>(F72-D72)/D72</f>
        <v>0.10898661567877635</v>
      </c>
      <c r="H72" s="38">
        <f t="shared" si="3"/>
        <v>1089.8661567877634</v>
      </c>
      <c r="I72" s="14" t="s">
        <v>245</v>
      </c>
      <c r="J72" s="14"/>
    </row>
    <row r="73" spans="1:10" x14ac:dyDescent="0.2">
      <c r="A73" s="29"/>
      <c r="B73" t="s">
        <v>167</v>
      </c>
      <c r="C73" s="13">
        <v>44560</v>
      </c>
      <c r="D73" s="32">
        <v>12.85</v>
      </c>
      <c r="E73" s="33">
        <v>44203</v>
      </c>
      <c r="F73" s="5">
        <v>15.27</v>
      </c>
      <c r="G73" s="4">
        <f>(F73-D73)/D73</f>
        <v>0.18832684824902723</v>
      </c>
      <c r="H73" s="38">
        <f t="shared" si="3"/>
        <v>1883.2684824902724</v>
      </c>
      <c r="I73" s="14" t="s">
        <v>273</v>
      </c>
      <c r="J73" s="14"/>
    </row>
    <row r="74" spans="1:10" x14ac:dyDescent="0.2">
      <c r="A74" s="29"/>
      <c r="B74" t="s">
        <v>169</v>
      </c>
      <c r="C74" s="13">
        <v>44560</v>
      </c>
      <c r="D74" s="32">
        <v>10.75</v>
      </c>
      <c r="E74" s="33">
        <v>44202</v>
      </c>
      <c r="F74" s="5">
        <v>11.12</v>
      </c>
      <c r="G74" s="4">
        <f>(F74-D74)/D74</f>
        <v>3.4418604651162719E-2</v>
      </c>
      <c r="H74" s="38">
        <f t="shared" si="3"/>
        <v>344.18604651162718</v>
      </c>
      <c r="I74" s="14" t="s">
        <v>282</v>
      </c>
      <c r="J74" s="14"/>
    </row>
    <row r="75" spans="1:10" x14ac:dyDescent="0.2">
      <c r="A75" s="29"/>
      <c r="B75" t="s">
        <v>177</v>
      </c>
      <c r="C75" s="13">
        <v>44560</v>
      </c>
      <c r="D75" s="32">
        <v>49.09</v>
      </c>
      <c r="E75" s="34" t="s">
        <v>12</v>
      </c>
      <c r="G75" s="4">
        <v>0.22800000000000001</v>
      </c>
      <c r="H75" s="38">
        <f t="shared" si="3"/>
        <v>2280</v>
      </c>
      <c r="I75" s="14" t="s">
        <v>284</v>
      </c>
      <c r="J75" s="14"/>
    </row>
    <row r="76" spans="1:10" x14ac:dyDescent="0.2">
      <c r="A76" s="29"/>
      <c r="B76" t="s">
        <v>269</v>
      </c>
      <c r="C76" s="13">
        <v>44561</v>
      </c>
      <c r="D76" s="32">
        <v>10.9</v>
      </c>
      <c r="E76" s="33">
        <v>44204</v>
      </c>
      <c r="F76" s="5">
        <v>11.7</v>
      </c>
      <c r="G76" s="4">
        <f>(F76-D76)/D76</f>
        <v>7.339449541284393E-2</v>
      </c>
      <c r="H76" s="38">
        <f t="shared" si="3"/>
        <v>733.94495412843935</v>
      </c>
      <c r="I76" s="14" t="s">
        <v>270</v>
      </c>
      <c r="J76" s="14"/>
    </row>
    <row r="77" spans="1:10" x14ac:dyDescent="0.2">
      <c r="A77" s="7"/>
      <c r="B77" t="s">
        <v>258</v>
      </c>
      <c r="C77" s="13">
        <v>44200</v>
      </c>
      <c r="D77" s="32">
        <v>20</v>
      </c>
      <c r="E77" s="33" t="s">
        <v>12</v>
      </c>
      <c r="G77" s="4">
        <v>-1E-3</v>
      </c>
      <c r="H77" s="38">
        <f t="shared" si="3"/>
        <v>-10</v>
      </c>
      <c r="I77" s="14" t="s">
        <v>259</v>
      </c>
      <c r="J77" s="14"/>
    </row>
    <row r="78" spans="1:10" x14ac:dyDescent="0.2">
      <c r="A78" s="7"/>
      <c r="B78" t="s">
        <v>124</v>
      </c>
      <c r="C78" s="13">
        <v>44202</v>
      </c>
      <c r="D78" s="32">
        <v>13.65</v>
      </c>
      <c r="E78" s="33" t="s">
        <v>12</v>
      </c>
      <c r="G78" s="4">
        <v>-1.4E-2</v>
      </c>
      <c r="H78" s="38">
        <f t="shared" si="3"/>
        <v>-140</v>
      </c>
      <c r="I78" s="14" t="s">
        <v>251</v>
      </c>
      <c r="J78" s="14"/>
    </row>
    <row r="79" spans="1:10" x14ac:dyDescent="0.2">
      <c r="A79" s="7"/>
      <c r="B79" t="s">
        <v>313</v>
      </c>
      <c r="C79" s="13">
        <v>44209</v>
      </c>
      <c r="D79" s="32">
        <v>11.4</v>
      </c>
      <c r="E79" s="34" t="s">
        <v>12</v>
      </c>
      <c r="G79" s="4">
        <v>0</v>
      </c>
      <c r="H79" s="38">
        <f t="shared" si="3"/>
        <v>0</v>
      </c>
      <c r="I79" s="14" t="s">
        <v>210</v>
      </c>
      <c r="J79" s="14"/>
    </row>
    <row r="80" spans="1:10" x14ac:dyDescent="0.2">
      <c r="A80" s="7"/>
      <c r="B80" t="s">
        <v>301</v>
      </c>
      <c r="C80" s="13">
        <v>44215</v>
      </c>
      <c r="D80" s="32">
        <v>8</v>
      </c>
      <c r="E80" s="33" t="s">
        <v>12</v>
      </c>
      <c r="G80" s="4">
        <v>0</v>
      </c>
      <c r="H80" s="38">
        <f t="shared" si="3"/>
        <v>0</v>
      </c>
      <c r="I80" s="14" t="s">
        <v>196</v>
      </c>
      <c r="J80" s="14"/>
    </row>
    <row r="81" spans="1:10" x14ac:dyDescent="0.2">
      <c r="A81" s="7"/>
      <c r="B81" t="s">
        <v>304</v>
      </c>
      <c r="C81" s="13">
        <v>44215</v>
      </c>
      <c r="D81" s="32">
        <v>21</v>
      </c>
      <c r="E81" s="33" t="s">
        <v>200</v>
      </c>
      <c r="G81" s="4">
        <v>-0.05</v>
      </c>
      <c r="H81" s="38">
        <f t="shared" si="3"/>
        <v>-500</v>
      </c>
      <c r="I81" s="14" t="s">
        <v>202</v>
      </c>
      <c r="J81" s="14"/>
    </row>
    <row r="82" spans="1:10" x14ac:dyDescent="0.2">
      <c r="A82" s="7"/>
      <c r="B82" t="s">
        <v>98</v>
      </c>
      <c r="C82" s="13">
        <v>44558</v>
      </c>
      <c r="D82" s="32">
        <v>91</v>
      </c>
      <c r="E82" s="33" t="s">
        <v>12</v>
      </c>
      <c r="G82" s="4">
        <v>-2.4E-2</v>
      </c>
      <c r="H82" s="38">
        <f t="shared" si="3"/>
        <v>-240</v>
      </c>
      <c r="I82" s="14" t="s">
        <v>265</v>
      </c>
      <c r="J82" s="14"/>
    </row>
    <row r="83" spans="1:10" x14ac:dyDescent="0.2">
      <c r="A83" s="28"/>
      <c r="C83" s="13"/>
      <c r="I83" s="14"/>
      <c r="J83" s="14"/>
    </row>
    <row r="84" spans="1:10" x14ac:dyDescent="0.2">
      <c r="A84" s="28"/>
      <c r="C84" s="13"/>
      <c r="G84" s="4" t="s">
        <v>184</v>
      </c>
      <c r="H84" s="5">
        <f>SUM(H5:H83)</f>
        <v>110495.67985731669</v>
      </c>
      <c r="I84" s="14"/>
      <c r="J84" s="14"/>
    </row>
    <row r="85" spans="1:10" x14ac:dyDescent="0.2">
      <c r="A85" s="28"/>
      <c r="C85" s="13"/>
      <c r="I85" s="14"/>
      <c r="J85" s="14"/>
    </row>
    <row r="86" spans="1:10" x14ac:dyDescent="0.2">
      <c r="A86" s="28"/>
      <c r="C86" s="13"/>
      <c r="E86" s="13"/>
      <c r="I86" s="14"/>
      <c r="J86" s="14"/>
    </row>
    <row r="87" spans="1:10" x14ac:dyDescent="0.2">
      <c r="A87" s="28"/>
      <c r="C87" s="13"/>
      <c r="I87" s="14"/>
      <c r="J87" s="14"/>
    </row>
  </sheetData>
  <sheetProtection sheet="1" objects="1" scenarios="1" insertHyperlinks="0"/>
  <sortState xmlns:xlrd2="http://schemas.microsoft.com/office/spreadsheetml/2017/richdata2" ref="A5:I82">
    <sortCondition sortBy="cellColor" ref="A5:A82" dxfId="0"/>
  </sortState>
  <hyperlinks>
    <hyperlink ref="I16" r:id="rId1" xr:uid="{30F87939-2B2C-984B-A8D9-97311C9F35DE}"/>
    <hyperlink ref="I5" r:id="rId2" xr:uid="{DE3DA7A3-B0D4-E74D-9EBD-9D7873F16F5A}"/>
    <hyperlink ref="I66" r:id="rId3" xr:uid="{47E23A34-842F-514F-A2E8-320D02C76D65}"/>
    <hyperlink ref="I72" r:id="rId4" xr:uid="{60C49897-229B-7A46-9587-56534A990F11}"/>
    <hyperlink ref="I10" r:id="rId5" xr:uid="{0BD75F81-B49B-0346-BE7B-C14C348C3DF5}"/>
    <hyperlink ref="I14" r:id="rId6" xr:uid="{56F08324-484B-9343-A66F-D27BEB3C62AC}"/>
    <hyperlink ref="I37" r:id="rId7" xr:uid="{C09E88D0-8B49-2C4A-B497-0A4BF6D280A9}"/>
    <hyperlink ref="I65" r:id="rId8" xr:uid="{F9DA24D0-E5B5-5C43-B7B9-2E99CF877993}"/>
    <hyperlink ref="I50" r:id="rId9" xr:uid="{0E2563D0-1894-0A4C-89F1-732FEF454D74}"/>
    <hyperlink ref="I51" r:id="rId10" xr:uid="{61D7CCB2-CBCF-BC44-9F4C-FDBC371CC1C6}"/>
    <hyperlink ref="I42" r:id="rId11" xr:uid="{9458716A-D4A1-984C-A2B6-9D64504EBC3F}"/>
    <hyperlink ref="I70" r:id="rId12" xr:uid="{95B853FF-B737-A04B-9813-DF744412F077}"/>
    <hyperlink ref="I43" r:id="rId13" xr:uid="{894ACA0D-9AD6-364D-8DC6-5AE78E05B7BC}"/>
    <hyperlink ref="I81" r:id="rId14" xr:uid="{C414310B-6F80-BD48-A3E4-9A391BDC2644}"/>
    <hyperlink ref="I25" r:id="rId15" xr:uid="{0CD2985D-4FC5-7C4C-A1D1-ABC50E826F26}"/>
    <hyperlink ref="I47" r:id="rId16" xr:uid="{33E1DED6-2B50-C544-9540-7367A8202600}"/>
    <hyperlink ref="I38" r:id="rId17" xr:uid="{C8F16636-18D3-EC4A-B43B-181FBC644295}"/>
    <hyperlink ref="I45" r:id="rId18" xr:uid="{BCD97165-7580-FB4B-93E9-3A6EA39AFB52}"/>
    <hyperlink ref="I79" r:id="rId19" xr:uid="{940ECF46-7ED8-DA40-A6E3-E5499B6160CE}"/>
    <hyperlink ref="I13" r:id="rId20" xr:uid="{3B31A0BF-DC15-0C49-90DE-3B520A3CA50D}"/>
    <hyperlink ref="I15" r:id="rId21" xr:uid="{8032A7D3-8CD4-9A4C-9B36-B5BCEF2E69F5}"/>
    <hyperlink ref="I29" r:id="rId22" xr:uid="{BF69A464-276C-EA40-B7FA-03349871BA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'20</vt:lpstr>
      <vt:lpstr>Jan'21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2021-01-10T18:05:31Z</dcterms:created>
  <dcterms:modified xsi:type="dcterms:W3CDTF">2021-03-30T23:34:21Z</dcterms:modified>
</cp:coreProperties>
</file>