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9B853383CA89357/Documents/"/>
    </mc:Choice>
  </mc:AlternateContent>
  <xr:revisionPtr revIDLastSave="0" documentId="14_{CA7D5DB9-1B02-4453-8F2D-4E2443E0AF5D}" xr6:coauthVersionLast="47" xr6:coauthVersionMax="47" xr10:uidLastSave="{00000000-0000-0000-0000-000000000000}"/>
  <bookViews>
    <workbookView xWindow="-108" yWindow="-108" windowWidth="23256" windowHeight="13896" xr2:uid="{8C8AE83D-4495-495E-92BE-D739BA8311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J5" i="1"/>
  <c r="J8" i="1" s="1"/>
  <c r="J11" i="1" s="1"/>
  <c r="J12" i="1" s="1"/>
  <c r="K5" i="1"/>
  <c r="K6" i="1" s="1"/>
  <c r="K8" i="1" s="1"/>
  <c r="K9" i="1" s="1"/>
  <c r="K11" i="1" s="1"/>
  <c r="K12" i="1" s="1"/>
  <c r="D5" i="1" l="1"/>
  <c r="C5" i="1" s="1"/>
  <c r="J6" i="1"/>
  <c r="J9" i="1"/>
  <c r="E6" i="1" l="1"/>
  <c r="F8" i="1" s="1"/>
  <c r="C8" i="1" s="1"/>
  <c r="C6" i="1" l="1"/>
  <c r="G9" i="1"/>
  <c r="C9" i="1" s="1"/>
  <c r="H11" i="1" l="1"/>
  <c r="I12" i="1" s="1"/>
  <c r="C11" i="1" l="1"/>
  <c r="C12" i="1"/>
  <c r="I1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<sst xmlns="http://schemas.openxmlformats.org/spreadsheetml/2006/main" count="27" uniqueCount="26">
  <si>
    <t>Growth percent</t>
  </si>
  <si>
    <t>Private investment rewarded</t>
  </si>
  <si>
    <t>B</t>
  </si>
  <si>
    <t>E</t>
  </si>
  <si>
    <t>Blessed</t>
  </si>
  <si>
    <t>Elevated</t>
  </si>
  <si>
    <t>Enlightened</t>
  </si>
  <si>
    <t>Estimated</t>
  </si>
  <si>
    <t xml:space="preserve">Projected </t>
  </si>
  <si>
    <t>When YOU invest</t>
  </si>
  <si>
    <t>Change RATE here</t>
  </si>
  <si>
    <t xml:space="preserve"> # Systems</t>
  </si>
  <si>
    <t>Your Bank Rate</t>
  </si>
  <si>
    <t>AAT College Fund Rate</t>
  </si>
  <si>
    <t xml:space="preserve"> </t>
  </si>
  <si>
    <t xml:space="preserve">Ask us about the </t>
  </si>
  <si>
    <t>Rate</t>
  </si>
  <si>
    <t>Years</t>
  </si>
  <si>
    <t>For every REFERRAL you send us (who makes an investment of ANY AMOUNT) you will receive 2% increase in your Privestment Rate.</t>
  </si>
  <si>
    <t xml:space="preserve">i.e. if you send 3 successful referrals, your percentage will grow by 6%. If 2 successful referrals,we will add 4% to your investment return. </t>
  </si>
  <si>
    <t>AAT Profit</t>
  </si>
  <si>
    <t xml:space="preserve">                            Funding threshold  $3,333,300.00 NO ADDITIONAL FUNDING DESIRED (or needed)</t>
  </si>
  <si>
    <t>Once Funding Threshold of $3,333,300.00 is reached, no referral fee will be offered.</t>
  </si>
  <si>
    <t>Vestor wants more Buzz-ness</t>
  </si>
  <si>
    <t>Call us or text at 704-524-9226.</t>
  </si>
  <si>
    <t>College payout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</si>
</sst>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36"/>
      <color theme="8" tint="0.39997558519241921"/>
      <name val="Aptos Narrow"/>
      <family val="2"/>
      <scheme val="minor"/>
    </font>
    <font>
      <b/>
      <sz val="36"/>
      <color theme="7" tint="0.59999389629810485"/>
      <name val="Aptos Narrow"/>
      <family val="2"/>
      <scheme val="minor"/>
    </font>
    <font>
      <b/>
      <sz val="8"/>
      <color theme="7" tint="0.59999389629810485"/>
      <name val="Aptos Narrow"/>
      <family val="2"/>
      <scheme val="minor"/>
    </font>
    <font>
      <b/>
      <sz val="10"/>
      <color theme="9" tint="0.39997558519241921"/>
      <name val="Aptos Narrow"/>
      <family val="2"/>
      <scheme val="minor"/>
    </font>
    <font>
      <b/>
      <sz val="9"/>
      <color theme="8" tint="0.39997558519241921"/>
      <name val="Aptos Narrow"/>
      <family val="2"/>
      <scheme val="minor"/>
    </font>
    <font>
      <b/>
      <sz val="12"/>
      <color theme="7" tint="0.59999389629810485"/>
      <name val="Aptos Narrow"/>
      <family val="2"/>
      <scheme val="minor"/>
    </font>
    <font>
      <b/>
      <sz val="36"/>
      <color theme="6" tint="0.79998168889431442"/>
      <name val="Aptos Narrow"/>
      <family val="2"/>
      <scheme val="minor"/>
    </font>
    <font>
      <sz val="12"/>
      <color theme="1"/>
      <name val="Aptos"/>
      <family val="2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4"/>
      <color theme="7" tint="0.59999389629810485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FFFF00"/>
      <name val="Aharoni"/>
      <charset val="177"/>
    </font>
    <font>
      <b/>
      <sz val="18"/>
      <color rgb="FFFF0000"/>
      <name val="Aptos Narrow"/>
      <family val="2"/>
      <scheme val="minor"/>
    </font>
    <font>
      <b/>
      <sz val="12"/>
      <color rgb="FFFFFF00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1"/>
      <color rgb="FFFFFF00"/>
      <name val="Aptos Narrow"/>
      <family val="2"/>
      <scheme val="minor"/>
    </font>
    <font>
      <b/>
      <sz val="11"/>
      <color rgb="FFFF990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9" fontId="5" fillId="4" borderId="6" xfId="2" applyFont="1" applyFill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left"/>
    </xf>
    <xf numFmtId="44" fontId="17" fillId="8" borderId="3" xfId="1" applyFont="1" applyFill="1" applyBorder="1"/>
    <xf numFmtId="44" fontId="16" fillId="9" borderId="3" xfId="1" applyFont="1" applyFill="1" applyBorder="1" applyAlignment="1">
      <alignment horizontal="center"/>
    </xf>
    <xf numFmtId="0" fontId="16" fillId="9" borderId="10" xfId="0" applyFont="1" applyFill="1" applyBorder="1" applyAlignment="1">
      <alignment horizontal="center"/>
    </xf>
    <xf numFmtId="44" fontId="17" fillId="8" borderId="6" xfId="1" applyFont="1" applyFill="1" applyBorder="1"/>
    <xf numFmtId="44" fontId="16" fillId="9" borderId="6" xfId="1" applyFont="1" applyFill="1" applyBorder="1" applyAlignment="1">
      <alignment horizontal="center"/>
    </xf>
    <xf numFmtId="0" fontId="16" fillId="9" borderId="11" xfId="0" applyFont="1" applyFill="1" applyBorder="1" applyAlignment="1">
      <alignment horizontal="center"/>
    </xf>
    <xf numFmtId="44" fontId="17" fillId="9" borderId="0" xfId="1" applyFont="1" applyFill="1"/>
    <xf numFmtId="0" fontId="8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9" fontId="5" fillId="4" borderId="17" xfId="2" applyFont="1" applyFill="1" applyBorder="1" applyAlignment="1">
      <alignment horizontal="center"/>
    </xf>
    <xf numFmtId="44" fontId="17" fillId="8" borderId="16" xfId="1" applyFont="1" applyFill="1" applyBorder="1"/>
    <xf numFmtId="9" fontId="5" fillId="6" borderId="21" xfId="2" applyFont="1" applyFill="1" applyBorder="1" applyAlignment="1">
      <alignment horizontal="center"/>
    </xf>
    <xf numFmtId="0" fontId="11" fillId="9" borderId="22" xfId="0" applyFont="1" applyFill="1" applyBorder="1" applyAlignment="1">
      <alignment horizontal="center"/>
    </xf>
    <xf numFmtId="9" fontId="5" fillId="3" borderId="12" xfId="2" applyFont="1" applyFill="1" applyBorder="1" applyAlignment="1">
      <alignment horizontal="center"/>
    </xf>
    <xf numFmtId="9" fontId="5" fillId="3" borderId="21" xfId="2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44" fontId="4" fillId="9" borderId="0" xfId="1" applyFont="1" applyFill="1" applyBorder="1" applyAlignment="1">
      <alignment horizontal="center"/>
    </xf>
    <xf numFmtId="44" fontId="0" fillId="9" borderId="0" xfId="1" applyFont="1" applyFill="1"/>
    <xf numFmtId="0" fontId="0" fillId="5" borderId="0" xfId="0" applyFill="1"/>
    <xf numFmtId="0" fontId="14" fillId="5" borderId="0" xfId="0" applyFont="1" applyFill="1" applyAlignment="1">
      <alignment horizontal="right"/>
    </xf>
    <xf numFmtId="0" fontId="14" fillId="5" borderId="0" xfId="0" applyFont="1" applyFill="1"/>
    <xf numFmtId="0" fontId="0" fillId="2" borderId="0" xfId="0" applyFill="1"/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18" fillId="6" borderId="15" xfId="0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20" fillId="9" borderId="0" xfId="0" applyFont="1" applyFill="1" applyAlignment="1">
      <alignment horizontal="center"/>
    </xf>
    <xf numFmtId="44" fontId="20" fillId="9" borderId="0" xfId="1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center"/>
    </xf>
    <xf numFmtId="0" fontId="18" fillId="9" borderId="0" xfId="0" applyFont="1" applyFill="1" applyAlignment="1">
      <alignment horizontal="center"/>
    </xf>
    <xf numFmtId="44" fontId="18" fillId="9" borderId="0" xfId="1" applyFont="1" applyFill="1" applyBorder="1" applyAlignment="1">
      <alignment horizontal="center"/>
    </xf>
    <xf numFmtId="0" fontId="18" fillId="4" borderId="19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9" fontId="18" fillId="6" borderId="8" xfId="2" applyFont="1" applyFill="1" applyBorder="1" applyAlignment="1">
      <alignment horizontal="center"/>
    </xf>
    <xf numFmtId="0" fontId="20" fillId="9" borderId="9" xfId="0" applyFont="1" applyFill="1" applyBorder="1" applyAlignment="1">
      <alignment horizontal="center"/>
    </xf>
    <xf numFmtId="9" fontId="18" fillId="3" borderId="18" xfId="2" applyFont="1" applyFill="1" applyBorder="1" applyAlignment="1">
      <alignment horizontal="center"/>
    </xf>
    <xf numFmtId="9" fontId="18" fillId="3" borderId="8" xfId="2" applyFont="1" applyFill="1" applyBorder="1" applyAlignment="1">
      <alignment horizontal="center"/>
    </xf>
    <xf numFmtId="0" fontId="18" fillId="9" borderId="9" xfId="0" applyFont="1" applyFill="1" applyBorder="1" applyAlignment="1">
      <alignment horizontal="center"/>
    </xf>
    <xf numFmtId="9" fontId="18" fillId="4" borderId="20" xfId="0" applyNumberFormat="1" applyFont="1" applyFill="1" applyBorder="1" applyAlignment="1">
      <alignment horizontal="center"/>
    </xf>
    <xf numFmtId="9" fontId="18" fillId="4" borderId="8" xfId="0" applyNumberFormat="1" applyFont="1" applyFill="1" applyBorder="1" applyAlignment="1">
      <alignment horizontal="center"/>
    </xf>
    <xf numFmtId="9" fontId="19" fillId="10" borderId="1" xfId="2" applyFont="1" applyFill="1" applyBorder="1" applyAlignment="1">
      <alignment horizontal="center"/>
    </xf>
    <xf numFmtId="9" fontId="5" fillId="6" borderId="17" xfId="2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8" fillId="0" borderId="0" xfId="0" applyFont="1" applyAlignment="1">
      <alignment horizontal="center"/>
    </xf>
    <xf numFmtId="44" fontId="3" fillId="11" borderId="1" xfId="1" applyFont="1" applyFill="1" applyBorder="1"/>
    <xf numFmtId="0" fontId="21" fillId="0" borderId="0" xfId="0" applyFont="1"/>
    <xf numFmtId="44" fontId="18" fillId="6" borderId="1" xfId="1" applyFont="1" applyFill="1" applyBorder="1" applyAlignment="1">
      <alignment horizontal="center"/>
    </xf>
    <xf numFmtId="0" fontId="18" fillId="6" borderId="24" xfId="0" applyFont="1" applyFill="1" applyBorder="1" applyAlignment="1">
      <alignment horizontal="center"/>
    </xf>
    <xf numFmtId="44" fontId="18" fillId="3" borderId="1" xfId="1" applyFont="1" applyFill="1" applyBorder="1" applyAlignment="1">
      <alignment horizontal="center"/>
    </xf>
    <xf numFmtId="0" fontId="18" fillId="3" borderId="24" xfId="0" applyFont="1" applyFill="1" applyBorder="1" applyAlignment="1">
      <alignment horizontal="center"/>
    </xf>
    <xf numFmtId="44" fontId="18" fillId="4" borderId="1" xfId="1" applyFont="1" applyFill="1" applyBorder="1" applyAlignment="1">
      <alignment horizontal="center"/>
    </xf>
    <xf numFmtId="0" fontId="18" fillId="4" borderId="25" xfId="0" applyFont="1" applyFill="1" applyBorder="1" applyAlignment="1">
      <alignment horizontal="center"/>
    </xf>
    <xf numFmtId="44" fontId="17" fillId="11" borderId="1" xfId="1" applyFont="1" applyFill="1" applyBorder="1" applyAlignment="1">
      <alignment horizontal="center"/>
    </xf>
    <xf numFmtId="0" fontId="22" fillId="9" borderId="0" xfId="0" applyFont="1" applyFill="1" applyAlignment="1">
      <alignment horizontal="center"/>
    </xf>
    <xf numFmtId="44" fontId="3" fillId="5" borderId="7" xfId="1" applyFont="1" applyFill="1" applyBorder="1" applyAlignment="1">
      <alignment horizontal="center"/>
    </xf>
    <xf numFmtId="9" fontId="23" fillId="12" borderId="9" xfId="2" applyFont="1" applyFill="1" applyBorder="1" applyAlignment="1">
      <alignment horizontal="center"/>
    </xf>
    <xf numFmtId="44" fontId="25" fillId="13" borderId="1" xfId="0" applyNumberFormat="1" applyFont="1" applyFill="1" applyBorder="1"/>
    <xf numFmtId="0" fontId="19" fillId="0" borderId="0" xfId="0" applyFont="1" applyAlignment="1">
      <alignment horizontal="center"/>
    </xf>
    <xf numFmtId="0" fontId="5" fillId="0" borderId="0" xfId="0" applyFont="1"/>
    <xf numFmtId="0" fontId="26" fillId="9" borderId="0" xfId="0" applyFont="1" applyFill="1"/>
    <xf numFmtId="0" fontId="14" fillId="5" borderId="0" xfId="0" applyFont="1" applyFill="1" applyAlignment="1">
      <alignment horizontal="center"/>
    </xf>
    <xf numFmtId="0" fontId="24" fillId="13" borderId="23" xfId="0" applyFont="1" applyFill="1" applyBorder="1" applyAlignment="1">
      <alignment horizontal="right" vertical="center"/>
    </xf>
    <xf numFmtId="0" fontId="27" fillId="9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/>
    <xf numFmtId="0" fontId="7" fillId="7" borderId="2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5" fillId="5" borderId="0" xfId="0" applyFont="1" applyFill="1" applyAlignment="1">
      <alignment horizontal="center"/>
    </xf>
    <xf numFmtId="44" fontId="0" fillId="0" borderId="0" xfId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548723</xdr:colOff>
      <xdr:row>1</xdr:row>
      <xdr:rowOff>62120</xdr:rowOff>
    </xdr:from>
    <xdr:to>
      <xdr:col>4</xdr:col>
      <xdr:colOff>244497</xdr:colOff>
      <xdr:row>1</xdr:row>
      <xdr:rowOff>724728</xdr:rowOff>
    </xdr:to>
    <xdr:pic>
      <xdr:nvPicPr>
        <xdr:cNvPr id="3" name="Picture 2" descr="A blue and green logo&#10;&#10;AI-generated content may be incorrect.">
          <a:extLst>
            <a:ext uri="{FF2B5EF4-FFF2-40B4-BE49-F238E27FC236}">
              <a16:creationId xmlns:a16="http://schemas.microsoft.com/office/drawing/2014/main" id="{3688AB5D-17E7-47AF-C8F6-70DA0FF52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27" b="2893"/>
        <a:stretch>
          <a:fillRect/>
        </a:stretch>
      </xdr:blipFill>
      <xdr:spPr bwMode="auto">
        <a:xfrm>
          <a:off x="548723" y="258832"/>
          <a:ext cx="2873708" cy="662608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10</xdr:col>
      <xdr:colOff>1333500</xdr:colOff>
      <xdr:row>1</xdr:row>
      <xdr:rowOff>226219</xdr:rowOff>
    </xdr:from>
    <xdr:to>
      <xdr:col>13</xdr:col>
      <xdr:colOff>166688</xdr:colOff>
      <xdr:row>1</xdr:row>
      <xdr:rowOff>726900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F7520CC-CF71-09C2-916B-2F9F5ECF0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227844" y="428625"/>
          <a:ext cx="2345532" cy="500681"/>
        </a:xfrm>
        <a:prstGeom prst="rect">
          <a:avLst/>
        </a:prstGeom>
      </xdr:spPr>
    </xdr:pic>
    <xdr:clientData/>
  </xdr:twoCellAnchor>
  <xdr:twoCellAnchor editAs="oneCell">
    <xdr:from>
      <xdr:col>1</xdr:col>
      <xdr:colOff>180340</xdr:colOff>
      <xdr:row>15</xdr:row>
      <xdr:rowOff>226219</xdr:rowOff>
    </xdr:from>
    <xdr:to>
      <xdr:col>2</xdr:col>
      <xdr:colOff>595312</xdr:colOff>
      <xdr:row>20</xdr:row>
      <xdr:rowOff>50663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F724676-1501-F443-CCB9-8310E6275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87559" y="4226719"/>
          <a:ext cx="1022191" cy="8364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</xdr:col>
      <xdr:colOff>5296</xdr:colOff>
      <xdr:row>1</xdr:row>
      <xdr:rowOff>547688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03A59D7-5E71-8A77-0988-037A8F1D8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406"/>
          <a:ext cx="612515" cy="547688"/>
        </a:xfrm>
        <a:prstGeom prst="rect">
          <a:avLst/>
        </a:prstGeom>
        <a:noFill/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2F126-EF23-43FA-8FD4-85F26D9FDBAB}">
  <dimension ref="A1:M21"/>
  <sheetViews>
    <sheetView tabSelected="1" zoomScale="80" zoomScaleNormal="80" workbookViewId="0">
      <selection activeCell="B15" sqref="B15"/>
    </sheetView>
  </sheetViews>
  <sheetFormatPr defaultRowHeight="14.4" x14ac:dyDescent="0.3"/>
  <cols>
    <col min="3" max="3" width="9.33203125" bestFit="1" customWidth="1"/>
    <col min="4" max="4" width="20" customWidth="1"/>
    <col min="5" max="5" width="21.44140625" customWidth="1"/>
    <col min="6" max="6" width="19.5546875" customWidth="1"/>
    <col min="7" max="7" width="24.33203125" bestFit="1" customWidth="1"/>
    <col min="8" max="8" width="22.44140625" customWidth="1"/>
    <col min="9" max="9" width="22.5546875" customWidth="1"/>
    <col min="10" max="10" width="22.33203125" customWidth="1"/>
    <col min="11" max="11" width="21.44140625" customWidth="1"/>
    <col min="12" max="12" width="19" bestFit="1" customWidth="1"/>
    <col min="13" max="13" width="12.33203125" customWidth="1"/>
  </cols>
  <sheetData>
    <row r="1" spans="1:13" ht="15.6" x14ac:dyDescent="0.3">
      <c r="A1" s="7"/>
      <c r="B1" s="2"/>
      <c r="I1" s="8"/>
      <c r="K1">
        <v>35</v>
      </c>
    </row>
    <row r="2" spans="1:13" ht="62.25" customHeight="1" thickBot="1" x14ac:dyDescent="0.4">
      <c r="E2" s="2"/>
      <c r="G2" s="65" t="s">
        <v>9</v>
      </c>
      <c r="J2" s="5" t="e" vm="1">
        <v>#VALUE!</v>
      </c>
    </row>
    <row r="3" spans="1:13" ht="24" thickBot="1" x14ac:dyDescent="0.5">
      <c r="A3" s="34"/>
      <c r="B3" s="82" t="s">
        <v>1</v>
      </c>
      <c r="C3" s="82"/>
      <c r="D3" s="82"/>
      <c r="E3" s="35"/>
      <c r="F3" s="36"/>
      <c r="G3" s="66">
        <v>10000</v>
      </c>
      <c r="H3" s="34"/>
      <c r="I3" s="34"/>
      <c r="J3" s="79" t="s">
        <v>16</v>
      </c>
      <c r="K3" s="76" t="s">
        <v>12</v>
      </c>
      <c r="L3" s="75" t="s">
        <v>7</v>
      </c>
      <c r="M3" s="75" t="s">
        <v>8</v>
      </c>
    </row>
    <row r="4" spans="1:13" ht="24" thickBot="1" x14ac:dyDescent="0.5">
      <c r="A4" s="37"/>
      <c r="B4" s="38" t="s">
        <v>17</v>
      </c>
      <c r="C4" s="39" t="s">
        <v>0</v>
      </c>
      <c r="D4" s="3"/>
      <c r="E4" s="3"/>
      <c r="F4" s="3"/>
      <c r="G4" s="3"/>
      <c r="H4" s="83" t="s">
        <v>10</v>
      </c>
      <c r="I4" s="83"/>
      <c r="J4" s="61">
        <v>0.15</v>
      </c>
      <c r="K4" s="77">
        <v>0.03</v>
      </c>
      <c r="L4" s="75" t="s">
        <v>20</v>
      </c>
      <c r="M4" s="75" t="s">
        <v>11</v>
      </c>
    </row>
    <row r="5" spans="1:13" ht="18.600000000000001" thickBot="1" x14ac:dyDescent="0.4">
      <c r="A5" s="87" t="s">
        <v>2</v>
      </c>
      <c r="B5" s="18">
        <v>1</v>
      </c>
      <c r="C5" s="62">
        <f>(+D5-G3)/D5</f>
        <v>0.13043478260869565</v>
      </c>
      <c r="D5" s="68">
        <f>(+G3*J5)+G3</f>
        <v>11500</v>
      </c>
      <c r="E5" s="69"/>
      <c r="F5" s="40"/>
      <c r="G5" s="40"/>
      <c r="H5" s="40"/>
      <c r="I5" s="41"/>
      <c r="J5" s="54">
        <f>+J4</f>
        <v>0.15</v>
      </c>
      <c r="K5" s="9">
        <f>+G3*K4+G3</f>
        <v>10300</v>
      </c>
      <c r="L5" s="10">
        <v>910000</v>
      </c>
      <c r="M5" s="11">
        <v>10</v>
      </c>
    </row>
    <row r="6" spans="1:13" ht="18.600000000000001" thickBot="1" x14ac:dyDescent="0.4">
      <c r="A6" s="88"/>
      <c r="B6" s="23">
        <v>2</v>
      </c>
      <c r="C6" s="26">
        <f>(+E6-G3)/G3</f>
        <v>0.32250000000000001</v>
      </c>
      <c r="D6" s="42"/>
      <c r="E6" s="68">
        <f>(D5*J6)+D5</f>
        <v>13225</v>
      </c>
      <c r="F6" s="42"/>
      <c r="G6" s="42"/>
      <c r="H6" s="42"/>
      <c r="I6" s="42"/>
      <c r="J6" s="54">
        <f>+J5</f>
        <v>0.15</v>
      </c>
      <c r="K6" s="12">
        <f>+K5*K4+K5</f>
        <v>10609</v>
      </c>
      <c r="L6" s="13">
        <v>27324000</v>
      </c>
      <c r="M6" s="14">
        <v>276</v>
      </c>
    </row>
    <row r="7" spans="1:13" ht="12" customHeight="1" thickBot="1" x14ac:dyDescent="0.4">
      <c r="A7" s="16" t="s">
        <v>4</v>
      </c>
      <c r="B7" s="19"/>
      <c r="C7" s="27"/>
      <c r="D7" s="43"/>
      <c r="E7" s="44"/>
      <c r="F7" s="43"/>
      <c r="G7" s="43"/>
      <c r="H7" s="43"/>
      <c r="I7" s="43"/>
      <c r="J7" s="55"/>
      <c r="K7" s="15"/>
      <c r="L7" s="63"/>
      <c r="M7" s="63"/>
    </row>
    <row r="8" spans="1:13" ht="18.600000000000001" thickBot="1" x14ac:dyDescent="0.4">
      <c r="A8" s="89" t="s">
        <v>3</v>
      </c>
      <c r="B8" s="20">
        <v>3</v>
      </c>
      <c r="C8" s="28">
        <f>+(F8-G3)/G3</f>
        <v>0.54732499999999995</v>
      </c>
      <c r="D8" s="45"/>
      <c r="E8" s="45"/>
      <c r="F8" s="70">
        <f>+(E6*J8)+E6</f>
        <v>15473.25</v>
      </c>
      <c r="G8" s="71"/>
      <c r="H8" s="45"/>
      <c r="I8" s="46"/>
      <c r="J8" s="56">
        <f>+J5+0.02</f>
        <v>0.16999999999999998</v>
      </c>
      <c r="K8" s="25">
        <f>+K6*K4+K6</f>
        <v>10927.27</v>
      </c>
      <c r="L8" s="10">
        <v>128700000</v>
      </c>
      <c r="M8" s="11">
        <v>1300</v>
      </c>
    </row>
    <row r="9" spans="1:13" ht="18.600000000000001" thickBot="1" x14ac:dyDescent="0.4">
      <c r="A9" s="90"/>
      <c r="B9" s="20">
        <v>4</v>
      </c>
      <c r="C9" s="29">
        <f>+(G9-G3)/G3</f>
        <v>0.81037024999999996</v>
      </c>
      <c r="D9" s="47"/>
      <c r="E9" s="47"/>
      <c r="F9" s="47"/>
      <c r="G9" s="70">
        <f>+(F8*J9)+F8</f>
        <v>18103.702499999999</v>
      </c>
      <c r="H9" s="47"/>
      <c r="I9" s="47"/>
      <c r="J9" s="57">
        <f>+J8</f>
        <v>0.16999999999999998</v>
      </c>
      <c r="K9" s="12">
        <f>+K8*K4+K8</f>
        <v>11255.088100000001</v>
      </c>
      <c r="L9" s="13">
        <v>198000000</v>
      </c>
      <c r="M9" s="14">
        <v>2000</v>
      </c>
    </row>
    <row r="10" spans="1:13" ht="12" customHeight="1" thickBot="1" x14ac:dyDescent="0.4">
      <c r="A10" s="17" t="s">
        <v>5</v>
      </c>
      <c r="B10" s="21"/>
      <c r="C10" s="30"/>
      <c r="D10" s="48"/>
      <c r="E10" s="48"/>
      <c r="F10" s="48"/>
      <c r="G10" s="49"/>
      <c r="H10" s="48"/>
      <c r="I10" s="48"/>
      <c r="J10" s="58"/>
      <c r="K10" s="15"/>
      <c r="L10" s="63"/>
      <c r="M10" s="63"/>
    </row>
    <row r="11" spans="1:13" ht="18.600000000000001" thickBot="1" x14ac:dyDescent="0.4">
      <c r="A11" s="91" t="s">
        <v>3</v>
      </c>
      <c r="B11" s="22">
        <v>5</v>
      </c>
      <c r="C11" s="24">
        <f>+(H11-G3)/G3</f>
        <v>1.1543405974999998</v>
      </c>
      <c r="D11" s="50"/>
      <c r="E11" s="51"/>
      <c r="F11" s="51"/>
      <c r="G11" s="51"/>
      <c r="H11" s="72">
        <f>+(G9*J11)+G9</f>
        <v>21543.405974999998</v>
      </c>
      <c r="I11" s="73"/>
      <c r="J11" s="59">
        <f>+J8+0.02</f>
        <v>0.18999999999999997</v>
      </c>
      <c r="K11" s="25">
        <f>+K9*K4+K9</f>
        <v>11592.740743</v>
      </c>
      <c r="L11" s="10">
        <v>396000000</v>
      </c>
      <c r="M11" s="11">
        <v>4000</v>
      </c>
    </row>
    <row r="12" spans="1:13" ht="18.600000000000001" thickBot="1" x14ac:dyDescent="0.4">
      <c r="A12" s="92"/>
      <c r="B12" s="22">
        <v>6</v>
      </c>
      <c r="C12" s="6">
        <f>+(I12-G3)/G3</f>
        <v>1.5636653110249998</v>
      </c>
      <c r="D12" s="52"/>
      <c r="E12" s="53"/>
      <c r="F12" s="53"/>
      <c r="G12" s="53"/>
      <c r="H12" s="53"/>
      <c r="I12" s="74">
        <f>(+H11*J12)+H11</f>
        <v>25636.653110249998</v>
      </c>
      <c r="J12" s="60">
        <f>+J11</f>
        <v>0.18999999999999997</v>
      </c>
      <c r="K12" s="12">
        <f>+K11*K4+K11</f>
        <v>11940.52296529</v>
      </c>
      <c r="L12" s="13">
        <v>376200000</v>
      </c>
      <c r="M12" s="14">
        <v>3800</v>
      </c>
    </row>
    <row r="13" spans="1:13" ht="15" customHeight="1" thickBot="1" x14ac:dyDescent="0.35">
      <c r="A13" s="4" t="s">
        <v>6</v>
      </c>
      <c r="B13" s="31"/>
      <c r="C13" s="31"/>
      <c r="D13" s="31"/>
      <c r="E13" s="31"/>
      <c r="F13" s="31"/>
      <c r="G13" s="31"/>
      <c r="H13" s="31"/>
      <c r="I13" s="32"/>
      <c r="J13" s="31"/>
      <c r="K13" s="33"/>
      <c r="L13" s="64"/>
      <c r="M13" s="64"/>
    </row>
    <row r="14" spans="1:13" x14ac:dyDescent="0.3">
      <c r="A14" s="34"/>
      <c r="B14" s="93" t="s">
        <v>21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</row>
    <row r="15" spans="1:13" ht="15" thickBot="1" x14ac:dyDescent="0.35">
      <c r="B15" t="s">
        <v>25</v>
      </c>
      <c r="D15" s="94">
        <f>+D5*1.05</f>
        <v>12075</v>
      </c>
      <c r="E15" s="94">
        <f>+E6*1.05</f>
        <v>13886.25</v>
      </c>
      <c r="F15" s="94">
        <f>+F8*1.05</f>
        <v>16246.9125</v>
      </c>
      <c r="G15" s="94">
        <f>+G9*1.05</f>
        <v>19008.887624999999</v>
      </c>
      <c r="H15" s="94">
        <f>+H11*1.05</f>
        <v>22620.576273749997</v>
      </c>
      <c r="J15" s="67"/>
    </row>
    <row r="16" spans="1:13" ht="18.600000000000001" thickBot="1" x14ac:dyDescent="0.4">
      <c r="G16" s="1" t="s">
        <v>15</v>
      </c>
      <c r="H16" s="80" t="s">
        <v>13</v>
      </c>
      <c r="I16" s="78">
        <f>I12+(I12*5%)</f>
        <v>26918.485765762496</v>
      </c>
      <c r="K16" t="s">
        <v>14</v>
      </c>
    </row>
    <row r="17" spans="1:9" x14ac:dyDescent="0.3">
      <c r="H17" t="s">
        <v>24</v>
      </c>
    </row>
    <row r="18" spans="1:9" x14ac:dyDescent="0.3">
      <c r="B18" s="86"/>
      <c r="C18" s="86"/>
      <c r="D18" s="81" t="s">
        <v>18</v>
      </c>
      <c r="E18" s="81"/>
      <c r="F18" s="81"/>
      <c r="G18" s="81"/>
      <c r="H18" s="81"/>
      <c r="I18" s="81"/>
    </row>
    <row r="19" spans="1:9" x14ac:dyDescent="0.3">
      <c r="B19" s="86"/>
      <c r="C19" s="86"/>
      <c r="D19" s="81" t="s">
        <v>19</v>
      </c>
      <c r="E19" s="81"/>
      <c r="F19" s="81"/>
      <c r="G19" s="81"/>
      <c r="H19" s="81"/>
      <c r="I19" s="81"/>
    </row>
    <row r="20" spans="1:9" x14ac:dyDescent="0.3">
      <c r="B20" s="86"/>
      <c r="C20" s="86"/>
      <c r="D20" s="84" t="s">
        <v>22</v>
      </c>
      <c r="E20" s="84"/>
      <c r="F20" s="84"/>
      <c r="G20" s="84"/>
      <c r="H20" s="84"/>
      <c r="I20" s="84"/>
    </row>
    <row r="21" spans="1:9" x14ac:dyDescent="0.3">
      <c r="A21" s="85" t="s">
        <v>23</v>
      </c>
      <c r="B21" s="85"/>
      <c r="C21" s="85"/>
    </row>
  </sheetData>
  <mergeCells count="9">
    <mergeCell ref="B3:D3"/>
    <mergeCell ref="H4:I4"/>
    <mergeCell ref="D20:I20"/>
    <mergeCell ref="A21:C21"/>
    <mergeCell ref="B18:C20"/>
    <mergeCell ref="A5:A6"/>
    <mergeCell ref="A8:A9"/>
    <mergeCell ref="A11:A12"/>
    <mergeCell ref="B14:M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chappell</dc:creator>
  <cp:lastModifiedBy>marvin chappell</cp:lastModifiedBy>
  <dcterms:created xsi:type="dcterms:W3CDTF">2025-05-10T14:53:03Z</dcterms:created>
  <dcterms:modified xsi:type="dcterms:W3CDTF">2025-06-26T21:12:50Z</dcterms:modified>
</cp:coreProperties>
</file>