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hannon\"/>
    </mc:Choice>
  </mc:AlternateContent>
  <xr:revisionPtr revIDLastSave="0" documentId="13_ncr:1_{10F2A5D8-E5E7-435A-A053-00C71110CC22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MGA Totals" sheetId="5" r:id="rId1"/>
    <sheet name="Standings" sheetId="1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4" i="5" l="1"/>
  <c r="N34" i="5"/>
  <c r="M59" i="5"/>
  <c r="N59" i="5"/>
  <c r="M54" i="5"/>
  <c r="N54" i="5"/>
  <c r="M27" i="5"/>
  <c r="N27" i="5"/>
  <c r="M40" i="5"/>
  <c r="N40" i="5"/>
  <c r="M131" i="5"/>
  <c r="N131" i="5"/>
  <c r="K142" i="5"/>
  <c r="K26" i="5"/>
  <c r="K84" i="5"/>
  <c r="K70" i="5"/>
  <c r="K15" i="5"/>
  <c r="K4" i="5"/>
  <c r="K163" i="5"/>
  <c r="K138" i="5"/>
  <c r="K121" i="5"/>
  <c r="K145" i="5"/>
  <c r="K41" i="5"/>
  <c r="K85" i="5"/>
  <c r="K118" i="5"/>
  <c r="K140" i="5"/>
  <c r="K119" i="5"/>
  <c r="M83" i="5"/>
  <c r="N83" i="5"/>
  <c r="K83" i="5"/>
  <c r="K168" i="5"/>
  <c r="K91" i="5"/>
  <c r="K143" i="5"/>
  <c r="K60" i="5"/>
  <c r="K164" i="5"/>
  <c r="K52" i="5"/>
  <c r="K174" i="5"/>
  <c r="K20" i="5"/>
  <c r="K38" i="5"/>
  <c r="K105" i="5"/>
  <c r="M63" i="5" l="1"/>
  <c r="N63" i="5"/>
  <c r="M159" i="5"/>
  <c r="N159" i="5"/>
  <c r="M190" i="5"/>
  <c r="N190" i="5"/>
  <c r="M94" i="5"/>
  <c r="N94" i="5"/>
  <c r="M186" i="5"/>
  <c r="N186" i="5"/>
  <c r="M192" i="5"/>
  <c r="N192" i="5"/>
  <c r="J88" i="5"/>
  <c r="J101" i="5"/>
  <c r="J169" i="5"/>
  <c r="J148" i="5"/>
  <c r="J9" i="5"/>
  <c r="J72" i="5"/>
  <c r="J4" i="5"/>
  <c r="J67" i="5"/>
  <c r="J170" i="5"/>
  <c r="J175" i="5"/>
  <c r="J29" i="5"/>
  <c r="J93" i="5"/>
  <c r="J14" i="5"/>
  <c r="J71" i="5"/>
  <c r="J39" i="5"/>
  <c r="N33" i="5"/>
  <c r="N35" i="5"/>
  <c r="N36" i="5"/>
  <c r="M36" i="5"/>
  <c r="J36" i="5"/>
  <c r="J164" i="5"/>
  <c r="M138" i="5"/>
  <c r="N138" i="5"/>
  <c r="J138" i="5"/>
  <c r="J95" i="5"/>
  <c r="J86" i="5"/>
  <c r="J41" i="5"/>
  <c r="J22" i="5"/>
  <c r="J143" i="5"/>
  <c r="J20" i="5"/>
  <c r="J92" i="5"/>
  <c r="J69" i="5"/>
  <c r="J156" i="5"/>
  <c r="J91" i="5"/>
  <c r="M135" i="5" l="1"/>
  <c r="N135" i="5"/>
  <c r="M149" i="5"/>
  <c r="N149" i="5"/>
  <c r="M77" i="5"/>
  <c r="N77" i="5"/>
  <c r="I103" i="5"/>
  <c r="M6" i="5"/>
  <c r="N6" i="5"/>
  <c r="I179" i="5"/>
  <c r="I130" i="5"/>
  <c r="I89" i="5"/>
  <c r="I61" i="5"/>
  <c r="I175" i="5"/>
  <c r="I139" i="5"/>
  <c r="I18" i="5"/>
  <c r="I141" i="5"/>
  <c r="I119" i="5"/>
  <c r="I122" i="5"/>
  <c r="I93" i="5"/>
  <c r="I15" i="5"/>
  <c r="I72" i="5"/>
  <c r="I112" i="5"/>
  <c r="I168" i="5"/>
  <c r="I91" i="5"/>
  <c r="I143" i="5"/>
  <c r="I60" i="5"/>
  <c r="I69" i="5"/>
  <c r="I156" i="5"/>
  <c r="I31" i="5"/>
  <c r="I47" i="5"/>
  <c r="M9" i="5" l="1"/>
  <c r="N9" i="5"/>
  <c r="M43" i="5"/>
  <c r="N43" i="5"/>
  <c r="M106" i="5"/>
  <c r="N106" i="5"/>
  <c r="M123" i="5"/>
  <c r="N123" i="5"/>
  <c r="H148" i="5"/>
  <c r="H163" i="5"/>
  <c r="M189" i="5"/>
  <c r="N189" i="5"/>
  <c r="H189" i="5"/>
  <c r="H103" i="5"/>
  <c r="H4" i="5"/>
  <c r="H61" i="5"/>
  <c r="H178" i="5"/>
  <c r="H14" i="5"/>
  <c r="H150" i="5"/>
  <c r="H146" i="5"/>
  <c r="H85" i="5"/>
  <c r="H119" i="5"/>
  <c r="H124" i="5"/>
  <c r="H110" i="5"/>
  <c r="H164" i="5"/>
  <c r="H168" i="5"/>
  <c r="H165" i="5"/>
  <c r="H86" i="5"/>
  <c r="H113" i="5"/>
  <c r="H95" i="5"/>
  <c r="H87" i="5"/>
  <c r="H22" i="5"/>
  <c r="N29" i="5"/>
  <c r="H30" i="5"/>
  <c r="M30" i="5" s="1"/>
  <c r="H71" i="5"/>
  <c r="H21" i="5"/>
  <c r="H180" i="5"/>
  <c r="H116" i="5"/>
  <c r="H47" i="5"/>
  <c r="H60" i="5"/>
  <c r="N30" i="5" l="1"/>
  <c r="K197" i="5"/>
  <c r="G197" i="5"/>
  <c r="H197" i="5"/>
  <c r="I197" i="5"/>
  <c r="J197" i="5"/>
  <c r="M195" i="5"/>
  <c r="N195" i="5"/>
  <c r="M132" i="5"/>
  <c r="N132" i="5"/>
  <c r="M99" i="5"/>
  <c r="N99" i="5"/>
  <c r="M56" i="5"/>
  <c r="N56" i="5"/>
  <c r="M16" i="5"/>
  <c r="N16" i="5"/>
  <c r="F141" i="5" l="1"/>
  <c r="F48" i="5"/>
  <c r="F61" i="5"/>
  <c r="F175" i="5"/>
  <c r="F188" i="5"/>
  <c r="F66" i="5"/>
  <c r="F101" i="5"/>
  <c r="F124" i="5"/>
  <c r="F122" i="5"/>
  <c r="F11" i="5"/>
  <c r="F65" i="5"/>
  <c r="F137" i="5"/>
  <c r="F121" i="5"/>
  <c r="F145" i="5"/>
  <c r="F165" i="5"/>
  <c r="F104" i="5"/>
  <c r="F71" i="5"/>
  <c r="F86" i="5"/>
  <c r="F162" i="5"/>
  <c r="F19" i="5"/>
  <c r="F116" i="5"/>
  <c r="F95" i="5"/>
  <c r="F62" i="5"/>
  <c r="F82" i="5"/>
  <c r="F164" i="5"/>
  <c r="F114" i="5"/>
  <c r="F76" i="5"/>
  <c r="F108" i="5"/>
  <c r="F174" i="5"/>
  <c r="F20" i="5"/>
  <c r="F50" i="5"/>
  <c r="F87" i="5"/>
  <c r="M142" i="5" l="1"/>
  <c r="N142" i="5"/>
  <c r="M133" i="5"/>
  <c r="N133" i="5"/>
  <c r="M153" i="5"/>
  <c r="N153" i="5"/>
  <c r="M74" i="5"/>
  <c r="N74" i="5"/>
  <c r="M97" i="5"/>
  <c r="N97" i="5"/>
  <c r="F160" i="5"/>
  <c r="M84" i="5"/>
  <c r="N84" i="5"/>
  <c r="M70" i="5"/>
  <c r="N70" i="5"/>
  <c r="F64" i="5"/>
  <c r="M125" i="5"/>
  <c r="N125" i="5"/>
  <c r="F110" i="5"/>
  <c r="M193" i="5"/>
  <c r="N193" i="5"/>
  <c r="F172" i="5"/>
  <c r="M172" i="5" s="1"/>
  <c r="F44" i="5"/>
  <c r="M17" i="5"/>
  <c r="N17" i="5"/>
  <c r="M35" i="5"/>
  <c r="M108" i="5"/>
  <c r="N108" i="5"/>
  <c r="M109" i="5"/>
  <c r="N109" i="5"/>
  <c r="M93" i="5"/>
  <c r="N93" i="5"/>
  <c r="M170" i="5"/>
  <c r="N170" i="5"/>
  <c r="M188" i="5"/>
  <c r="N188" i="5"/>
  <c r="M137" i="5"/>
  <c r="N137" i="5"/>
  <c r="N172" i="5"/>
  <c r="F197" i="5" l="1"/>
  <c r="M107" i="5"/>
  <c r="N107" i="5"/>
  <c r="E18" i="5"/>
  <c r="E68" i="5"/>
  <c r="E39" i="5"/>
  <c r="E156" i="5"/>
  <c r="E72" i="5"/>
  <c r="E119" i="5"/>
  <c r="E143" i="5"/>
  <c r="E60" i="5"/>
  <c r="E175" i="5"/>
  <c r="N96" i="5"/>
  <c r="E96" i="5"/>
  <c r="M96" i="5" s="1"/>
  <c r="E20" i="5"/>
  <c r="E178" i="5"/>
  <c r="M144" i="5"/>
  <c r="N144" i="5"/>
  <c r="E163" i="5"/>
  <c r="E145" i="5"/>
  <c r="E191" i="5"/>
  <c r="E136" i="5"/>
  <c r="M29" i="5"/>
  <c r="E124" i="5"/>
  <c r="E169" i="5"/>
  <c r="E101" i="5"/>
  <c r="E197" i="5" l="1"/>
  <c r="D191" i="5"/>
  <c r="D187" i="5"/>
  <c r="D179" i="5"/>
  <c r="D134" i="5"/>
  <c r="M111" i="5"/>
  <c r="N111" i="5"/>
  <c r="D112" i="5"/>
  <c r="D52" i="5"/>
  <c r="D73" i="5"/>
  <c r="D174" i="5"/>
  <c r="D114" i="5"/>
  <c r="N114" i="5" s="1"/>
  <c r="D110" i="5"/>
  <c r="D180" i="5"/>
  <c r="D118" i="5"/>
  <c r="D104" i="5"/>
  <c r="D124" i="5"/>
  <c r="D119" i="5"/>
  <c r="D55" i="5"/>
  <c r="D151" i="5"/>
  <c r="M49" i="5"/>
  <c r="N49" i="5"/>
  <c r="D150" i="5"/>
  <c r="D178" i="5"/>
  <c r="D15" i="5"/>
  <c r="D171" i="5"/>
  <c r="D146" i="5"/>
  <c r="D130" i="5"/>
  <c r="D4" i="5"/>
  <c r="M114" i="5" l="1"/>
  <c r="C68" i="5"/>
  <c r="C72" i="5"/>
  <c r="C73" i="5"/>
  <c r="C119" i="5"/>
  <c r="C104" i="5"/>
  <c r="C124" i="5"/>
  <c r="C134" i="5"/>
  <c r="C151" i="5"/>
  <c r="C187" i="5"/>
  <c r="N65" i="5"/>
  <c r="M65" i="5"/>
  <c r="C129" i="5"/>
  <c r="C92" i="5"/>
  <c r="C146" i="5"/>
  <c r="N146" i="5" s="1"/>
  <c r="C171" i="5"/>
  <c r="N166" i="5"/>
  <c r="M166" i="5"/>
  <c r="C69" i="5"/>
  <c r="C128" i="5"/>
  <c r="C145" i="5"/>
  <c r="C150" i="5"/>
  <c r="C180" i="5"/>
  <c r="N88" i="5"/>
  <c r="M88" i="5"/>
  <c r="C174" i="5"/>
  <c r="C148" i="5"/>
  <c r="C41" i="5"/>
  <c r="C4" i="5"/>
  <c r="M146" i="5" l="1"/>
  <c r="N152" i="5"/>
  <c r="M152" i="5"/>
  <c r="N25" i="5"/>
  <c r="M25" i="5"/>
  <c r="N38" i="5"/>
  <c r="M38" i="5"/>
  <c r="N105" i="5"/>
  <c r="M105" i="5"/>
  <c r="N23" i="5"/>
  <c r="N24" i="5"/>
  <c r="M23" i="5"/>
  <c r="M24" i="5"/>
  <c r="N60" i="5"/>
  <c r="M60" i="5"/>
  <c r="N79" i="5"/>
  <c r="M79" i="5"/>
  <c r="B145" i="5"/>
  <c r="B147" i="5"/>
  <c r="B168" i="5"/>
  <c r="B181" i="5"/>
  <c r="B51" i="5"/>
  <c r="B157" i="5"/>
  <c r="B134" i="5"/>
  <c r="B22" i="5"/>
  <c r="B89" i="5"/>
  <c r="B78" i="5"/>
  <c r="B112" i="5"/>
  <c r="B167" i="5"/>
  <c r="N167" i="5" s="1"/>
  <c r="B68" i="5"/>
  <c r="B126" i="5"/>
  <c r="B32" i="5"/>
  <c r="M32" i="5" s="1"/>
  <c r="B62" i="5"/>
  <c r="B92" i="5"/>
  <c r="B47" i="5"/>
  <c r="B179" i="5"/>
  <c r="B163" i="5"/>
  <c r="B150" i="5"/>
  <c r="B115" i="5"/>
  <c r="M115" i="5" s="1"/>
  <c r="N115" i="5"/>
  <c r="B165" i="5"/>
  <c r="B67" i="5"/>
  <c r="B103" i="5"/>
  <c r="N32" i="5" l="1"/>
  <c r="M167" i="5"/>
  <c r="N58" i="5" l="1"/>
  <c r="M58" i="5"/>
  <c r="M147" i="5" l="1"/>
  <c r="N147" i="5"/>
  <c r="M191" i="5"/>
  <c r="N191" i="5"/>
  <c r="N15" i="5"/>
  <c r="M15" i="5"/>
  <c r="M173" i="5" l="1"/>
  <c r="N173" i="5"/>
  <c r="N127" i="5"/>
  <c r="M127" i="5"/>
  <c r="N7" i="5" l="1"/>
  <c r="N8" i="5"/>
  <c r="N10" i="5"/>
  <c r="N12" i="5"/>
  <c r="N19" i="5"/>
  <c r="N22" i="5"/>
  <c r="N26" i="5"/>
  <c r="N31" i="5"/>
  <c r="N39" i="5"/>
  <c r="N42" i="5"/>
  <c r="N44" i="5"/>
  <c r="N45" i="5"/>
  <c r="N46" i="5"/>
  <c r="N51" i="5"/>
  <c r="N52" i="5"/>
  <c r="N53" i="5"/>
  <c r="N57" i="5"/>
  <c r="N62" i="5"/>
  <c r="N64" i="5"/>
  <c r="N66" i="5"/>
  <c r="N68" i="5"/>
  <c r="N75" i="5"/>
  <c r="N76" i="5"/>
  <c r="N80" i="5"/>
  <c r="N81" i="5"/>
  <c r="N82" i="5"/>
  <c r="N87" i="5"/>
  <c r="N90" i="5"/>
  <c r="N98" i="5"/>
  <c r="N102" i="5"/>
  <c r="N103" i="5"/>
  <c r="N116" i="5"/>
  <c r="N120" i="5"/>
  <c r="N121" i="5"/>
  <c r="N126" i="5"/>
  <c r="N129" i="5"/>
  <c r="N139" i="5"/>
  <c r="N141" i="5"/>
  <c r="N143" i="5"/>
  <c r="N150" i="5"/>
  <c r="N154" i="5"/>
  <c r="N156" i="5"/>
  <c r="N157" i="5"/>
  <c r="N158" i="5"/>
  <c r="N161" i="5"/>
  <c r="N171" i="5"/>
  <c r="N176" i="5"/>
  <c r="N177" i="5"/>
  <c r="N178" i="5"/>
  <c r="N179" i="5"/>
  <c r="N181" i="5"/>
  <c r="N182" i="5"/>
  <c r="N185" i="5"/>
  <c r="N4" i="5"/>
  <c r="M7" i="5" l="1"/>
  <c r="M8" i="5"/>
  <c r="M10" i="5"/>
  <c r="M12" i="5"/>
  <c r="M19" i="5"/>
  <c r="M22" i="5"/>
  <c r="M26" i="5"/>
  <c r="M31" i="5"/>
  <c r="M39" i="5"/>
  <c r="M42" i="5"/>
  <c r="M44" i="5"/>
  <c r="M45" i="5"/>
  <c r="M46" i="5"/>
  <c r="M51" i="5"/>
  <c r="M52" i="5"/>
  <c r="M53" i="5"/>
  <c r="M57" i="5"/>
  <c r="M62" i="5"/>
  <c r="M64" i="5"/>
  <c r="M66" i="5"/>
  <c r="M68" i="5"/>
  <c r="M75" i="5"/>
  <c r="M76" i="5"/>
  <c r="M80" i="5"/>
  <c r="M81" i="5"/>
  <c r="M82" i="5"/>
  <c r="M87" i="5"/>
  <c r="M90" i="5"/>
  <c r="M98" i="5"/>
  <c r="M102" i="5"/>
  <c r="M103" i="5"/>
  <c r="M116" i="5"/>
  <c r="M120" i="5"/>
  <c r="M121" i="5"/>
  <c r="M126" i="5"/>
  <c r="M129" i="5"/>
  <c r="M139" i="5"/>
  <c r="M141" i="5"/>
  <c r="M143" i="5"/>
  <c r="M150" i="5"/>
  <c r="M154" i="5"/>
  <c r="M156" i="5"/>
  <c r="M157" i="5"/>
  <c r="M158" i="5"/>
  <c r="M161" i="5"/>
  <c r="M171" i="5"/>
  <c r="M176" i="5"/>
  <c r="M177" i="5"/>
  <c r="M178" i="5"/>
  <c r="M179" i="5"/>
  <c r="M181" i="5"/>
  <c r="M182" i="5"/>
  <c r="M185" i="5"/>
  <c r="M21" i="5" l="1"/>
  <c r="N21" i="5"/>
  <c r="M50" i="5"/>
  <c r="N50" i="5"/>
  <c r="M78" i="5"/>
  <c r="N78" i="5"/>
  <c r="M101" i="5"/>
  <c r="N101" i="5"/>
  <c r="M13" i="5"/>
  <c r="N13" i="5"/>
  <c r="M165" i="5"/>
  <c r="N165" i="5"/>
  <c r="M48" i="5"/>
  <c r="N48" i="5"/>
  <c r="M145" i="5"/>
  <c r="N145" i="5"/>
  <c r="M110" i="5"/>
  <c r="N110" i="5"/>
  <c r="M67" i="5"/>
  <c r="N67" i="5"/>
  <c r="M33" i="5"/>
  <c r="M124" i="5" l="1"/>
  <c r="N124" i="5"/>
  <c r="M180" i="5"/>
  <c r="N180" i="5"/>
  <c r="M55" i="5"/>
  <c r="N55" i="5"/>
  <c r="M136" i="5"/>
  <c r="N136" i="5"/>
  <c r="M194" i="5"/>
  <c r="N194" i="5"/>
  <c r="M128" i="5"/>
  <c r="N128" i="5"/>
  <c r="M187" i="5"/>
  <c r="N187" i="5"/>
  <c r="M37" i="5"/>
  <c r="N37" i="5"/>
  <c r="M155" i="5"/>
  <c r="N155" i="5"/>
  <c r="D197" i="5"/>
  <c r="N47" i="5" l="1"/>
  <c r="M119" i="5" l="1"/>
  <c r="N119" i="5"/>
  <c r="M162" i="5"/>
  <c r="N162" i="5"/>
  <c r="M89" i="5"/>
  <c r="N89" i="5"/>
  <c r="M151" i="5"/>
  <c r="N151" i="5"/>
  <c r="M122" i="5"/>
  <c r="N122" i="5"/>
  <c r="M11" i="5"/>
  <c r="N11" i="5"/>
  <c r="M117" i="5"/>
  <c r="N117" i="5"/>
  <c r="M113" i="5"/>
  <c r="N113" i="5"/>
  <c r="M183" i="5"/>
  <c r="N183" i="5"/>
  <c r="M174" i="5"/>
  <c r="N174" i="5"/>
  <c r="M118" i="5"/>
  <c r="N118" i="5"/>
  <c r="M20" i="5"/>
  <c r="N20" i="5"/>
  <c r="M95" i="5"/>
  <c r="N95" i="5"/>
  <c r="M71" i="5"/>
  <c r="N71" i="5"/>
  <c r="M5" i="5"/>
  <c r="N5" i="5"/>
  <c r="M164" i="5"/>
  <c r="N164" i="5"/>
  <c r="M69" i="5"/>
  <c r="N69" i="5"/>
  <c r="M47" i="5"/>
  <c r="C197" i="5"/>
  <c r="M61" i="5" l="1"/>
  <c r="N61" i="5"/>
  <c r="M184" i="5" l="1"/>
  <c r="N184" i="5"/>
  <c r="M168" i="5"/>
  <c r="N168" i="5"/>
  <c r="M163" i="5"/>
  <c r="N163" i="5"/>
  <c r="M41" i="5"/>
  <c r="N41" i="5"/>
  <c r="M100" i="5"/>
  <c r="N100" i="5"/>
  <c r="M160" i="5"/>
  <c r="N160" i="5"/>
  <c r="M134" i="5"/>
  <c r="N134" i="5"/>
  <c r="M175" i="5"/>
  <c r="N175" i="5"/>
  <c r="M14" i="5"/>
  <c r="N14" i="5"/>
  <c r="M85" i="5"/>
  <c r="N85" i="5"/>
  <c r="M18" i="5"/>
  <c r="N18" i="5"/>
  <c r="M92" i="5"/>
  <c r="N92" i="5"/>
  <c r="M91" i="5"/>
  <c r="N91" i="5"/>
  <c r="M72" i="5"/>
  <c r="N72" i="5"/>
  <c r="M104" i="5"/>
  <c r="N104" i="5"/>
  <c r="M86" i="5"/>
  <c r="N86" i="5"/>
  <c r="M73" i="5"/>
  <c r="N73" i="5"/>
  <c r="M130" i="5"/>
  <c r="N130" i="5"/>
  <c r="M28" i="5"/>
  <c r="N28" i="5"/>
  <c r="M169" i="5"/>
  <c r="N169" i="5"/>
  <c r="M140" i="5"/>
  <c r="N140" i="5"/>
  <c r="M148" i="5"/>
  <c r="N148" i="5"/>
  <c r="M112" i="5"/>
  <c r="N112" i="5"/>
  <c r="B197" i="5"/>
  <c r="N197" i="5" l="1"/>
  <c r="M4" i="5"/>
  <c r="M197" i="5" s="1"/>
</calcChain>
</file>

<file path=xl/sharedStrings.xml><?xml version="1.0" encoding="utf-8"?>
<sst xmlns="http://schemas.openxmlformats.org/spreadsheetml/2006/main" count="718" uniqueCount="216">
  <si>
    <t>Member</t>
  </si>
  <si>
    <t>Club Championship</t>
  </si>
  <si>
    <t>Front Tee Fiasco</t>
  </si>
  <si>
    <t>ABCD</t>
  </si>
  <si>
    <t>Kruk, Lucas</t>
  </si>
  <si>
    <t>Point Total</t>
  </si>
  <si>
    <t>Puckett, Ted</t>
  </si>
  <si>
    <t>Szycher, Stuart</t>
  </si>
  <si>
    <t>Judd, Ed</t>
  </si>
  <si>
    <t>Diven, Paul</t>
  </si>
  <si>
    <t>Williams, Kevin</t>
  </si>
  <si>
    <t>Fuller, Dave</t>
  </si>
  <si>
    <t>Spillane, Todd</t>
  </si>
  <si>
    <t>Leno, Larry</t>
  </si>
  <si>
    <t>Ivy, Mark</t>
  </si>
  <si>
    <t>Cady, Brad</t>
  </si>
  <si>
    <t>Vyas, Hemant</t>
  </si>
  <si>
    <t>Russell, Keith</t>
  </si>
  <si>
    <t>Hurtado, Tony</t>
  </si>
  <si>
    <t>Burnett, Ted</t>
  </si>
  <si>
    <t>Pond, Dennis</t>
  </si>
  <si>
    <t>London, Mike</t>
  </si>
  <si>
    <t>Valenzuela, Pete</t>
  </si>
  <si>
    <t>Kiep, Mark</t>
  </si>
  <si>
    <t>Musial, Tom</t>
  </si>
  <si>
    <t>Major</t>
  </si>
  <si>
    <t xml:space="preserve">No points </t>
  </si>
  <si>
    <t>Hill, Shannon</t>
  </si>
  <si>
    <t>Schneider, Michael</t>
  </si>
  <si>
    <t>Kamburis, Christopher</t>
  </si>
  <si>
    <t>Brisson, Bob</t>
  </si>
  <si>
    <t>Egizi, Daniel</t>
  </si>
  <si>
    <t>Graham, Charles</t>
  </si>
  <si>
    <t>Freas, Wes</t>
  </si>
  <si>
    <t>Shu, Steven</t>
  </si>
  <si>
    <t>Toburen, Kevin</t>
  </si>
  <si>
    <t>Svedberg, David</t>
  </si>
  <si>
    <t>Irvine, Alex</t>
  </si>
  <si>
    <t>Shaw, Robert</t>
  </si>
  <si>
    <t>Jeffery Jr., R.W Bill</t>
  </si>
  <si>
    <t>Miller, Steven</t>
  </si>
  <si>
    <t>Sinclair, Barry</t>
  </si>
  <si>
    <t>Piotter, Steve</t>
  </si>
  <si>
    <t>Whitehead, Justin</t>
  </si>
  <si>
    <t>Kratt, Corky</t>
  </si>
  <si>
    <t>Ulsh, Vance</t>
  </si>
  <si>
    <t>Adams, Dale</t>
  </si>
  <si>
    <t>DePaolis, David</t>
  </si>
  <si>
    <t>Sapp, Bill</t>
  </si>
  <si>
    <t>McMichael, Martin</t>
  </si>
  <si>
    <t>Sullivan, Robert</t>
  </si>
  <si>
    <t>Madden, Tony</t>
  </si>
  <si>
    <t>Oakley, Douglas</t>
  </si>
  <si>
    <t>Miller, Lance</t>
  </si>
  <si>
    <t>Moore, James</t>
  </si>
  <si>
    <t>DeRuiter, Mark</t>
  </si>
  <si>
    <t>Kistler, Billy</t>
  </si>
  <si>
    <t>Dibens, Alfred(Al)</t>
  </si>
  <si>
    <t>Watson, Ron</t>
  </si>
  <si>
    <t>Arvizu, Aaron</t>
  </si>
  <si>
    <t>Carney, Steve</t>
  </si>
  <si>
    <t>Hamilton, Brett</t>
  </si>
  <si>
    <t>Boronyak, Kenneth</t>
  </si>
  <si>
    <t>Findlay, Gordon</t>
  </si>
  <si>
    <t>MGA Cup</t>
  </si>
  <si>
    <t>Pinehurst</t>
  </si>
  <si>
    <t>Troxel, Rodney</t>
  </si>
  <si>
    <t>Fishhaut, Eric</t>
  </si>
  <si>
    <t>Taggert, Gary</t>
  </si>
  <si>
    <t>Fleming, Nicholas</t>
  </si>
  <si>
    <t>Cameron, Scott</t>
  </si>
  <si>
    <t>Walton, Paul</t>
  </si>
  <si>
    <t>Cappello, Joshua</t>
  </si>
  <si>
    <t>Yoxell, Chris</t>
  </si>
  <si>
    <t>Haskell, Ted</t>
  </si>
  <si>
    <t>Hittler, David</t>
  </si>
  <si>
    <t>Lyon, Ken</t>
  </si>
  <si>
    <t>Hale, Bill</t>
  </si>
  <si>
    <t>(club tournament)</t>
  </si>
  <si>
    <t>Clay, Brad</t>
  </si>
  <si>
    <t>Tarca, Dumitru</t>
  </si>
  <si>
    <t>Bargainer, David</t>
  </si>
  <si>
    <t>Perez, Joe</t>
  </si>
  <si>
    <t>Wier, Jermey</t>
  </si>
  <si>
    <t>Muniga, Ross</t>
  </si>
  <si>
    <t>Johnson, Weston</t>
  </si>
  <si>
    <t>Robbins, Charlie</t>
  </si>
  <si>
    <t>Sullins, George</t>
  </si>
  <si>
    <t>Smith-Cortez, Tom</t>
  </si>
  <si>
    <t>LaFleur, Brodie</t>
  </si>
  <si>
    <t>Kelly, Michael</t>
  </si>
  <si>
    <t>Ezell, Paul</t>
  </si>
  <si>
    <t>Muniga, Douglas</t>
  </si>
  <si>
    <t>Williams, Dan</t>
  </si>
  <si>
    <t>Murphy, Casey</t>
  </si>
  <si>
    <t>Haynes, Matthew</t>
  </si>
  <si>
    <t>Tomasovic, Wendell</t>
  </si>
  <si>
    <t>Book, Robert</t>
  </si>
  <si>
    <t>Harrell, Brandon</t>
  </si>
  <si>
    <t>Count of players each tourney</t>
  </si>
  <si>
    <t>Evans, Nick</t>
  </si>
  <si>
    <t>Walker, Ross</t>
  </si>
  <si>
    <t>Noblett, Ian</t>
  </si>
  <si>
    <t xml:space="preserve"> </t>
  </si>
  <si>
    <t>Christian, David</t>
  </si>
  <si>
    <t>Bluegrass</t>
  </si>
  <si>
    <t>Magalski, Mike</t>
  </si>
  <si>
    <t>Smith, Aaron</t>
  </si>
  <si>
    <t>Crigger, Jason</t>
  </si>
  <si>
    <t>Murphy, JT</t>
  </si>
  <si>
    <t>Howland, Mike</t>
  </si>
  <si>
    <t>Parker, Chris</t>
  </si>
  <si>
    <t>Skero, Anthony</t>
  </si>
  <si>
    <t>Gray, John</t>
  </si>
  <si>
    <t>Holland, Chris</t>
  </si>
  <si>
    <t>Solak, Jeffery</t>
  </si>
  <si>
    <t>Beaver, Beau</t>
  </si>
  <si>
    <t>WGC Invitational</t>
  </si>
  <si>
    <t>Gibson, Michael</t>
  </si>
  <si>
    <t>Russell, Tom</t>
  </si>
  <si>
    <t>Hall, Charles</t>
  </si>
  <si>
    <t>White, Ray</t>
  </si>
  <si>
    <t>Cook, Geoff</t>
  </si>
  <si>
    <t>Two Man</t>
  </si>
  <si>
    <t>Scramble</t>
  </si>
  <si>
    <t>Count</t>
  </si>
  <si>
    <t>Parker, Cody</t>
  </si>
  <si>
    <t>Bowsher, Brad</t>
  </si>
  <si>
    <t>Trivette, Charlie</t>
  </si>
  <si>
    <t>Brockman, Mac</t>
  </si>
  <si>
    <t>Edwards, Jay Michael</t>
  </si>
  <si>
    <t>Workman, Jay</t>
  </si>
  <si>
    <t>Schultz, Bill</t>
  </si>
  <si>
    <t>Glorioso, Paul</t>
  </si>
  <si>
    <t>Choker</t>
  </si>
  <si>
    <t>Spring Fever</t>
  </si>
  <si>
    <t>Patriotic</t>
  </si>
  <si>
    <t>Chicago</t>
  </si>
  <si>
    <t>Turkey</t>
  </si>
  <si>
    <t>Shoot</t>
  </si>
  <si>
    <t>Moore, Greg</t>
  </si>
  <si>
    <t>Cox, Chris</t>
  </si>
  <si>
    <t>Thai, Lunh</t>
  </si>
  <si>
    <t>Thomason, Bill</t>
  </si>
  <si>
    <t>Gourley, Joe</t>
  </si>
  <si>
    <t>Luebs, Kit</t>
  </si>
  <si>
    <t>Castillo, Justin</t>
  </si>
  <si>
    <t>Castillo, Richard</t>
  </si>
  <si>
    <t>Mathieson, Brian</t>
  </si>
  <si>
    <t>Depoy, Brad</t>
  </si>
  <si>
    <t>Chapman, Kyle</t>
  </si>
  <si>
    <t>Siow, Bryan</t>
  </si>
  <si>
    <t>Vaughn, Ryan</t>
  </si>
  <si>
    <t>Kelly, Patrick</t>
  </si>
  <si>
    <t>Rubino, Dennis</t>
  </si>
  <si>
    <t>Taylor-Foster, Keith</t>
  </si>
  <si>
    <t>Schottie, Ray</t>
  </si>
  <si>
    <t>Hale, Marshall</t>
  </si>
  <si>
    <t>Allen, Jack</t>
  </si>
  <si>
    <t>Moore, David</t>
  </si>
  <si>
    <t>Farley, James</t>
  </si>
  <si>
    <t>Melber, Chris</t>
  </si>
  <si>
    <t>Clements, Tom</t>
  </si>
  <si>
    <t>Sawyers, Derek</t>
  </si>
  <si>
    <t>Lagrone, Blake</t>
  </si>
  <si>
    <t>McCreight, Steve</t>
  </si>
  <si>
    <t>Trahan, David</t>
  </si>
  <si>
    <t>McDaniel, Joey</t>
  </si>
  <si>
    <t>Robinson, Joel</t>
  </si>
  <si>
    <t>Wireman, Bruce</t>
  </si>
  <si>
    <t>Tomasovic, Tom</t>
  </si>
  <si>
    <t>Kupfer, John</t>
  </si>
  <si>
    <t>McKay, Josh</t>
  </si>
  <si>
    <t>Daughtry, Ryan</t>
  </si>
  <si>
    <t>Bullock, Randy</t>
  </si>
  <si>
    <t>Young, Jon</t>
  </si>
  <si>
    <t>Oliveri, Michael</t>
  </si>
  <si>
    <t>Hasselbring, Kris</t>
  </si>
  <si>
    <t>Johnston, Walt</t>
  </si>
  <si>
    <t>Lagrone, Kevin</t>
  </si>
  <si>
    <t>Holberg, Jeremy</t>
  </si>
  <si>
    <t>Skawronski, Mark</t>
  </si>
  <si>
    <t>Puckett, Larry</t>
  </si>
  <si>
    <t>Salyer, Robert</t>
  </si>
  <si>
    <t>Brundrett, Robbie</t>
  </si>
  <si>
    <t>Gibson, Chris</t>
  </si>
  <si>
    <t>Levet, John</t>
  </si>
  <si>
    <t>Pucci, Ron</t>
  </si>
  <si>
    <t>Zanca, Mario</t>
  </si>
  <si>
    <t>Cochrane, Matt</t>
  </si>
  <si>
    <t>Woodcock, David</t>
  </si>
  <si>
    <t>Noel, Marc</t>
  </si>
  <si>
    <t>Maynard, Austin</t>
  </si>
  <si>
    <t>Dunn, Mark</t>
  </si>
  <si>
    <t>Ekes, David</t>
  </si>
  <si>
    <t>Bassi,Pawan</t>
  </si>
  <si>
    <t>Anderson, Tim</t>
  </si>
  <si>
    <t>Huhtala, Ryan</t>
  </si>
  <si>
    <t>Show, Robert</t>
  </si>
  <si>
    <t>Radcliffe, Kelly</t>
  </si>
  <si>
    <t>Roth, Gregg</t>
  </si>
  <si>
    <t>Davis, John</t>
  </si>
  <si>
    <t>Wyrick, Ted</t>
  </si>
  <si>
    <t>Williams, Jesse</t>
  </si>
  <si>
    <t>Kupfer, Kevin</t>
  </si>
  <si>
    <t>Woodcock, Scott</t>
  </si>
  <si>
    <t>Stephens, Don</t>
  </si>
  <si>
    <t>Hackett, Jeffrey</t>
  </si>
  <si>
    <t>Johnson, Matthew</t>
  </si>
  <si>
    <t>Popkess, Joe</t>
  </si>
  <si>
    <t>DeVoe, Buddy</t>
  </si>
  <si>
    <t>Clausen, Rich</t>
  </si>
  <si>
    <t>Froehlich, Kelly</t>
  </si>
  <si>
    <t>Gordon, John</t>
  </si>
  <si>
    <t>Cummings, Ted</t>
  </si>
  <si>
    <t>(Final 2019 Standings)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</si>
</sst>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Tahoma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0" borderId="0" xfId="0" applyFont="1" applyAlignment="1" applyProtection="1">
      <alignment vertical="top" wrapText="1" readingOrder="1"/>
      <protection locked="0"/>
    </xf>
    <xf numFmtId="0" fontId="2" fillId="0" borderId="0" xfId="0" applyFont="1" applyAlignment="1" applyProtection="1">
      <alignment horizontal="left" vertical="top" wrapText="1" readingOrder="1"/>
      <protection locked="0"/>
    </xf>
    <xf numFmtId="0" fontId="1" fillId="4" borderId="0" xfId="0" applyFont="1" applyFill="1" applyAlignment="1">
      <alignment horizont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 applyProtection="1">
      <alignment horizontal="left" vertical="center" wrapText="1" readingOrder="1"/>
      <protection locked="0"/>
    </xf>
    <xf numFmtId="0" fontId="2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>
      <alignment vertical="center"/>
    </xf>
    <xf numFmtId="1" fontId="3" fillId="0" borderId="0" xfId="0" applyNumberFormat="1" applyFont="1"/>
    <xf numFmtId="1" fontId="5" fillId="0" borderId="0" xfId="0" applyNumberFormat="1" applyFont="1" applyAlignment="1">
      <alignment vertical="center"/>
    </xf>
    <xf numFmtId="1" fontId="5" fillId="0" borderId="0" xfId="0" applyNumberFormat="1" applyFont="1"/>
    <xf numFmtId="1" fontId="4" fillId="0" borderId="0" xfId="0" applyNumberFormat="1" applyFont="1"/>
    <xf numFmtId="0" fontId="2" fillId="5" borderId="0" xfId="0" applyFont="1" applyFill="1" applyAlignment="1" applyProtection="1">
      <alignment horizontal="left" vertical="center" wrapText="1" readingOrder="1"/>
      <protection locked="0"/>
    </xf>
    <xf numFmtId="1" fontId="5" fillId="5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1"/>
  <sheetViews>
    <sheetView zoomScale="120" zoomScaleNormal="120" workbookViewId="0">
      <pane ySplit="2" topLeftCell="A182" activePane="bottomLeft" state="frozen"/>
      <selection pane="bottomLeft" activeCell="M4" sqref="M4:M195"/>
    </sheetView>
  </sheetViews>
  <sheetFormatPr defaultColWidth="9.140625" defaultRowHeight="15.75" x14ac:dyDescent="0.25"/>
  <cols>
    <col min="1" max="1" width="31.28515625" style="1" bestFit="1" customWidth="1"/>
    <col min="2" max="2" width="10.140625" style="1" hidden="1" customWidth="1"/>
    <col min="3" max="3" width="7.42578125" style="1" hidden="1" customWidth="1"/>
    <col min="4" max="4" width="14.7109375" style="1" hidden="1" customWidth="1"/>
    <col min="5" max="5" width="10.28515625" style="1" hidden="1" customWidth="1"/>
    <col min="6" max="6" width="15.42578125" style="1" hidden="1" customWidth="1"/>
    <col min="7" max="7" width="9.140625" style="1" hidden="1" customWidth="1"/>
    <col min="8" max="8" width="10.42578125" style="1" hidden="1" customWidth="1"/>
    <col min="9" max="10" width="14.28515625" style="3" customWidth="1"/>
    <col min="11" max="11" width="16.85546875" style="1" customWidth="1"/>
    <col min="12" max="12" width="6.5703125" style="1" customWidth="1"/>
    <col min="13" max="13" width="15.7109375" style="1" customWidth="1"/>
    <col min="14" max="14" width="20.7109375" style="1" customWidth="1"/>
    <col min="15" max="15" width="21.140625" style="1" customWidth="1"/>
    <col min="16" max="16" width="21" style="1" customWidth="1"/>
    <col min="17" max="17" width="25.42578125" style="1" customWidth="1"/>
    <col min="18" max="16384" width="9.140625" style="1"/>
  </cols>
  <sheetData>
    <row r="1" spans="1:17" x14ac:dyDescent="0.25">
      <c r="A1" s="1" t="s">
        <v>0</v>
      </c>
      <c r="B1" s="1" t="s">
        <v>123</v>
      </c>
      <c r="C1" s="1" t="s">
        <v>3</v>
      </c>
      <c r="D1" s="4" t="s">
        <v>135</v>
      </c>
      <c r="E1" s="1" t="s">
        <v>105</v>
      </c>
      <c r="F1" s="4" t="s">
        <v>0</v>
      </c>
      <c r="G1" s="1" t="s">
        <v>136</v>
      </c>
      <c r="H1" s="4" t="s">
        <v>137</v>
      </c>
      <c r="I1" s="1" t="s">
        <v>65</v>
      </c>
      <c r="J1" s="4" t="s">
        <v>138</v>
      </c>
      <c r="K1" s="1" t="s">
        <v>2</v>
      </c>
      <c r="M1" s="1" t="s">
        <v>5</v>
      </c>
      <c r="N1" s="1" t="s">
        <v>125</v>
      </c>
      <c r="O1" s="7" t="s">
        <v>64</v>
      </c>
      <c r="P1" s="7" t="s">
        <v>1</v>
      </c>
      <c r="Q1" s="7" t="s">
        <v>117</v>
      </c>
    </row>
    <row r="2" spans="1:17" x14ac:dyDescent="0.25">
      <c r="B2" s="1" t="s">
        <v>124</v>
      </c>
      <c r="C2" s="1" t="s">
        <v>134</v>
      </c>
      <c r="D2" s="4" t="s">
        <v>103</v>
      </c>
      <c r="E2" s="1" t="s">
        <v>103</v>
      </c>
      <c r="F2" s="4" t="s">
        <v>0</v>
      </c>
      <c r="G2" s="1" t="s">
        <v>103</v>
      </c>
      <c r="H2" s="4"/>
      <c r="I2" s="1" t="s">
        <v>103</v>
      </c>
      <c r="J2" s="4" t="s">
        <v>139</v>
      </c>
      <c r="O2" s="7" t="s">
        <v>26</v>
      </c>
      <c r="P2" s="7" t="s">
        <v>78</v>
      </c>
      <c r="Q2" s="7" t="s">
        <v>78</v>
      </c>
    </row>
    <row r="3" spans="1:17" x14ac:dyDescent="0.25">
      <c r="D3" s="4" t="s">
        <v>25</v>
      </c>
      <c r="F3" s="4" t="s">
        <v>25</v>
      </c>
      <c r="G3" s="1" t="s">
        <v>103</v>
      </c>
      <c r="H3" s="4" t="s">
        <v>25</v>
      </c>
      <c r="I3" s="1" t="s">
        <v>103</v>
      </c>
      <c r="J3" s="4" t="s">
        <v>25</v>
      </c>
    </row>
    <row r="4" spans="1:17" x14ac:dyDescent="0.25">
      <c r="A4" s="6" t="s">
        <v>46</v>
      </c>
      <c r="B4"/>
      <c r="C4">
        <f>100+60</f>
        <v>160</v>
      </c>
      <c r="D4">
        <f>20+100</f>
        <v>120</v>
      </c>
      <c r="E4">
        <v>100</v>
      </c>
      <c r="F4">
        <v>100</v>
      </c>
      <c r="G4"/>
      <c r="H4">
        <f>100+160</f>
        <v>260</v>
      </c>
      <c r="I4">
        <v>100</v>
      </c>
      <c r="J4">
        <f>100+220</f>
        <v>320</v>
      </c>
      <c r="K4">
        <f>100+65</f>
        <v>165</v>
      </c>
      <c r="L4"/>
      <c r="M4" s="1">
        <f t="shared" ref="M4:M38" si="0">SUM(B4:L4)</f>
        <v>1325</v>
      </c>
      <c r="N4" s="1">
        <f t="shared" ref="N4:N36" si="1">COUNT(B4:K4)</f>
        <v>8</v>
      </c>
    </row>
    <row r="5" spans="1:17" x14ac:dyDescent="0.25">
      <c r="A5" s="6" t="s">
        <v>158</v>
      </c>
      <c r="B5"/>
      <c r="C5">
        <v>100</v>
      </c>
      <c r="D5"/>
      <c r="E5"/>
      <c r="F5"/>
      <c r="G5"/>
      <c r="H5"/>
      <c r="I5"/>
      <c r="J5"/>
      <c r="K5"/>
      <c r="L5"/>
      <c r="M5" s="1">
        <f t="shared" si="0"/>
        <v>100</v>
      </c>
      <c r="N5" s="1">
        <f t="shared" si="1"/>
        <v>1</v>
      </c>
    </row>
    <row r="6" spans="1:17" x14ac:dyDescent="0.25">
      <c r="A6" s="6" t="s">
        <v>196</v>
      </c>
      <c r="B6"/>
      <c r="C6"/>
      <c r="D6"/>
      <c r="E6"/>
      <c r="F6"/>
      <c r="G6"/>
      <c r="H6"/>
      <c r="I6">
        <v>100</v>
      </c>
      <c r="J6"/>
      <c r="K6"/>
      <c r="L6"/>
      <c r="M6" s="1">
        <f t="shared" si="0"/>
        <v>100</v>
      </c>
      <c r="N6" s="1">
        <f t="shared" si="1"/>
        <v>1</v>
      </c>
    </row>
    <row r="7" spans="1:17" x14ac:dyDescent="0.25">
      <c r="A7" s="6" t="s">
        <v>59</v>
      </c>
      <c r="B7"/>
      <c r="C7"/>
      <c r="D7">
        <v>100</v>
      </c>
      <c r="E7"/>
      <c r="F7"/>
      <c r="G7"/>
      <c r="H7">
        <v>100</v>
      </c>
      <c r="I7"/>
      <c r="J7"/>
      <c r="K7"/>
      <c r="L7"/>
      <c r="M7" s="1">
        <f t="shared" si="0"/>
        <v>200</v>
      </c>
      <c r="N7" s="1">
        <f t="shared" si="1"/>
        <v>2</v>
      </c>
    </row>
    <row r="8" spans="1:17" x14ac:dyDescent="0.25">
      <c r="A8" s="6" t="s">
        <v>81</v>
      </c>
      <c r="B8">
        <v>100</v>
      </c>
      <c r="C8"/>
      <c r="D8"/>
      <c r="E8"/>
      <c r="F8"/>
      <c r="G8"/>
      <c r="H8"/>
      <c r="I8"/>
      <c r="J8"/>
      <c r="K8"/>
      <c r="L8"/>
      <c r="M8" s="1">
        <f t="shared" si="0"/>
        <v>100</v>
      </c>
      <c r="N8" s="1">
        <f t="shared" si="1"/>
        <v>1</v>
      </c>
    </row>
    <row r="9" spans="1:17" x14ac:dyDescent="0.25">
      <c r="A9" s="6" t="s">
        <v>195</v>
      </c>
      <c r="B9"/>
      <c r="C9"/>
      <c r="D9"/>
      <c r="E9"/>
      <c r="F9"/>
      <c r="G9"/>
      <c r="H9">
        <v>100</v>
      </c>
      <c r="I9">
        <v>100</v>
      </c>
      <c r="J9">
        <f>100+160</f>
        <v>260</v>
      </c>
      <c r="K9">
        <v>100</v>
      </c>
      <c r="L9"/>
      <c r="M9" s="1">
        <f t="shared" si="0"/>
        <v>560</v>
      </c>
      <c r="N9" s="1">
        <f t="shared" si="1"/>
        <v>4</v>
      </c>
    </row>
    <row r="10" spans="1:17" x14ac:dyDescent="0.25">
      <c r="A10" s="6" t="s">
        <v>116</v>
      </c>
      <c r="B10">
        <v>100</v>
      </c>
      <c r="C10"/>
      <c r="D10"/>
      <c r="E10"/>
      <c r="F10"/>
      <c r="G10"/>
      <c r="H10"/>
      <c r="I10"/>
      <c r="J10"/>
      <c r="K10"/>
      <c r="L10"/>
      <c r="M10" s="1">
        <f t="shared" si="0"/>
        <v>100</v>
      </c>
      <c r="N10" s="1">
        <f t="shared" si="1"/>
        <v>1</v>
      </c>
    </row>
    <row r="11" spans="1:17" x14ac:dyDescent="0.25">
      <c r="A11" s="6" t="s">
        <v>97</v>
      </c>
      <c r="B11"/>
      <c r="C11"/>
      <c r="D11"/>
      <c r="E11">
        <v>100</v>
      </c>
      <c r="F11">
        <f>100+155</f>
        <v>255</v>
      </c>
      <c r="G11">
        <v>100</v>
      </c>
      <c r="H11">
        <v>100</v>
      </c>
      <c r="I11"/>
      <c r="J11">
        <v>100</v>
      </c>
      <c r="K11">
        <v>100</v>
      </c>
      <c r="L11"/>
      <c r="M11" s="1">
        <f t="shared" si="0"/>
        <v>755</v>
      </c>
      <c r="N11" s="1">
        <f t="shared" si="1"/>
        <v>6</v>
      </c>
    </row>
    <row r="12" spans="1:17" x14ac:dyDescent="0.25">
      <c r="A12" s="6" t="s">
        <v>62</v>
      </c>
      <c r="B12">
        <v>100</v>
      </c>
      <c r="C12">
        <v>100</v>
      </c>
      <c r="D12"/>
      <c r="E12">
        <v>100</v>
      </c>
      <c r="F12">
        <v>100</v>
      </c>
      <c r="G12"/>
      <c r="H12">
        <v>100</v>
      </c>
      <c r="I12">
        <v>100</v>
      </c>
      <c r="J12">
        <v>100</v>
      </c>
      <c r="K12">
        <v>100</v>
      </c>
      <c r="L12"/>
      <c r="M12" s="1">
        <f t="shared" si="0"/>
        <v>800</v>
      </c>
      <c r="N12" s="1">
        <f t="shared" si="1"/>
        <v>8</v>
      </c>
    </row>
    <row r="13" spans="1:17" x14ac:dyDescent="0.25">
      <c r="A13" s="6" t="s">
        <v>127</v>
      </c>
      <c r="B13"/>
      <c r="C13"/>
      <c r="D13"/>
      <c r="E13"/>
      <c r="F13">
        <v>100</v>
      </c>
      <c r="G13"/>
      <c r="H13"/>
      <c r="I13"/>
      <c r="J13"/>
      <c r="K13"/>
      <c r="L13"/>
      <c r="M13" s="1">
        <f t="shared" si="0"/>
        <v>100</v>
      </c>
      <c r="N13" s="1">
        <f t="shared" si="1"/>
        <v>1</v>
      </c>
    </row>
    <row r="14" spans="1:17" x14ac:dyDescent="0.25">
      <c r="A14" s="6" t="s">
        <v>30</v>
      </c>
      <c r="B14"/>
      <c r="C14"/>
      <c r="D14"/>
      <c r="E14"/>
      <c r="F14">
        <v>100</v>
      </c>
      <c r="G14">
        <v>100</v>
      </c>
      <c r="H14">
        <f>100+120</f>
        <v>220</v>
      </c>
      <c r="I14">
        <v>100</v>
      </c>
      <c r="J14">
        <f>100+280</f>
        <v>380</v>
      </c>
      <c r="K14">
        <v>100</v>
      </c>
      <c r="L14"/>
      <c r="M14" s="1">
        <f t="shared" si="0"/>
        <v>1000</v>
      </c>
      <c r="N14" s="1">
        <f t="shared" si="1"/>
        <v>6</v>
      </c>
    </row>
    <row r="15" spans="1:17" x14ac:dyDescent="0.25">
      <c r="A15" s="6" t="s">
        <v>129</v>
      </c>
      <c r="B15">
        <v>100</v>
      </c>
      <c r="C15"/>
      <c r="D15">
        <f>260+100</f>
        <v>360</v>
      </c>
      <c r="E15">
        <v>100</v>
      </c>
      <c r="F15"/>
      <c r="G15">
        <v>100</v>
      </c>
      <c r="H15">
        <v>100</v>
      </c>
      <c r="I15">
        <f>100+55</f>
        <v>155</v>
      </c>
      <c r="J15">
        <v>100</v>
      </c>
      <c r="K15">
        <f>100+65</f>
        <v>165</v>
      </c>
      <c r="L15"/>
      <c r="M15" s="1">
        <f t="shared" si="0"/>
        <v>1180</v>
      </c>
      <c r="N15" s="1">
        <f t="shared" si="1"/>
        <v>8</v>
      </c>
    </row>
    <row r="16" spans="1:17" x14ac:dyDescent="0.25">
      <c r="A16" s="6" t="s">
        <v>184</v>
      </c>
      <c r="B16"/>
      <c r="C16"/>
      <c r="D16"/>
      <c r="E16"/>
      <c r="F16"/>
      <c r="G16">
        <v>100</v>
      </c>
      <c r="H16"/>
      <c r="I16"/>
      <c r="J16"/>
      <c r="K16"/>
      <c r="L16"/>
      <c r="M16" s="1">
        <f t="shared" si="0"/>
        <v>100</v>
      </c>
      <c r="N16" s="1">
        <f t="shared" si="1"/>
        <v>1</v>
      </c>
    </row>
    <row r="17" spans="1:14" x14ac:dyDescent="0.25">
      <c r="A17" s="6" t="s">
        <v>174</v>
      </c>
      <c r="B17"/>
      <c r="C17"/>
      <c r="D17"/>
      <c r="E17"/>
      <c r="F17">
        <v>100</v>
      </c>
      <c r="G17"/>
      <c r="H17"/>
      <c r="I17"/>
      <c r="J17"/>
      <c r="K17"/>
      <c r="L17"/>
      <c r="M17" s="1">
        <f t="shared" si="0"/>
        <v>100</v>
      </c>
      <c r="N17" s="1">
        <f t="shared" si="1"/>
        <v>1</v>
      </c>
    </row>
    <row r="18" spans="1:14" x14ac:dyDescent="0.25">
      <c r="A18" s="6" t="s">
        <v>19</v>
      </c>
      <c r="B18">
        <v>100</v>
      </c>
      <c r="C18">
        <v>100</v>
      </c>
      <c r="D18">
        <v>100</v>
      </c>
      <c r="E18">
        <f>100+10</f>
        <v>110</v>
      </c>
      <c r="F18">
        <v>100</v>
      </c>
      <c r="G18">
        <v>100</v>
      </c>
      <c r="H18">
        <v>100</v>
      </c>
      <c r="I18">
        <f>100+60</f>
        <v>160</v>
      </c>
      <c r="J18">
        <v>100</v>
      </c>
      <c r="K18">
        <v>100</v>
      </c>
      <c r="L18"/>
      <c r="M18" s="1">
        <f t="shared" si="0"/>
        <v>1070</v>
      </c>
      <c r="N18" s="1">
        <f t="shared" si="1"/>
        <v>10</v>
      </c>
    </row>
    <row r="19" spans="1:14" x14ac:dyDescent="0.25">
      <c r="A19" s="6" t="s">
        <v>15</v>
      </c>
      <c r="B19"/>
      <c r="C19"/>
      <c r="D19"/>
      <c r="E19"/>
      <c r="F19">
        <f>100+215</f>
        <v>315</v>
      </c>
      <c r="G19"/>
      <c r="H19"/>
      <c r="I19"/>
      <c r="J19"/>
      <c r="K19"/>
      <c r="L19"/>
      <c r="M19" s="1">
        <f t="shared" si="0"/>
        <v>315</v>
      </c>
      <c r="N19" s="1">
        <f t="shared" si="1"/>
        <v>1</v>
      </c>
    </row>
    <row r="20" spans="1:14" x14ac:dyDescent="0.25">
      <c r="A20" s="6" t="s">
        <v>70</v>
      </c>
      <c r="B20">
        <v>100</v>
      </c>
      <c r="C20"/>
      <c r="D20">
        <v>100</v>
      </c>
      <c r="E20">
        <f>100+90</f>
        <v>190</v>
      </c>
      <c r="F20">
        <f>100+286</f>
        <v>386</v>
      </c>
      <c r="G20">
        <v>100</v>
      </c>
      <c r="H20"/>
      <c r="I20">
        <v>100</v>
      </c>
      <c r="J20">
        <f>100+100</f>
        <v>200</v>
      </c>
      <c r="K20">
        <f>100+97.5+10+10</f>
        <v>217.5</v>
      </c>
      <c r="L20"/>
      <c r="M20" s="1">
        <f t="shared" si="0"/>
        <v>1393.5</v>
      </c>
      <c r="N20" s="1">
        <f t="shared" si="1"/>
        <v>8</v>
      </c>
    </row>
    <row r="21" spans="1:14" x14ac:dyDescent="0.25">
      <c r="A21" s="6" t="s">
        <v>72</v>
      </c>
      <c r="B21">
        <v>100</v>
      </c>
      <c r="C21"/>
      <c r="D21"/>
      <c r="E21"/>
      <c r="F21"/>
      <c r="G21"/>
      <c r="H21">
        <f>100+160</f>
        <v>260</v>
      </c>
      <c r="I21">
        <v>100</v>
      </c>
      <c r="J21"/>
      <c r="K21"/>
      <c r="L21"/>
      <c r="M21" s="1">
        <f t="shared" si="0"/>
        <v>460</v>
      </c>
      <c r="N21" s="1">
        <f t="shared" si="1"/>
        <v>3</v>
      </c>
    </row>
    <row r="22" spans="1:14" x14ac:dyDescent="0.25">
      <c r="A22" s="6" t="s">
        <v>60</v>
      </c>
      <c r="B22">
        <f>110+100</f>
        <v>210</v>
      </c>
      <c r="C22">
        <v>100</v>
      </c>
      <c r="D22"/>
      <c r="E22"/>
      <c r="F22">
        <v>100</v>
      </c>
      <c r="G22">
        <v>100</v>
      </c>
      <c r="H22">
        <f>100+220</f>
        <v>320</v>
      </c>
      <c r="I22">
        <v>100</v>
      </c>
      <c r="J22">
        <f>100+220</f>
        <v>320</v>
      </c>
      <c r="K22">
        <v>100</v>
      </c>
      <c r="L22"/>
      <c r="M22" s="1">
        <f t="shared" si="0"/>
        <v>1350</v>
      </c>
      <c r="N22" s="1">
        <f t="shared" si="1"/>
        <v>8</v>
      </c>
    </row>
    <row r="23" spans="1:14" x14ac:dyDescent="0.25">
      <c r="A23" s="6" t="s">
        <v>146</v>
      </c>
      <c r="B23">
        <v>100</v>
      </c>
      <c r="C23"/>
      <c r="D23"/>
      <c r="E23"/>
      <c r="F23">
        <v>100</v>
      </c>
      <c r="G23"/>
      <c r="H23"/>
      <c r="I23"/>
      <c r="J23"/>
      <c r="K23"/>
      <c r="L23"/>
      <c r="M23" s="1">
        <f t="shared" si="0"/>
        <v>200</v>
      </c>
      <c r="N23" s="1">
        <f t="shared" si="1"/>
        <v>2</v>
      </c>
    </row>
    <row r="24" spans="1:14" x14ac:dyDescent="0.25">
      <c r="A24" s="6" t="s">
        <v>147</v>
      </c>
      <c r="B24">
        <v>100</v>
      </c>
      <c r="C24"/>
      <c r="D24"/>
      <c r="E24"/>
      <c r="F24">
        <v>100</v>
      </c>
      <c r="G24"/>
      <c r="H24"/>
      <c r="I24"/>
      <c r="J24"/>
      <c r="K24"/>
      <c r="L24"/>
      <c r="M24" s="1">
        <f t="shared" si="0"/>
        <v>200</v>
      </c>
      <c r="N24" s="1">
        <f t="shared" si="1"/>
        <v>2</v>
      </c>
    </row>
    <row r="25" spans="1:14" x14ac:dyDescent="0.25">
      <c r="A25" s="6" t="s">
        <v>150</v>
      </c>
      <c r="B25">
        <v>100</v>
      </c>
      <c r="C25"/>
      <c r="D25"/>
      <c r="E25"/>
      <c r="F25"/>
      <c r="G25"/>
      <c r="H25"/>
      <c r="I25"/>
      <c r="J25"/>
      <c r="K25"/>
      <c r="L25"/>
      <c r="M25" s="1">
        <f t="shared" si="0"/>
        <v>100</v>
      </c>
      <c r="N25" s="1">
        <f t="shared" si="1"/>
        <v>1</v>
      </c>
    </row>
    <row r="26" spans="1:14" x14ac:dyDescent="0.25">
      <c r="A26" s="6" t="s">
        <v>104</v>
      </c>
      <c r="B26"/>
      <c r="C26"/>
      <c r="D26"/>
      <c r="E26"/>
      <c r="F26"/>
      <c r="G26"/>
      <c r="H26">
        <v>100</v>
      </c>
      <c r="I26"/>
      <c r="J26"/>
      <c r="K26">
        <f>100+10</f>
        <v>110</v>
      </c>
      <c r="L26"/>
      <c r="M26" s="1">
        <f t="shared" si="0"/>
        <v>210</v>
      </c>
      <c r="N26" s="1">
        <f t="shared" si="1"/>
        <v>2</v>
      </c>
    </row>
    <row r="27" spans="1:14" x14ac:dyDescent="0.25">
      <c r="A27" s="6" t="s">
        <v>211</v>
      </c>
      <c r="B27"/>
      <c r="C27"/>
      <c r="D27"/>
      <c r="E27"/>
      <c r="F27"/>
      <c r="G27"/>
      <c r="H27"/>
      <c r="I27"/>
      <c r="J27"/>
      <c r="K27">
        <v>100</v>
      </c>
      <c r="L27"/>
      <c r="M27" s="1">
        <f t="shared" ref="M27" si="2">SUM(B27:L27)</f>
        <v>100</v>
      </c>
      <c r="N27" s="1">
        <f t="shared" ref="N27" si="3">COUNT(B27:K27)</f>
        <v>1</v>
      </c>
    </row>
    <row r="28" spans="1:14" x14ac:dyDescent="0.25">
      <c r="A28" s="6" t="s">
        <v>79</v>
      </c>
      <c r="B28">
        <v>100</v>
      </c>
      <c r="C28"/>
      <c r="D28"/>
      <c r="E28"/>
      <c r="F28"/>
      <c r="G28"/>
      <c r="H28"/>
      <c r="I28"/>
      <c r="J28"/>
      <c r="K28"/>
      <c r="L28"/>
      <c r="M28" s="1">
        <f t="shared" si="0"/>
        <v>100</v>
      </c>
      <c r="N28" s="1">
        <f t="shared" si="1"/>
        <v>1</v>
      </c>
    </row>
    <row r="29" spans="1:14" x14ac:dyDescent="0.25">
      <c r="A29" s="6" t="s">
        <v>162</v>
      </c>
      <c r="B29"/>
      <c r="C29"/>
      <c r="D29"/>
      <c r="E29">
        <v>100</v>
      </c>
      <c r="F29"/>
      <c r="G29">
        <v>100</v>
      </c>
      <c r="H29"/>
      <c r="I29"/>
      <c r="J29">
        <f>100+190+20</f>
        <v>310</v>
      </c>
      <c r="K29"/>
      <c r="L29"/>
      <c r="M29" s="1">
        <f t="shared" si="0"/>
        <v>510</v>
      </c>
      <c r="N29" s="1">
        <f t="shared" si="1"/>
        <v>3</v>
      </c>
    </row>
    <row r="30" spans="1:14" x14ac:dyDescent="0.25">
      <c r="A30" s="6" t="s">
        <v>189</v>
      </c>
      <c r="B30"/>
      <c r="C30"/>
      <c r="D30"/>
      <c r="E30"/>
      <c r="F30"/>
      <c r="G30"/>
      <c r="H30">
        <f>100+100</f>
        <v>200</v>
      </c>
      <c r="I30"/>
      <c r="J30"/>
      <c r="K30"/>
      <c r="L30"/>
      <c r="M30" s="1">
        <f t="shared" si="0"/>
        <v>200</v>
      </c>
      <c r="N30" s="1">
        <f t="shared" si="1"/>
        <v>1</v>
      </c>
    </row>
    <row r="31" spans="1:14" x14ac:dyDescent="0.25">
      <c r="A31" s="6" t="s">
        <v>122</v>
      </c>
      <c r="B31">
        <v>100</v>
      </c>
      <c r="C31">
        <v>100</v>
      </c>
      <c r="D31">
        <v>100</v>
      </c>
      <c r="E31">
        <v>100</v>
      </c>
      <c r="F31">
        <v>100</v>
      </c>
      <c r="G31">
        <v>100</v>
      </c>
      <c r="H31">
        <v>100</v>
      </c>
      <c r="I31">
        <f>100+137.5+10</f>
        <v>247.5</v>
      </c>
      <c r="J31">
        <v>100</v>
      </c>
      <c r="K31">
        <v>100</v>
      </c>
      <c r="L31"/>
      <c r="M31" s="1">
        <f t="shared" si="0"/>
        <v>1147.5</v>
      </c>
      <c r="N31" s="1">
        <f t="shared" si="1"/>
        <v>10</v>
      </c>
    </row>
    <row r="32" spans="1:14" x14ac:dyDescent="0.25">
      <c r="A32" s="6" t="s">
        <v>141</v>
      </c>
      <c r="B32">
        <f>80+100</f>
        <v>180</v>
      </c>
      <c r="C32"/>
      <c r="D32"/>
      <c r="E32"/>
      <c r="F32"/>
      <c r="G32"/>
      <c r="H32"/>
      <c r="I32"/>
      <c r="J32"/>
      <c r="K32"/>
      <c r="L32"/>
      <c r="M32" s="1">
        <f t="shared" si="0"/>
        <v>180</v>
      </c>
      <c r="N32" s="1">
        <f t="shared" si="1"/>
        <v>1</v>
      </c>
    </row>
    <row r="33" spans="1:14" x14ac:dyDescent="0.25">
      <c r="A33" s="6" t="s">
        <v>108</v>
      </c>
      <c r="B33"/>
      <c r="C33"/>
      <c r="D33"/>
      <c r="E33"/>
      <c r="F33">
        <v>100</v>
      </c>
      <c r="G33"/>
      <c r="H33"/>
      <c r="I33"/>
      <c r="J33"/>
      <c r="K33"/>
      <c r="L33"/>
      <c r="M33" s="1">
        <f t="shared" si="0"/>
        <v>100</v>
      </c>
      <c r="N33" s="1">
        <f t="shared" si="1"/>
        <v>1</v>
      </c>
    </row>
    <row r="34" spans="1:14" x14ac:dyDescent="0.25">
      <c r="A34" s="6" t="s">
        <v>214</v>
      </c>
      <c r="B34"/>
      <c r="C34"/>
      <c r="D34"/>
      <c r="E34"/>
      <c r="F34"/>
      <c r="G34"/>
      <c r="H34"/>
      <c r="I34"/>
      <c r="J34"/>
      <c r="K34">
        <v>100</v>
      </c>
      <c r="L34"/>
      <c r="M34" s="1">
        <f t="shared" ref="M34" si="4">SUM(B34:L34)</f>
        <v>100</v>
      </c>
      <c r="N34" s="1">
        <f t="shared" ref="N34" si="5">COUNT(B34:K34)</f>
        <v>1</v>
      </c>
    </row>
    <row r="35" spans="1:14" x14ac:dyDescent="0.25">
      <c r="A35" s="6" t="s">
        <v>173</v>
      </c>
      <c r="B35"/>
      <c r="C35"/>
      <c r="D35"/>
      <c r="E35"/>
      <c r="F35">
        <v>100</v>
      </c>
      <c r="G35"/>
      <c r="H35"/>
      <c r="I35"/>
      <c r="J35"/>
      <c r="K35">
        <v>100</v>
      </c>
      <c r="L35"/>
      <c r="M35" s="1">
        <f t="shared" si="0"/>
        <v>200</v>
      </c>
      <c r="N35" s="1">
        <f t="shared" si="1"/>
        <v>2</v>
      </c>
    </row>
    <row r="36" spans="1:14" x14ac:dyDescent="0.25">
      <c r="A36" s="6" t="s">
        <v>201</v>
      </c>
      <c r="B36"/>
      <c r="C36"/>
      <c r="D36"/>
      <c r="E36"/>
      <c r="F36"/>
      <c r="G36"/>
      <c r="H36"/>
      <c r="I36"/>
      <c r="J36">
        <f>100+190</f>
        <v>290</v>
      </c>
      <c r="K36"/>
      <c r="L36"/>
      <c r="M36" s="1">
        <f t="shared" ref="M36" si="6">SUM(B36:L36)</f>
        <v>290</v>
      </c>
      <c r="N36" s="1">
        <f t="shared" si="1"/>
        <v>1</v>
      </c>
    </row>
    <row r="37" spans="1:14" x14ac:dyDescent="0.25">
      <c r="A37" s="6" t="s">
        <v>47</v>
      </c>
      <c r="B37">
        <v>100</v>
      </c>
      <c r="C37"/>
      <c r="D37"/>
      <c r="E37"/>
      <c r="F37"/>
      <c r="G37"/>
      <c r="H37"/>
      <c r="I37">
        <v>100</v>
      </c>
      <c r="J37"/>
      <c r="K37"/>
      <c r="L37"/>
      <c r="M37" s="1">
        <f t="shared" si="0"/>
        <v>200</v>
      </c>
      <c r="N37" s="1">
        <f t="shared" ref="N37:N72" si="7">COUNT(B37:K37)</f>
        <v>2</v>
      </c>
    </row>
    <row r="38" spans="1:14" x14ac:dyDescent="0.25">
      <c r="A38" s="6" t="s">
        <v>149</v>
      </c>
      <c r="B38">
        <v>100</v>
      </c>
      <c r="C38"/>
      <c r="D38"/>
      <c r="E38"/>
      <c r="F38"/>
      <c r="G38"/>
      <c r="H38"/>
      <c r="I38">
        <v>100</v>
      </c>
      <c r="J38"/>
      <c r="K38">
        <f>100+130</f>
        <v>230</v>
      </c>
      <c r="L38"/>
      <c r="M38" s="1">
        <f t="shared" si="0"/>
        <v>430</v>
      </c>
      <c r="N38" s="1">
        <f t="shared" si="7"/>
        <v>3</v>
      </c>
    </row>
    <row r="39" spans="1:14" x14ac:dyDescent="0.25">
      <c r="A39" s="6" t="s">
        <v>55</v>
      </c>
      <c r="B39">
        <v>100</v>
      </c>
      <c r="C39">
        <v>100</v>
      </c>
      <c r="D39"/>
      <c r="E39">
        <f>100+46+10</f>
        <v>156</v>
      </c>
      <c r="F39">
        <v>100</v>
      </c>
      <c r="G39">
        <v>100</v>
      </c>
      <c r="H39">
        <v>100</v>
      </c>
      <c r="I39">
        <v>100</v>
      </c>
      <c r="J39">
        <f>100+160</f>
        <v>260</v>
      </c>
      <c r="K39"/>
      <c r="L39"/>
      <c r="M39" s="1">
        <f t="shared" ref="M39:M74" si="8">SUM(B39:L39)</f>
        <v>1016</v>
      </c>
      <c r="N39" s="1">
        <f t="shared" si="7"/>
        <v>8</v>
      </c>
    </row>
    <row r="40" spans="1:14" x14ac:dyDescent="0.25">
      <c r="A40" s="6" t="s">
        <v>210</v>
      </c>
      <c r="B40"/>
      <c r="C40"/>
      <c r="D40"/>
      <c r="E40"/>
      <c r="F40"/>
      <c r="G40"/>
      <c r="H40"/>
      <c r="I40"/>
      <c r="J40"/>
      <c r="K40">
        <v>100</v>
      </c>
      <c r="L40"/>
      <c r="M40" s="1">
        <f t="shared" ref="M40" si="9">SUM(B40:L40)</f>
        <v>100</v>
      </c>
      <c r="N40" s="1">
        <f t="shared" ref="N40" si="10">COUNT(B40:K40)</f>
        <v>1</v>
      </c>
    </row>
    <row r="41" spans="1:14" x14ac:dyDescent="0.25">
      <c r="A41" s="6" t="s">
        <v>57</v>
      </c>
      <c r="B41">
        <v>100</v>
      </c>
      <c r="C41">
        <f>100+60</f>
        <v>160</v>
      </c>
      <c r="D41"/>
      <c r="E41"/>
      <c r="F41">
        <v>100</v>
      </c>
      <c r="G41"/>
      <c r="H41"/>
      <c r="I41">
        <v>100</v>
      </c>
      <c r="J41">
        <f>100+190</f>
        <v>290</v>
      </c>
      <c r="K41">
        <f>100+30</f>
        <v>130</v>
      </c>
      <c r="L41"/>
      <c r="M41" s="1">
        <f t="shared" si="8"/>
        <v>880</v>
      </c>
      <c r="N41" s="1">
        <f t="shared" si="7"/>
        <v>6</v>
      </c>
    </row>
    <row r="42" spans="1:14" x14ac:dyDescent="0.25">
      <c r="A42" s="6" t="s">
        <v>9</v>
      </c>
      <c r="B42"/>
      <c r="C42"/>
      <c r="D42"/>
      <c r="E42"/>
      <c r="F42">
        <v>100</v>
      </c>
      <c r="G42"/>
      <c r="H42"/>
      <c r="I42"/>
      <c r="J42"/>
      <c r="K42"/>
      <c r="L42"/>
      <c r="M42" s="1">
        <f t="shared" si="8"/>
        <v>100</v>
      </c>
      <c r="N42" s="1">
        <f t="shared" si="7"/>
        <v>1</v>
      </c>
    </row>
    <row r="43" spans="1:14" x14ac:dyDescent="0.25">
      <c r="A43" s="6" t="s">
        <v>193</v>
      </c>
      <c r="B43"/>
      <c r="C43"/>
      <c r="D43"/>
      <c r="E43"/>
      <c r="F43"/>
      <c r="G43"/>
      <c r="H43">
        <v>100</v>
      </c>
      <c r="I43">
        <v>100</v>
      </c>
      <c r="J43"/>
      <c r="K43"/>
      <c r="L43"/>
      <c r="M43" s="1">
        <f t="shared" si="8"/>
        <v>200</v>
      </c>
      <c r="N43" s="1">
        <f t="shared" si="7"/>
        <v>2</v>
      </c>
    </row>
    <row r="44" spans="1:14" x14ac:dyDescent="0.25">
      <c r="A44" s="6" t="s">
        <v>130</v>
      </c>
      <c r="B44"/>
      <c r="C44"/>
      <c r="D44"/>
      <c r="E44"/>
      <c r="F44">
        <f>20+100</f>
        <v>120</v>
      </c>
      <c r="G44"/>
      <c r="H44"/>
      <c r="I44"/>
      <c r="J44"/>
      <c r="K44"/>
      <c r="L44"/>
      <c r="M44" s="1">
        <f t="shared" si="8"/>
        <v>120</v>
      </c>
      <c r="N44" s="1">
        <f t="shared" si="7"/>
        <v>1</v>
      </c>
    </row>
    <row r="45" spans="1:14" x14ac:dyDescent="0.25">
      <c r="A45" s="6" t="s">
        <v>31</v>
      </c>
      <c r="B45"/>
      <c r="C45"/>
      <c r="D45"/>
      <c r="E45"/>
      <c r="F45"/>
      <c r="G45">
        <v>100</v>
      </c>
      <c r="H45"/>
      <c r="I45"/>
      <c r="J45"/>
      <c r="K45"/>
      <c r="L45"/>
      <c r="M45" s="1">
        <f t="shared" si="8"/>
        <v>100</v>
      </c>
      <c r="N45" s="1">
        <f t="shared" si="7"/>
        <v>1</v>
      </c>
    </row>
    <row r="46" spans="1:14" x14ac:dyDescent="0.25">
      <c r="A46" s="6" t="s">
        <v>194</v>
      </c>
      <c r="B46"/>
      <c r="C46"/>
      <c r="D46"/>
      <c r="E46"/>
      <c r="F46"/>
      <c r="G46"/>
      <c r="H46">
        <v>100</v>
      </c>
      <c r="I46"/>
      <c r="J46"/>
      <c r="K46"/>
      <c r="L46"/>
      <c r="M46" s="1">
        <f t="shared" si="8"/>
        <v>100</v>
      </c>
      <c r="N46" s="1">
        <f t="shared" si="7"/>
        <v>1</v>
      </c>
    </row>
    <row r="47" spans="1:14" ht="15" customHeight="1" x14ac:dyDescent="0.25">
      <c r="A47" s="6" t="s">
        <v>100</v>
      </c>
      <c r="B47">
        <f>100+40</f>
        <v>140</v>
      </c>
      <c r="C47"/>
      <c r="D47"/>
      <c r="E47"/>
      <c r="F47"/>
      <c r="G47"/>
      <c r="H47">
        <f>100+160</f>
        <v>260</v>
      </c>
      <c r="I47">
        <f>100+137.5+10</f>
        <v>247.5</v>
      </c>
      <c r="J47"/>
      <c r="K47">
        <v>100</v>
      </c>
      <c r="L47"/>
      <c r="M47" s="1">
        <f t="shared" si="8"/>
        <v>747.5</v>
      </c>
      <c r="N47" s="1">
        <f t="shared" si="7"/>
        <v>4</v>
      </c>
    </row>
    <row r="48" spans="1:14" x14ac:dyDescent="0.25">
      <c r="A48" s="6" t="s">
        <v>91</v>
      </c>
      <c r="B48"/>
      <c r="C48"/>
      <c r="D48"/>
      <c r="E48"/>
      <c r="F48">
        <f>100+119</f>
        <v>219</v>
      </c>
      <c r="G48">
        <v>100</v>
      </c>
      <c r="H48"/>
      <c r="I48"/>
      <c r="J48"/>
      <c r="K48"/>
      <c r="L48"/>
      <c r="M48" s="1">
        <f t="shared" si="8"/>
        <v>319</v>
      </c>
      <c r="N48" s="1">
        <f t="shared" si="7"/>
        <v>2</v>
      </c>
    </row>
    <row r="49" spans="1:14" x14ac:dyDescent="0.25">
      <c r="A49" s="6" t="s">
        <v>160</v>
      </c>
      <c r="B49"/>
      <c r="C49"/>
      <c r="D49">
        <v>100</v>
      </c>
      <c r="E49">
        <v>100</v>
      </c>
      <c r="F49"/>
      <c r="G49"/>
      <c r="H49"/>
      <c r="I49"/>
      <c r="J49"/>
      <c r="K49"/>
      <c r="L49"/>
      <c r="M49" s="1">
        <f t="shared" si="8"/>
        <v>200</v>
      </c>
      <c r="N49" s="1">
        <f t="shared" si="7"/>
        <v>2</v>
      </c>
    </row>
    <row r="50" spans="1:14" x14ac:dyDescent="0.25">
      <c r="A50" s="6" t="s">
        <v>63</v>
      </c>
      <c r="B50"/>
      <c r="C50"/>
      <c r="D50"/>
      <c r="E50"/>
      <c r="F50">
        <f>100+286</f>
        <v>386</v>
      </c>
      <c r="G50"/>
      <c r="H50"/>
      <c r="I50"/>
      <c r="J50"/>
      <c r="K50"/>
      <c r="L50"/>
      <c r="M50" s="1">
        <f t="shared" si="8"/>
        <v>386</v>
      </c>
      <c r="N50" s="1">
        <f t="shared" si="7"/>
        <v>1</v>
      </c>
    </row>
    <row r="51" spans="1:14" x14ac:dyDescent="0.25">
      <c r="A51" s="6" t="s">
        <v>67</v>
      </c>
      <c r="B51">
        <f>44+100</f>
        <v>144</v>
      </c>
      <c r="C51"/>
      <c r="D51">
        <v>100</v>
      </c>
      <c r="E51"/>
      <c r="F51"/>
      <c r="G51"/>
      <c r="H51">
        <v>100</v>
      </c>
      <c r="I51"/>
      <c r="J51">
        <v>100</v>
      </c>
      <c r="K51"/>
      <c r="L51"/>
      <c r="M51" s="1">
        <f t="shared" si="8"/>
        <v>444</v>
      </c>
      <c r="N51" s="1">
        <f t="shared" si="7"/>
        <v>4</v>
      </c>
    </row>
    <row r="52" spans="1:14" x14ac:dyDescent="0.25">
      <c r="A52" s="6" t="s">
        <v>69</v>
      </c>
      <c r="B52">
        <v>100</v>
      </c>
      <c r="C52">
        <v>100</v>
      </c>
      <c r="D52">
        <f>20+120+100</f>
        <v>240</v>
      </c>
      <c r="E52"/>
      <c r="F52"/>
      <c r="G52">
        <v>100</v>
      </c>
      <c r="H52">
        <v>100</v>
      </c>
      <c r="I52"/>
      <c r="J52"/>
      <c r="K52">
        <f>100+65</f>
        <v>165</v>
      </c>
      <c r="L52"/>
      <c r="M52" s="1">
        <f t="shared" si="8"/>
        <v>805</v>
      </c>
      <c r="N52" s="1">
        <f t="shared" si="7"/>
        <v>6</v>
      </c>
    </row>
    <row r="53" spans="1:14" x14ac:dyDescent="0.25">
      <c r="A53" s="6" t="s">
        <v>33</v>
      </c>
      <c r="B53"/>
      <c r="C53">
        <v>100</v>
      </c>
      <c r="D53">
        <v>100</v>
      </c>
      <c r="E53">
        <v>100</v>
      </c>
      <c r="F53">
        <v>100</v>
      </c>
      <c r="G53"/>
      <c r="H53">
        <v>100</v>
      </c>
      <c r="I53"/>
      <c r="J53"/>
      <c r="K53"/>
      <c r="L53"/>
      <c r="M53" s="1">
        <f t="shared" si="8"/>
        <v>500</v>
      </c>
      <c r="N53" s="1">
        <f t="shared" si="7"/>
        <v>5</v>
      </c>
    </row>
    <row r="54" spans="1:14" x14ac:dyDescent="0.25">
      <c r="A54" s="6" t="s">
        <v>212</v>
      </c>
      <c r="B54"/>
      <c r="C54"/>
      <c r="D54"/>
      <c r="E54"/>
      <c r="F54"/>
      <c r="G54"/>
      <c r="H54"/>
      <c r="I54"/>
      <c r="J54"/>
      <c r="K54">
        <v>100</v>
      </c>
      <c r="L54"/>
      <c r="M54" s="1">
        <f t="shared" ref="M54" si="11">SUM(B54:L54)</f>
        <v>100</v>
      </c>
      <c r="N54" s="1">
        <f t="shared" ref="N54" si="12">COUNT(B54:K54)</f>
        <v>1</v>
      </c>
    </row>
    <row r="55" spans="1:14" x14ac:dyDescent="0.25">
      <c r="A55" s="6" t="s">
        <v>11</v>
      </c>
      <c r="B55">
        <v>100</v>
      </c>
      <c r="C55">
        <v>100</v>
      </c>
      <c r="D55">
        <f>160+100</f>
        <v>260</v>
      </c>
      <c r="E55"/>
      <c r="F55">
        <v>100</v>
      </c>
      <c r="G55"/>
      <c r="H55">
        <v>100</v>
      </c>
      <c r="I55"/>
      <c r="J55"/>
      <c r="K55"/>
      <c r="L55"/>
      <c r="M55" s="1">
        <f t="shared" si="8"/>
        <v>660</v>
      </c>
      <c r="N55" s="1">
        <f t="shared" si="7"/>
        <v>5</v>
      </c>
    </row>
    <row r="56" spans="1:14" x14ac:dyDescent="0.25">
      <c r="A56" s="6" t="s">
        <v>185</v>
      </c>
      <c r="B56"/>
      <c r="C56"/>
      <c r="D56"/>
      <c r="E56"/>
      <c r="F56"/>
      <c r="G56">
        <v>100</v>
      </c>
      <c r="H56"/>
      <c r="I56"/>
      <c r="J56"/>
      <c r="K56"/>
      <c r="L56"/>
      <c r="M56" s="1">
        <f t="shared" si="8"/>
        <v>100</v>
      </c>
      <c r="N56" s="1">
        <f t="shared" si="7"/>
        <v>1</v>
      </c>
    </row>
    <row r="57" spans="1:14" x14ac:dyDescent="0.25">
      <c r="A57" s="6" t="s">
        <v>118</v>
      </c>
      <c r="B57">
        <v>100</v>
      </c>
      <c r="C57"/>
      <c r="D57"/>
      <c r="E57"/>
      <c r="F57"/>
      <c r="G57">
        <v>100</v>
      </c>
      <c r="H57"/>
      <c r="I57"/>
      <c r="J57"/>
      <c r="K57"/>
      <c r="L57"/>
      <c r="M57" s="1">
        <f t="shared" si="8"/>
        <v>200</v>
      </c>
      <c r="N57" s="1">
        <f t="shared" si="7"/>
        <v>2</v>
      </c>
    </row>
    <row r="58" spans="1:14" x14ac:dyDescent="0.25">
      <c r="A58" s="6" t="s">
        <v>133</v>
      </c>
      <c r="B58"/>
      <c r="C58">
        <v>100</v>
      </c>
      <c r="D58">
        <v>100</v>
      </c>
      <c r="E58"/>
      <c r="F58"/>
      <c r="G58"/>
      <c r="H58"/>
      <c r="I58"/>
      <c r="J58">
        <v>100</v>
      </c>
      <c r="K58"/>
      <c r="L58"/>
      <c r="M58" s="1">
        <f t="shared" si="8"/>
        <v>300</v>
      </c>
      <c r="N58" s="1">
        <f t="shared" si="7"/>
        <v>3</v>
      </c>
    </row>
    <row r="59" spans="1:14" x14ac:dyDescent="0.25">
      <c r="A59" s="6" t="s">
        <v>213</v>
      </c>
      <c r="B59"/>
      <c r="C59"/>
      <c r="D59"/>
      <c r="E59"/>
      <c r="F59"/>
      <c r="G59"/>
      <c r="H59"/>
      <c r="I59"/>
      <c r="J59"/>
      <c r="K59">
        <v>100</v>
      </c>
      <c r="L59"/>
      <c r="M59" s="1">
        <f t="shared" ref="M59" si="13">SUM(B59:L59)</f>
        <v>100</v>
      </c>
      <c r="N59" s="1">
        <f t="shared" ref="N59" si="14">COUNT(B59:K59)</f>
        <v>1</v>
      </c>
    </row>
    <row r="60" spans="1:14" x14ac:dyDescent="0.25">
      <c r="A60" s="6" t="s">
        <v>144</v>
      </c>
      <c r="B60">
        <v>100</v>
      </c>
      <c r="C60">
        <v>100</v>
      </c>
      <c r="D60">
        <v>100</v>
      </c>
      <c r="E60">
        <f>100+25</f>
        <v>125</v>
      </c>
      <c r="F60">
        <v>100</v>
      </c>
      <c r="G60">
        <v>100</v>
      </c>
      <c r="H60">
        <f>100+250+20</f>
        <v>370</v>
      </c>
      <c r="I60">
        <f>100+55</f>
        <v>155</v>
      </c>
      <c r="J60">
        <v>100</v>
      </c>
      <c r="K60">
        <f>100+32.5</f>
        <v>132.5</v>
      </c>
      <c r="L60"/>
      <c r="M60" s="1">
        <f t="shared" si="8"/>
        <v>1382.5</v>
      </c>
      <c r="N60" s="1">
        <f t="shared" si="7"/>
        <v>10</v>
      </c>
    </row>
    <row r="61" spans="1:14" x14ac:dyDescent="0.25">
      <c r="A61" s="6" t="s">
        <v>32</v>
      </c>
      <c r="B61"/>
      <c r="C61"/>
      <c r="D61">
        <v>100</v>
      </c>
      <c r="E61">
        <v>100</v>
      </c>
      <c r="F61">
        <f>100+180</f>
        <v>280</v>
      </c>
      <c r="G61"/>
      <c r="H61">
        <f>100+200</f>
        <v>300</v>
      </c>
      <c r="I61">
        <f>100+30</f>
        <v>130</v>
      </c>
      <c r="J61">
        <v>100</v>
      </c>
      <c r="K61">
        <v>100</v>
      </c>
      <c r="L61"/>
      <c r="M61" s="1">
        <f t="shared" si="8"/>
        <v>1110</v>
      </c>
      <c r="N61" s="1">
        <f t="shared" si="7"/>
        <v>7</v>
      </c>
    </row>
    <row r="62" spans="1:14" x14ac:dyDescent="0.25">
      <c r="A62" s="6" t="s">
        <v>113</v>
      </c>
      <c r="B62">
        <f>80+100</f>
        <v>180</v>
      </c>
      <c r="C62"/>
      <c r="D62"/>
      <c r="E62"/>
      <c r="F62">
        <f>100+95</f>
        <v>195</v>
      </c>
      <c r="G62"/>
      <c r="H62"/>
      <c r="I62"/>
      <c r="J62"/>
      <c r="K62"/>
      <c r="L62"/>
      <c r="M62" s="1">
        <f t="shared" si="8"/>
        <v>375</v>
      </c>
      <c r="N62" s="1">
        <f t="shared" si="7"/>
        <v>2</v>
      </c>
    </row>
    <row r="63" spans="1:14" x14ac:dyDescent="0.25">
      <c r="A63" s="6" t="s">
        <v>207</v>
      </c>
      <c r="B63"/>
      <c r="C63"/>
      <c r="D63"/>
      <c r="E63"/>
      <c r="F63"/>
      <c r="G63"/>
      <c r="H63"/>
      <c r="I63"/>
      <c r="J63">
        <v>100</v>
      </c>
      <c r="K63"/>
      <c r="L63"/>
      <c r="M63" s="1">
        <f t="shared" ref="M63" si="15">SUM(B63:L63)</f>
        <v>100</v>
      </c>
      <c r="N63" s="1">
        <f t="shared" ref="N63" si="16">COUNT(B63:K63)</f>
        <v>1</v>
      </c>
    </row>
    <row r="64" spans="1:14" x14ac:dyDescent="0.25">
      <c r="A64" s="6" t="s">
        <v>77</v>
      </c>
      <c r="B64"/>
      <c r="C64">
        <v>100</v>
      </c>
      <c r="D64">
        <v>100</v>
      </c>
      <c r="E64"/>
      <c r="F64">
        <f>20+100</f>
        <v>120</v>
      </c>
      <c r="G64">
        <v>100</v>
      </c>
      <c r="H64">
        <v>100</v>
      </c>
      <c r="I64">
        <v>100</v>
      </c>
      <c r="J64"/>
      <c r="K64"/>
      <c r="L64"/>
      <c r="M64" s="1">
        <f t="shared" si="8"/>
        <v>620</v>
      </c>
      <c r="N64" s="1">
        <f t="shared" si="7"/>
        <v>6</v>
      </c>
    </row>
    <row r="65" spans="1:14" x14ac:dyDescent="0.25">
      <c r="A65" s="6" t="s">
        <v>157</v>
      </c>
      <c r="B65"/>
      <c r="C65">
        <v>100</v>
      </c>
      <c r="D65">
        <v>100</v>
      </c>
      <c r="E65"/>
      <c r="F65">
        <f>100+233</f>
        <v>333</v>
      </c>
      <c r="G65"/>
      <c r="H65"/>
      <c r="I65"/>
      <c r="J65"/>
      <c r="K65"/>
      <c r="L65"/>
      <c r="M65" s="1">
        <f t="shared" si="8"/>
        <v>533</v>
      </c>
      <c r="N65" s="1">
        <f t="shared" si="7"/>
        <v>3</v>
      </c>
    </row>
    <row r="66" spans="1:14" x14ac:dyDescent="0.25">
      <c r="A66" s="6" t="s">
        <v>120</v>
      </c>
      <c r="B66"/>
      <c r="C66"/>
      <c r="D66">
        <v>100</v>
      </c>
      <c r="E66"/>
      <c r="F66">
        <f>100+299</f>
        <v>399</v>
      </c>
      <c r="G66"/>
      <c r="H66">
        <v>100</v>
      </c>
      <c r="I66"/>
      <c r="J66"/>
      <c r="K66"/>
      <c r="L66"/>
      <c r="M66" s="1">
        <f t="shared" si="8"/>
        <v>599</v>
      </c>
      <c r="N66" s="1">
        <f t="shared" si="7"/>
        <v>3</v>
      </c>
    </row>
    <row r="67" spans="1:14" x14ac:dyDescent="0.25">
      <c r="A67" s="6" t="s">
        <v>61</v>
      </c>
      <c r="B67">
        <f>36+100</f>
        <v>136</v>
      </c>
      <c r="C67">
        <v>100</v>
      </c>
      <c r="D67"/>
      <c r="E67"/>
      <c r="F67">
        <v>100</v>
      </c>
      <c r="G67">
        <v>100</v>
      </c>
      <c r="H67">
        <v>100</v>
      </c>
      <c r="I67">
        <v>100</v>
      </c>
      <c r="J67">
        <f>100+280</f>
        <v>380</v>
      </c>
      <c r="K67">
        <v>100</v>
      </c>
      <c r="L67"/>
      <c r="M67" s="1">
        <f t="shared" si="8"/>
        <v>1116</v>
      </c>
      <c r="N67" s="1">
        <f t="shared" si="7"/>
        <v>8</v>
      </c>
    </row>
    <row r="68" spans="1:14" x14ac:dyDescent="0.25">
      <c r="A68" s="6" t="s">
        <v>98</v>
      </c>
      <c r="B68">
        <f>66+100</f>
        <v>166</v>
      </c>
      <c r="C68">
        <f>100+65</f>
        <v>165</v>
      </c>
      <c r="D68"/>
      <c r="E68">
        <f>100+10</f>
        <v>110</v>
      </c>
      <c r="F68"/>
      <c r="G68"/>
      <c r="H68"/>
      <c r="I68"/>
      <c r="J68"/>
      <c r="K68"/>
      <c r="L68"/>
      <c r="M68" s="1">
        <f t="shared" si="8"/>
        <v>441</v>
      </c>
      <c r="N68" s="1">
        <f t="shared" si="7"/>
        <v>3</v>
      </c>
    </row>
    <row r="69" spans="1:14" x14ac:dyDescent="0.25">
      <c r="A69" s="6" t="s">
        <v>74</v>
      </c>
      <c r="B69">
        <v>100</v>
      </c>
      <c r="C69">
        <f>100+75</f>
        <v>175</v>
      </c>
      <c r="D69"/>
      <c r="E69">
        <v>100</v>
      </c>
      <c r="F69">
        <v>100</v>
      </c>
      <c r="G69">
        <v>100</v>
      </c>
      <c r="H69">
        <v>100</v>
      </c>
      <c r="I69">
        <f>100+82.2+10</f>
        <v>192.2</v>
      </c>
      <c r="J69">
        <f>100+190</f>
        <v>290</v>
      </c>
      <c r="K69">
        <v>100</v>
      </c>
      <c r="L69"/>
      <c r="M69" s="1">
        <f t="shared" si="8"/>
        <v>1257.2</v>
      </c>
      <c r="N69" s="1">
        <f t="shared" si="7"/>
        <v>9</v>
      </c>
    </row>
    <row r="70" spans="1:14" x14ac:dyDescent="0.25">
      <c r="A70" s="6" t="s">
        <v>177</v>
      </c>
      <c r="B70"/>
      <c r="C70"/>
      <c r="D70"/>
      <c r="E70"/>
      <c r="F70">
        <v>100</v>
      </c>
      <c r="G70"/>
      <c r="H70"/>
      <c r="I70"/>
      <c r="J70"/>
      <c r="K70">
        <f>100+32.5</f>
        <v>132.5</v>
      </c>
      <c r="L70"/>
      <c r="M70" s="1">
        <f t="shared" si="8"/>
        <v>232.5</v>
      </c>
      <c r="N70" s="1">
        <f t="shared" si="7"/>
        <v>2</v>
      </c>
    </row>
    <row r="71" spans="1:14" x14ac:dyDescent="0.25">
      <c r="A71" s="6" t="s">
        <v>95</v>
      </c>
      <c r="B71"/>
      <c r="C71"/>
      <c r="D71">
        <v>100</v>
      </c>
      <c r="E71"/>
      <c r="F71">
        <f>100+144</f>
        <v>244</v>
      </c>
      <c r="G71"/>
      <c r="H71">
        <f>100+120</f>
        <v>220</v>
      </c>
      <c r="I71"/>
      <c r="J71">
        <f>100+100+20</f>
        <v>220</v>
      </c>
      <c r="K71">
        <v>100</v>
      </c>
      <c r="L71"/>
      <c r="M71" s="1">
        <f t="shared" si="8"/>
        <v>884</v>
      </c>
      <c r="N71" s="1">
        <f t="shared" si="7"/>
        <v>5</v>
      </c>
    </row>
    <row r="72" spans="1:14" x14ac:dyDescent="0.25">
      <c r="A72" s="6" t="s">
        <v>27</v>
      </c>
      <c r="B72"/>
      <c r="C72">
        <f>100+65</f>
        <v>165</v>
      </c>
      <c r="D72"/>
      <c r="E72">
        <f>100+25</f>
        <v>125</v>
      </c>
      <c r="F72">
        <v>100</v>
      </c>
      <c r="G72"/>
      <c r="H72"/>
      <c r="I72">
        <f>100+82.5</f>
        <v>182.5</v>
      </c>
      <c r="J72">
        <f>100+190</f>
        <v>290</v>
      </c>
      <c r="K72">
        <v>100</v>
      </c>
      <c r="L72"/>
      <c r="M72" s="1">
        <f t="shared" si="8"/>
        <v>962.5</v>
      </c>
      <c r="N72" s="1">
        <f t="shared" si="7"/>
        <v>6</v>
      </c>
    </row>
    <row r="73" spans="1:14" x14ac:dyDescent="0.25">
      <c r="A73" s="6" t="s">
        <v>75</v>
      </c>
      <c r="B73">
        <v>100</v>
      </c>
      <c r="C73">
        <f>100+65+10</f>
        <v>175</v>
      </c>
      <c r="D73">
        <f>100+100</f>
        <v>200</v>
      </c>
      <c r="E73">
        <v>100</v>
      </c>
      <c r="F73">
        <v>100</v>
      </c>
      <c r="G73"/>
      <c r="H73"/>
      <c r="I73">
        <v>100</v>
      </c>
      <c r="J73"/>
      <c r="K73">
        <v>100</v>
      </c>
      <c r="L73"/>
      <c r="M73" s="1">
        <f t="shared" si="8"/>
        <v>875</v>
      </c>
      <c r="N73" s="1">
        <f t="shared" ref="N73:N106" si="17">COUNT(B73:K73)</f>
        <v>7</v>
      </c>
    </row>
    <row r="74" spans="1:14" x14ac:dyDescent="0.25">
      <c r="A74" s="6" t="s">
        <v>180</v>
      </c>
      <c r="B74"/>
      <c r="C74"/>
      <c r="D74"/>
      <c r="E74"/>
      <c r="F74">
        <v>100</v>
      </c>
      <c r="G74"/>
      <c r="H74"/>
      <c r="I74"/>
      <c r="J74"/>
      <c r="K74"/>
      <c r="L74"/>
      <c r="M74" s="1">
        <f t="shared" si="8"/>
        <v>100</v>
      </c>
      <c r="N74" s="1">
        <f t="shared" si="17"/>
        <v>1</v>
      </c>
    </row>
    <row r="75" spans="1:14" x14ac:dyDescent="0.25">
      <c r="A75" s="6" t="s">
        <v>114</v>
      </c>
      <c r="B75">
        <v>100</v>
      </c>
      <c r="C75"/>
      <c r="D75"/>
      <c r="E75"/>
      <c r="F75"/>
      <c r="G75"/>
      <c r="H75"/>
      <c r="I75"/>
      <c r="J75"/>
      <c r="K75"/>
      <c r="L75"/>
      <c r="M75" s="1">
        <f t="shared" ref="M75:M108" si="18">SUM(B75:L75)</f>
        <v>100</v>
      </c>
      <c r="N75" s="1">
        <f t="shared" si="17"/>
        <v>1</v>
      </c>
    </row>
    <row r="76" spans="1:14" x14ac:dyDescent="0.25">
      <c r="A76" s="6" t="s">
        <v>110</v>
      </c>
      <c r="B76">
        <v>100</v>
      </c>
      <c r="C76"/>
      <c r="D76"/>
      <c r="E76"/>
      <c r="F76">
        <f>100+143</f>
        <v>243</v>
      </c>
      <c r="G76"/>
      <c r="H76"/>
      <c r="I76"/>
      <c r="J76"/>
      <c r="K76"/>
      <c r="L76"/>
      <c r="M76" s="1">
        <f t="shared" si="18"/>
        <v>343</v>
      </c>
      <c r="N76" s="1">
        <f t="shared" si="17"/>
        <v>2</v>
      </c>
    </row>
    <row r="77" spans="1:14" x14ac:dyDescent="0.25">
      <c r="A77" s="6" t="s">
        <v>197</v>
      </c>
      <c r="B77"/>
      <c r="C77"/>
      <c r="D77"/>
      <c r="E77"/>
      <c r="F77"/>
      <c r="G77"/>
      <c r="H77"/>
      <c r="I77">
        <v>100</v>
      </c>
      <c r="J77"/>
      <c r="K77"/>
      <c r="L77"/>
      <c r="M77" s="1">
        <f t="shared" si="18"/>
        <v>100</v>
      </c>
      <c r="N77" s="1">
        <f t="shared" si="17"/>
        <v>1</v>
      </c>
    </row>
    <row r="78" spans="1:14" x14ac:dyDescent="0.25">
      <c r="A78" s="6" t="s">
        <v>18</v>
      </c>
      <c r="B78">
        <f>44+100</f>
        <v>144</v>
      </c>
      <c r="C78"/>
      <c r="D78">
        <v>100</v>
      </c>
      <c r="E78">
        <v>100</v>
      </c>
      <c r="F78">
        <v>100</v>
      </c>
      <c r="G78"/>
      <c r="H78">
        <v>100</v>
      </c>
      <c r="I78"/>
      <c r="J78"/>
      <c r="K78">
        <v>100</v>
      </c>
      <c r="L78"/>
      <c r="M78" s="1">
        <f t="shared" si="18"/>
        <v>644</v>
      </c>
      <c r="N78" s="1">
        <f t="shared" si="17"/>
        <v>6</v>
      </c>
    </row>
    <row r="79" spans="1:14" x14ac:dyDescent="0.25">
      <c r="A79" s="6" t="s">
        <v>37</v>
      </c>
      <c r="B79">
        <v>100</v>
      </c>
      <c r="C79"/>
      <c r="D79"/>
      <c r="E79"/>
      <c r="F79"/>
      <c r="G79"/>
      <c r="H79"/>
      <c r="I79"/>
      <c r="J79"/>
      <c r="K79"/>
      <c r="L79"/>
      <c r="M79" s="1">
        <f t="shared" si="18"/>
        <v>100</v>
      </c>
      <c r="N79" s="1">
        <f t="shared" si="17"/>
        <v>1</v>
      </c>
    </row>
    <row r="80" spans="1:14" x14ac:dyDescent="0.25">
      <c r="A80" s="6" t="s">
        <v>14</v>
      </c>
      <c r="B80"/>
      <c r="C80"/>
      <c r="D80"/>
      <c r="E80"/>
      <c r="F80">
        <v>100</v>
      </c>
      <c r="G80">
        <v>100</v>
      </c>
      <c r="H80"/>
      <c r="I80"/>
      <c r="J80"/>
      <c r="K80">
        <v>100</v>
      </c>
      <c r="L80"/>
      <c r="M80" s="1">
        <f t="shared" si="18"/>
        <v>300</v>
      </c>
      <c r="N80" s="1">
        <f t="shared" si="17"/>
        <v>3</v>
      </c>
    </row>
    <row r="81" spans="1:14" x14ac:dyDescent="0.25">
      <c r="A81" s="6" t="s">
        <v>39</v>
      </c>
      <c r="B81"/>
      <c r="C81">
        <v>100</v>
      </c>
      <c r="D81"/>
      <c r="E81"/>
      <c r="F81"/>
      <c r="G81"/>
      <c r="H81"/>
      <c r="I81"/>
      <c r="J81"/>
      <c r="K81"/>
      <c r="L81"/>
      <c r="M81" s="1">
        <f t="shared" si="18"/>
        <v>100</v>
      </c>
      <c r="N81" s="1">
        <f t="shared" si="17"/>
        <v>1</v>
      </c>
    </row>
    <row r="82" spans="1:14" x14ac:dyDescent="0.25">
      <c r="A82" s="6" t="s">
        <v>85</v>
      </c>
      <c r="B82"/>
      <c r="C82"/>
      <c r="D82"/>
      <c r="E82"/>
      <c r="F82">
        <f>100+95</f>
        <v>195</v>
      </c>
      <c r="G82"/>
      <c r="H82"/>
      <c r="I82">
        <v>100</v>
      </c>
      <c r="J82"/>
      <c r="K82"/>
      <c r="L82"/>
      <c r="M82" s="1">
        <f t="shared" si="18"/>
        <v>295</v>
      </c>
      <c r="N82" s="1">
        <f t="shared" si="17"/>
        <v>2</v>
      </c>
    </row>
    <row r="83" spans="1:14" x14ac:dyDescent="0.25">
      <c r="A83" s="6" t="s">
        <v>208</v>
      </c>
      <c r="B83"/>
      <c r="C83"/>
      <c r="D83"/>
      <c r="E83"/>
      <c r="F83"/>
      <c r="G83"/>
      <c r="H83"/>
      <c r="I83"/>
      <c r="J83"/>
      <c r="K83">
        <f>100+90</f>
        <v>190</v>
      </c>
      <c r="L83"/>
      <c r="M83" s="1">
        <f t="shared" ref="M83" si="19">SUM(B83:L83)</f>
        <v>190</v>
      </c>
      <c r="N83" s="1">
        <f t="shared" ref="N83" si="20">COUNT(B83:K83)</f>
        <v>1</v>
      </c>
    </row>
    <row r="84" spans="1:14" x14ac:dyDescent="0.25">
      <c r="A84" s="6" t="s">
        <v>178</v>
      </c>
      <c r="B84"/>
      <c r="C84"/>
      <c r="D84"/>
      <c r="E84"/>
      <c r="F84">
        <v>100</v>
      </c>
      <c r="G84"/>
      <c r="H84"/>
      <c r="I84"/>
      <c r="J84"/>
      <c r="K84">
        <f>100+32.5</f>
        <v>132.5</v>
      </c>
      <c r="L84"/>
      <c r="M84" s="1">
        <f t="shared" si="18"/>
        <v>232.5</v>
      </c>
      <c r="N84" s="1">
        <f t="shared" si="17"/>
        <v>2</v>
      </c>
    </row>
    <row r="85" spans="1:14" x14ac:dyDescent="0.25">
      <c r="A85" s="6" t="s">
        <v>8</v>
      </c>
      <c r="B85">
        <v>100</v>
      </c>
      <c r="C85"/>
      <c r="D85"/>
      <c r="E85"/>
      <c r="F85">
        <v>100</v>
      </c>
      <c r="G85"/>
      <c r="H85">
        <f>100+100</f>
        <v>200</v>
      </c>
      <c r="I85">
        <v>100</v>
      </c>
      <c r="J85">
        <v>100</v>
      </c>
      <c r="K85">
        <f>100+30</f>
        <v>130</v>
      </c>
      <c r="L85"/>
      <c r="M85" s="1">
        <f t="shared" si="18"/>
        <v>730</v>
      </c>
      <c r="N85" s="1">
        <f t="shared" si="17"/>
        <v>6</v>
      </c>
    </row>
    <row r="86" spans="1:14" x14ac:dyDescent="0.25">
      <c r="A86" s="6" t="s">
        <v>29</v>
      </c>
      <c r="B86">
        <v>100</v>
      </c>
      <c r="C86"/>
      <c r="D86">
        <v>100</v>
      </c>
      <c r="E86"/>
      <c r="F86">
        <f>100+144</f>
        <v>244</v>
      </c>
      <c r="G86"/>
      <c r="H86">
        <f>100+160</f>
        <v>260</v>
      </c>
      <c r="I86">
        <v>100</v>
      </c>
      <c r="J86">
        <f>100+160</f>
        <v>260</v>
      </c>
      <c r="K86">
        <v>100</v>
      </c>
      <c r="L86"/>
      <c r="M86" s="1">
        <f t="shared" si="18"/>
        <v>1164</v>
      </c>
      <c r="N86" s="1">
        <f t="shared" si="17"/>
        <v>7</v>
      </c>
    </row>
    <row r="87" spans="1:14" x14ac:dyDescent="0.25">
      <c r="A87" s="6" t="s">
        <v>90</v>
      </c>
      <c r="B87"/>
      <c r="C87"/>
      <c r="D87">
        <v>100</v>
      </c>
      <c r="E87"/>
      <c r="F87">
        <f>100+286</f>
        <v>386</v>
      </c>
      <c r="G87"/>
      <c r="H87">
        <f>100+160+20</f>
        <v>280</v>
      </c>
      <c r="I87">
        <v>100</v>
      </c>
      <c r="J87"/>
      <c r="K87"/>
      <c r="L87"/>
      <c r="M87" s="1">
        <f t="shared" si="18"/>
        <v>866</v>
      </c>
      <c r="N87" s="1">
        <f t="shared" si="17"/>
        <v>4</v>
      </c>
    </row>
    <row r="88" spans="1:14" x14ac:dyDescent="0.25">
      <c r="A88" s="6" t="s">
        <v>153</v>
      </c>
      <c r="B88"/>
      <c r="C88">
        <v>100</v>
      </c>
      <c r="D88"/>
      <c r="E88">
        <v>100</v>
      </c>
      <c r="F88"/>
      <c r="G88"/>
      <c r="H88">
        <v>100</v>
      </c>
      <c r="I88">
        <v>100</v>
      </c>
      <c r="J88">
        <f>100+20</f>
        <v>120</v>
      </c>
      <c r="K88"/>
      <c r="L88"/>
      <c r="M88" s="1">
        <f t="shared" si="18"/>
        <v>520</v>
      </c>
      <c r="N88" s="1">
        <f t="shared" si="17"/>
        <v>5</v>
      </c>
    </row>
    <row r="89" spans="1:14" x14ac:dyDescent="0.25">
      <c r="A89" s="6" t="s">
        <v>23</v>
      </c>
      <c r="B89">
        <f>110+100</f>
        <v>210</v>
      </c>
      <c r="C89">
        <v>100</v>
      </c>
      <c r="D89">
        <v>100</v>
      </c>
      <c r="E89"/>
      <c r="F89">
        <v>100</v>
      </c>
      <c r="G89">
        <v>100</v>
      </c>
      <c r="H89">
        <v>100</v>
      </c>
      <c r="I89">
        <f>100+10</f>
        <v>110</v>
      </c>
      <c r="J89"/>
      <c r="K89">
        <v>100</v>
      </c>
      <c r="L89"/>
      <c r="M89" s="1">
        <f t="shared" si="18"/>
        <v>920</v>
      </c>
      <c r="N89" s="1">
        <f t="shared" si="17"/>
        <v>8</v>
      </c>
    </row>
    <row r="90" spans="1:14" x14ac:dyDescent="0.25">
      <c r="A90" s="5" t="s">
        <v>56</v>
      </c>
      <c r="B90"/>
      <c r="C90">
        <v>100</v>
      </c>
      <c r="D90"/>
      <c r="E90"/>
      <c r="F90"/>
      <c r="G90"/>
      <c r="H90"/>
      <c r="I90"/>
      <c r="J90"/>
      <c r="K90"/>
      <c r="L90"/>
      <c r="M90" s="1">
        <f t="shared" si="18"/>
        <v>100</v>
      </c>
      <c r="N90" s="1">
        <f t="shared" si="17"/>
        <v>1</v>
      </c>
    </row>
    <row r="91" spans="1:14" x14ac:dyDescent="0.25">
      <c r="A91" s="6" t="s">
        <v>44</v>
      </c>
      <c r="B91">
        <v>100</v>
      </c>
      <c r="C91"/>
      <c r="D91">
        <v>100</v>
      </c>
      <c r="E91"/>
      <c r="F91">
        <v>100</v>
      </c>
      <c r="G91">
        <v>100</v>
      </c>
      <c r="H91"/>
      <c r="I91">
        <f>100+137.5</f>
        <v>237.5</v>
      </c>
      <c r="J91">
        <f>100+280</f>
        <v>380</v>
      </c>
      <c r="K91">
        <f>100+120</f>
        <v>220</v>
      </c>
      <c r="L91"/>
      <c r="M91" s="1">
        <f t="shared" si="18"/>
        <v>1237.5</v>
      </c>
      <c r="N91" s="1">
        <f t="shared" si="17"/>
        <v>7</v>
      </c>
    </row>
    <row r="92" spans="1:14" x14ac:dyDescent="0.25">
      <c r="A92" s="6" t="s">
        <v>4</v>
      </c>
      <c r="B92">
        <f>80+100</f>
        <v>180</v>
      </c>
      <c r="C92">
        <f>100+50</f>
        <v>150</v>
      </c>
      <c r="D92"/>
      <c r="E92"/>
      <c r="F92"/>
      <c r="G92">
        <v>100</v>
      </c>
      <c r="H92"/>
      <c r="I92"/>
      <c r="J92">
        <f>100+160</f>
        <v>260</v>
      </c>
      <c r="K92"/>
      <c r="L92"/>
      <c r="M92" s="1">
        <f t="shared" si="18"/>
        <v>690</v>
      </c>
      <c r="N92" s="1">
        <f t="shared" si="17"/>
        <v>4</v>
      </c>
    </row>
    <row r="93" spans="1:14" x14ac:dyDescent="0.25">
      <c r="A93" s="6" t="s">
        <v>171</v>
      </c>
      <c r="B93"/>
      <c r="C93"/>
      <c r="D93"/>
      <c r="E93"/>
      <c r="F93">
        <v>100</v>
      </c>
      <c r="G93">
        <v>100</v>
      </c>
      <c r="H93">
        <v>100</v>
      </c>
      <c r="I93">
        <f>100+55</f>
        <v>155</v>
      </c>
      <c r="J93">
        <f>100+220</f>
        <v>320</v>
      </c>
      <c r="K93">
        <v>100</v>
      </c>
      <c r="L93"/>
      <c r="M93" s="1">
        <f t="shared" si="18"/>
        <v>875</v>
      </c>
      <c r="N93" s="1">
        <f t="shared" si="17"/>
        <v>6</v>
      </c>
    </row>
    <row r="94" spans="1:14" x14ac:dyDescent="0.25">
      <c r="A94" s="6" t="s">
        <v>204</v>
      </c>
      <c r="B94"/>
      <c r="C94"/>
      <c r="D94"/>
      <c r="E94"/>
      <c r="F94"/>
      <c r="G94"/>
      <c r="H94"/>
      <c r="I94"/>
      <c r="J94">
        <v>100</v>
      </c>
      <c r="K94">
        <v>100</v>
      </c>
      <c r="L94"/>
      <c r="M94" s="1">
        <f t="shared" ref="M94" si="21">SUM(B94:L94)</f>
        <v>200</v>
      </c>
      <c r="N94" s="1">
        <f t="shared" ref="N94" si="22">COUNT(B94:K94)</f>
        <v>2</v>
      </c>
    </row>
    <row r="95" spans="1:14" x14ac:dyDescent="0.25">
      <c r="A95" s="6" t="s">
        <v>89</v>
      </c>
      <c r="B95"/>
      <c r="C95"/>
      <c r="D95"/>
      <c r="E95"/>
      <c r="F95">
        <f>100+287</f>
        <v>387</v>
      </c>
      <c r="G95"/>
      <c r="H95">
        <f>100+100</f>
        <v>200</v>
      </c>
      <c r="I95">
        <v>100</v>
      </c>
      <c r="J95">
        <f>100+100</f>
        <v>200</v>
      </c>
      <c r="K95">
        <v>100</v>
      </c>
      <c r="L95"/>
      <c r="M95" s="1">
        <f t="shared" si="18"/>
        <v>987</v>
      </c>
      <c r="N95" s="1">
        <f t="shared" si="17"/>
        <v>5</v>
      </c>
    </row>
    <row r="96" spans="1:14" x14ac:dyDescent="0.25">
      <c r="A96" s="6" t="s">
        <v>164</v>
      </c>
      <c r="B96"/>
      <c r="C96"/>
      <c r="D96"/>
      <c r="E96">
        <f>100+90</f>
        <v>190</v>
      </c>
      <c r="F96"/>
      <c r="G96"/>
      <c r="H96"/>
      <c r="I96"/>
      <c r="J96"/>
      <c r="K96"/>
      <c r="L96"/>
      <c r="M96" s="1">
        <f t="shared" si="18"/>
        <v>190</v>
      </c>
      <c r="N96" s="1">
        <f t="shared" si="17"/>
        <v>1</v>
      </c>
    </row>
    <row r="97" spans="1:14" x14ac:dyDescent="0.25">
      <c r="A97" s="6" t="s">
        <v>179</v>
      </c>
      <c r="B97"/>
      <c r="C97"/>
      <c r="D97"/>
      <c r="E97"/>
      <c r="F97">
        <v>100</v>
      </c>
      <c r="G97"/>
      <c r="H97"/>
      <c r="I97"/>
      <c r="J97"/>
      <c r="K97"/>
      <c r="L97"/>
      <c r="M97" s="1">
        <f t="shared" si="18"/>
        <v>100</v>
      </c>
      <c r="N97" s="1">
        <f t="shared" si="17"/>
        <v>1</v>
      </c>
    </row>
    <row r="98" spans="1:14" x14ac:dyDescent="0.25">
      <c r="A98" s="6" t="s">
        <v>13</v>
      </c>
      <c r="B98"/>
      <c r="C98"/>
      <c r="D98"/>
      <c r="E98"/>
      <c r="F98"/>
      <c r="G98">
        <v>100</v>
      </c>
      <c r="H98"/>
      <c r="I98"/>
      <c r="J98">
        <v>100</v>
      </c>
      <c r="K98">
        <v>100</v>
      </c>
      <c r="L98"/>
      <c r="M98" s="1">
        <f t="shared" si="18"/>
        <v>300</v>
      </c>
      <c r="N98" s="1">
        <f t="shared" si="17"/>
        <v>3</v>
      </c>
    </row>
    <row r="99" spans="1:14" x14ac:dyDescent="0.25">
      <c r="A99" s="6" t="s">
        <v>186</v>
      </c>
      <c r="B99"/>
      <c r="C99"/>
      <c r="D99"/>
      <c r="E99"/>
      <c r="F99"/>
      <c r="G99">
        <v>100</v>
      </c>
      <c r="H99"/>
      <c r="I99"/>
      <c r="J99"/>
      <c r="K99"/>
      <c r="L99"/>
      <c r="M99" s="1">
        <f t="shared" si="18"/>
        <v>100</v>
      </c>
      <c r="N99" s="1">
        <f t="shared" si="17"/>
        <v>1</v>
      </c>
    </row>
    <row r="100" spans="1:14" x14ac:dyDescent="0.25">
      <c r="A100" s="6" t="s">
        <v>21</v>
      </c>
      <c r="B100">
        <v>100</v>
      </c>
      <c r="C100"/>
      <c r="D100"/>
      <c r="E100"/>
      <c r="F100">
        <v>100</v>
      </c>
      <c r="G100"/>
      <c r="H100"/>
      <c r="I100"/>
      <c r="J100"/>
      <c r="K100"/>
      <c r="L100"/>
      <c r="M100" s="1">
        <f t="shared" si="18"/>
        <v>200</v>
      </c>
      <c r="N100" s="1">
        <f t="shared" si="17"/>
        <v>2</v>
      </c>
    </row>
    <row r="101" spans="1:14" x14ac:dyDescent="0.25">
      <c r="A101" s="6" t="s">
        <v>145</v>
      </c>
      <c r="B101">
        <v>100</v>
      </c>
      <c r="C101">
        <v>100</v>
      </c>
      <c r="D101">
        <v>100</v>
      </c>
      <c r="E101">
        <f>100+46</f>
        <v>146</v>
      </c>
      <c r="F101">
        <f>100+78</f>
        <v>178</v>
      </c>
      <c r="G101"/>
      <c r="H101">
        <v>100</v>
      </c>
      <c r="I101">
        <v>100</v>
      </c>
      <c r="J101">
        <f>100+20</f>
        <v>120</v>
      </c>
      <c r="K101"/>
      <c r="L101"/>
      <c r="M101" s="1">
        <f t="shared" si="18"/>
        <v>944</v>
      </c>
      <c r="N101" s="1">
        <f t="shared" si="17"/>
        <v>8</v>
      </c>
    </row>
    <row r="102" spans="1:14" x14ac:dyDescent="0.25">
      <c r="A102" s="6" t="s">
        <v>76</v>
      </c>
      <c r="B102">
        <v>100</v>
      </c>
      <c r="C102"/>
      <c r="D102"/>
      <c r="E102"/>
      <c r="F102"/>
      <c r="G102"/>
      <c r="H102"/>
      <c r="I102"/>
      <c r="J102"/>
      <c r="K102"/>
      <c r="L102"/>
      <c r="M102" s="1">
        <f t="shared" si="18"/>
        <v>100</v>
      </c>
      <c r="N102" s="1">
        <f t="shared" si="17"/>
        <v>1</v>
      </c>
    </row>
    <row r="103" spans="1:14" x14ac:dyDescent="0.25">
      <c r="A103" s="6" t="s">
        <v>51</v>
      </c>
      <c r="B103">
        <f>36+100</f>
        <v>136</v>
      </c>
      <c r="C103">
        <v>100</v>
      </c>
      <c r="D103">
        <v>100</v>
      </c>
      <c r="E103"/>
      <c r="F103">
        <v>100</v>
      </c>
      <c r="G103">
        <v>100</v>
      </c>
      <c r="H103">
        <f>100+120</f>
        <v>220</v>
      </c>
      <c r="I103">
        <f>100+90</f>
        <v>190</v>
      </c>
      <c r="J103">
        <v>100</v>
      </c>
      <c r="K103">
        <v>100</v>
      </c>
      <c r="L103"/>
      <c r="M103" s="1">
        <f t="shared" si="18"/>
        <v>1146</v>
      </c>
      <c r="N103" s="1">
        <f t="shared" si="17"/>
        <v>9</v>
      </c>
    </row>
    <row r="104" spans="1:14" x14ac:dyDescent="0.25">
      <c r="A104" s="6" t="s">
        <v>106</v>
      </c>
      <c r="B104">
        <v>100</v>
      </c>
      <c r="C104">
        <f>100+40</f>
        <v>140</v>
      </c>
      <c r="D104">
        <f>160+100</f>
        <v>260</v>
      </c>
      <c r="E104"/>
      <c r="F104">
        <f>100+72</f>
        <v>172</v>
      </c>
      <c r="G104"/>
      <c r="H104"/>
      <c r="I104"/>
      <c r="J104">
        <v>100</v>
      </c>
      <c r="K104">
        <v>100</v>
      </c>
      <c r="L104"/>
      <c r="M104" s="1">
        <f t="shared" si="18"/>
        <v>872</v>
      </c>
      <c r="N104" s="1">
        <f t="shared" si="17"/>
        <v>6</v>
      </c>
    </row>
    <row r="105" spans="1:14" x14ac:dyDescent="0.25">
      <c r="A105" s="6" t="s">
        <v>148</v>
      </c>
      <c r="B105">
        <v>100</v>
      </c>
      <c r="C105"/>
      <c r="D105"/>
      <c r="E105"/>
      <c r="F105"/>
      <c r="G105"/>
      <c r="H105">
        <v>100</v>
      </c>
      <c r="I105">
        <v>100</v>
      </c>
      <c r="J105"/>
      <c r="K105">
        <f>100+130</f>
        <v>230</v>
      </c>
      <c r="L105"/>
      <c r="M105" s="1">
        <f t="shared" si="18"/>
        <v>530</v>
      </c>
      <c r="N105" s="1">
        <f t="shared" si="17"/>
        <v>4</v>
      </c>
    </row>
    <row r="106" spans="1:14" x14ac:dyDescent="0.25">
      <c r="A106" s="6" t="s">
        <v>192</v>
      </c>
      <c r="B106"/>
      <c r="C106"/>
      <c r="D106"/>
      <c r="E106"/>
      <c r="F106"/>
      <c r="G106"/>
      <c r="H106">
        <v>100</v>
      </c>
      <c r="I106"/>
      <c r="J106"/>
      <c r="K106"/>
      <c r="L106"/>
      <c r="M106" s="1">
        <f t="shared" si="18"/>
        <v>100</v>
      </c>
      <c r="N106" s="1">
        <f t="shared" si="17"/>
        <v>1</v>
      </c>
    </row>
    <row r="107" spans="1:14" x14ac:dyDescent="0.25">
      <c r="A107" s="6" t="s">
        <v>165</v>
      </c>
      <c r="B107"/>
      <c r="C107"/>
      <c r="D107"/>
      <c r="E107">
        <v>100</v>
      </c>
      <c r="F107"/>
      <c r="G107"/>
      <c r="H107"/>
      <c r="I107"/>
      <c r="J107"/>
      <c r="K107"/>
      <c r="L107"/>
      <c r="M107" s="1">
        <f t="shared" si="18"/>
        <v>100</v>
      </c>
      <c r="N107" s="1">
        <f t="shared" ref="N107:N140" si="23">COUNT(B107:K107)</f>
        <v>1</v>
      </c>
    </row>
    <row r="108" spans="1:14" x14ac:dyDescent="0.25">
      <c r="A108" s="6" t="s">
        <v>167</v>
      </c>
      <c r="B108"/>
      <c r="C108"/>
      <c r="D108"/>
      <c r="E108"/>
      <c r="F108">
        <f>100+143</f>
        <v>243</v>
      </c>
      <c r="G108"/>
      <c r="H108"/>
      <c r="I108"/>
      <c r="J108"/>
      <c r="K108"/>
      <c r="L108"/>
      <c r="M108" s="1">
        <f t="shared" si="18"/>
        <v>243</v>
      </c>
      <c r="N108" s="1">
        <f t="shared" si="23"/>
        <v>1</v>
      </c>
    </row>
    <row r="109" spans="1:14" x14ac:dyDescent="0.25">
      <c r="A109" s="6" t="s">
        <v>172</v>
      </c>
      <c r="B109"/>
      <c r="C109"/>
      <c r="D109"/>
      <c r="E109"/>
      <c r="F109">
        <v>100</v>
      </c>
      <c r="G109"/>
      <c r="H109"/>
      <c r="I109"/>
      <c r="J109"/>
      <c r="K109"/>
      <c r="L109"/>
      <c r="M109" s="1">
        <f t="shared" ref="M109:M142" si="24">SUM(B109:L109)</f>
        <v>100</v>
      </c>
      <c r="N109" s="1">
        <f t="shared" si="23"/>
        <v>1</v>
      </c>
    </row>
    <row r="110" spans="1:14" x14ac:dyDescent="0.25">
      <c r="A110" s="6" t="s">
        <v>49</v>
      </c>
      <c r="B110">
        <v>100</v>
      </c>
      <c r="C110"/>
      <c r="D110">
        <f>100+100</f>
        <v>200</v>
      </c>
      <c r="E110"/>
      <c r="F110">
        <f>20+20+100</f>
        <v>140</v>
      </c>
      <c r="G110">
        <v>100</v>
      </c>
      <c r="H110">
        <f>100+100</f>
        <v>200</v>
      </c>
      <c r="I110">
        <v>100</v>
      </c>
      <c r="J110">
        <v>100</v>
      </c>
      <c r="K110"/>
      <c r="L110"/>
      <c r="M110" s="1">
        <f t="shared" si="24"/>
        <v>940</v>
      </c>
      <c r="N110" s="1">
        <f t="shared" si="23"/>
        <v>7</v>
      </c>
    </row>
    <row r="111" spans="1:14" x14ac:dyDescent="0.25">
      <c r="A111" s="6" t="s">
        <v>161</v>
      </c>
      <c r="B111"/>
      <c r="C111"/>
      <c r="D111">
        <v>100</v>
      </c>
      <c r="E111"/>
      <c r="F111"/>
      <c r="G111"/>
      <c r="H111"/>
      <c r="I111"/>
      <c r="J111"/>
      <c r="K111"/>
      <c r="L111"/>
      <c r="M111" s="1">
        <f t="shared" si="24"/>
        <v>100</v>
      </c>
      <c r="N111" s="1">
        <f t="shared" si="23"/>
        <v>1</v>
      </c>
    </row>
    <row r="112" spans="1:14" x14ac:dyDescent="0.25">
      <c r="A112" s="6" t="s">
        <v>53</v>
      </c>
      <c r="B112">
        <f>44+100</f>
        <v>144</v>
      </c>
      <c r="C112">
        <v>100</v>
      </c>
      <c r="D112">
        <f>200+100</f>
        <v>300</v>
      </c>
      <c r="E112">
        <v>100</v>
      </c>
      <c r="F112">
        <v>100</v>
      </c>
      <c r="G112">
        <v>100</v>
      </c>
      <c r="H112">
        <v>100</v>
      </c>
      <c r="I112">
        <f>100+82.5</f>
        <v>182.5</v>
      </c>
      <c r="J112">
        <v>100</v>
      </c>
      <c r="K112">
        <v>100</v>
      </c>
      <c r="L112"/>
      <c r="M112" s="1">
        <f t="shared" si="24"/>
        <v>1326.5</v>
      </c>
      <c r="N112" s="1">
        <f t="shared" si="23"/>
        <v>10</v>
      </c>
    </row>
    <row r="113" spans="1:14" x14ac:dyDescent="0.25">
      <c r="A113" s="6" t="s">
        <v>40</v>
      </c>
      <c r="B113"/>
      <c r="C113"/>
      <c r="D113"/>
      <c r="E113"/>
      <c r="F113">
        <v>100</v>
      </c>
      <c r="G113"/>
      <c r="H113">
        <f>100+220</f>
        <v>320</v>
      </c>
      <c r="I113"/>
      <c r="J113">
        <v>100</v>
      </c>
      <c r="K113"/>
      <c r="L113"/>
      <c r="M113" s="1">
        <f t="shared" si="24"/>
        <v>520</v>
      </c>
      <c r="N113" s="1">
        <f t="shared" si="23"/>
        <v>3</v>
      </c>
    </row>
    <row r="114" spans="1:14" x14ac:dyDescent="0.25">
      <c r="A114" s="6" t="s">
        <v>159</v>
      </c>
      <c r="B114"/>
      <c r="C114"/>
      <c r="D114">
        <f>160+100</f>
        <v>260</v>
      </c>
      <c r="E114"/>
      <c r="F114">
        <f>20+100+143</f>
        <v>263</v>
      </c>
      <c r="G114"/>
      <c r="H114"/>
      <c r="I114"/>
      <c r="J114"/>
      <c r="K114"/>
      <c r="L114"/>
      <c r="M114" s="1">
        <f t="shared" si="24"/>
        <v>523</v>
      </c>
      <c r="N114" s="1">
        <f t="shared" si="23"/>
        <v>2</v>
      </c>
    </row>
    <row r="115" spans="1:14" x14ac:dyDescent="0.25">
      <c r="A115" s="6" t="s">
        <v>140</v>
      </c>
      <c r="B115">
        <f>90+100</f>
        <v>190</v>
      </c>
      <c r="C115">
        <v>100</v>
      </c>
      <c r="D115"/>
      <c r="E115"/>
      <c r="F115"/>
      <c r="G115"/>
      <c r="H115"/>
      <c r="I115"/>
      <c r="J115"/>
      <c r="K115"/>
      <c r="L115"/>
      <c r="M115" s="1">
        <f t="shared" si="24"/>
        <v>290</v>
      </c>
      <c r="N115" s="1">
        <f t="shared" si="23"/>
        <v>2</v>
      </c>
    </row>
    <row r="116" spans="1:14" x14ac:dyDescent="0.25">
      <c r="A116" s="6" t="s">
        <v>54</v>
      </c>
      <c r="B116"/>
      <c r="C116"/>
      <c r="D116"/>
      <c r="E116"/>
      <c r="F116">
        <f>100+287</f>
        <v>387</v>
      </c>
      <c r="G116"/>
      <c r="H116">
        <f>100+100</f>
        <v>200</v>
      </c>
      <c r="I116"/>
      <c r="J116"/>
      <c r="K116"/>
      <c r="L116"/>
      <c r="M116" s="1">
        <f t="shared" si="24"/>
        <v>587</v>
      </c>
      <c r="N116" s="1">
        <f t="shared" si="23"/>
        <v>2</v>
      </c>
    </row>
    <row r="117" spans="1:14" x14ac:dyDescent="0.25">
      <c r="A117" s="6" t="s">
        <v>92</v>
      </c>
      <c r="B117"/>
      <c r="C117"/>
      <c r="D117"/>
      <c r="E117"/>
      <c r="F117">
        <v>100</v>
      </c>
      <c r="G117"/>
      <c r="H117"/>
      <c r="I117"/>
      <c r="J117"/>
      <c r="K117"/>
      <c r="L117"/>
      <c r="M117" s="1">
        <f t="shared" si="24"/>
        <v>100</v>
      </c>
      <c r="N117" s="1">
        <f t="shared" si="23"/>
        <v>1</v>
      </c>
    </row>
    <row r="118" spans="1:14" x14ac:dyDescent="0.25">
      <c r="A118" s="6" t="s">
        <v>84</v>
      </c>
      <c r="B118"/>
      <c r="C118">
        <v>100</v>
      </c>
      <c r="D118">
        <f>240+100</f>
        <v>340</v>
      </c>
      <c r="E118">
        <v>100</v>
      </c>
      <c r="F118">
        <v>100</v>
      </c>
      <c r="G118">
        <v>100</v>
      </c>
      <c r="H118">
        <v>100</v>
      </c>
      <c r="I118"/>
      <c r="J118">
        <v>100</v>
      </c>
      <c r="K118">
        <f>100+60</f>
        <v>160</v>
      </c>
      <c r="L118"/>
      <c r="M118" s="1">
        <f t="shared" si="24"/>
        <v>1100</v>
      </c>
      <c r="N118" s="1">
        <f t="shared" si="23"/>
        <v>8</v>
      </c>
    </row>
    <row r="119" spans="1:14" x14ac:dyDescent="0.25">
      <c r="A119" s="6" t="s">
        <v>94</v>
      </c>
      <c r="B119"/>
      <c r="C119">
        <f>100+65</f>
        <v>165</v>
      </c>
      <c r="D119">
        <f>240+100</f>
        <v>340</v>
      </c>
      <c r="E119">
        <f>100+25</f>
        <v>125</v>
      </c>
      <c r="F119">
        <v>100</v>
      </c>
      <c r="G119"/>
      <c r="H119">
        <f>100+160</f>
        <v>260</v>
      </c>
      <c r="I119">
        <f>100+120</f>
        <v>220</v>
      </c>
      <c r="J119">
        <v>100</v>
      </c>
      <c r="K119">
        <f>100+90</f>
        <v>190</v>
      </c>
      <c r="L119"/>
      <c r="M119" s="1">
        <f t="shared" si="24"/>
        <v>1500</v>
      </c>
      <c r="N119" s="1">
        <f t="shared" si="23"/>
        <v>8</v>
      </c>
    </row>
    <row r="120" spans="1:14" x14ac:dyDescent="0.25">
      <c r="A120" s="6" t="s">
        <v>109</v>
      </c>
      <c r="B120">
        <v>100</v>
      </c>
      <c r="C120"/>
      <c r="D120">
        <v>100</v>
      </c>
      <c r="E120"/>
      <c r="F120">
        <v>100</v>
      </c>
      <c r="G120"/>
      <c r="H120"/>
      <c r="I120">
        <v>100</v>
      </c>
      <c r="J120"/>
      <c r="K120"/>
      <c r="L120"/>
      <c r="M120" s="1">
        <f t="shared" si="24"/>
        <v>400</v>
      </c>
      <c r="N120" s="1">
        <f t="shared" si="23"/>
        <v>4</v>
      </c>
    </row>
    <row r="121" spans="1:14" x14ac:dyDescent="0.25">
      <c r="A121" s="6" t="s">
        <v>24</v>
      </c>
      <c r="B121"/>
      <c r="C121">
        <v>100</v>
      </c>
      <c r="D121">
        <v>100</v>
      </c>
      <c r="E121"/>
      <c r="F121">
        <f>100+311</f>
        <v>411</v>
      </c>
      <c r="G121"/>
      <c r="H121">
        <v>100</v>
      </c>
      <c r="I121">
        <v>100</v>
      </c>
      <c r="J121">
        <v>100</v>
      </c>
      <c r="K121">
        <f>100+130</f>
        <v>230</v>
      </c>
      <c r="L121"/>
      <c r="M121" s="1">
        <f t="shared" si="24"/>
        <v>1141</v>
      </c>
      <c r="N121" s="1">
        <f t="shared" si="23"/>
        <v>7</v>
      </c>
    </row>
    <row r="122" spans="1:14" x14ac:dyDescent="0.25">
      <c r="A122" s="6" t="s">
        <v>102</v>
      </c>
      <c r="B122">
        <v>100</v>
      </c>
      <c r="C122">
        <v>100</v>
      </c>
      <c r="D122"/>
      <c r="E122"/>
      <c r="F122">
        <f>100+155</f>
        <v>255</v>
      </c>
      <c r="G122">
        <v>100</v>
      </c>
      <c r="H122">
        <v>100</v>
      </c>
      <c r="I122">
        <f>100+120</f>
        <v>220</v>
      </c>
      <c r="J122"/>
      <c r="K122"/>
      <c r="L122"/>
      <c r="M122" s="1">
        <f t="shared" si="24"/>
        <v>875</v>
      </c>
      <c r="N122" s="1">
        <f t="shared" si="23"/>
        <v>6</v>
      </c>
    </row>
    <row r="123" spans="1:14" x14ac:dyDescent="0.25">
      <c r="A123" s="6" t="s">
        <v>191</v>
      </c>
      <c r="B123"/>
      <c r="C123"/>
      <c r="D123"/>
      <c r="E123"/>
      <c r="F123"/>
      <c r="G123"/>
      <c r="H123">
        <v>100</v>
      </c>
      <c r="I123"/>
      <c r="J123"/>
      <c r="K123"/>
      <c r="L123"/>
      <c r="M123" s="1">
        <f t="shared" si="24"/>
        <v>100</v>
      </c>
      <c r="N123" s="1">
        <f t="shared" si="23"/>
        <v>1</v>
      </c>
    </row>
    <row r="124" spans="1:14" x14ac:dyDescent="0.25">
      <c r="A124" s="6" t="s">
        <v>52</v>
      </c>
      <c r="B124">
        <v>100</v>
      </c>
      <c r="C124">
        <f>100+40</f>
        <v>140</v>
      </c>
      <c r="D124">
        <f>20+100+100</f>
        <v>220</v>
      </c>
      <c r="E124">
        <f>100+46</f>
        <v>146</v>
      </c>
      <c r="F124">
        <f>100+78</f>
        <v>178</v>
      </c>
      <c r="G124"/>
      <c r="H124">
        <f>100+220</f>
        <v>320</v>
      </c>
      <c r="I124">
        <v>100</v>
      </c>
      <c r="J124">
        <v>100</v>
      </c>
      <c r="K124">
        <v>100</v>
      </c>
      <c r="L124"/>
      <c r="M124" s="1">
        <f t="shared" si="24"/>
        <v>1404</v>
      </c>
      <c r="N124" s="1">
        <f t="shared" si="23"/>
        <v>9</v>
      </c>
    </row>
    <row r="125" spans="1:14" x14ac:dyDescent="0.25">
      <c r="A125" s="6" t="s">
        <v>176</v>
      </c>
      <c r="B125"/>
      <c r="C125"/>
      <c r="D125"/>
      <c r="E125"/>
      <c r="F125">
        <v>100</v>
      </c>
      <c r="G125"/>
      <c r="H125"/>
      <c r="I125"/>
      <c r="J125"/>
      <c r="K125"/>
      <c r="L125"/>
      <c r="M125" s="1">
        <f t="shared" si="24"/>
        <v>100</v>
      </c>
      <c r="N125" s="1">
        <f t="shared" si="23"/>
        <v>1</v>
      </c>
    </row>
    <row r="126" spans="1:14" x14ac:dyDescent="0.25">
      <c r="A126" s="6" t="s">
        <v>111</v>
      </c>
      <c r="B126">
        <f>80+100</f>
        <v>180</v>
      </c>
      <c r="C126"/>
      <c r="D126"/>
      <c r="E126"/>
      <c r="F126"/>
      <c r="G126"/>
      <c r="H126"/>
      <c r="I126"/>
      <c r="J126"/>
      <c r="K126"/>
      <c r="L126"/>
      <c r="M126" s="1">
        <f t="shared" si="24"/>
        <v>180</v>
      </c>
      <c r="N126" s="1">
        <f t="shared" si="23"/>
        <v>1</v>
      </c>
    </row>
    <row r="127" spans="1:14" x14ac:dyDescent="0.25">
      <c r="A127" s="6" t="s">
        <v>126</v>
      </c>
      <c r="B127"/>
      <c r="C127"/>
      <c r="D127">
        <v>100</v>
      </c>
      <c r="E127"/>
      <c r="F127"/>
      <c r="G127"/>
      <c r="H127"/>
      <c r="I127"/>
      <c r="J127"/>
      <c r="K127"/>
      <c r="L127"/>
      <c r="M127" s="1">
        <f t="shared" si="24"/>
        <v>100</v>
      </c>
      <c r="N127" s="1">
        <f t="shared" si="23"/>
        <v>1</v>
      </c>
    </row>
    <row r="128" spans="1:14" x14ac:dyDescent="0.25">
      <c r="A128" s="6" t="s">
        <v>82</v>
      </c>
      <c r="B128"/>
      <c r="C128">
        <f>100+75</f>
        <v>175</v>
      </c>
      <c r="D128"/>
      <c r="E128"/>
      <c r="F128">
        <v>100</v>
      </c>
      <c r="G128">
        <v>100</v>
      </c>
      <c r="H128">
        <v>100</v>
      </c>
      <c r="I128"/>
      <c r="J128"/>
      <c r="K128"/>
      <c r="L128"/>
      <c r="M128" s="1">
        <f t="shared" si="24"/>
        <v>475</v>
      </c>
      <c r="N128" s="1">
        <f t="shared" si="23"/>
        <v>4</v>
      </c>
    </row>
    <row r="129" spans="1:14" x14ac:dyDescent="0.25">
      <c r="A129" s="6" t="s">
        <v>42</v>
      </c>
      <c r="B129">
        <v>100</v>
      </c>
      <c r="C129">
        <f>100+50</f>
        <v>150</v>
      </c>
      <c r="D129"/>
      <c r="E129"/>
      <c r="F129"/>
      <c r="G129"/>
      <c r="H129">
        <v>100</v>
      </c>
      <c r="I129">
        <v>100</v>
      </c>
      <c r="J129"/>
      <c r="K129"/>
      <c r="L129"/>
      <c r="M129" s="1">
        <f t="shared" si="24"/>
        <v>450</v>
      </c>
      <c r="N129" s="1">
        <f t="shared" si="23"/>
        <v>4</v>
      </c>
    </row>
    <row r="130" spans="1:14" x14ac:dyDescent="0.25">
      <c r="A130" s="6" t="s">
        <v>20</v>
      </c>
      <c r="B130"/>
      <c r="C130">
        <v>100</v>
      </c>
      <c r="D130">
        <f>260+100</f>
        <v>360</v>
      </c>
      <c r="E130">
        <v>100</v>
      </c>
      <c r="F130">
        <v>100</v>
      </c>
      <c r="G130"/>
      <c r="H130">
        <v>100</v>
      </c>
      <c r="I130">
        <f>100+10</f>
        <v>110</v>
      </c>
      <c r="J130">
        <v>100</v>
      </c>
      <c r="K130">
        <v>100</v>
      </c>
      <c r="L130"/>
      <c r="M130" s="1">
        <f t="shared" si="24"/>
        <v>1070</v>
      </c>
      <c r="N130" s="1">
        <f t="shared" si="23"/>
        <v>8</v>
      </c>
    </row>
    <row r="131" spans="1:14" x14ac:dyDescent="0.25">
      <c r="A131" s="6" t="s">
        <v>209</v>
      </c>
      <c r="B131"/>
      <c r="C131"/>
      <c r="D131"/>
      <c r="E131"/>
      <c r="F131"/>
      <c r="G131"/>
      <c r="H131"/>
      <c r="I131"/>
      <c r="J131"/>
      <c r="K131">
        <v>100</v>
      </c>
      <c r="L131"/>
      <c r="M131" s="1">
        <f t="shared" ref="M131" si="25">SUM(B131:L131)</f>
        <v>100</v>
      </c>
      <c r="N131" s="1">
        <f t="shared" ref="N131" si="26">COUNT(B131:K131)</f>
        <v>1</v>
      </c>
    </row>
    <row r="132" spans="1:14" x14ac:dyDescent="0.25">
      <c r="A132" s="6" t="s">
        <v>187</v>
      </c>
      <c r="B132"/>
      <c r="C132"/>
      <c r="D132"/>
      <c r="E132"/>
      <c r="F132"/>
      <c r="G132">
        <v>100</v>
      </c>
      <c r="H132"/>
      <c r="I132"/>
      <c r="J132"/>
      <c r="K132"/>
      <c r="L132"/>
      <c r="M132" s="1">
        <f t="shared" si="24"/>
        <v>100</v>
      </c>
      <c r="N132" s="1">
        <f t="shared" si="23"/>
        <v>1</v>
      </c>
    </row>
    <row r="133" spans="1:14" x14ac:dyDescent="0.25">
      <c r="A133" s="6" t="s">
        <v>182</v>
      </c>
      <c r="B133"/>
      <c r="C133"/>
      <c r="D133"/>
      <c r="E133"/>
      <c r="F133">
        <v>100</v>
      </c>
      <c r="G133"/>
      <c r="H133"/>
      <c r="I133"/>
      <c r="J133"/>
      <c r="K133"/>
      <c r="L133"/>
      <c r="M133" s="1">
        <f t="shared" si="24"/>
        <v>100</v>
      </c>
      <c r="N133" s="1">
        <f t="shared" si="23"/>
        <v>1</v>
      </c>
    </row>
    <row r="134" spans="1:14" x14ac:dyDescent="0.25">
      <c r="A134" s="6" t="s">
        <v>6</v>
      </c>
      <c r="B134">
        <f>10+10+100</f>
        <v>120</v>
      </c>
      <c r="C134">
        <f>100+40</f>
        <v>140</v>
      </c>
      <c r="D134">
        <f>200+100</f>
        <v>300</v>
      </c>
      <c r="E134"/>
      <c r="F134">
        <v>100</v>
      </c>
      <c r="G134"/>
      <c r="H134">
        <v>100</v>
      </c>
      <c r="I134"/>
      <c r="J134"/>
      <c r="K134">
        <v>100</v>
      </c>
      <c r="L134"/>
      <c r="M134" s="1">
        <f t="shared" si="24"/>
        <v>860</v>
      </c>
      <c r="N134" s="1">
        <f t="shared" si="23"/>
        <v>6</v>
      </c>
    </row>
    <row r="135" spans="1:14" x14ac:dyDescent="0.25">
      <c r="A135" s="6" t="s">
        <v>199</v>
      </c>
      <c r="B135"/>
      <c r="C135"/>
      <c r="D135"/>
      <c r="E135"/>
      <c r="F135"/>
      <c r="G135"/>
      <c r="H135"/>
      <c r="I135">
        <v>100</v>
      </c>
      <c r="J135"/>
      <c r="K135"/>
      <c r="L135"/>
      <c r="M135" s="1">
        <f t="shared" si="24"/>
        <v>100</v>
      </c>
      <c r="N135" s="1">
        <f t="shared" si="23"/>
        <v>1</v>
      </c>
    </row>
    <row r="136" spans="1:14" x14ac:dyDescent="0.25">
      <c r="A136" s="6" t="s">
        <v>86</v>
      </c>
      <c r="B136"/>
      <c r="C136"/>
      <c r="D136"/>
      <c r="E136">
        <f>100+70</f>
        <v>170</v>
      </c>
      <c r="F136"/>
      <c r="G136"/>
      <c r="H136"/>
      <c r="I136"/>
      <c r="J136"/>
      <c r="K136"/>
      <c r="L136"/>
      <c r="M136" s="1">
        <f t="shared" si="24"/>
        <v>170</v>
      </c>
      <c r="N136" s="1">
        <f t="shared" si="23"/>
        <v>1</v>
      </c>
    </row>
    <row r="137" spans="1:14" x14ac:dyDescent="0.25">
      <c r="A137" s="6" t="s">
        <v>168</v>
      </c>
      <c r="B137"/>
      <c r="C137"/>
      <c r="D137"/>
      <c r="E137"/>
      <c r="F137">
        <f>100+233</f>
        <v>333</v>
      </c>
      <c r="G137"/>
      <c r="H137"/>
      <c r="I137"/>
      <c r="J137"/>
      <c r="K137"/>
      <c r="L137"/>
      <c r="M137" s="1">
        <f t="shared" si="24"/>
        <v>333</v>
      </c>
      <c r="N137" s="1">
        <f t="shared" si="23"/>
        <v>1</v>
      </c>
    </row>
    <row r="138" spans="1:14" x14ac:dyDescent="0.25">
      <c r="A138" s="6" t="s">
        <v>200</v>
      </c>
      <c r="B138"/>
      <c r="C138"/>
      <c r="D138"/>
      <c r="E138"/>
      <c r="F138"/>
      <c r="G138"/>
      <c r="H138"/>
      <c r="I138"/>
      <c r="J138">
        <f>100+280</f>
        <v>380</v>
      </c>
      <c r="K138">
        <f>100+97.5</f>
        <v>197.5</v>
      </c>
      <c r="L138"/>
      <c r="M138" s="1">
        <f t="shared" ref="M138" si="27">SUM(B138:L138)</f>
        <v>577.5</v>
      </c>
      <c r="N138" s="1">
        <f t="shared" ref="N138" si="28">COUNT(B138:K138)</f>
        <v>2</v>
      </c>
    </row>
    <row r="139" spans="1:14" x14ac:dyDescent="0.25">
      <c r="A139" s="6" t="s">
        <v>154</v>
      </c>
      <c r="B139">
        <v>100</v>
      </c>
      <c r="C139">
        <v>100</v>
      </c>
      <c r="D139"/>
      <c r="E139"/>
      <c r="F139"/>
      <c r="G139"/>
      <c r="H139"/>
      <c r="I139">
        <f>100+60</f>
        <v>160</v>
      </c>
      <c r="J139">
        <v>100</v>
      </c>
      <c r="K139"/>
      <c r="L139"/>
      <c r="M139" s="1">
        <f t="shared" si="24"/>
        <v>460</v>
      </c>
      <c r="N139" s="1">
        <f t="shared" si="23"/>
        <v>4</v>
      </c>
    </row>
    <row r="140" spans="1:14" x14ac:dyDescent="0.25">
      <c r="A140" s="6" t="s">
        <v>17</v>
      </c>
      <c r="B140">
        <v>100</v>
      </c>
      <c r="C140"/>
      <c r="D140">
        <v>100</v>
      </c>
      <c r="E140"/>
      <c r="F140"/>
      <c r="G140"/>
      <c r="H140">
        <v>100</v>
      </c>
      <c r="I140"/>
      <c r="J140">
        <v>100</v>
      </c>
      <c r="K140">
        <f>100+60</f>
        <v>160</v>
      </c>
      <c r="L140"/>
      <c r="M140" s="1">
        <f t="shared" si="24"/>
        <v>560</v>
      </c>
      <c r="N140" s="1">
        <f t="shared" si="23"/>
        <v>5</v>
      </c>
    </row>
    <row r="141" spans="1:14" x14ac:dyDescent="0.25">
      <c r="A141" s="6" t="s">
        <v>119</v>
      </c>
      <c r="B141"/>
      <c r="C141"/>
      <c r="D141">
        <v>100</v>
      </c>
      <c r="E141"/>
      <c r="F141">
        <f>100+119</f>
        <v>219</v>
      </c>
      <c r="G141"/>
      <c r="H141"/>
      <c r="I141">
        <f>100+90</f>
        <v>190</v>
      </c>
      <c r="J141"/>
      <c r="K141"/>
      <c r="L141"/>
      <c r="M141" s="1">
        <f t="shared" si="24"/>
        <v>509</v>
      </c>
      <c r="N141" s="1">
        <f t="shared" ref="N141:N173" si="29">COUNT(B141:K141)</f>
        <v>3</v>
      </c>
    </row>
    <row r="142" spans="1:14" x14ac:dyDescent="0.25">
      <c r="A142" s="6" t="s">
        <v>183</v>
      </c>
      <c r="B142"/>
      <c r="C142"/>
      <c r="D142"/>
      <c r="E142"/>
      <c r="F142">
        <v>100</v>
      </c>
      <c r="G142">
        <v>100</v>
      </c>
      <c r="H142"/>
      <c r="I142"/>
      <c r="J142"/>
      <c r="K142">
        <f>100+10</f>
        <v>110</v>
      </c>
      <c r="L142"/>
      <c r="M142" s="1">
        <f t="shared" si="24"/>
        <v>310</v>
      </c>
      <c r="N142" s="1">
        <f t="shared" si="29"/>
        <v>3</v>
      </c>
    </row>
    <row r="143" spans="1:14" x14ac:dyDescent="0.25">
      <c r="A143" s="6" t="s">
        <v>48</v>
      </c>
      <c r="B143">
        <v>100</v>
      </c>
      <c r="C143"/>
      <c r="D143">
        <v>100</v>
      </c>
      <c r="E143">
        <f>100+25</f>
        <v>125</v>
      </c>
      <c r="F143"/>
      <c r="G143"/>
      <c r="H143"/>
      <c r="I143">
        <f>100+55</f>
        <v>155</v>
      </c>
      <c r="J143">
        <f>100+280+20</f>
        <v>400</v>
      </c>
      <c r="K143">
        <f>100+32.5</f>
        <v>132.5</v>
      </c>
      <c r="L143"/>
      <c r="M143" s="1">
        <f t="shared" ref="M143:M175" si="30">SUM(B143:L143)</f>
        <v>1012.5</v>
      </c>
      <c r="N143" s="1">
        <f t="shared" si="29"/>
        <v>6</v>
      </c>
    </row>
    <row r="144" spans="1:14" x14ac:dyDescent="0.25">
      <c r="A144" s="6" t="s">
        <v>163</v>
      </c>
      <c r="B144"/>
      <c r="C144"/>
      <c r="D144"/>
      <c r="E144">
        <v>100</v>
      </c>
      <c r="F144"/>
      <c r="G144"/>
      <c r="H144"/>
      <c r="I144"/>
      <c r="J144"/>
      <c r="K144"/>
      <c r="L144"/>
      <c r="M144" s="1">
        <f t="shared" si="30"/>
        <v>100</v>
      </c>
      <c r="N144" s="1">
        <f t="shared" si="29"/>
        <v>1</v>
      </c>
    </row>
    <row r="145" spans="1:14" x14ac:dyDescent="0.25">
      <c r="A145" s="6" t="s">
        <v>28</v>
      </c>
      <c r="B145">
        <f>66+100</f>
        <v>166</v>
      </c>
      <c r="C145">
        <f>100+75</f>
        <v>175</v>
      </c>
      <c r="D145">
        <v>100</v>
      </c>
      <c r="E145">
        <f>100+70</f>
        <v>170</v>
      </c>
      <c r="F145">
        <f>100+311</f>
        <v>411</v>
      </c>
      <c r="G145">
        <v>100</v>
      </c>
      <c r="H145"/>
      <c r="I145">
        <v>100</v>
      </c>
      <c r="J145">
        <v>100</v>
      </c>
      <c r="K145">
        <f>100+130</f>
        <v>230</v>
      </c>
      <c r="L145"/>
      <c r="M145" s="1">
        <f t="shared" si="30"/>
        <v>1552</v>
      </c>
      <c r="N145" s="1">
        <f t="shared" si="29"/>
        <v>9</v>
      </c>
    </row>
    <row r="146" spans="1:14" x14ac:dyDescent="0.25">
      <c r="A146" s="6" t="s">
        <v>156</v>
      </c>
      <c r="B146"/>
      <c r="C146">
        <f>100+50</f>
        <v>150</v>
      </c>
      <c r="D146">
        <f>100+100</f>
        <v>200</v>
      </c>
      <c r="E146">
        <v>100</v>
      </c>
      <c r="F146">
        <v>100</v>
      </c>
      <c r="G146">
        <v>100</v>
      </c>
      <c r="H146">
        <f>100+200</f>
        <v>300</v>
      </c>
      <c r="I146"/>
      <c r="J146">
        <v>100</v>
      </c>
      <c r="K146">
        <v>100</v>
      </c>
      <c r="L146"/>
      <c r="M146" s="1">
        <f t="shared" si="30"/>
        <v>1150</v>
      </c>
      <c r="N146" s="1">
        <f t="shared" si="29"/>
        <v>8</v>
      </c>
    </row>
    <row r="147" spans="1:14" x14ac:dyDescent="0.25">
      <c r="A147" s="6" t="s">
        <v>132</v>
      </c>
      <c r="B147">
        <f>66+100</f>
        <v>166</v>
      </c>
      <c r="C147"/>
      <c r="D147"/>
      <c r="E147"/>
      <c r="F147"/>
      <c r="G147"/>
      <c r="H147"/>
      <c r="I147"/>
      <c r="J147"/>
      <c r="K147"/>
      <c r="L147"/>
      <c r="M147" s="1">
        <f t="shared" si="30"/>
        <v>166</v>
      </c>
      <c r="N147" s="1">
        <f t="shared" si="29"/>
        <v>1</v>
      </c>
    </row>
    <row r="148" spans="1:14" x14ac:dyDescent="0.25">
      <c r="A148" s="6" t="s">
        <v>38</v>
      </c>
      <c r="B148"/>
      <c r="C148">
        <f>100+60</f>
        <v>160</v>
      </c>
      <c r="D148">
        <v>100</v>
      </c>
      <c r="E148">
        <v>100</v>
      </c>
      <c r="F148"/>
      <c r="G148"/>
      <c r="H148">
        <f>100+20</f>
        <v>120</v>
      </c>
      <c r="I148"/>
      <c r="J148">
        <f>100+100</f>
        <v>200</v>
      </c>
      <c r="K148">
        <v>100</v>
      </c>
      <c r="L148"/>
      <c r="M148" s="1">
        <f t="shared" si="30"/>
        <v>780</v>
      </c>
      <c r="N148" s="1">
        <f t="shared" si="29"/>
        <v>6</v>
      </c>
    </row>
    <row r="149" spans="1:14" x14ac:dyDescent="0.25">
      <c r="A149" s="6" t="s">
        <v>198</v>
      </c>
      <c r="B149"/>
      <c r="C149"/>
      <c r="D149"/>
      <c r="E149"/>
      <c r="F149"/>
      <c r="G149"/>
      <c r="H149"/>
      <c r="I149">
        <v>100</v>
      </c>
      <c r="J149"/>
      <c r="K149"/>
      <c r="L149"/>
      <c r="M149" s="1">
        <f t="shared" si="30"/>
        <v>100</v>
      </c>
      <c r="N149" s="1">
        <f t="shared" si="29"/>
        <v>1</v>
      </c>
    </row>
    <row r="150" spans="1:14" x14ac:dyDescent="0.25">
      <c r="A150" s="6" t="s">
        <v>34</v>
      </c>
      <c r="B150">
        <f>54+10+100</f>
        <v>164</v>
      </c>
      <c r="C150">
        <f>100+75</f>
        <v>175</v>
      </c>
      <c r="D150">
        <f>100+100</f>
        <v>200</v>
      </c>
      <c r="E150">
        <v>100</v>
      </c>
      <c r="F150">
        <v>100</v>
      </c>
      <c r="G150"/>
      <c r="H150">
        <f>100+160</f>
        <v>260</v>
      </c>
      <c r="I150">
        <v>100</v>
      </c>
      <c r="J150">
        <v>100</v>
      </c>
      <c r="K150">
        <v>100</v>
      </c>
      <c r="L150"/>
      <c r="M150" s="1">
        <f t="shared" si="30"/>
        <v>1299</v>
      </c>
      <c r="N150" s="1">
        <f t="shared" si="29"/>
        <v>9</v>
      </c>
    </row>
    <row r="151" spans="1:14" x14ac:dyDescent="0.25">
      <c r="A151" s="6" t="s">
        <v>41</v>
      </c>
      <c r="B151"/>
      <c r="C151">
        <f>100+40</f>
        <v>140</v>
      </c>
      <c r="D151">
        <f>180+100</f>
        <v>280</v>
      </c>
      <c r="E151">
        <v>100</v>
      </c>
      <c r="F151">
        <v>100</v>
      </c>
      <c r="G151">
        <v>100</v>
      </c>
      <c r="H151"/>
      <c r="I151"/>
      <c r="J151">
        <v>100</v>
      </c>
      <c r="K151">
        <v>100</v>
      </c>
      <c r="L151"/>
      <c r="M151" s="1">
        <f t="shared" si="30"/>
        <v>920</v>
      </c>
      <c r="N151" s="1">
        <f t="shared" si="29"/>
        <v>7</v>
      </c>
    </row>
    <row r="152" spans="1:14" x14ac:dyDescent="0.25">
      <c r="A152" s="6" t="s">
        <v>151</v>
      </c>
      <c r="B152">
        <v>100</v>
      </c>
      <c r="C152"/>
      <c r="D152"/>
      <c r="E152"/>
      <c r="F152"/>
      <c r="G152"/>
      <c r="H152"/>
      <c r="I152"/>
      <c r="J152"/>
      <c r="K152"/>
      <c r="L152"/>
      <c r="M152" s="1">
        <f t="shared" si="30"/>
        <v>100</v>
      </c>
      <c r="N152" s="1">
        <f t="shared" si="29"/>
        <v>1</v>
      </c>
    </row>
    <row r="153" spans="1:14" x14ac:dyDescent="0.25">
      <c r="A153" s="6" t="s">
        <v>181</v>
      </c>
      <c r="B153"/>
      <c r="C153"/>
      <c r="D153"/>
      <c r="E153"/>
      <c r="F153">
        <v>100</v>
      </c>
      <c r="G153"/>
      <c r="H153"/>
      <c r="I153"/>
      <c r="J153"/>
      <c r="K153"/>
      <c r="L153"/>
      <c r="M153" s="1">
        <f t="shared" si="30"/>
        <v>100</v>
      </c>
      <c r="N153" s="1">
        <f t="shared" si="29"/>
        <v>1</v>
      </c>
    </row>
    <row r="154" spans="1:14" x14ac:dyDescent="0.25">
      <c r="A154" s="6" t="s">
        <v>112</v>
      </c>
      <c r="B154">
        <v>100</v>
      </c>
      <c r="C154">
        <v>100</v>
      </c>
      <c r="D154">
        <v>100</v>
      </c>
      <c r="E154"/>
      <c r="F154">
        <v>100</v>
      </c>
      <c r="G154"/>
      <c r="H154"/>
      <c r="I154"/>
      <c r="J154">
        <v>100</v>
      </c>
      <c r="K154">
        <v>100</v>
      </c>
      <c r="L154"/>
      <c r="M154" s="1">
        <f t="shared" si="30"/>
        <v>600</v>
      </c>
      <c r="N154" s="1">
        <f t="shared" si="29"/>
        <v>6</v>
      </c>
    </row>
    <row r="155" spans="1:14" x14ac:dyDescent="0.25">
      <c r="A155" s="6" t="s">
        <v>107</v>
      </c>
      <c r="B155"/>
      <c r="C155"/>
      <c r="D155"/>
      <c r="E155">
        <v>100</v>
      </c>
      <c r="F155">
        <v>100</v>
      </c>
      <c r="G155"/>
      <c r="H155">
        <v>100</v>
      </c>
      <c r="I155">
        <v>100</v>
      </c>
      <c r="J155"/>
      <c r="K155">
        <v>100</v>
      </c>
      <c r="L155"/>
      <c r="M155" s="1">
        <f t="shared" si="30"/>
        <v>500</v>
      </c>
      <c r="N155" s="1">
        <f t="shared" si="29"/>
        <v>5</v>
      </c>
    </row>
    <row r="156" spans="1:14" x14ac:dyDescent="0.25">
      <c r="A156" s="6" t="s">
        <v>88</v>
      </c>
      <c r="B156"/>
      <c r="C156">
        <v>100</v>
      </c>
      <c r="D156">
        <v>100</v>
      </c>
      <c r="E156">
        <f>100+10</f>
        <v>110</v>
      </c>
      <c r="F156">
        <v>100</v>
      </c>
      <c r="G156">
        <v>100</v>
      </c>
      <c r="H156"/>
      <c r="I156">
        <f>100+82.2+10</f>
        <v>192.2</v>
      </c>
      <c r="J156">
        <f>100+220</f>
        <v>320</v>
      </c>
      <c r="K156">
        <v>100</v>
      </c>
      <c r="L156"/>
      <c r="M156" s="1">
        <f t="shared" si="30"/>
        <v>1122.2</v>
      </c>
      <c r="N156" s="1">
        <f t="shared" si="29"/>
        <v>8</v>
      </c>
    </row>
    <row r="157" spans="1:14" x14ac:dyDescent="0.25">
      <c r="A157" s="6" t="s">
        <v>115</v>
      </c>
      <c r="B157">
        <f>44+100</f>
        <v>144</v>
      </c>
      <c r="C157"/>
      <c r="D157"/>
      <c r="E157"/>
      <c r="F157"/>
      <c r="G157"/>
      <c r="H157"/>
      <c r="I157"/>
      <c r="J157"/>
      <c r="K157"/>
      <c r="L157"/>
      <c r="M157" s="1">
        <f t="shared" si="30"/>
        <v>144</v>
      </c>
      <c r="N157" s="1">
        <f t="shared" si="29"/>
        <v>1</v>
      </c>
    </row>
    <row r="158" spans="1:14" x14ac:dyDescent="0.25">
      <c r="A158" s="6" t="s">
        <v>12</v>
      </c>
      <c r="B158"/>
      <c r="C158"/>
      <c r="D158"/>
      <c r="E158"/>
      <c r="F158"/>
      <c r="G158">
        <v>100</v>
      </c>
      <c r="H158">
        <v>100</v>
      </c>
      <c r="I158"/>
      <c r="J158"/>
      <c r="K158"/>
      <c r="L158"/>
      <c r="M158" s="1">
        <f t="shared" si="30"/>
        <v>200</v>
      </c>
      <c r="N158" s="1">
        <f t="shared" si="29"/>
        <v>2</v>
      </c>
    </row>
    <row r="159" spans="1:14" x14ac:dyDescent="0.25">
      <c r="A159" s="6" t="s">
        <v>206</v>
      </c>
      <c r="B159"/>
      <c r="C159"/>
      <c r="D159"/>
      <c r="E159"/>
      <c r="F159"/>
      <c r="G159"/>
      <c r="H159"/>
      <c r="I159"/>
      <c r="J159">
        <v>100</v>
      </c>
      <c r="K159"/>
      <c r="L159"/>
      <c r="M159" s="1">
        <f t="shared" ref="M159" si="31">SUM(B159:L159)</f>
        <v>100</v>
      </c>
      <c r="N159" s="1">
        <f t="shared" ref="N159" si="32">COUNT(B159:K159)</f>
        <v>1</v>
      </c>
    </row>
    <row r="160" spans="1:14" x14ac:dyDescent="0.25">
      <c r="A160" s="6" t="s">
        <v>87</v>
      </c>
      <c r="B160">
        <v>100</v>
      </c>
      <c r="C160"/>
      <c r="D160"/>
      <c r="E160"/>
      <c r="F160">
        <f>20+100</f>
        <v>120</v>
      </c>
      <c r="G160"/>
      <c r="H160">
        <v>100</v>
      </c>
      <c r="I160">
        <v>100</v>
      </c>
      <c r="J160"/>
      <c r="K160">
        <v>100</v>
      </c>
      <c r="L160"/>
      <c r="M160" s="1">
        <f t="shared" si="30"/>
        <v>520</v>
      </c>
      <c r="N160" s="1">
        <f t="shared" si="29"/>
        <v>5</v>
      </c>
    </row>
    <row r="161" spans="1:14" x14ac:dyDescent="0.25">
      <c r="A161" s="6" t="s">
        <v>50</v>
      </c>
      <c r="B161">
        <v>100</v>
      </c>
      <c r="C161"/>
      <c r="D161"/>
      <c r="E161"/>
      <c r="F161"/>
      <c r="G161"/>
      <c r="H161">
        <v>100</v>
      </c>
      <c r="I161"/>
      <c r="J161"/>
      <c r="K161"/>
      <c r="L161"/>
      <c r="M161" s="1">
        <f t="shared" si="30"/>
        <v>200</v>
      </c>
      <c r="N161" s="1">
        <f t="shared" si="29"/>
        <v>2</v>
      </c>
    </row>
    <row r="162" spans="1:14" x14ac:dyDescent="0.25">
      <c r="A162" s="6" t="s">
        <v>36</v>
      </c>
      <c r="B162"/>
      <c r="C162"/>
      <c r="D162"/>
      <c r="E162"/>
      <c r="F162">
        <f>100+215</f>
        <v>315</v>
      </c>
      <c r="G162">
        <v>100</v>
      </c>
      <c r="H162"/>
      <c r="I162"/>
      <c r="J162"/>
      <c r="K162"/>
      <c r="L162"/>
      <c r="M162" s="1">
        <f t="shared" si="30"/>
        <v>415</v>
      </c>
      <c r="N162" s="1">
        <f t="shared" si="29"/>
        <v>2</v>
      </c>
    </row>
    <row r="163" spans="1:14" x14ac:dyDescent="0.25">
      <c r="A163" s="6" t="s">
        <v>7</v>
      </c>
      <c r="B163">
        <f>54+100</f>
        <v>154</v>
      </c>
      <c r="C163">
        <v>100</v>
      </c>
      <c r="D163">
        <v>100</v>
      </c>
      <c r="E163">
        <f>100+70</f>
        <v>170</v>
      </c>
      <c r="F163">
        <v>100</v>
      </c>
      <c r="G163">
        <v>100</v>
      </c>
      <c r="H163">
        <f>100+20</f>
        <v>120</v>
      </c>
      <c r="I163">
        <v>100</v>
      </c>
      <c r="J163">
        <v>100</v>
      </c>
      <c r="K163">
        <f>100+97.5</f>
        <v>197.5</v>
      </c>
      <c r="L163"/>
      <c r="M163" s="1">
        <f t="shared" si="30"/>
        <v>1241.5</v>
      </c>
      <c r="N163" s="1">
        <f t="shared" si="29"/>
        <v>10</v>
      </c>
    </row>
    <row r="164" spans="1:14" x14ac:dyDescent="0.25">
      <c r="A164" s="6" t="s">
        <v>68</v>
      </c>
      <c r="B164">
        <v>100</v>
      </c>
      <c r="C164">
        <v>100</v>
      </c>
      <c r="D164"/>
      <c r="E164"/>
      <c r="F164">
        <f>100+143</f>
        <v>243</v>
      </c>
      <c r="G164">
        <v>100</v>
      </c>
      <c r="H164">
        <f>100+160</f>
        <v>260</v>
      </c>
      <c r="I164">
        <v>100</v>
      </c>
      <c r="J164">
        <f>100+220</f>
        <v>320</v>
      </c>
      <c r="K164">
        <f>100+65</f>
        <v>165</v>
      </c>
      <c r="L164"/>
      <c r="M164" s="1">
        <f t="shared" si="30"/>
        <v>1388</v>
      </c>
      <c r="N164" s="1">
        <f t="shared" si="29"/>
        <v>8</v>
      </c>
    </row>
    <row r="165" spans="1:14" x14ac:dyDescent="0.25">
      <c r="A165" s="6" t="s">
        <v>80</v>
      </c>
      <c r="B165">
        <f>90+100</f>
        <v>190</v>
      </c>
      <c r="C165">
        <v>100</v>
      </c>
      <c r="D165">
        <v>100</v>
      </c>
      <c r="E165"/>
      <c r="F165">
        <f>20+100+72</f>
        <v>192</v>
      </c>
      <c r="G165"/>
      <c r="H165">
        <f>100+100</f>
        <v>200</v>
      </c>
      <c r="I165"/>
      <c r="J165">
        <v>100</v>
      </c>
      <c r="K165"/>
      <c r="L165"/>
      <c r="M165" s="1">
        <f t="shared" si="30"/>
        <v>882</v>
      </c>
      <c r="N165" s="1">
        <f t="shared" si="29"/>
        <v>6</v>
      </c>
    </row>
    <row r="166" spans="1:14" x14ac:dyDescent="0.25">
      <c r="A166" s="6" t="s">
        <v>155</v>
      </c>
      <c r="B166"/>
      <c r="C166">
        <v>100</v>
      </c>
      <c r="D166"/>
      <c r="E166"/>
      <c r="F166"/>
      <c r="G166"/>
      <c r="H166"/>
      <c r="I166"/>
      <c r="J166"/>
      <c r="K166"/>
      <c r="L166"/>
      <c r="M166" s="1">
        <f t="shared" si="30"/>
        <v>100</v>
      </c>
      <c r="N166" s="1">
        <f t="shared" si="29"/>
        <v>1</v>
      </c>
    </row>
    <row r="167" spans="1:14" x14ac:dyDescent="0.25">
      <c r="A167" s="6" t="s">
        <v>142</v>
      </c>
      <c r="B167">
        <f>66+10+100</f>
        <v>176</v>
      </c>
      <c r="C167"/>
      <c r="D167"/>
      <c r="E167">
        <v>100</v>
      </c>
      <c r="F167"/>
      <c r="G167"/>
      <c r="H167">
        <v>100</v>
      </c>
      <c r="I167"/>
      <c r="J167"/>
      <c r="K167"/>
      <c r="L167"/>
      <c r="M167" s="1">
        <f t="shared" si="30"/>
        <v>376</v>
      </c>
      <c r="N167" s="1">
        <f t="shared" si="29"/>
        <v>3</v>
      </c>
    </row>
    <row r="168" spans="1:14" x14ac:dyDescent="0.25">
      <c r="A168" s="6" t="s">
        <v>143</v>
      </c>
      <c r="B168">
        <f>110+100</f>
        <v>210</v>
      </c>
      <c r="C168">
        <v>100</v>
      </c>
      <c r="D168">
        <v>100</v>
      </c>
      <c r="E168">
        <v>100</v>
      </c>
      <c r="F168"/>
      <c r="G168">
        <v>100</v>
      </c>
      <c r="H168">
        <f>100+250</f>
        <v>350</v>
      </c>
      <c r="I168">
        <f>100+137.5</f>
        <v>237.5</v>
      </c>
      <c r="J168">
        <v>100</v>
      </c>
      <c r="K168">
        <f>100+120</f>
        <v>220</v>
      </c>
      <c r="L168"/>
      <c r="M168" s="1">
        <f t="shared" si="30"/>
        <v>1517.5</v>
      </c>
      <c r="N168" s="1">
        <f t="shared" si="29"/>
        <v>9</v>
      </c>
    </row>
    <row r="169" spans="1:14" x14ac:dyDescent="0.25">
      <c r="A169" s="6" t="s">
        <v>35</v>
      </c>
      <c r="B169">
        <v>100</v>
      </c>
      <c r="C169"/>
      <c r="D169"/>
      <c r="E169">
        <f>100+46</f>
        <v>146</v>
      </c>
      <c r="F169">
        <v>100</v>
      </c>
      <c r="G169"/>
      <c r="H169"/>
      <c r="I169">
        <v>100</v>
      </c>
      <c r="J169">
        <f>100+20</f>
        <v>120</v>
      </c>
      <c r="K169"/>
      <c r="L169"/>
      <c r="M169" s="1">
        <f t="shared" si="30"/>
        <v>566</v>
      </c>
      <c r="N169" s="1">
        <f t="shared" si="29"/>
        <v>5</v>
      </c>
    </row>
    <row r="170" spans="1:14" x14ac:dyDescent="0.25">
      <c r="A170" s="6" t="s">
        <v>170</v>
      </c>
      <c r="B170"/>
      <c r="C170"/>
      <c r="D170"/>
      <c r="E170"/>
      <c r="F170">
        <v>100</v>
      </c>
      <c r="G170"/>
      <c r="H170">
        <v>100</v>
      </c>
      <c r="I170">
        <v>100</v>
      </c>
      <c r="J170">
        <f>100+100</f>
        <v>200</v>
      </c>
      <c r="K170">
        <v>100</v>
      </c>
      <c r="L170"/>
      <c r="M170" s="1">
        <f t="shared" si="30"/>
        <v>600</v>
      </c>
      <c r="N170" s="1">
        <f t="shared" si="29"/>
        <v>5</v>
      </c>
    </row>
    <row r="171" spans="1:14" x14ac:dyDescent="0.25">
      <c r="A171" s="6" t="s">
        <v>96</v>
      </c>
      <c r="B171">
        <v>100</v>
      </c>
      <c r="C171">
        <f>100+10</f>
        <v>110</v>
      </c>
      <c r="D171">
        <f>180+100</f>
        <v>280</v>
      </c>
      <c r="E171"/>
      <c r="F171"/>
      <c r="G171"/>
      <c r="H171"/>
      <c r="I171"/>
      <c r="J171"/>
      <c r="K171"/>
      <c r="L171"/>
      <c r="M171" s="1">
        <f t="shared" si="30"/>
        <v>490</v>
      </c>
      <c r="N171" s="1">
        <f t="shared" si="29"/>
        <v>3</v>
      </c>
    </row>
    <row r="172" spans="1:14" x14ac:dyDescent="0.25">
      <c r="A172" s="6" t="s">
        <v>166</v>
      </c>
      <c r="B172"/>
      <c r="C172"/>
      <c r="D172"/>
      <c r="E172"/>
      <c r="F172">
        <f>20+100</f>
        <v>120</v>
      </c>
      <c r="G172"/>
      <c r="H172"/>
      <c r="I172"/>
      <c r="J172"/>
      <c r="K172"/>
      <c r="L172"/>
      <c r="M172" s="1">
        <f t="shared" si="30"/>
        <v>120</v>
      </c>
      <c r="N172" s="1">
        <f t="shared" si="29"/>
        <v>1</v>
      </c>
    </row>
    <row r="173" spans="1:14" x14ac:dyDescent="0.25">
      <c r="A173" s="6" t="s">
        <v>128</v>
      </c>
      <c r="B173">
        <v>100</v>
      </c>
      <c r="C173"/>
      <c r="D173"/>
      <c r="E173"/>
      <c r="F173"/>
      <c r="G173"/>
      <c r="H173"/>
      <c r="I173"/>
      <c r="J173"/>
      <c r="K173"/>
      <c r="L173"/>
      <c r="M173" s="1">
        <f t="shared" si="30"/>
        <v>100</v>
      </c>
      <c r="N173" s="1">
        <f t="shared" si="29"/>
        <v>1</v>
      </c>
    </row>
    <row r="174" spans="1:14" x14ac:dyDescent="0.25">
      <c r="A174" s="6" t="s">
        <v>66</v>
      </c>
      <c r="B174">
        <v>100</v>
      </c>
      <c r="C174">
        <f>100+60</f>
        <v>160</v>
      </c>
      <c r="D174">
        <f>20+240+100</f>
        <v>360</v>
      </c>
      <c r="E174">
        <v>100</v>
      </c>
      <c r="F174">
        <f>20+100+286</f>
        <v>406</v>
      </c>
      <c r="G174">
        <v>100</v>
      </c>
      <c r="H174">
        <v>100</v>
      </c>
      <c r="I174">
        <v>100</v>
      </c>
      <c r="J174">
        <v>100</v>
      </c>
      <c r="K174">
        <f>100+97.5</f>
        <v>197.5</v>
      </c>
      <c r="L174"/>
      <c r="M174" s="1">
        <f t="shared" si="30"/>
        <v>1723.5</v>
      </c>
      <c r="N174" s="1">
        <f t="shared" ref="N174:N195" si="33">COUNT(B174:K174)</f>
        <v>10</v>
      </c>
    </row>
    <row r="175" spans="1:14" x14ac:dyDescent="0.25">
      <c r="A175" s="6" t="s">
        <v>45</v>
      </c>
      <c r="B175"/>
      <c r="C175"/>
      <c r="D175">
        <v>100</v>
      </c>
      <c r="E175">
        <f>100+90</f>
        <v>190</v>
      </c>
      <c r="F175">
        <f>100+180</f>
        <v>280</v>
      </c>
      <c r="G175"/>
      <c r="H175">
        <v>100</v>
      </c>
      <c r="I175">
        <f>100+30</f>
        <v>130</v>
      </c>
      <c r="J175">
        <f>100+160</f>
        <v>260</v>
      </c>
      <c r="K175"/>
      <c r="L175"/>
      <c r="M175" s="1">
        <f t="shared" si="30"/>
        <v>1060</v>
      </c>
      <c r="N175" s="1">
        <f t="shared" si="33"/>
        <v>6</v>
      </c>
    </row>
    <row r="176" spans="1:14" x14ac:dyDescent="0.25">
      <c r="A176" s="6" t="s">
        <v>22</v>
      </c>
      <c r="B176"/>
      <c r="C176"/>
      <c r="D176">
        <v>100</v>
      </c>
      <c r="E176"/>
      <c r="F176">
        <v>100</v>
      </c>
      <c r="G176">
        <v>100</v>
      </c>
      <c r="H176">
        <v>100</v>
      </c>
      <c r="I176"/>
      <c r="J176">
        <v>100</v>
      </c>
      <c r="K176">
        <v>100</v>
      </c>
      <c r="L176"/>
      <c r="M176" s="1">
        <f t="shared" ref="M176:M195" si="34">SUM(B176:L176)</f>
        <v>600</v>
      </c>
      <c r="N176" s="1">
        <f t="shared" si="33"/>
        <v>6</v>
      </c>
    </row>
    <row r="177" spans="1:14" x14ac:dyDescent="0.25">
      <c r="A177" s="6" t="s">
        <v>152</v>
      </c>
      <c r="B177">
        <v>100</v>
      </c>
      <c r="C177"/>
      <c r="D177"/>
      <c r="E177"/>
      <c r="F177"/>
      <c r="G177"/>
      <c r="H177"/>
      <c r="I177"/>
      <c r="J177"/>
      <c r="K177"/>
      <c r="L177"/>
      <c r="M177" s="1">
        <f t="shared" si="34"/>
        <v>100</v>
      </c>
      <c r="N177" s="1">
        <f t="shared" si="33"/>
        <v>1</v>
      </c>
    </row>
    <row r="178" spans="1:14" x14ac:dyDescent="0.25">
      <c r="A178" s="6" t="s">
        <v>16</v>
      </c>
      <c r="B178"/>
      <c r="C178"/>
      <c r="D178">
        <f>20+100</f>
        <v>120</v>
      </c>
      <c r="E178">
        <f>100+90</f>
        <v>190</v>
      </c>
      <c r="F178">
        <v>100</v>
      </c>
      <c r="G178"/>
      <c r="H178">
        <f>100+100</f>
        <v>200</v>
      </c>
      <c r="I178"/>
      <c r="J178"/>
      <c r="K178"/>
      <c r="L178"/>
      <c r="M178" s="1">
        <f t="shared" si="34"/>
        <v>610</v>
      </c>
      <c r="N178" s="1">
        <f t="shared" si="33"/>
        <v>4</v>
      </c>
    </row>
    <row r="179" spans="1:14" x14ac:dyDescent="0.25">
      <c r="A179" s="6" t="s">
        <v>101</v>
      </c>
      <c r="B179">
        <f>40+100</f>
        <v>140</v>
      </c>
      <c r="C179"/>
      <c r="D179">
        <f>120+100</f>
        <v>220</v>
      </c>
      <c r="E179"/>
      <c r="F179"/>
      <c r="G179"/>
      <c r="H179"/>
      <c r="I179">
        <f>100+10</f>
        <v>110</v>
      </c>
      <c r="J179"/>
      <c r="K179"/>
      <c r="L179"/>
      <c r="M179" s="1">
        <f t="shared" si="34"/>
        <v>470</v>
      </c>
      <c r="N179" s="1">
        <f t="shared" si="33"/>
        <v>3</v>
      </c>
    </row>
    <row r="180" spans="1:14" x14ac:dyDescent="0.25">
      <c r="A180" s="6" t="s">
        <v>71</v>
      </c>
      <c r="B180"/>
      <c r="C180">
        <f>100+10</f>
        <v>110</v>
      </c>
      <c r="D180">
        <f>20+100</f>
        <v>120</v>
      </c>
      <c r="E180">
        <v>100</v>
      </c>
      <c r="F180"/>
      <c r="G180"/>
      <c r="H180">
        <f>100+220</f>
        <v>320</v>
      </c>
      <c r="I180"/>
      <c r="J180"/>
      <c r="K180"/>
      <c r="L180"/>
      <c r="M180" s="1">
        <f t="shared" si="34"/>
        <v>650</v>
      </c>
      <c r="N180" s="1">
        <f t="shared" si="33"/>
        <v>4</v>
      </c>
    </row>
    <row r="181" spans="1:14" x14ac:dyDescent="0.25">
      <c r="A181" s="6" t="s">
        <v>58</v>
      </c>
      <c r="B181">
        <f>110+100</f>
        <v>210</v>
      </c>
      <c r="C181">
        <v>100</v>
      </c>
      <c r="D181">
        <v>100</v>
      </c>
      <c r="E181">
        <v>100</v>
      </c>
      <c r="F181">
        <v>100</v>
      </c>
      <c r="G181">
        <v>100</v>
      </c>
      <c r="H181">
        <v>100</v>
      </c>
      <c r="I181">
        <v>100</v>
      </c>
      <c r="J181">
        <v>100</v>
      </c>
      <c r="K181">
        <v>100</v>
      </c>
      <c r="L181"/>
      <c r="M181" s="1">
        <f t="shared" si="34"/>
        <v>1110</v>
      </c>
      <c r="N181" s="1">
        <f t="shared" si="33"/>
        <v>10</v>
      </c>
    </row>
    <row r="182" spans="1:14" x14ac:dyDescent="0.25">
      <c r="A182" s="6" t="s">
        <v>121</v>
      </c>
      <c r="B182"/>
      <c r="C182"/>
      <c r="D182">
        <v>100</v>
      </c>
      <c r="E182"/>
      <c r="F182"/>
      <c r="G182"/>
      <c r="H182"/>
      <c r="I182"/>
      <c r="J182"/>
      <c r="K182"/>
      <c r="L182"/>
      <c r="M182" s="1">
        <f t="shared" si="34"/>
        <v>100</v>
      </c>
      <c r="N182" s="1">
        <f t="shared" si="33"/>
        <v>1</v>
      </c>
    </row>
    <row r="183" spans="1:14" x14ac:dyDescent="0.25">
      <c r="A183" s="6" t="s">
        <v>43</v>
      </c>
      <c r="B183">
        <v>100</v>
      </c>
      <c r="C183"/>
      <c r="D183"/>
      <c r="E183"/>
      <c r="F183"/>
      <c r="G183"/>
      <c r="H183"/>
      <c r="I183"/>
      <c r="J183"/>
      <c r="K183"/>
      <c r="L183"/>
      <c r="M183" s="1">
        <f t="shared" si="34"/>
        <v>100</v>
      </c>
      <c r="N183" s="1">
        <f t="shared" si="33"/>
        <v>1</v>
      </c>
    </row>
    <row r="184" spans="1:14" x14ac:dyDescent="0.25">
      <c r="A184" s="6" t="s">
        <v>83</v>
      </c>
      <c r="B184">
        <v>100</v>
      </c>
      <c r="C184"/>
      <c r="D184"/>
      <c r="E184"/>
      <c r="F184"/>
      <c r="G184"/>
      <c r="H184"/>
      <c r="I184"/>
      <c r="J184"/>
      <c r="K184"/>
      <c r="L184"/>
      <c r="M184" s="1">
        <f t="shared" si="34"/>
        <v>100</v>
      </c>
      <c r="N184" s="1">
        <f t="shared" si="33"/>
        <v>1</v>
      </c>
    </row>
    <row r="185" spans="1:14" x14ac:dyDescent="0.25">
      <c r="A185" s="6" t="s">
        <v>93</v>
      </c>
      <c r="B185"/>
      <c r="C185"/>
      <c r="D185"/>
      <c r="E185"/>
      <c r="F185"/>
      <c r="G185">
        <v>100</v>
      </c>
      <c r="H185"/>
      <c r="I185"/>
      <c r="J185"/>
      <c r="K185"/>
      <c r="L185"/>
      <c r="M185" s="1">
        <f t="shared" si="34"/>
        <v>100</v>
      </c>
      <c r="N185" s="1">
        <f t="shared" si="33"/>
        <v>1</v>
      </c>
    </row>
    <row r="186" spans="1:14" x14ac:dyDescent="0.25">
      <c r="A186" s="6" t="s">
        <v>203</v>
      </c>
      <c r="B186"/>
      <c r="C186"/>
      <c r="D186"/>
      <c r="E186"/>
      <c r="F186"/>
      <c r="G186"/>
      <c r="H186"/>
      <c r="I186"/>
      <c r="J186">
        <v>100</v>
      </c>
      <c r="K186">
        <v>100</v>
      </c>
      <c r="L186"/>
      <c r="M186" s="1">
        <f t="shared" ref="M186" si="35">SUM(B186:L186)</f>
        <v>200</v>
      </c>
      <c r="N186" s="1">
        <f t="shared" ref="N186" si="36">COUNT(B186:K186)</f>
        <v>2</v>
      </c>
    </row>
    <row r="187" spans="1:14" x14ac:dyDescent="0.25">
      <c r="A187" s="6" t="s">
        <v>10</v>
      </c>
      <c r="B187">
        <v>100</v>
      </c>
      <c r="C187">
        <f>100+10</f>
        <v>110</v>
      </c>
      <c r="D187">
        <f>200+100</f>
        <v>300</v>
      </c>
      <c r="E187">
        <v>100</v>
      </c>
      <c r="F187">
        <v>100</v>
      </c>
      <c r="G187">
        <v>100</v>
      </c>
      <c r="H187">
        <v>100</v>
      </c>
      <c r="I187">
        <v>100</v>
      </c>
      <c r="J187">
        <v>100</v>
      </c>
      <c r="K187">
        <v>100</v>
      </c>
      <c r="L187"/>
      <c r="M187" s="1">
        <f t="shared" si="34"/>
        <v>1210</v>
      </c>
      <c r="N187" s="1">
        <f t="shared" si="33"/>
        <v>10</v>
      </c>
    </row>
    <row r="188" spans="1:14" x14ac:dyDescent="0.25">
      <c r="A188" s="6" t="s">
        <v>169</v>
      </c>
      <c r="B188"/>
      <c r="C188"/>
      <c r="D188"/>
      <c r="E188"/>
      <c r="F188">
        <f>100+299</f>
        <v>399</v>
      </c>
      <c r="G188"/>
      <c r="H188">
        <v>100</v>
      </c>
      <c r="I188">
        <v>100</v>
      </c>
      <c r="J188">
        <v>100</v>
      </c>
      <c r="K188">
        <v>100</v>
      </c>
      <c r="L188"/>
      <c r="M188" s="1">
        <f t="shared" si="34"/>
        <v>799</v>
      </c>
      <c r="N188" s="1">
        <f t="shared" si="33"/>
        <v>5</v>
      </c>
    </row>
    <row r="189" spans="1:14" x14ac:dyDescent="0.25">
      <c r="A189" s="6" t="s">
        <v>190</v>
      </c>
      <c r="B189"/>
      <c r="C189"/>
      <c r="D189"/>
      <c r="E189"/>
      <c r="F189"/>
      <c r="G189"/>
      <c r="H189">
        <f>100+100</f>
        <v>200</v>
      </c>
      <c r="I189"/>
      <c r="J189"/>
      <c r="K189"/>
      <c r="L189"/>
      <c r="M189" s="1">
        <f t="shared" si="34"/>
        <v>200</v>
      </c>
      <c r="N189" s="1">
        <f t="shared" si="33"/>
        <v>1</v>
      </c>
    </row>
    <row r="190" spans="1:14" x14ac:dyDescent="0.25">
      <c r="A190" s="6" t="s">
        <v>205</v>
      </c>
      <c r="B190"/>
      <c r="C190"/>
      <c r="D190"/>
      <c r="E190"/>
      <c r="F190"/>
      <c r="G190"/>
      <c r="H190"/>
      <c r="I190"/>
      <c r="J190">
        <v>100</v>
      </c>
      <c r="K190"/>
      <c r="L190"/>
      <c r="M190" s="1">
        <f t="shared" ref="M190" si="37">SUM(B190:L190)</f>
        <v>100</v>
      </c>
      <c r="N190" s="1">
        <f t="shared" ref="N190" si="38">COUNT(B190:K190)</f>
        <v>1</v>
      </c>
    </row>
    <row r="191" spans="1:14" x14ac:dyDescent="0.25">
      <c r="A191" s="6" t="s">
        <v>131</v>
      </c>
      <c r="B191">
        <v>100</v>
      </c>
      <c r="C191"/>
      <c r="D191">
        <f>200+100</f>
        <v>300</v>
      </c>
      <c r="E191">
        <f>100+70</f>
        <v>170</v>
      </c>
      <c r="F191">
        <v>100</v>
      </c>
      <c r="G191"/>
      <c r="H191">
        <v>100</v>
      </c>
      <c r="I191">
        <v>100</v>
      </c>
      <c r="J191"/>
      <c r="K191">
        <v>100</v>
      </c>
      <c r="L191"/>
      <c r="M191" s="1">
        <f t="shared" si="34"/>
        <v>970</v>
      </c>
      <c r="N191" s="1">
        <f t="shared" si="33"/>
        <v>7</v>
      </c>
    </row>
    <row r="192" spans="1:14" x14ac:dyDescent="0.25">
      <c r="A192" s="6" t="s">
        <v>202</v>
      </c>
      <c r="B192"/>
      <c r="C192"/>
      <c r="D192"/>
      <c r="E192"/>
      <c r="F192"/>
      <c r="G192"/>
      <c r="H192"/>
      <c r="I192"/>
      <c r="J192">
        <v>100</v>
      </c>
      <c r="K192"/>
      <c r="L192"/>
      <c r="M192" s="1">
        <f t="shared" ref="M192" si="39">SUM(B192:L192)</f>
        <v>100</v>
      </c>
      <c r="N192" s="1">
        <f t="shared" ref="N192" si="40">COUNT(B192:K192)</f>
        <v>1</v>
      </c>
    </row>
    <row r="193" spans="1:15" x14ac:dyDescent="0.25">
      <c r="A193" s="6" t="s">
        <v>175</v>
      </c>
      <c r="B193"/>
      <c r="C193"/>
      <c r="D193"/>
      <c r="E193"/>
      <c r="F193">
        <v>100</v>
      </c>
      <c r="G193"/>
      <c r="H193"/>
      <c r="I193"/>
      <c r="J193"/>
      <c r="K193"/>
      <c r="L193"/>
      <c r="M193" s="1">
        <f t="shared" si="34"/>
        <v>100</v>
      </c>
      <c r="N193" s="1">
        <f t="shared" si="33"/>
        <v>1</v>
      </c>
    </row>
    <row r="194" spans="1:15" x14ac:dyDescent="0.25">
      <c r="A194" s="6" t="s">
        <v>73</v>
      </c>
      <c r="B194"/>
      <c r="C194">
        <v>100</v>
      </c>
      <c r="D194"/>
      <c r="E194"/>
      <c r="F194">
        <v>100</v>
      </c>
      <c r="G194"/>
      <c r="H194">
        <v>100</v>
      </c>
      <c r="I194"/>
      <c r="J194"/>
      <c r="K194"/>
      <c r="L194"/>
      <c r="M194" s="1">
        <f t="shared" si="34"/>
        <v>300</v>
      </c>
      <c r="N194" s="1">
        <f t="shared" si="33"/>
        <v>3</v>
      </c>
    </row>
    <row r="195" spans="1:15" x14ac:dyDescent="0.25">
      <c r="A195" s="6" t="s">
        <v>188</v>
      </c>
      <c r="B195"/>
      <c r="C195"/>
      <c r="D195"/>
      <c r="E195"/>
      <c r="F195"/>
      <c r="G195">
        <v>100</v>
      </c>
      <c r="H195"/>
      <c r="I195"/>
      <c r="J195"/>
      <c r="K195"/>
      <c r="L195"/>
      <c r="M195" s="1">
        <f t="shared" si="34"/>
        <v>100</v>
      </c>
      <c r="N195" s="1">
        <f t="shared" si="33"/>
        <v>1</v>
      </c>
    </row>
    <row r="196" spans="1:15" x14ac:dyDescent="0.25">
      <c r="A196" s="2"/>
      <c r="B196"/>
      <c r="C196"/>
      <c r="D196"/>
      <c r="E196"/>
      <c r="F196"/>
      <c r="G196"/>
      <c r="H196"/>
      <c r="I196"/>
      <c r="J196"/>
      <c r="K196"/>
      <c r="L196"/>
      <c r="M196" s="1" t="s">
        <v>103</v>
      </c>
      <c r="N196" s="1" t="s">
        <v>103</v>
      </c>
    </row>
    <row r="197" spans="1:15" x14ac:dyDescent="0.25">
      <c r="A197" s="2" t="s">
        <v>99</v>
      </c>
      <c r="B197" s="1">
        <f t="shared" ref="B197:K197" si="41">COUNT(B4:B196)</f>
        <v>80</v>
      </c>
      <c r="C197" s="1">
        <f t="shared" si="41"/>
        <v>58</v>
      </c>
      <c r="D197" s="1">
        <f t="shared" si="41"/>
        <v>63</v>
      </c>
      <c r="E197" s="1">
        <f t="shared" si="41"/>
        <v>48</v>
      </c>
      <c r="F197" s="1">
        <f t="shared" si="41"/>
        <v>101</v>
      </c>
      <c r="G197" s="1">
        <f t="shared" si="41"/>
        <v>49</v>
      </c>
      <c r="H197" s="1">
        <f t="shared" si="41"/>
        <v>79</v>
      </c>
      <c r="I197" s="1">
        <f t="shared" si="41"/>
        <v>68</v>
      </c>
      <c r="J197" s="1">
        <f t="shared" si="41"/>
        <v>70</v>
      </c>
      <c r="K197" s="1">
        <f t="shared" si="41"/>
        <v>76</v>
      </c>
      <c r="L197" s="1" t="s">
        <v>103</v>
      </c>
      <c r="M197" s="1">
        <f>COUNT(M4:M195)</f>
        <v>192</v>
      </c>
      <c r="N197" s="1">
        <f>COUNT(N4:N195)</f>
        <v>192</v>
      </c>
      <c r="O197" s="1" t="s">
        <v>103</v>
      </c>
    </row>
    <row r="198" spans="1:15" x14ac:dyDescent="0.25">
      <c r="A198" s="2"/>
      <c r="I198" s="1"/>
      <c r="J198" s="1"/>
    </row>
    <row r="199" spans="1:15" x14ac:dyDescent="0.25">
      <c r="A199" s="2"/>
      <c r="I199" s="1"/>
      <c r="J199" s="1"/>
    </row>
    <row r="200" spans="1:15" x14ac:dyDescent="0.25">
      <c r="A200" s="2"/>
      <c r="I200" s="1"/>
      <c r="J200" s="1"/>
    </row>
    <row r="201" spans="1:15" x14ac:dyDescent="0.25">
      <c r="A201" s="2"/>
      <c r="I201" s="1"/>
      <c r="J201" s="1"/>
    </row>
    <row r="202" spans="1:15" x14ac:dyDescent="0.25">
      <c r="A202" s="2"/>
      <c r="I202" s="1"/>
      <c r="J202" s="1"/>
    </row>
    <row r="203" spans="1:15" x14ac:dyDescent="0.25">
      <c r="A203" s="2"/>
      <c r="I203" s="1"/>
      <c r="J203" s="1"/>
    </row>
    <row r="204" spans="1:15" x14ac:dyDescent="0.25">
      <c r="A204" s="2"/>
      <c r="I204" s="1"/>
      <c r="J204" s="1"/>
    </row>
    <row r="205" spans="1:15" x14ac:dyDescent="0.25">
      <c r="A205" s="2"/>
      <c r="I205" s="1"/>
      <c r="J205" s="1"/>
    </row>
    <row r="206" spans="1:15" x14ac:dyDescent="0.25">
      <c r="A206" s="2"/>
      <c r="I206" s="1"/>
      <c r="J206" s="1"/>
    </row>
    <row r="207" spans="1:15" x14ac:dyDescent="0.25">
      <c r="A207" s="2"/>
      <c r="I207" s="1"/>
      <c r="J207" s="1"/>
    </row>
    <row r="208" spans="1:15" x14ac:dyDescent="0.25">
      <c r="A208" s="2"/>
      <c r="I208" s="1"/>
      <c r="J208" s="1"/>
    </row>
    <row r="209" spans="1:10" x14ac:dyDescent="0.25">
      <c r="A209" s="2"/>
      <c r="I209" s="1"/>
      <c r="J209" s="1"/>
    </row>
    <row r="210" spans="1:10" x14ac:dyDescent="0.25">
      <c r="A210" s="2"/>
      <c r="I210" s="1"/>
      <c r="J210" s="1"/>
    </row>
    <row r="211" spans="1:10" x14ac:dyDescent="0.25">
      <c r="A211" s="2"/>
      <c r="I211" s="1"/>
      <c r="J211" s="1"/>
    </row>
    <row r="212" spans="1:10" x14ac:dyDescent="0.25">
      <c r="A212" s="2"/>
      <c r="I212" s="1"/>
      <c r="J212" s="1"/>
    </row>
    <row r="213" spans="1:10" x14ac:dyDescent="0.25">
      <c r="A213" s="2"/>
      <c r="I213" s="1"/>
      <c r="J213" s="1"/>
    </row>
    <row r="214" spans="1:10" x14ac:dyDescent="0.25">
      <c r="A214" s="2"/>
      <c r="I214" s="1"/>
      <c r="J214" s="1"/>
    </row>
    <row r="215" spans="1:10" x14ac:dyDescent="0.25">
      <c r="A215" s="2"/>
      <c r="I215" s="1"/>
      <c r="J215" s="1"/>
    </row>
    <row r="216" spans="1:10" x14ac:dyDescent="0.25">
      <c r="A216" s="2"/>
      <c r="I216" s="1"/>
      <c r="J216" s="1"/>
    </row>
    <row r="217" spans="1:10" x14ac:dyDescent="0.25">
      <c r="A217" s="2"/>
      <c r="I217" s="1"/>
      <c r="J217" s="1"/>
    </row>
    <row r="218" spans="1:10" x14ac:dyDescent="0.25">
      <c r="A218" s="2"/>
      <c r="I218" s="1"/>
      <c r="J218" s="1"/>
    </row>
    <row r="219" spans="1:10" x14ac:dyDescent="0.25">
      <c r="A219" s="2"/>
      <c r="I219" s="1"/>
      <c r="J219" s="1"/>
    </row>
    <row r="220" spans="1:10" x14ac:dyDescent="0.25">
      <c r="A220" s="2"/>
      <c r="I220" s="1"/>
      <c r="J220" s="1"/>
    </row>
    <row r="221" spans="1:10" x14ac:dyDescent="0.25">
      <c r="A221" s="2"/>
      <c r="I221" s="1"/>
      <c r="J221" s="1"/>
    </row>
    <row r="222" spans="1:10" x14ac:dyDescent="0.25">
      <c r="A222" s="2"/>
      <c r="I222" s="1"/>
      <c r="J222" s="1"/>
    </row>
    <row r="223" spans="1:10" x14ac:dyDescent="0.25">
      <c r="A223" s="2"/>
      <c r="I223" s="1"/>
      <c r="J223" s="1"/>
    </row>
    <row r="224" spans="1:10" x14ac:dyDescent="0.25">
      <c r="A224" s="2"/>
      <c r="I224" s="1"/>
      <c r="J224" s="1"/>
    </row>
    <row r="225" spans="1:10" x14ac:dyDescent="0.25">
      <c r="A225" s="2"/>
      <c r="I225" s="1"/>
      <c r="J225" s="1"/>
    </row>
    <row r="226" spans="1:10" x14ac:dyDescent="0.25">
      <c r="I226" s="1"/>
      <c r="J226" s="1"/>
    </row>
    <row r="227" spans="1:10" x14ac:dyDescent="0.25">
      <c r="I227" s="1"/>
      <c r="J227" s="1"/>
    </row>
    <row r="228" spans="1:10" x14ac:dyDescent="0.25">
      <c r="I228" s="1"/>
      <c r="J228" s="1"/>
    </row>
    <row r="229" spans="1:10" x14ac:dyDescent="0.25">
      <c r="I229" s="1"/>
      <c r="J229" s="1"/>
    </row>
    <row r="230" spans="1:10" x14ac:dyDescent="0.25">
      <c r="I230" s="1"/>
      <c r="J230" s="1"/>
    </row>
    <row r="231" spans="1:10" x14ac:dyDescent="0.25">
      <c r="I231" s="1"/>
      <c r="J231" s="1"/>
    </row>
    <row r="232" spans="1:10" x14ac:dyDescent="0.25">
      <c r="I232" s="1"/>
      <c r="J232" s="1"/>
    </row>
    <row r="233" spans="1:10" x14ac:dyDescent="0.25">
      <c r="I233" s="1"/>
      <c r="J233" s="1"/>
    </row>
    <row r="234" spans="1:10" x14ac:dyDescent="0.25">
      <c r="I234" s="1"/>
      <c r="J234" s="1"/>
    </row>
    <row r="235" spans="1:10" x14ac:dyDescent="0.25">
      <c r="I235" s="1"/>
      <c r="J235" s="1"/>
    </row>
    <row r="236" spans="1:10" x14ac:dyDescent="0.25">
      <c r="I236" s="1"/>
      <c r="J236" s="1"/>
    </row>
    <row r="237" spans="1:10" x14ac:dyDescent="0.25">
      <c r="I237" s="1"/>
      <c r="J237" s="1"/>
    </row>
    <row r="238" spans="1:10" x14ac:dyDescent="0.25">
      <c r="I238" s="1"/>
      <c r="J238" s="1"/>
    </row>
    <row r="239" spans="1:10" x14ac:dyDescent="0.25">
      <c r="I239" s="1"/>
      <c r="J239" s="1"/>
    </row>
    <row r="240" spans="1:10" x14ac:dyDescent="0.25">
      <c r="I240" s="1"/>
      <c r="J240" s="1"/>
    </row>
    <row r="241" spans="9:10" x14ac:dyDescent="0.25">
      <c r="I241" s="1"/>
      <c r="J241" s="1"/>
    </row>
    <row r="242" spans="9:10" x14ac:dyDescent="0.25">
      <c r="I242" s="1"/>
      <c r="J242" s="1"/>
    </row>
    <row r="243" spans="9:10" x14ac:dyDescent="0.25">
      <c r="I243" s="1"/>
      <c r="J243" s="1"/>
    </row>
    <row r="244" spans="9:10" x14ac:dyDescent="0.25">
      <c r="I244" s="1"/>
      <c r="J244" s="1"/>
    </row>
    <row r="245" spans="9:10" x14ac:dyDescent="0.25">
      <c r="I245" s="1"/>
      <c r="J245" s="1"/>
    </row>
    <row r="246" spans="9:10" x14ac:dyDescent="0.25">
      <c r="I246" s="1"/>
      <c r="J246" s="1"/>
    </row>
    <row r="247" spans="9:10" x14ac:dyDescent="0.25">
      <c r="I247" s="1"/>
      <c r="J247" s="1"/>
    </row>
    <row r="248" spans="9:10" x14ac:dyDescent="0.25">
      <c r="I248" s="1"/>
      <c r="J248" s="1"/>
    </row>
    <row r="249" spans="9:10" x14ac:dyDescent="0.25">
      <c r="I249" s="1"/>
      <c r="J249" s="1"/>
    </row>
    <row r="250" spans="9:10" x14ac:dyDescent="0.25">
      <c r="I250" s="1"/>
      <c r="J250" s="1"/>
    </row>
    <row r="251" spans="9:10" x14ac:dyDescent="0.25">
      <c r="I251" s="1"/>
      <c r="J251" s="1"/>
    </row>
    <row r="252" spans="9:10" x14ac:dyDescent="0.25">
      <c r="I252" s="1"/>
      <c r="J252" s="1"/>
    </row>
    <row r="253" spans="9:10" x14ac:dyDescent="0.25">
      <c r="I253" s="1"/>
      <c r="J253" s="1"/>
    </row>
    <row r="254" spans="9:10" x14ac:dyDescent="0.25">
      <c r="I254" s="1"/>
      <c r="J254" s="1"/>
    </row>
    <row r="255" spans="9:10" x14ac:dyDescent="0.25">
      <c r="I255" s="1"/>
      <c r="J255" s="1"/>
    </row>
    <row r="256" spans="9:10" x14ac:dyDescent="0.25">
      <c r="I256" s="1"/>
      <c r="J256" s="1"/>
    </row>
    <row r="257" spans="9:10" x14ac:dyDescent="0.25">
      <c r="I257" s="1"/>
      <c r="J257" s="1"/>
    </row>
    <row r="258" spans="9:10" x14ac:dyDescent="0.25">
      <c r="I258" s="1"/>
      <c r="J258" s="1"/>
    </row>
    <row r="259" spans="9:10" x14ac:dyDescent="0.25">
      <c r="I259" s="1"/>
      <c r="J259" s="1"/>
    </row>
    <row r="260" spans="9:10" x14ac:dyDescent="0.25">
      <c r="I260" s="1"/>
      <c r="J260" s="1"/>
    </row>
    <row r="261" spans="9:10" x14ac:dyDescent="0.25">
      <c r="I261" s="1"/>
      <c r="J261" s="1"/>
    </row>
    <row r="262" spans="9:10" x14ac:dyDescent="0.25">
      <c r="I262" s="1"/>
      <c r="J262" s="1"/>
    </row>
    <row r="263" spans="9:10" x14ac:dyDescent="0.25">
      <c r="I263" s="1"/>
      <c r="J263" s="1"/>
    </row>
    <row r="264" spans="9:10" x14ac:dyDescent="0.25">
      <c r="I264" s="1"/>
      <c r="J264" s="1"/>
    </row>
    <row r="265" spans="9:10" x14ac:dyDescent="0.25">
      <c r="I265" s="1"/>
      <c r="J265" s="1"/>
    </row>
    <row r="266" spans="9:10" x14ac:dyDescent="0.25">
      <c r="I266" s="1"/>
      <c r="J266" s="1"/>
    </row>
    <row r="267" spans="9:10" x14ac:dyDescent="0.25">
      <c r="I267" s="1"/>
      <c r="J267" s="1"/>
    </row>
    <row r="268" spans="9:10" x14ac:dyDescent="0.25">
      <c r="I268" s="1"/>
      <c r="J268" s="1"/>
    </row>
    <row r="269" spans="9:10" x14ac:dyDescent="0.25">
      <c r="I269" s="1"/>
      <c r="J269" s="1"/>
    </row>
    <row r="270" spans="9:10" x14ac:dyDescent="0.25">
      <c r="I270" s="1"/>
      <c r="J270" s="1"/>
    </row>
    <row r="271" spans="9:10" x14ac:dyDescent="0.25">
      <c r="I271" s="1"/>
      <c r="J271" s="1"/>
    </row>
    <row r="272" spans="9:10" x14ac:dyDescent="0.25">
      <c r="I272" s="1"/>
      <c r="J272" s="1"/>
    </row>
    <row r="273" spans="9:10" x14ac:dyDescent="0.25">
      <c r="I273" s="1"/>
      <c r="J273" s="1"/>
    </row>
    <row r="274" spans="9:10" x14ac:dyDescent="0.25">
      <c r="I274" s="1"/>
      <c r="J274" s="1"/>
    </row>
    <row r="275" spans="9:10" x14ac:dyDescent="0.25">
      <c r="I275" s="1"/>
      <c r="J275" s="1"/>
    </row>
    <row r="276" spans="9:10" x14ac:dyDescent="0.25">
      <c r="I276" s="1"/>
      <c r="J276" s="1"/>
    </row>
    <row r="277" spans="9:10" x14ac:dyDescent="0.25">
      <c r="I277" s="1"/>
      <c r="J277" s="1"/>
    </row>
    <row r="278" spans="9:10" x14ac:dyDescent="0.25">
      <c r="I278" s="1"/>
      <c r="J278" s="1"/>
    </row>
    <row r="279" spans="9:10" x14ac:dyDescent="0.25">
      <c r="I279" s="1"/>
      <c r="J279" s="1"/>
    </row>
    <row r="280" spans="9:10" x14ac:dyDescent="0.25">
      <c r="I280" s="1"/>
      <c r="J280" s="1"/>
    </row>
    <row r="281" spans="9:10" x14ac:dyDescent="0.25">
      <c r="I281" s="1"/>
      <c r="J281" s="1"/>
    </row>
    <row r="282" spans="9:10" x14ac:dyDescent="0.25">
      <c r="I282" s="1"/>
      <c r="J282" s="1"/>
    </row>
    <row r="283" spans="9:10" x14ac:dyDescent="0.25">
      <c r="I283" s="1"/>
      <c r="J283" s="1"/>
    </row>
    <row r="284" spans="9:10" x14ac:dyDescent="0.25">
      <c r="I284" s="1"/>
      <c r="J284" s="1"/>
    </row>
    <row r="285" spans="9:10" x14ac:dyDescent="0.25">
      <c r="I285" s="1"/>
      <c r="J285" s="1"/>
    </row>
    <row r="286" spans="9:10" x14ac:dyDescent="0.25">
      <c r="I286" s="1"/>
      <c r="J286" s="1"/>
    </row>
    <row r="287" spans="9:10" x14ac:dyDescent="0.25">
      <c r="I287" s="1"/>
      <c r="J287" s="1"/>
    </row>
    <row r="288" spans="9:10" x14ac:dyDescent="0.25">
      <c r="I288" s="1"/>
      <c r="J288" s="1"/>
    </row>
    <row r="289" spans="9:10" x14ac:dyDescent="0.25">
      <c r="I289" s="1"/>
      <c r="J289" s="1"/>
    </row>
    <row r="290" spans="9:10" x14ac:dyDescent="0.25">
      <c r="I290" s="1"/>
      <c r="J290" s="1"/>
    </row>
    <row r="291" spans="9:10" x14ac:dyDescent="0.25">
      <c r="I291" s="1"/>
      <c r="J291" s="1"/>
    </row>
  </sheetData>
  <sortState ref="A4:N195">
    <sortCondition ref="A4:A19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02"/>
  <sheetViews>
    <sheetView tabSelected="1" topLeftCell="A38" workbookViewId="0">
      <selection activeCell="E36" sqref="E36"/>
    </sheetView>
  </sheetViews>
  <sheetFormatPr defaultRowHeight="24.95" customHeight="1" x14ac:dyDescent="0.35"/>
  <cols>
    <col min="1" max="1" width="27.7109375" style="12" bestFit="1" customWidth="1"/>
    <col min="2" max="2" width="16.42578125" style="16" customWidth="1"/>
  </cols>
  <sheetData>
    <row r="1" spans="1:2" ht="24.95" customHeight="1" x14ac:dyDescent="0.35">
      <c r="A1" s="8" t="s">
        <v>0</v>
      </c>
      <c r="B1" s="13" t="s">
        <v>5</v>
      </c>
    </row>
    <row r="2" spans="1:2" ht="24.95" customHeight="1" x14ac:dyDescent="0.35">
      <c r="A2" s="9" t="s">
        <v>215</v>
      </c>
      <c r="B2" s="13"/>
    </row>
    <row r="3" spans="1:2" ht="24.95" customHeight="1" x14ac:dyDescent="0.25">
      <c r="A3" s="17" t="s">
        <v>66</v>
      </c>
      <c r="B3" s="18">
        <v>1723.5</v>
      </c>
    </row>
    <row r="4" spans="1:2" ht="24.95" customHeight="1" x14ac:dyDescent="0.25">
      <c r="A4" s="17" t="s">
        <v>28</v>
      </c>
      <c r="B4" s="18">
        <v>1552</v>
      </c>
    </row>
    <row r="5" spans="1:2" ht="24.95" customHeight="1" x14ac:dyDescent="0.25">
      <c r="A5" s="17" t="s">
        <v>143</v>
      </c>
      <c r="B5" s="18">
        <v>1517.5</v>
      </c>
    </row>
    <row r="6" spans="1:2" ht="24.95" customHeight="1" x14ac:dyDescent="0.25">
      <c r="A6" s="17" t="s">
        <v>94</v>
      </c>
      <c r="B6" s="18">
        <v>1500</v>
      </c>
    </row>
    <row r="7" spans="1:2" ht="24.95" customHeight="1" x14ac:dyDescent="0.25">
      <c r="A7" s="17" t="s">
        <v>52</v>
      </c>
      <c r="B7" s="18">
        <v>1404</v>
      </c>
    </row>
    <row r="8" spans="1:2" ht="24.95" customHeight="1" x14ac:dyDescent="0.25">
      <c r="A8" s="17" t="s">
        <v>70</v>
      </c>
      <c r="B8" s="18">
        <v>1393.5</v>
      </c>
    </row>
    <row r="9" spans="1:2" ht="24.95" customHeight="1" x14ac:dyDescent="0.25">
      <c r="A9" s="17" t="s">
        <v>68</v>
      </c>
      <c r="B9" s="18">
        <v>1388</v>
      </c>
    </row>
    <row r="10" spans="1:2" ht="24.95" customHeight="1" x14ac:dyDescent="0.25">
      <c r="A10" s="17" t="s">
        <v>144</v>
      </c>
      <c r="B10" s="18">
        <v>1382.5</v>
      </c>
    </row>
    <row r="11" spans="1:2" ht="24.95" customHeight="1" x14ac:dyDescent="0.25">
      <c r="A11" s="17" t="s">
        <v>60</v>
      </c>
      <c r="B11" s="18">
        <v>1350</v>
      </c>
    </row>
    <row r="12" spans="1:2" ht="24.95" customHeight="1" x14ac:dyDescent="0.25">
      <c r="A12" s="17" t="s">
        <v>53</v>
      </c>
      <c r="B12" s="18">
        <v>1326.5</v>
      </c>
    </row>
    <row r="13" spans="1:2" ht="24.95" customHeight="1" x14ac:dyDescent="0.25">
      <c r="A13" s="17" t="s">
        <v>46</v>
      </c>
      <c r="B13" s="18">
        <v>1325</v>
      </c>
    </row>
    <row r="14" spans="1:2" ht="24.95" customHeight="1" x14ac:dyDescent="0.25">
      <c r="A14" s="17" t="s">
        <v>34</v>
      </c>
      <c r="B14" s="18">
        <v>1299</v>
      </c>
    </row>
    <row r="15" spans="1:2" ht="24.95" customHeight="1" x14ac:dyDescent="0.25">
      <c r="A15" s="17" t="s">
        <v>74</v>
      </c>
      <c r="B15" s="18">
        <v>1257.2</v>
      </c>
    </row>
    <row r="16" spans="1:2" ht="24.95" customHeight="1" x14ac:dyDescent="0.25">
      <c r="A16" s="17" t="s">
        <v>7</v>
      </c>
      <c r="B16" s="18">
        <v>1241.5</v>
      </c>
    </row>
    <row r="17" spans="1:2" ht="24.95" customHeight="1" x14ac:dyDescent="0.25">
      <c r="A17" s="17" t="s">
        <v>44</v>
      </c>
      <c r="B17" s="18">
        <v>1237.5</v>
      </c>
    </row>
    <row r="18" spans="1:2" ht="24.95" customHeight="1" x14ac:dyDescent="0.25">
      <c r="A18" s="17" t="s">
        <v>10</v>
      </c>
      <c r="B18" s="18">
        <v>1210</v>
      </c>
    </row>
    <row r="19" spans="1:2" ht="24.95" customHeight="1" x14ac:dyDescent="0.25">
      <c r="A19" s="17" t="s">
        <v>129</v>
      </c>
      <c r="B19" s="18">
        <v>1180</v>
      </c>
    </row>
    <row r="20" spans="1:2" ht="24.95" customHeight="1" x14ac:dyDescent="0.25">
      <c r="A20" s="17" t="s">
        <v>29</v>
      </c>
      <c r="B20" s="18">
        <v>1164</v>
      </c>
    </row>
    <row r="21" spans="1:2" ht="24.95" customHeight="1" x14ac:dyDescent="0.25">
      <c r="A21" s="17" t="s">
        <v>156</v>
      </c>
      <c r="B21" s="18">
        <v>1150</v>
      </c>
    </row>
    <row r="22" spans="1:2" ht="24.95" customHeight="1" x14ac:dyDescent="0.25">
      <c r="A22" s="17" t="s">
        <v>122</v>
      </c>
      <c r="B22" s="18">
        <v>1147.5</v>
      </c>
    </row>
    <row r="23" spans="1:2" ht="24.95" customHeight="1" x14ac:dyDescent="0.25">
      <c r="A23" s="17" t="s">
        <v>51</v>
      </c>
      <c r="B23" s="18">
        <v>1146</v>
      </c>
    </row>
    <row r="24" spans="1:2" ht="24.95" customHeight="1" x14ac:dyDescent="0.25">
      <c r="A24" s="17" t="s">
        <v>24</v>
      </c>
      <c r="B24" s="18">
        <v>1141</v>
      </c>
    </row>
    <row r="25" spans="1:2" ht="24.95" customHeight="1" x14ac:dyDescent="0.25">
      <c r="A25" s="17" t="s">
        <v>88</v>
      </c>
      <c r="B25" s="18">
        <v>1122.2</v>
      </c>
    </row>
    <row r="26" spans="1:2" ht="24.95" customHeight="1" x14ac:dyDescent="0.25">
      <c r="A26" s="17" t="s">
        <v>61</v>
      </c>
      <c r="B26" s="18">
        <v>1116</v>
      </c>
    </row>
    <row r="27" spans="1:2" ht="24.95" customHeight="1" x14ac:dyDescent="0.25">
      <c r="A27" s="17" t="s">
        <v>32</v>
      </c>
      <c r="B27" s="18">
        <v>1110</v>
      </c>
    </row>
    <row r="28" spans="1:2" ht="24.95" customHeight="1" x14ac:dyDescent="0.25">
      <c r="A28" s="17" t="s">
        <v>58</v>
      </c>
      <c r="B28" s="18">
        <v>1110</v>
      </c>
    </row>
    <row r="29" spans="1:2" ht="24.95" customHeight="1" x14ac:dyDescent="0.25">
      <c r="A29" s="17" t="s">
        <v>84</v>
      </c>
      <c r="B29" s="18">
        <v>1100</v>
      </c>
    </row>
    <row r="30" spans="1:2" ht="24.95" customHeight="1" x14ac:dyDescent="0.25">
      <c r="A30" s="17" t="s">
        <v>19</v>
      </c>
      <c r="B30" s="18">
        <v>1070</v>
      </c>
    </row>
    <row r="31" spans="1:2" ht="24.95" customHeight="1" x14ac:dyDescent="0.25">
      <c r="A31" s="17" t="s">
        <v>20</v>
      </c>
      <c r="B31" s="18">
        <v>1070</v>
      </c>
    </row>
    <row r="32" spans="1:2" ht="24.95" customHeight="1" x14ac:dyDescent="0.25">
      <c r="A32" s="17" t="s">
        <v>45</v>
      </c>
      <c r="B32" s="18">
        <v>1060</v>
      </c>
    </row>
    <row r="33" spans="1:2" ht="24.95" customHeight="1" x14ac:dyDescent="0.25">
      <c r="A33" s="17" t="s">
        <v>55</v>
      </c>
      <c r="B33" s="18">
        <v>1016</v>
      </c>
    </row>
    <row r="34" spans="1:2" ht="24.95" customHeight="1" x14ac:dyDescent="0.25">
      <c r="A34" s="17" t="s">
        <v>48</v>
      </c>
      <c r="B34" s="18">
        <v>1012.5</v>
      </c>
    </row>
    <row r="35" spans="1:2" ht="24.95" customHeight="1" x14ac:dyDescent="0.25">
      <c r="A35" s="17" t="s">
        <v>30</v>
      </c>
      <c r="B35" s="18">
        <v>1000</v>
      </c>
    </row>
    <row r="36" spans="1:2" ht="24.95" customHeight="1" x14ac:dyDescent="0.25">
      <c r="A36" s="17" t="s">
        <v>89</v>
      </c>
      <c r="B36" s="18">
        <v>987</v>
      </c>
    </row>
    <row r="37" spans="1:2" ht="24.95" customHeight="1" x14ac:dyDescent="0.25">
      <c r="A37" s="10" t="s">
        <v>131</v>
      </c>
      <c r="B37" s="14">
        <v>970</v>
      </c>
    </row>
    <row r="38" spans="1:2" ht="24.95" customHeight="1" x14ac:dyDescent="0.25">
      <c r="A38" s="10" t="s">
        <v>27</v>
      </c>
      <c r="B38" s="14">
        <v>962.5</v>
      </c>
    </row>
    <row r="39" spans="1:2" ht="24.95" customHeight="1" x14ac:dyDescent="0.25">
      <c r="A39" s="10" t="s">
        <v>145</v>
      </c>
      <c r="B39" s="14">
        <v>944</v>
      </c>
    </row>
    <row r="40" spans="1:2" ht="24.95" customHeight="1" x14ac:dyDescent="0.25">
      <c r="A40" s="10" t="s">
        <v>49</v>
      </c>
      <c r="B40" s="14">
        <v>940</v>
      </c>
    </row>
    <row r="41" spans="1:2" ht="24.95" customHeight="1" x14ac:dyDescent="0.25">
      <c r="A41" s="10" t="s">
        <v>23</v>
      </c>
      <c r="B41" s="14">
        <v>920</v>
      </c>
    </row>
    <row r="42" spans="1:2" ht="24.95" customHeight="1" x14ac:dyDescent="0.25">
      <c r="A42" s="10" t="s">
        <v>41</v>
      </c>
      <c r="B42" s="14">
        <v>920</v>
      </c>
    </row>
    <row r="43" spans="1:2" ht="24.95" customHeight="1" x14ac:dyDescent="0.25">
      <c r="A43" s="10" t="s">
        <v>95</v>
      </c>
      <c r="B43" s="14">
        <v>884</v>
      </c>
    </row>
    <row r="44" spans="1:2" ht="24.95" customHeight="1" x14ac:dyDescent="0.25">
      <c r="A44" s="10" t="s">
        <v>80</v>
      </c>
      <c r="B44" s="14">
        <v>882</v>
      </c>
    </row>
    <row r="45" spans="1:2" ht="24.95" customHeight="1" x14ac:dyDescent="0.25">
      <c r="A45" s="10" t="s">
        <v>57</v>
      </c>
      <c r="B45" s="14">
        <v>880</v>
      </c>
    </row>
    <row r="46" spans="1:2" ht="24.95" customHeight="1" x14ac:dyDescent="0.25">
      <c r="A46" s="10" t="s">
        <v>75</v>
      </c>
      <c r="B46" s="14">
        <v>875</v>
      </c>
    </row>
    <row r="47" spans="1:2" ht="24.95" customHeight="1" x14ac:dyDescent="0.25">
      <c r="A47" s="10" t="s">
        <v>171</v>
      </c>
      <c r="B47" s="14">
        <v>875</v>
      </c>
    </row>
    <row r="48" spans="1:2" ht="24.95" customHeight="1" x14ac:dyDescent="0.25">
      <c r="A48" s="10" t="s">
        <v>102</v>
      </c>
      <c r="B48" s="14">
        <v>875</v>
      </c>
    </row>
    <row r="49" spans="1:2" ht="24.95" customHeight="1" x14ac:dyDescent="0.25">
      <c r="A49" s="10" t="s">
        <v>106</v>
      </c>
      <c r="B49" s="14">
        <v>872</v>
      </c>
    </row>
    <row r="50" spans="1:2" ht="24.95" customHeight="1" x14ac:dyDescent="0.25">
      <c r="A50" s="10" t="s">
        <v>90</v>
      </c>
      <c r="B50" s="14">
        <v>866</v>
      </c>
    </row>
    <row r="51" spans="1:2" ht="24.95" customHeight="1" x14ac:dyDescent="0.25">
      <c r="A51" s="10" t="s">
        <v>6</v>
      </c>
      <c r="B51" s="14">
        <v>860</v>
      </c>
    </row>
    <row r="52" spans="1:2" ht="24.95" customHeight="1" x14ac:dyDescent="0.25">
      <c r="A52" s="10" t="s">
        <v>69</v>
      </c>
      <c r="B52" s="14">
        <v>805</v>
      </c>
    </row>
    <row r="53" spans="1:2" ht="24.95" customHeight="1" x14ac:dyDescent="0.25">
      <c r="A53" s="10" t="s">
        <v>62</v>
      </c>
      <c r="B53" s="14">
        <v>800</v>
      </c>
    </row>
    <row r="54" spans="1:2" ht="24.95" customHeight="1" x14ac:dyDescent="0.25">
      <c r="A54" s="10" t="s">
        <v>169</v>
      </c>
      <c r="B54" s="14">
        <v>799</v>
      </c>
    </row>
    <row r="55" spans="1:2" ht="24.95" customHeight="1" x14ac:dyDescent="0.25">
      <c r="A55" s="10" t="s">
        <v>38</v>
      </c>
      <c r="B55" s="14">
        <v>780</v>
      </c>
    </row>
    <row r="56" spans="1:2" ht="24.95" customHeight="1" x14ac:dyDescent="0.25">
      <c r="A56" s="10" t="s">
        <v>97</v>
      </c>
      <c r="B56" s="14">
        <v>755</v>
      </c>
    </row>
    <row r="57" spans="1:2" ht="24.95" customHeight="1" x14ac:dyDescent="0.25">
      <c r="A57" s="10" t="s">
        <v>100</v>
      </c>
      <c r="B57" s="14">
        <v>747.5</v>
      </c>
    </row>
    <row r="58" spans="1:2" ht="24.95" customHeight="1" x14ac:dyDescent="0.25">
      <c r="A58" s="10" t="s">
        <v>8</v>
      </c>
      <c r="B58" s="14">
        <v>730</v>
      </c>
    </row>
    <row r="59" spans="1:2" ht="24.95" customHeight="1" x14ac:dyDescent="0.25">
      <c r="A59" s="10" t="s">
        <v>4</v>
      </c>
      <c r="B59" s="14">
        <v>690</v>
      </c>
    </row>
    <row r="60" spans="1:2" ht="24.95" customHeight="1" x14ac:dyDescent="0.25">
      <c r="A60" s="10" t="s">
        <v>11</v>
      </c>
      <c r="B60" s="14">
        <v>660</v>
      </c>
    </row>
    <row r="61" spans="1:2" ht="24.95" customHeight="1" x14ac:dyDescent="0.25">
      <c r="A61" s="10" t="s">
        <v>71</v>
      </c>
      <c r="B61" s="14">
        <v>650</v>
      </c>
    </row>
    <row r="62" spans="1:2" ht="24.95" customHeight="1" x14ac:dyDescent="0.25">
      <c r="A62" s="10" t="s">
        <v>18</v>
      </c>
      <c r="B62" s="14">
        <v>644</v>
      </c>
    </row>
    <row r="63" spans="1:2" ht="24.95" customHeight="1" x14ac:dyDescent="0.25">
      <c r="A63" s="10" t="s">
        <v>77</v>
      </c>
      <c r="B63" s="14">
        <v>620</v>
      </c>
    </row>
    <row r="64" spans="1:2" ht="24.95" customHeight="1" x14ac:dyDescent="0.25">
      <c r="A64" s="10" t="s">
        <v>16</v>
      </c>
      <c r="B64" s="14">
        <v>610</v>
      </c>
    </row>
    <row r="65" spans="1:2" ht="24.95" customHeight="1" x14ac:dyDescent="0.25">
      <c r="A65" s="10" t="s">
        <v>112</v>
      </c>
      <c r="B65" s="14">
        <v>600</v>
      </c>
    </row>
    <row r="66" spans="1:2" ht="24.95" customHeight="1" x14ac:dyDescent="0.25">
      <c r="A66" s="10" t="s">
        <v>170</v>
      </c>
      <c r="B66" s="14">
        <v>600</v>
      </c>
    </row>
    <row r="67" spans="1:2" ht="24.95" customHeight="1" x14ac:dyDescent="0.25">
      <c r="A67" s="10" t="s">
        <v>22</v>
      </c>
      <c r="B67" s="14">
        <v>600</v>
      </c>
    </row>
    <row r="68" spans="1:2" ht="24.95" customHeight="1" x14ac:dyDescent="0.25">
      <c r="A68" s="10" t="s">
        <v>120</v>
      </c>
      <c r="B68" s="14">
        <v>599</v>
      </c>
    </row>
    <row r="69" spans="1:2" ht="24.95" customHeight="1" x14ac:dyDescent="0.25">
      <c r="A69" s="10" t="s">
        <v>54</v>
      </c>
      <c r="B69" s="14">
        <v>587</v>
      </c>
    </row>
    <row r="70" spans="1:2" ht="24.95" customHeight="1" x14ac:dyDescent="0.25">
      <c r="A70" s="10" t="s">
        <v>200</v>
      </c>
      <c r="B70" s="14">
        <v>577.5</v>
      </c>
    </row>
    <row r="71" spans="1:2" ht="24.95" customHeight="1" x14ac:dyDescent="0.25">
      <c r="A71" s="10" t="s">
        <v>35</v>
      </c>
      <c r="B71" s="14">
        <v>566</v>
      </c>
    </row>
    <row r="72" spans="1:2" ht="24.95" customHeight="1" x14ac:dyDescent="0.25">
      <c r="A72" s="10" t="s">
        <v>195</v>
      </c>
      <c r="B72" s="14">
        <v>560</v>
      </c>
    </row>
    <row r="73" spans="1:2" ht="24.95" customHeight="1" x14ac:dyDescent="0.25">
      <c r="A73" s="10" t="s">
        <v>17</v>
      </c>
      <c r="B73" s="14">
        <v>560</v>
      </c>
    </row>
    <row r="74" spans="1:2" ht="24.95" customHeight="1" x14ac:dyDescent="0.25">
      <c r="A74" s="10" t="s">
        <v>157</v>
      </c>
      <c r="B74" s="14">
        <v>533</v>
      </c>
    </row>
    <row r="75" spans="1:2" ht="24.95" customHeight="1" x14ac:dyDescent="0.25">
      <c r="A75" s="10" t="s">
        <v>148</v>
      </c>
      <c r="B75" s="14">
        <v>530</v>
      </c>
    </row>
    <row r="76" spans="1:2" ht="24.95" customHeight="1" x14ac:dyDescent="0.25">
      <c r="A76" s="10" t="s">
        <v>159</v>
      </c>
      <c r="B76" s="14">
        <v>523</v>
      </c>
    </row>
    <row r="77" spans="1:2" ht="24.95" customHeight="1" x14ac:dyDescent="0.25">
      <c r="A77" s="10" t="s">
        <v>153</v>
      </c>
      <c r="B77" s="14">
        <v>520</v>
      </c>
    </row>
    <row r="78" spans="1:2" ht="24.95" customHeight="1" x14ac:dyDescent="0.25">
      <c r="A78" s="10" t="s">
        <v>40</v>
      </c>
      <c r="B78" s="14">
        <v>520</v>
      </c>
    </row>
    <row r="79" spans="1:2" ht="24.95" customHeight="1" x14ac:dyDescent="0.25">
      <c r="A79" s="10" t="s">
        <v>87</v>
      </c>
      <c r="B79" s="14">
        <v>520</v>
      </c>
    </row>
    <row r="80" spans="1:2" ht="24.95" customHeight="1" x14ac:dyDescent="0.25">
      <c r="A80" s="10" t="s">
        <v>162</v>
      </c>
      <c r="B80" s="14">
        <v>510</v>
      </c>
    </row>
    <row r="81" spans="1:2" ht="24.95" customHeight="1" x14ac:dyDescent="0.25">
      <c r="A81" s="10" t="s">
        <v>119</v>
      </c>
      <c r="B81" s="14">
        <v>509</v>
      </c>
    </row>
    <row r="82" spans="1:2" ht="24.95" customHeight="1" x14ac:dyDescent="0.25">
      <c r="A82" s="10" t="s">
        <v>33</v>
      </c>
      <c r="B82" s="14">
        <v>500</v>
      </c>
    </row>
    <row r="83" spans="1:2" ht="24.95" customHeight="1" x14ac:dyDescent="0.25">
      <c r="A83" s="10" t="s">
        <v>107</v>
      </c>
      <c r="B83" s="14">
        <v>500</v>
      </c>
    </row>
    <row r="84" spans="1:2" ht="24.95" customHeight="1" x14ac:dyDescent="0.25">
      <c r="A84" s="10" t="s">
        <v>96</v>
      </c>
      <c r="B84" s="14">
        <v>490</v>
      </c>
    </row>
    <row r="85" spans="1:2" ht="24.95" customHeight="1" x14ac:dyDescent="0.25">
      <c r="A85" s="10" t="s">
        <v>82</v>
      </c>
      <c r="B85" s="14">
        <v>475</v>
      </c>
    </row>
    <row r="86" spans="1:2" ht="24.95" customHeight="1" x14ac:dyDescent="0.25">
      <c r="A86" s="10" t="s">
        <v>101</v>
      </c>
      <c r="B86" s="14">
        <v>470</v>
      </c>
    </row>
    <row r="87" spans="1:2" ht="24.95" customHeight="1" x14ac:dyDescent="0.25">
      <c r="A87" s="10" t="s">
        <v>72</v>
      </c>
      <c r="B87" s="14">
        <v>460</v>
      </c>
    </row>
    <row r="88" spans="1:2" ht="24.95" customHeight="1" x14ac:dyDescent="0.25">
      <c r="A88" s="10" t="s">
        <v>154</v>
      </c>
      <c r="B88" s="14">
        <v>460</v>
      </c>
    </row>
    <row r="89" spans="1:2" ht="24.95" customHeight="1" x14ac:dyDescent="0.25">
      <c r="A89" s="10" t="s">
        <v>42</v>
      </c>
      <c r="B89" s="14">
        <v>450</v>
      </c>
    </row>
    <row r="90" spans="1:2" ht="24.95" customHeight="1" x14ac:dyDescent="0.25">
      <c r="A90" s="10" t="s">
        <v>67</v>
      </c>
      <c r="B90" s="14">
        <v>444</v>
      </c>
    </row>
    <row r="91" spans="1:2" ht="24.95" customHeight="1" x14ac:dyDescent="0.25">
      <c r="A91" s="10" t="s">
        <v>98</v>
      </c>
      <c r="B91" s="14">
        <v>441</v>
      </c>
    </row>
    <row r="92" spans="1:2" ht="24.95" customHeight="1" x14ac:dyDescent="0.25">
      <c r="A92" s="10" t="s">
        <v>149</v>
      </c>
      <c r="B92" s="14">
        <v>430</v>
      </c>
    </row>
    <row r="93" spans="1:2" ht="24.95" customHeight="1" x14ac:dyDescent="0.25">
      <c r="A93" s="10" t="s">
        <v>36</v>
      </c>
      <c r="B93" s="14">
        <v>415</v>
      </c>
    </row>
    <row r="94" spans="1:2" ht="24.95" customHeight="1" x14ac:dyDescent="0.25">
      <c r="A94" s="10" t="s">
        <v>109</v>
      </c>
      <c r="B94" s="14">
        <v>400</v>
      </c>
    </row>
    <row r="95" spans="1:2" ht="24.95" customHeight="1" x14ac:dyDescent="0.25">
      <c r="A95" s="10" t="s">
        <v>63</v>
      </c>
      <c r="B95" s="14">
        <v>386</v>
      </c>
    </row>
    <row r="96" spans="1:2" ht="24.95" customHeight="1" x14ac:dyDescent="0.25">
      <c r="A96" s="10" t="s">
        <v>142</v>
      </c>
      <c r="B96" s="14">
        <v>376</v>
      </c>
    </row>
    <row r="97" spans="1:2" ht="24.95" customHeight="1" x14ac:dyDescent="0.25">
      <c r="A97" s="10" t="s">
        <v>113</v>
      </c>
      <c r="B97" s="14">
        <v>375</v>
      </c>
    </row>
    <row r="98" spans="1:2" ht="24.95" customHeight="1" x14ac:dyDescent="0.25">
      <c r="A98" s="10" t="s">
        <v>110</v>
      </c>
      <c r="B98" s="14">
        <v>343</v>
      </c>
    </row>
    <row r="99" spans="1:2" ht="24.95" customHeight="1" x14ac:dyDescent="0.25">
      <c r="A99" s="10" t="s">
        <v>168</v>
      </c>
      <c r="B99" s="14">
        <v>333</v>
      </c>
    </row>
    <row r="100" spans="1:2" ht="24.95" customHeight="1" x14ac:dyDescent="0.25">
      <c r="A100" s="10" t="s">
        <v>91</v>
      </c>
      <c r="B100" s="14">
        <v>319</v>
      </c>
    </row>
    <row r="101" spans="1:2" ht="24.95" customHeight="1" x14ac:dyDescent="0.25">
      <c r="A101" s="10" t="s">
        <v>15</v>
      </c>
      <c r="B101" s="14">
        <v>315</v>
      </c>
    </row>
    <row r="102" spans="1:2" ht="24.95" customHeight="1" x14ac:dyDescent="0.25">
      <c r="A102" s="10" t="s">
        <v>183</v>
      </c>
      <c r="B102" s="14">
        <v>310</v>
      </c>
    </row>
    <row r="103" spans="1:2" ht="24.95" customHeight="1" x14ac:dyDescent="0.25">
      <c r="A103" s="10" t="s">
        <v>133</v>
      </c>
      <c r="B103" s="14">
        <v>300</v>
      </c>
    </row>
    <row r="104" spans="1:2" ht="24.95" customHeight="1" x14ac:dyDescent="0.25">
      <c r="A104" s="10" t="s">
        <v>14</v>
      </c>
      <c r="B104" s="14">
        <v>300</v>
      </c>
    </row>
    <row r="105" spans="1:2" ht="24.95" customHeight="1" x14ac:dyDescent="0.25">
      <c r="A105" s="10" t="s">
        <v>13</v>
      </c>
      <c r="B105" s="14">
        <v>300</v>
      </c>
    </row>
    <row r="106" spans="1:2" ht="24.95" customHeight="1" x14ac:dyDescent="0.25">
      <c r="A106" s="10" t="s">
        <v>73</v>
      </c>
      <c r="B106" s="14">
        <v>300</v>
      </c>
    </row>
    <row r="107" spans="1:2" ht="24.95" customHeight="1" x14ac:dyDescent="0.25">
      <c r="A107" s="10" t="s">
        <v>85</v>
      </c>
      <c r="B107" s="14">
        <v>295</v>
      </c>
    </row>
    <row r="108" spans="1:2" ht="24.95" customHeight="1" x14ac:dyDescent="0.25">
      <c r="A108" s="10" t="s">
        <v>201</v>
      </c>
      <c r="B108" s="14">
        <v>290</v>
      </c>
    </row>
    <row r="109" spans="1:2" ht="24.95" customHeight="1" x14ac:dyDescent="0.25">
      <c r="A109" s="10" t="s">
        <v>140</v>
      </c>
      <c r="B109" s="14">
        <v>290</v>
      </c>
    </row>
    <row r="110" spans="1:2" ht="24.95" customHeight="1" x14ac:dyDescent="0.25">
      <c r="A110" s="10" t="s">
        <v>167</v>
      </c>
      <c r="B110" s="14">
        <v>243</v>
      </c>
    </row>
    <row r="111" spans="1:2" ht="24.95" customHeight="1" x14ac:dyDescent="0.25">
      <c r="A111" s="10" t="s">
        <v>177</v>
      </c>
      <c r="B111" s="14">
        <v>232.5</v>
      </c>
    </row>
    <row r="112" spans="1:2" ht="24.95" customHeight="1" x14ac:dyDescent="0.25">
      <c r="A112" s="10" t="s">
        <v>178</v>
      </c>
      <c r="B112" s="14">
        <v>232.5</v>
      </c>
    </row>
    <row r="113" spans="1:2" ht="24.95" customHeight="1" x14ac:dyDescent="0.25">
      <c r="A113" s="10" t="s">
        <v>104</v>
      </c>
      <c r="B113" s="14">
        <v>210</v>
      </c>
    </row>
    <row r="114" spans="1:2" ht="24.95" customHeight="1" x14ac:dyDescent="0.25">
      <c r="A114" s="10" t="s">
        <v>59</v>
      </c>
      <c r="B114" s="14">
        <v>200</v>
      </c>
    </row>
    <row r="115" spans="1:2" ht="24.95" customHeight="1" x14ac:dyDescent="0.25">
      <c r="A115" s="10" t="s">
        <v>146</v>
      </c>
      <c r="B115" s="14">
        <v>200</v>
      </c>
    </row>
    <row r="116" spans="1:2" ht="24.95" customHeight="1" x14ac:dyDescent="0.25">
      <c r="A116" s="10" t="s">
        <v>147</v>
      </c>
      <c r="B116" s="14">
        <v>200</v>
      </c>
    </row>
    <row r="117" spans="1:2" ht="24.95" customHeight="1" x14ac:dyDescent="0.25">
      <c r="A117" s="10" t="s">
        <v>189</v>
      </c>
      <c r="B117" s="14">
        <v>200</v>
      </c>
    </row>
    <row r="118" spans="1:2" ht="24.95" customHeight="1" x14ac:dyDescent="0.25">
      <c r="A118" s="10" t="s">
        <v>173</v>
      </c>
      <c r="B118" s="14">
        <v>200</v>
      </c>
    </row>
    <row r="119" spans="1:2" ht="24.95" customHeight="1" x14ac:dyDescent="0.25">
      <c r="A119" s="10" t="s">
        <v>47</v>
      </c>
      <c r="B119" s="14">
        <v>200</v>
      </c>
    </row>
    <row r="120" spans="1:2" ht="24.95" customHeight="1" x14ac:dyDescent="0.25">
      <c r="A120" s="10" t="s">
        <v>193</v>
      </c>
      <c r="B120" s="14">
        <v>200</v>
      </c>
    </row>
    <row r="121" spans="1:2" ht="24.95" customHeight="1" x14ac:dyDescent="0.25">
      <c r="A121" s="10" t="s">
        <v>160</v>
      </c>
      <c r="B121" s="14">
        <v>200</v>
      </c>
    </row>
    <row r="122" spans="1:2" ht="24.95" customHeight="1" x14ac:dyDescent="0.25">
      <c r="A122" s="10" t="s">
        <v>118</v>
      </c>
      <c r="B122" s="14">
        <v>200</v>
      </c>
    </row>
    <row r="123" spans="1:2" ht="24.95" customHeight="1" x14ac:dyDescent="0.25">
      <c r="A123" s="10" t="s">
        <v>204</v>
      </c>
      <c r="B123" s="14">
        <v>200</v>
      </c>
    </row>
    <row r="124" spans="1:2" ht="24.95" customHeight="1" x14ac:dyDescent="0.25">
      <c r="A124" s="10" t="s">
        <v>21</v>
      </c>
      <c r="B124" s="14">
        <v>200</v>
      </c>
    </row>
    <row r="125" spans="1:2" ht="24.95" customHeight="1" x14ac:dyDescent="0.25">
      <c r="A125" s="10" t="s">
        <v>12</v>
      </c>
      <c r="B125" s="14">
        <v>200</v>
      </c>
    </row>
    <row r="126" spans="1:2" ht="24.95" customHeight="1" x14ac:dyDescent="0.25">
      <c r="A126" s="10" t="s">
        <v>50</v>
      </c>
      <c r="B126" s="14">
        <v>200</v>
      </c>
    </row>
    <row r="127" spans="1:2" ht="24.95" customHeight="1" x14ac:dyDescent="0.25">
      <c r="A127" s="10" t="s">
        <v>203</v>
      </c>
      <c r="B127" s="14">
        <v>200</v>
      </c>
    </row>
    <row r="128" spans="1:2" ht="24.95" customHeight="1" x14ac:dyDescent="0.25">
      <c r="A128" s="10" t="s">
        <v>190</v>
      </c>
      <c r="B128" s="14">
        <v>200</v>
      </c>
    </row>
    <row r="129" spans="1:2" ht="24.95" customHeight="1" x14ac:dyDescent="0.25">
      <c r="A129" s="10" t="s">
        <v>208</v>
      </c>
      <c r="B129" s="14">
        <v>190</v>
      </c>
    </row>
    <row r="130" spans="1:2" ht="24.95" customHeight="1" x14ac:dyDescent="0.25">
      <c r="A130" s="10" t="s">
        <v>164</v>
      </c>
      <c r="B130" s="14">
        <v>190</v>
      </c>
    </row>
    <row r="131" spans="1:2" ht="24.95" customHeight="1" x14ac:dyDescent="0.25">
      <c r="A131" s="10" t="s">
        <v>141</v>
      </c>
      <c r="B131" s="14">
        <v>180</v>
      </c>
    </row>
    <row r="132" spans="1:2" ht="24.95" customHeight="1" x14ac:dyDescent="0.25">
      <c r="A132" s="10" t="s">
        <v>111</v>
      </c>
      <c r="B132" s="14">
        <v>180</v>
      </c>
    </row>
    <row r="133" spans="1:2" ht="24.95" customHeight="1" x14ac:dyDescent="0.25">
      <c r="A133" s="10" t="s">
        <v>86</v>
      </c>
      <c r="B133" s="14">
        <v>170</v>
      </c>
    </row>
    <row r="134" spans="1:2" ht="24.95" customHeight="1" x14ac:dyDescent="0.25">
      <c r="A134" s="10" t="s">
        <v>132</v>
      </c>
      <c r="B134" s="14">
        <v>166</v>
      </c>
    </row>
    <row r="135" spans="1:2" ht="24.95" customHeight="1" x14ac:dyDescent="0.25">
      <c r="A135" s="10" t="s">
        <v>115</v>
      </c>
      <c r="B135" s="14">
        <v>144</v>
      </c>
    </row>
    <row r="136" spans="1:2" ht="24.95" customHeight="1" x14ac:dyDescent="0.25">
      <c r="A136" s="10" t="s">
        <v>130</v>
      </c>
      <c r="B136" s="14">
        <v>120</v>
      </c>
    </row>
    <row r="137" spans="1:2" ht="24.95" customHeight="1" x14ac:dyDescent="0.25">
      <c r="A137" s="10" t="s">
        <v>166</v>
      </c>
      <c r="B137" s="14">
        <v>120</v>
      </c>
    </row>
    <row r="138" spans="1:2" ht="24.95" customHeight="1" x14ac:dyDescent="0.25">
      <c r="A138" s="10" t="s">
        <v>158</v>
      </c>
      <c r="B138" s="14">
        <v>100</v>
      </c>
    </row>
    <row r="139" spans="1:2" ht="24.95" customHeight="1" x14ac:dyDescent="0.25">
      <c r="A139" s="10" t="s">
        <v>196</v>
      </c>
      <c r="B139" s="14">
        <v>100</v>
      </c>
    </row>
    <row r="140" spans="1:2" ht="24.95" customHeight="1" x14ac:dyDescent="0.25">
      <c r="A140" s="10" t="s">
        <v>81</v>
      </c>
      <c r="B140" s="14">
        <v>100</v>
      </c>
    </row>
    <row r="141" spans="1:2" ht="24.95" customHeight="1" x14ac:dyDescent="0.25">
      <c r="A141" s="10" t="s">
        <v>116</v>
      </c>
      <c r="B141" s="14">
        <v>100</v>
      </c>
    </row>
    <row r="142" spans="1:2" ht="24.95" customHeight="1" x14ac:dyDescent="0.25">
      <c r="A142" s="10" t="s">
        <v>127</v>
      </c>
      <c r="B142" s="14">
        <v>100</v>
      </c>
    </row>
    <row r="143" spans="1:2" ht="24.95" customHeight="1" x14ac:dyDescent="0.25">
      <c r="A143" s="10" t="s">
        <v>184</v>
      </c>
      <c r="B143" s="14">
        <v>100</v>
      </c>
    </row>
    <row r="144" spans="1:2" ht="24.95" customHeight="1" x14ac:dyDescent="0.25">
      <c r="A144" s="10" t="s">
        <v>174</v>
      </c>
      <c r="B144" s="14">
        <v>100</v>
      </c>
    </row>
    <row r="145" spans="1:2" ht="24.95" customHeight="1" x14ac:dyDescent="0.25">
      <c r="A145" s="10" t="s">
        <v>150</v>
      </c>
      <c r="B145" s="14">
        <v>100</v>
      </c>
    </row>
    <row r="146" spans="1:2" ht="24.95" customHeight="1" x14ac:dyDescent="0.25">
      <c r="A146" s="10" t="s">
        <v>211</v>
      </c>
      <c r="B146" s="14">
        <v>100</v>
      </c>
    </row>
    <row r="147" spans="1:2" ht="24.95" customHeight="1" x14ac:dyDescent="0.25">
      <c r="A147" s="10" t="s">
        <v>79</v>
      </c>
      <c r="B147" s="14">
        <v>100</v>
      </c>
    </row>
    <row r="148" spans="1:2" ht="24.95" customHeight="1" x14ac:dyDescent="0.25">
      <c r="A148" s="10" t="s">
        <v>108</v>
      </c>
      <c r="B148" s="14">
        <v>100</v>
      </c>
    </row>
    <row r="149" spans="1:2" ht="24.95" customHeight="1" x14ac:dyDescent="0.25">
      <c r="A149" s="10" t="s">
        <v>214</v>
      </c>
      <c r="B149" s="14">
        <v>100</v>
      </c>
    </row>
    <row r="150" spans="1:2" ht="24.95" customHeight="1" x14ac:dyDescent="0.25">
      <c r="A150" s="10" t="s">
        <v>210</v>
      </c>
      <c r="B150" s="14">
        <v>100</v>
      </c>
    </row>
    <row r="151" spans="1:2" ht="24.95" customHeight="1" x14ac:dyDescent="0.25">
      <c r="A151" s="10" t="s">
        <v>9</v>
      </c>
      <c r="B151" s="14">
        <v>100</v>
      </c>
    </row>
    <row r="152" spans="1:2" ht="24.95" customHeight="1" x14ac:dyDescent="0.25">
      <c r="A152" s="10" t="s">
        <v>31</v>
      </c>
      <c r="B152" s="14">
        <v>100</v>
      </c>
    </row>
    <row r="153" spans="1:2" ht="24.95" customHeight="1" x14ac:dyDescent="0.25">
      <c r="A153" s="10" t="s">
        <v>194</v>
      </c>
      <c r="B153" s="14">
        <v>100</v>
      </c>
    </row>
    <row r="154" spans="1:2" ht="24.95" customHeight="1" x14ac:dyDescent="0.25">
      <c r="A154" s="10" t="s">
        <v>212</v>
      </c>
      <c r="B154" s="14">
        <v>100</v>
      </c>
    </row>
    <row r="155" spans="1:2" ht="24.95" customHeight="1" x14ac:dyDescent="0.25">
      <c r="A155" s="10" t="s">
        <v>185</v>
      </c>
      <c r="B155" s="14">
        <v>100</v>
      </c>
    </row>
    <row r="156" spans="1:2" ht="24.95" customHeight="1" x14ac:dyDescent="0.25">
      <c r="A156" s="10" t="s">
        <v>213</v>
      </c>
      <c r="B156" s="14">
        <v>100</v>
      </c>
    </row>
    <row r="157" spans="1:2" ht="24.95" customHeight="1" x14ac:dyDescent="0.25">
      <c r="A157" s="10" t="s">
        <v>207</v>
      </c>
      <c r="B157" s="14">
        <v>100</v>
      </c>
    </row>
    <row r="158" spans="1:2" ht="24.95" customHeight="1" x14ac:dyDescent="0.25">
      <c r="A158" s="10" t="s">
        <v>180</v>
      </c>
      <c r="B158" s="14">
        <v>100</v>
      </c>
    </row>
    <row r="159" spans="1:2" ht="24.95" customHeight="1" x14ac:dyDescent="0.25">
      <c r="A159" s="10" t="s">
        <v>114</v>
      </c>
      <c r="B159" s="14">
        <v>100</v>
      </c>
    </row>
    <row r="160" spans="1:2" ht="24.95" customHeight="1" x14ac:dyDescent="0.25">
      <c r="A160" s="10" t="s">
        <v>197</v>
      </c>
      <c r="B160" s="14">
        <v>100</v>
      </c>
    </row>
    <row r="161" spans="1:2" ht="24.95" customHeight="1" x14ac:dyDescent="0.25">
      <c r="A161" s="10" t="s">
        <v>37</v>
      </c>
      <c r="B161" s="14">
        <v>100</v>
      </c>
    </row>
    <row r="162" spans="1:2" ht="24.95" customHeight="1" x14ac:dyDescent="0.25">
      <c r="A162" s="10" t="s">
        <v>39</v>
      </c>
      <c r="B162" s="14">
        <v>100</v>
      </c>
    </row>
    <row r="163" spans="1:2" ht="24.95" customHeight="1" x14ac:dyDescent="0.25">
      <c r="A163" s="11" t="s">
        <v>56</v>
      </c>
      <c r="B163" s="14">
        <v>100</v>
      </c>
    </row>
    <row r="164" spans="1:2" ht="24.95" customHeight="1" x14ac:dyDescent="0.25">
      <c r="A164" s="10" t="s">
        <v>179</v>
      </c>
      <c r="B164" s="14">
        <v>100</v>
      </c>
    </row>
    <row r="165" spans="1:2" ht="24.95" customHeight="1" x14ac:dyDescent="0.25">
      <c r="A165" s="10" t="s">
        <v>186</v>
      </c>
      <c r="B165" s="14">
        <v>100</v>
      </c>
    </row>
    <row r="166" spans="1:2" ht="24.95" customHeight="1" x14ac:dyDescent="0.25">
      <c r="A166" s="10" t="s">
        <v>76</v>
      </c>
      <c r="B166" s="14">
        <v>100</v>
      </c>
    </row>
    <row r="167" spans="1:2" ht="24.95" customHeight="1" x14ac:dyDescent="0.25">
      <c r="A167" s="10" t="s">
        <v>192</v>
      </c>
      <c r="B167" s="14">
        <v>100</v>
      </c>
    </row>
    <row r="168" spans="1:2" ht="24.95" customHeight="1" x14ac:dyDescent="0.25">
      <c r="A168" s="10" t="s">
        <v>165</v>
      </c>
      <c r="B168" s="14">
        <v>100</v>
      </c>
    </row>
    <row r="169" spans="1:2" ht="24.95" customHeight="1" x14ac:dyDescent="0.25">
      <c r="A169" s="10" t="s">
        <v>172</v>
      </c>
      <c r="B169" s="14">
        <v>100</v>
      </c>
    </row>
    <row r="170" spans="1:2" ht="24.95" customHeight="1" x14ac:dyDescent="0.25">
      <c r="A170" s="10" t="s">
        <v>161</v>
      </c>
      <c r="B170" s="14">
        <v>100</v>
      </c>
    </row>
    <row r="171" spans="1:2" ht="24.95" customHeight="1" x14ac:dyDescent="0.25">
      <c r="A171" s="10" t="s">
        <v>92</v>
      </c>
      <c r="B171" s="14">
        <v>100</v>
      </c>
    </row>
    <row r="172" spans="1:2" ht="24.95" customHeight="1" x14ac:dyDescent="0.25">
      <c r="A172" s="10" t="s">
        <v>191</v>
      </c>
      <c r="B172" s="14">
        <v>100</v>
      </c>
    </row>
    <row r="173" spans="1:2" ht="24.95" customHeight="1" x14ac:dyDescent="0.25">
      <c r="A173" s="10" t="s">
        <v>176</v>
      </c>
      <c r="B173" s="14">
        <v>100</v>
      </c>
    </row>
    <row r="174" spans="1:2" ht="24.95" customHeight="1" x14ac:dyDescent="0.25">
      <c r="A174" s="10" t="s">
        <v>126</v>
      </c>
      <c r="B174" s="14">
        <v>100</v>
      </c>
    </row>
    <row r="175" spans="1:2" ht="24.95" customHeight="1" x14ac:dyDescent="0.25">
      <c r="A175" s="10" t="s">
        <v>209</v>
      </c>
      <c r="B175" s="14">
        <v>100</v>
      </c>
    </row>
    <row r="176" spans="1:2" ht="24.95" customHeight="1" x14ac:dyDescent="0.25">
      <c r="A176" s="10" t="s">
        <v>187</v>
      </c>
      <c r="B176" s="14">
        <v>100</v>
      </c>
    </row>
    <row r="177" spans="1:2" ht="24.95" customHeight="1" x14ac:dyDescent="0.25">
      <c r="A177" s="10" t="s">
        <v>182</v>
      </c>
      <c r="B177" s="14">
        <v>100</v>
      </c>
    </row>
    <row r="178" spans="1:2" ht="24.95" customHeight="1" x14ac:dyDescent="0.25">
      <c r="A178" s="10" t="s">
        <v>199</v>
      </c>
      <c r="B178" s="14">
        <v>100</v>
      </c>
    </row>
    <row r="179" spans="1:2" ht="24.95" customHeight="1" x14ac:dyDescent="0.25">
      <c r="A179" s="10" t="s">
        <v>163</v>
      </c>
      <c r="B179" s="14">
        <v>100</v>
      </c>
    </row>
    <row r="180" spans="1:2" ht="24.95" customHeight="1" x14ac:dyDescent="0.25">
      <c r="A180" s="10" t="s">
        <v>198</v>
      </c>
      <c r="B180" s="14">
        <v>100</v>
      </c>
    </row>
    <row r="181" spans="1:2" ht="24.95" customHeight="1" x14ac:dyDescent="0.25">
      <c r="A181" s="10" t="s">
        <v>151</v>
      </c>
      <c r="B181" s="14">
        <v>100</v>
      </c>
    </row>
    <row r="182" spans="1:2" ht="24.95" customHeight="1" x14ac:dyDescent="0.25">
      <c r="A182" s="10" t="s">
        <v>181</v>
      </c>
      <c r="B182" s="14">
        <v>100</v>
      </c>
    </row>
    <row r="183" spans="1:2" ht="24.95" customHeight="1" x14ac:dyDescent="0.25">
      <c r="A183" s="10" t="s">
        <v>206</v>
      </c>
      <c r="B183" s="14">
        <v>100</v>
      </c>
    </row>
    <row r="184" spans="1:2" ht="24.95" customHeight="1" x14ac:dyDescent="0.25">
      <c r="A184" s="10" t="s">
        <v>155</v>
      </c>
      <c r="B184" s="14">
        <v>100</v>
      </c>
    </row>
    <row r="185" spans="1:2" ht="24.95" customHeight="1" x14ac:dyDescent="0.25">
      <c r="A185" s="10" t="s">
        <v>128</v>
      </c>
      <c r="B185" s="14">
        <v>100</v>
      </c>
    </row>
    <row r="186" spans="1:2" ht="24.95" customHeight="1" x14ac:dyDescent="0.25">
      <c r="A186" s="10" t="s">
        <v>152</v>
      </c>
      <c r="B186" s="14">
        <v>100</v>
      </c>
    </row>
    <row r="187" spans="1:2" ht="24.95" customHeight="1" x14ac:dyDescent="0.25">
      <c r="A187" s="10" t="s">
        <v>121</v>
      </c>
      <c r="B187" s="14">
        <v>100</v>
      </c>
    </row>
    <row r="188" spans="1:2" ht="24.95" customHeight="1" x14ac:dyDescent="0.25">
      <c r="A188" s="10" t="s">
        <v>43</v>
      </c>
      <c r="B188" s="14">
        <v>100</v>
      </c>
    </row>
    <row r="189" spans="1:2" ht="24.95" customHeight="1" x14ac:dyDescent="0.25">
      <c r="A189" s="10" t="s">
        <v>83</v>
      </c>
      <c r="B189" s="14">
        <v>100</v>
      </c>
    </row>
    <row r="190" spans="1:2" ht="24.95" customHeight="1" x14ac:dyDescent="0.25">
      <c r="A190" s="10" t="s">
        <v>93</v>
      </c>
      <c r="B190" s="14">
        <v>100</v>
      </c>
    </row>
    <row r="191" spans="1:2" ht="24.95" customHeight="1" x14ac:dyDescent="0.25">
      <c r="A191" s="10" t="s">
        <v>205</v>
      </c>
      <c r="B191" s="14">
        <v>100</v>
      </c>
    </row>
    <row r="192" spans="1:2" ht="24.95" customHeight="1" x14ac:dyDescent="0.25">
      <c r="A192" s="10" t="s">
        <v>202</v>
      </c>
      <c r="B192" s="14">
        <v>100</v>
      </c>
    </row>
    <row r="193" spans="1:2" ht="24.95" customHeight="1" x14ac:dyDescent="0.25">
      <c r="A193" s="10" t="s">
        <v>175</v>
      </c>
      <c r="B193" s="14">
        <v>100</v>
      </c>
    </row>
    <row r="194" spans="1:2" ht="24.95" customHeight="1" x14ac:dyDescent="0.25">
      <c r="A194" s="10" t="s">
        <v>188</v>
      </c>
      <c r="B194" s="14">
        <v>100</v>
      </c>
    </row>
    <row r="195" spans="1:2" ht="24.95" customHeight="1" x14ac:dyDescent="0.25">
      <c r="A195" s="6"/>
      <c r="B195" s="14"/>
    </row>
    <row r="196" spans="1:2" ht="24.95" customHeight="1" x14ac:dyDescent="0.25">
      <c r="A196" s="6"/>
      <c r="B196" s="14"/>
    </row>
    <row r="197" spans="1:2" ht="24.95" customHeight="1" x14ac:dyDescent="0.25">
      <c r="A197" s="6"/>
      <c r="B197" s="14"/>
    </row>
    <row r="198" spans="1:2" ht="24.95" customHeight="1" x14ac:dyDescent="0.25">
      <c r="A198" s="6"/>
      <c r="B198" s="14"/>
    </row>
    <row r="199" spans="1:2" ht="24.95" customHeight="1" x14ac:dyDescent="0.25">
      <c r="A199" s="6"/>
      <c r="B199" s="14"/>
    </row>
    <row r="200" spans="1:2" ht="24.95" customHeight="1" x14ac:dyDescent="0.25">
      <c r="A200" s="6"/>
      <c r="B200" s="14"/>
    </row>
    <row r="201" spans="1:2" ht="24.95" customHeight="1" x14ac:dyDescent="0.25">
      <c r="A201" s="6"/>
      <c r="B201" s="15"/>
    </row>
    <row r="202" spans="1:2" ht="24.95" customHeight="1" x14ac:dyDescent="0.25">
      <c r="A202" s="6"/>
      <c r="B202" s="14"/>
    </row>
    <row r="203" spans="1:2" ht="24.95" customHeight="1" x14ac:dyDescent="0.25">
      <c r="A203" s="6"/>
      <c r="B203" s="14"/>
    </row>
    <row r="204" spans="1:2" ht="24.95" customHeight="1" x14ac:dyDescent="0.25">
      <c r="A204" s="6"/>
      <c r="B204" s="14"/>
    </row>
    <row r="205" spans="1:2" ht="24.95" customHeight="1" x14ac:dyDescent="0.25">
      <c r="A205" s="6"/>
      <c r="B205" s="14"/>
    </row>
    <row r="206" spans="1:2" ht="24.95" customHeight="1" x14ac:dyDescent="0.25">
      <c r="A206" s="6"/>
      <c r="B206" s="14"/>
    </row>
    <row r="207" spans="1:2" ht="24.95" customHeight="1" x14ac:dyDescent="0.25">
      <c r="A207" s="6"/>
      <c r="B207" s="14"/>
    </row>
    <row r="208" spans="1:2" ht="24.95" customHeight="1" x14ac:dyDescent="0.25">
      <c r="A208" s="6"/>
      <c r="B208" s="14"/>
    </row>
    <row r="209" spans="1:2" ht="24.95" customHeight="1" x14ac:dyDescent="0.25">
      <c r="A209" s="6"/>
      <c r="B209" s="14"/>
    </row>
    <row r="210" spans="1:2" ht="24.95" customHeight="1" x14ac:dyDescent="0.25">
      <c r="A210" s="6"/>
      <c r="B210" s="14"/>
    </row>
    <row r="211" spans="1:2" ht="24.95" customHeight="1" x14ac:dyDescent="0.25">
      <c r="A211" s="6"/>
      <c r="B211" s="14"/>
    </row>
    <row r="212" spans="1:2" ht="24.95" customHeight="1" x14ac:dyDescent="0.25">
      <c r="A212" s="6"/>
      <c r="B212" s="14"/>
    </row>
    <row r="213" spans="1:2" ht="24.95" customHeight="1" x14ac:dyDescent="0.25">
      <c r="A213" s="6"/>
      <c r="B213" s="14"/>
    </row>
    <row r="214" spans="1:2" ht="24.95" customHeight="1" x14ac:dyDescent="0.25">
      <c r="A214" s="6"/>
      <c r="B214" s="14"/>
    </row>
    <row r="215" spans="1:2" ht="24.95" customHeight="1" x14ac:dyDescent="0.25">
      <c r="A215" s="6"/>
      <c r="B215" s="14"/>
    </row>
    <row r="216" spans="1:2" ht="24.95" customHeight="1" x14ac:dyDescent="0.25">
      <c r="A216" s="6"/>
      <c r="B216" s="14"/>
    </row>
    <row r="217" spans="1:2" ht="24.95" customHeight="1" x14ac:dyDescent="0.25">
      <c r="A217" s="6"/>
      <c r="B217" s="14"/>
    </row>
    <row r="218" spans="1:2" ht="24.95" customHeight="1" x14ac:dyDescent="0.25">
      <c r="A218" s="6"/>
      <c r="B218" s="14"/>
    </row>
    <row r="219" spans="1:2" ht="24.95" customHeight="1" x14ac:dyDescent="0.25">
      <c r="A219" s="6"/>
      <c r="B219" s="15"/>
    </row>
    <row r="220" spans="1:2" ht="24.95" customHeight="1" x14ac:dyDescent="0.25">
      <c r="A220" s="6"/>
      <c r="B220" s="14"/>
    </row>
    <row r="221" spans="1:2" ht="24.95" customHeight="1" x14ac:dyDescent="0.25">
      <c r="A221" s="6"/>
      <c r="B221" s="14"/>
    </row>
    <row r="222" spans="1:2" ht="24.95" customHeight="1" x14ac:dyDescent="0.25">
      <c r="A222" s="6"/>
      <c r="B222" s="14"/>
    </row>
    <row r="223" spans="1:2" ht="24.95" customHeight="1" x14ac:dyDescent="0.25">
      <c r="A223" s="6"/>
      <c r="B223" s="15"/>
    </row>
    <row r="224" spans="1:2" ht="24.95" customHeight="1" x14ac:dyDescent="0.25">
      <c r="A224" s="6"/>
      <c r="B224" s="15"/>
    </row>
    <row r="225" spans="1:2" ht="24.95" customHeight="1" x14ac:dyDescent="0.25">
      <c r="A225" s="5"/>
      <c r="B225" s="14"/>
    </row>
    <row r="226" spans="1:2" ht="24.95" customHeight="1" x14ac:dyDescent="0.25">
      <c r="A226" s="6"/>
      <c r="B226" s="14"/>
    </row>
    <row r="227" spans="1:2" ht="24.95" customHeight="1" x14ac:dyDescent="0.25">
      <c r="A227" s="6"/>
      <c r="B227" s="14"/>
    </row>
    <row r="228" spans="1:2" ht="24.95" customHeight="1" x14ac:dyDescent="0.25">
      <c r="A228" s="6"/>
      <c r="B228" s="14"/>
    </row>
    <row r="229" spans="1:2" ht="24.95" customHeight="1" x14ac:dyDescent="0.25">
      <c r="A229" s="6"/>
      <c r="B229" s="14"/>
    </row>
    <row r="230" spans="1:2" ht="24.95" customHeight="1" x14ac:dyDescent="0.25">
      <c r="A230" s="6"/>
      <c r="B230" s="14"/>
    </row>
    <row r="231" spans="1:2" ht="24.95" customHeight="1" x14ac:dyDescent="0.25">
      <c r="A231" s="6"/>
      <c r="B231" s="14"/>
    </row>
    <row r="232" spans="1:2" ht="24.95" customHeight="1" x14ac:dyDescent="0.25">
      <c r="A232" s="6"/>
      <c r="B232" s="14"/>
    </row>
    <row r="233" spans="1:2" ht="24.95" customHeight="1" x14ac:dyDescent="0.25">
      <c r="A233" s="6"/>
      <c r="B233" s="14"/>
    </row>
    <row r="234" spans="1:2" ht="24.95" customHeight="1" x14ac:dyDescent="0.25">
      <c r="A234" s="6"/>
      <c r="B234" s="14"/>
    </row>
    <row r="235" spans="1:2" ht="24.95" customHeight="1" x14ac:dyDescent="0.25">
      <c r="A235" s="6"/>
      <c r="B235" s="14"/>
    </row>
    <row r="236" spans="1:2" ht="24.95" customHeight="1" x14ac:dyDescent="0.25">
      <c r="A236" s="6"/>
      <c r="B236" s="14"/>
    </row>
    <row r="237" spans="1:2" ht="24.95" customHeight="1" x14ac:dyDescent="0.25">
      <c r="A237" s="6"/>
      <c r="B237" s="14"/>
    </row>
    <row r="238" spans="1:2" ht="24.95" customHeight="1" x14ac:dyDescent="0.25">
      <c r="A238" s="6"/>
      <c r="B238" s="14"/>
    </row>
    <row r="239" spans="1:2" ht="24.95" customHeight="1" x14ac:dyDescent="0.25">
      <c r="A239" s="6"/>
      <c r="B239" s="14"/>
    </row>
    <row r="240" spans="1:2" ht="24.95" customHeight="1" x14ac:dyDescent="0.25">
      <c r="A240" s="6"/>
      <c r="B240" s="14"/>
    </row>
    <row r="241" spans="1:2" ht="24.95" customHeight="1" x14ac:dyDescent="0.25">
      <c r="A241" s="6"/>
      <c r="B241" s="15"/>
    </row>
    <row r="242" spans="1:2" ht="24.95" customHeight="1" x14ac:dyDescent="0.25">
      <c r="A242" s="6"/>
      <c r="B242" s="15"/>
    </row>
    <row r="243" spans="1:2" ht="24.95" customHeight="1" x14ac:dyDescent="0.25">
      <c r="A243" s="6"/>
      <c r="B243" s="15"/>
    </row>
    <row r="244" spans="1:2" ht="24.95" customHeight="1" x14ac:dyDescent="0.25">
      <c r="A244" s="6"/>
      <c r="B244" s="15"/>
    </row>
    <row r="245" spans="1:2" ht="24.95" customHeight="1" x14ac:dyDescent="0.25">
      <c r="A245" s="6"/>
      <c r="B245" s="15"/>
    </row>
    <row r="246" spans="1:2" ht="24.95" customHeight="1" x14ac:dyDescent="0.25">
      <c r="A246" s="6"/>
      <c r="B246" s="14"/>
    </row>
    <row r="247" spans="1:2" ht="24.95" customHeight="1" x14ac:dyDescent="0.25">
      <c r="A247" s="6"/>
      <c r="B247" s="14"/>
    </row>
    <row r="248" spans="1:2" ht="24.95" customHeight="1" x14ac:dyDescent="0.25">
      <c r="A248" s="6"/>
      <c r="B248" s="14"/>
    </row>
    <row r="249" spans="1:2" ht="24.95" customHeight="1" x14ac:dyDescent="0.25">
      <c r="A249" s="6"/>
      <c r="B249" s="14"/>
    </row>
    <row r="250" spans="1:2" ht="24.95" customHeight="1" x14ac:dyDescent="0.25">
      <c r="A250" s="6"/>
      <c r="B250" s="14"/>
    </row>
    <row r="251" spans="1:2" ht="24.95" customHeight="1" x14ac:dyDescent="0.25">
      <c r="A251" s="6"/>
      <c r="B251" s="14"/>
    </row>
    <row r="252" spans="1:2" ht="24.95" customHeight="1" x14ac:dyDescent="0.25">
      <c r="A252" s="6"/>
      <c r="B252" s="14"/>
    </row>
    <row r="253" spans="1:2" ht="24.95" customHeight="1" x14ac:dyDescent="0.25">
      <c r="A253" s="6"/>
      <c r="B253" s="14"/>
    </row>
    <row r="254" spans="1:2" ht="24.95" customHeight="1" x14ac:dyDescent="0.25">
      <c r="A254" s="6"/>
      <c r="B254" s="14"/>
    </row>
    <row r="255" spans="1:2" ht="24.95" customHeight="1" x14ac:dyDescent="0.25">
      <c r="A255" s="6"/>
      <c r="B255" s="14"/>
    </row>
    <row r="256" spans="1:2" ht="24.95" customHeight="1" x14ac:dyDescent="0.25">
      <c r="A256" s="6"/>
      <c r="B256" s="14"/>
    </row>
    <row r="257" spans="1:2" ht="24.95" customHeight="1" x14ac:dyDescent="0.25">
      <c r="A257" s="6"/>
      <c r="B257" s="14"/>
    </row>
    <row r="258" spans="1:2" ht="24.95" customHeight="1" x14ac:dyDescent="0.25">
      <c r="A258" s="6"/>
      <c r="B258" s="15"/>
    </row>
    <row r="259" spans="1:2" ht="24.95" customHeight="1" x14ac:dyDescent="0.25">
      <c r="A259" s="6"/>
      <c r="B259" s="14"/>
    </row>
    <row r="260" spans="1:2" ht="24.95" customHeight="1" x14ac:dyDescent="0.25">
      <c r="A260" s="6"/>
      <c r="B260" s="14"/>
    </row>
    <row r="261" spans="1:2" ht="24.95" customHeight="1" x14ac:dyDescent="0.25">
      <c r="A261" s="6"/>
      <c r="B261" s="15"/>
    </row>
    <row r="262" spans="1:2" ht="24.95" customHeight="1" x14ac:dyDescent="0.25">
      <c r="A262" s="6"/>
      <c r="B262" s="15"/>
    </row>
    <row r="263" spans="1:2" ht="24.95" customHeight="1" x14ac:dyDescent="0.25">
      <c r="A263" s="6"/>
      <c r="B263" s="14"/>
    </row>
    <row r="264" spans="1:2" ht="24.95" customHeight="1" x14ac:dyDescent="0.25">
      <c r="A264" s="6"/>
      <c r="B264" s="14"/>
    </row>
    <row r="265" spans="1:2" ht="24.95" customHeight="1" x14ac:dyDescent="0.25">
      <c r="A265" s="6"/>
      <c r="B265" s="14"/>
    </row>
    <row r="266" spans="1:2" ht="24.95" customHeight="1" x14ac:dyDescent="0.25">
      <c r="A266" s="6"/>
      <c r="B266" s="14"/>
    </row>
    <row r="267" spans="1:2" ht="24.95" customHeight="1" x14ac:dyDescent="0.25">
      <c r="A267" s="6"/>
      <c r="B267" s="14"/>
    </row>
    <row r="268" spans="1:2" ht="24.95" customHeight="1" x14ac:dyDescent="0.25">
      <c r="A268" s="6"/>
      <c r="B268" s="14"/>
    </row>
    <row r="269" spans="1:2" ht="24.95" customHeight="1" x14ac:dyDescent="0.25">
      <c r="A269" s="6"/>
      <c r="B269" s="14"/>
    </row>
    <row r="270" spans="1:2" ht="24.95" customHeight="1" x14ac:dyDescent="0.25">
      <c r="A270" s="6"/>
      <c r="B270" s="14"/>
    </row>
    <row r="271" spans="1:2" ht="24.95" customHeight="1" x14ac:dyDescent="0.25">
      <c r="A271" s="6"/>
      <c r="B271" s="14"/>
    </row>
    <row r="272" spans="1:2" ht="24.95" customHeight="1" x14ac:dyDescent="0.25">
      <c r="A272" s="6"/>
      <c r="B272" s="14"/>
    </row>
    <row r="273" spans="1:2" ht="24.95" customHeight="1" x14ac:dyDescent="0.25">
      <c r="A273" s="6"/>
      <c r="B273" s="14"/>
    </row>
    <row r="274" spans="1:2" ht="24.95" customHeight="1" x14ac:dyDescent="0.25">
      <c r="A274" s="6"/>
      <c r="B274" s="14"/>
    </row>
    <row r="275" spans="1:2" ht="24.95" customHeight="1" x14ac:dyDescent="0.25">
      <c r="A275" s="6"/>
      <c r="B275" s="14"/>
    </row>
    <row r="276" spans="1:2" ht="24.95" customHeight="1" x14ac:dyDescent="0.25">
      <c r="A276" s="6"/>
      <c r="B276" s="14"/>
    </row>
    <row r="277" spans="1:2" ht="24.95" customHeight="1" x14ac:dyDescent="0.25">
      <c r="A277" s="6"/>
      <c r="B277" s="15"/>
    </row>
    <row r="278" spans="1:2" ht="24.95" customHeight="1" x14ac:dyDescent="0.25">
      <c r="A278" s="6"/>
      <c r="B278" s="15"/>
    </row>
    <row r="279" spans="1:2" ht="24.95" customHeight="1" x14ac:dyDescent="0.35">
      <c r="A279" s="6"/>
      <c r="B279" s="13"/>
    </row>
    <row r="280" spans="1:2" ht="24.95" customHeight="1" x14ac:dyDescent="0.35">
      <c r="A280" s="10"/>
      <c r="B280" s="13"/>
    </row>
    <row r="281" spans="1:2" ht="24.95" customHeight="1" x14ac:dyDescent="0.35">
      <c r="A281" s="10"/>
      <c r="B281" s="13"/>
    </row>
    <row r="282" spans="1:2" ht="24.95" customHeight="1" x14ac:dyDescent="0.35">
      <c r="A282" s="10"/>
      <c r="B282" s="13"/>
    </row>
    <row r="283" spans="1:2" ht="24.95" customHeight="1" x14ac:dyDescent="0.35">
      <c r="A283" s="10"/>
      <c r="B283" s="13"/>
    </row>
    <row r="284" spans="1:2" ht="24.95" customHeight="1" x14ac:dyDescent="0.35">
      <c r="A284" s="10"/>
      <c r="B284" s="13"/>
    </row>
    <row r="285" spans="1:2" ht="24.95" customHeight="1" x14ac:dyDescent="0.35">
      <c r="A285" s="10"/>
      <c r="B285" s="13"/>
    </row>
    <row r="286" spans="1:2" ht="24.95" customHeight="1" x14ac:dyDescent="0.35">
      <c r="A286" s="10"/>
      <c r="B286" s="13"/>
    </row>
    <row r="287" spans="1:2" ht="24.95" customHeight="1" x14ac:dyDescent="0.35">
      <c r="A287" s="10"/>
      <c r="B287" s="13"/>
    </row>
    <row r="288" spans="1:2" ht="24.95" customHeight="1" x14ac:dyDescent="0.35">
      <c r="A288" s="10"/>
      <c r="B288" s="13"/>
    </row>
    <row r="289" spans="1:2" ht="24.95" customHeight="1" x14ac:dyDescent="0.35">
      <c r="A289" s="10"/>
      <c r="B289" s="13"/>
    </row>
    <row r="290" spans="1:2" ht="24.95" customHeight="1" x14ac:dyDescent="0.35">
      <c r="A290" s="10"/>
      <c r="B290" s="13"/>
    </row>
    <row r="291" spans="1:2" ht="24.95" customHeight="1" x14ac:dyDescent="0.35">
      <c r="A291" s="10"/>
      <c r="B291" s="13"/>
    </row>
    <row r="292" spans="1:2" ht="24.95" customHeight="1" x14ac:dyDescent="0.35">
      <c r="A292" s="10"/>
      <c r="B292" s="13"/>
    </row>
    <row r="293" spans="1:2" ht="24.95" customHeight="1" x14ac:dyDescent="0.35">
      <c r="A293" s="10"/>
      <c r="B293" s="13"/>
    </row>
    <row r="294" spans="1:2" ht="24.95" customHeight="1" x14ac:dyDescent="0.35">
      <c r="A294" s="10"/>
      <c r="B294" s="13"/>
    </row>
    <row r="295" spans="1:2" ht="24.95" customHeight="1" x14ac:dyDescent="0.35">
      <c r="A295" s="10"/>
      <c r="B295" s="13"/>
    </row>
    <row r="296" spans="1:2" ht="24.95" customHeight="1" x14ac:dyDescent="0.35">
      <c r="A296" s="10"/>
      <c r="B296" s="13"/>
    </row>
    <row r="297" spans="1:2" ht="24.95" customHeight="1" x14ac:dyDescent="0.35">
      <c r="A297" s="10"/>
      <c r="B297" s="13"/>
    </row>
    <row r="298" spans="1:2" ht="24.95" customHeight="1" x14ac:dyDescent="0.35">
      <c r="A298" s="10"/>
      <c r="B298" s="13"/>
    </row>
    <row r="299" spans="1:2" ht="24.95" customHeight="1" x14ac:dyDescent="0.35">
      <c r="A299" s="10"/>
    </row>
    <row r="300" spans="1:2" ht="24.95" customHeight="1" x14ac:dyDescent="0.35">
      <c r="A300" s="10"/>
      <c r="B300" s="13"/>
    </row>
    <row r="301" spans="1:2" ht="24.95" customHeight="1" x14ac:dyDescent="0.35">
      <c r="A301" s="10"/>
      <c r="B301" s="13"/>
    </row>
    <row r="302" spans="1:2" ht="24.95" customHeight="1" x14ac:dyDescent="0.35">
      <c r="A302" s="10"/>
      <c r="B302" s="13"/>
    </row>
    <row r="303" spans="1:2" ht="24.95" customHeight="1" x14ac:dyDescent="0.35">
      <c r="A303" s="10"/>
      <c r="B303" s="13"/>
    </row>
    <row r="304" spans="1:2" ht="24.95" customHeight="1" x14ac:dyDescent="0.35">
      <c r="A304" s="10"/>
      <c r="B304" s="13"/>
    </row>
    <row r="305" spans="1:2" ht="24.95" customHeight="1" x14ac:dyDescent="0.35">
      <c r="A305" s="10"/>
      <c r="B305" s="13"/>
    </row>
    <row r="306" spans="1:2" ht="24.95" customHeight="1" x14ac:dyDescent="0.35">
      <c r="A306" s="10"/>
      <c r="B306" s="13"/>
    </row>
    <row r="307" spans="1:2" ht="24.95" customHeight="1" x14ac:dyDescent="0.35">
      <c r="A307" s="10"/>
      <c r="B307" s="13"/>
    </row>
    <row r="308" spans="1:2" ht="24.95" customHeight="1" x14ac:dyDescent="0.35">
      <c r="A308" s="10"/>
      <c r="B308" s="13"/>
    </row>
    <row r="309" spans="1:2" ht="24.95" customHeight="1" x14ac:dyDescent="0.35">
      <c r="A309" s="10"/>
      <c r="B309" s="13"/>
    </row>
    <row r="310" spans="1:2" ht="24.95" customHeight="1" x14ac:dyDescent="0.35">
      <c r="A310" s="10"/>
      <c r="B310" s="13"/>
    </row>
    <row r="311" spans="1:2" ht="24.95" customHeight="1" x14ac:dyDescent="0.35">
      <c r="A311" s="10"/>
      <c r="B311" s="13"/>
    </row>
    <row r="312" spans="1:2" ht="24.95" customHeight="1" x14ac:dyDescent="0.35">
      <c r="A312" s="10"/>
      <c r="B312" s="13"/>
    </row>
    <row r="313" spans="1:2" ht="24.95" customHeight="1" x14ac:dyDescent="0.35">
      <c r="A313" s="10"/>
      <c r="B313" s="13"/>
    </row>
    <row r="314" spans="1:2" ht="24.95" customHeight="1" x14ac:dyDescent="0.35">
      <c r="A314" s="10"/>
      <c r="B314" s="13"/>
    </row>
    <row r="315" spans="1:2" ht="24.95" customHeight="1" x14ac:dyDescent="0.35">
      <c r="A315" s="10"/>
      <c r="B315" s="13"/>
    </row>
    <row r="316" spans="1:2" ht="24.95" customHeight="1" x14ac:dyDescent="0.35">
      <c r="A316" s="10"/>
      <c r="B316" s="13"/>
    </row>
    <row r="317" spans="1:2" ht="24.95" customHeight="1" x14ac:dyDescent="0.35">
      <c r="A317" s="10"/>
      <c r="B317" s="13"/>
    </row>
    <row r="318" spans="1:2" ht="24.95" customHeight="1" x14ac:dyDescent="0.35">
      <c r="A318" s="10"/>
      <c r="B318" s="13"/>
    </row>
    <row r="319" spans="1:2" ht="24.95" customHeight="1" x14ac:dyDescent="0.35">
      <c r="A319" s="10"/>
      <c r="B319" s="13"/>
    </row>
    <row r="320" spans="1:2" ht="24.95" customHeight="1" x14ac:dyDescent="0.35">
      <c r="A320" s="10"/>
      <c r="B320" s="13"/>
    </row>
    <row r="321" spans="1:2" ht="24.95" customHeight="1" x14ac:dyDescent="0.35">
      <c r="A321" s="10"/>
      <c r="B321" s="13"/>
    </row>
    <row r="322" spans="1:2" ht="24.95" customHeight="1" x14ac:dyDescent="0.35">
      <c r="A322" s="10"/>
      <c r="B322" s="13"/>
    </row>
    <row r="323" spans="1:2" ht="24.95" customHeight="1" x14ac:dyDescent="0.35">
      <c r="A323" s="10"/>
      <c r="B323" s="13"/>
    </row>
    <row r="324" spans="1:2" ht="24.95" customHeight="1" x14ac:dyDescent="0.35">
      <c r="A324" s="10"/>
      <c r="B324" s="13"/>
    </row>
    <row r="325" spans="1:2" ht="24.95" customHeight="1" x14ac:dyDescent="0.35">
      <c r="A325" s="10"/>
      <c r="B325" s="13"/>
    </row>
    <row r="326" spans="1:2" ht="24.95" customHeight="1" x14ac:dyDescent="0.35">
      <c r="A326" s="10"/>
      <c r="B326" s="13"/>
    </row>
    <row r="327" spans="1:2" ht="24.95" customHeight="1" x14ac:dyDescent="0.35">
      <c r="A327" s="10"/>
      <c r="B327" s="13"/>
    </row>
    <row r="328" spans="1:2" ht="24.95" customHeight="1" x14ac:dyDescent="0.35">
      <c r="A328" s="10"/>
      <c r="B328" s="13"/>
    </row>
    <row r="329" spans="1:2" ht="24.95" customHeight="1" x14ac:dyDescent="0.35">
      <c r="A329" s="10"/>
      <c r="B329" s="13"/>
    </row>
    <row r="330" spans="1:2" ht="24.95" customHeight="1" x14ac:dyDescent="0.35">
      <c r="A330" s="10"/>
      <c r="B330" s="13"/>
    </row>
    <row r="331" spans="1:2" ht="24.95" customHeight="1" x14ac:dyDescent="0.35">
      <c r="A331" s="10"/>
      <c r="B331" s="13"/>
    </row>
    <row r="332" spans="1:2" ht="24.95" customHeight="1" x14ac:dyDescent="0.35">
      <c r="A332" s="10"/>
      <c r="B332" s="13"/>
    </row>
    <row r="333" spans="1:2" ht="24.95" customHeight="1" x14ac:dyDescent="0.35">
      <c r="A333" s="10"/>
      <c r="B333" s="13"/>
    </row>
    <row r="334" spans="1:2" ht="24.95" customHeight="1" x14ac:dyDescent="0.35">
      <c r="A334" s="10"/>
      <c r="B334" s="13"/>
    </row>
    <row r="335" spans="1:2" ht="24.95" customHeight="1" x14ac:dyDescent="0.35">
      <c r="A335" s="10"/>
      <c r="B335" s="13"/>
    </row>
    <row r="336" spans="1:2" ht="24.95" customHeight="1" x14ac:dyDescent="0.35">
      <c r="A336" s="10"/>
      <c r="B336" s="13"/>
    </row>
    <row r="337" spans="1:2" ht="24.95" customHeight="1" x14ac:dyDescent="0.35">
      <c r="A337" s="10"/>
      <c r="B337" s="13"/>
    </row>
    <row r="338" spans="1:2" ht="24.95" customHeight="1" x14ac:dyDescent="0.35">
      <c r="A338" s="10"/>
      <c r="B338" s="13"/>
    </row>
    <row r="339" spans="1:2" ht="24.95" customHeight="1" x14ac:dyDescent="0.35">
      <c r="A339" s="10"/>
      <c r="B339" s="13"/>
    </row>
    <row r="340" spans="1:2" ht="24.95" customHeight="1" x14ac:dyDescent="0.35">
      <c r="A340" s="10"/>
      <c r="B340" s="13"/>
    </row>
    <row r="341" spans="1:2" ht="24.95" customHeight="1" x14ac:dyDescent="0.35">
      <c r="A341" s="10"/>
      <c r="B341" s="13"/>
    </row>
    <row r="342" spans="1:2" ht="24.95" customHeight="1" x14ac:dyDescent="0.35">
      <c r="A342" s="10"/>
      <c r="B342" s="13"/>
    </row>
    <row r="343" spans="1:2" ht="24.95" customHeight="1" x14ac:dyDescent="0.35">
      <c r="A343" s="10"/>
      <c r="B343" s="13"/>
    </row>
    <row r="344" spans="1:2" ht="24.95" customHeight="1" x14ac:dyDescent="0.35">
      <c r="A344" s="10"/>
      <c r="B344" s="13"/>
    </row>
    <row r="345" spans="1:2" ht="24.95" customHeight="1" x14ac:dyDescent="0.35">
      <c r="A345" s="10"/>
      <c r="B345" s="13"/>
    </row>
    <row r="346" spans="1:2" ht="24.95" customHeight="1" x14ac:dyDescent="0.35">
      <c r="A346" s="10"/>
      <c r="B346" s="13"/>
    </row>
    <row r="347" spans="1:2" ht="24.95" customHeight="1" x14ac:dyDescent="0.35">
      <c r="A347" s="10"/>
      <c r="B347" s="13"/>
    </row>
    <row r="348" spans="1:2" ht="24.95" customHeight="1" x14ac:dyDescent="0.35">
      <c r="A348" s="10"/>
      <c r="B348" s="13"/>
    </row>
    <row r="349" spans="1:2" ht="24.95" customHeight="1" x14ac:dyDescent="0.35">
      <c r="A349" s="10"/>
      <c r="B349" s="13"/>
    </row>
    <row r="350" spans="1:2" ht="24.95" customHeight="1" x14ac:dyDescent="0.35">
      <c r="A350" s="10"/>
      <c r="B350" s="13"/>
    </row>
    <row r="351" spans="1:2" ht="24.95" customHeight="1" x14ac:dyDescent="0.35">
      <c r="A351" s="10"/>
      <c r="B351" s="13"/>
    </row>
    <row r="352" spans="1:2" ht="24.95" customHeight="1" x14ac:dyDescent="0.35">
      <c r="A352" s="10"/>
      <c r="B352" s="13"/>
    </row>
    <row r="353" spans="1:2" ht="24.95" customHeight="1" x14ac:dyDescent="0.35">
      <c r="A353" s="10"/>
      <c r="B353" s="13"/>
    </row>
    <row r="354" spans="1:2" ht="24.95" customHeight="1" x14ac:dyDescent="0.35">
      <c r="A354" s="10"/>
      <c r="B354" s="13"/>
    </row>
    <row r="355" spans="1:2" ht="24.95" customHeight="1" x14ac:dyDescent="0.35">
      <c r="A355" s="10"/>
      <c r="B355" s="13"/>
    </row>
    <row r="356" spans="1:2" ht="24.95" customHeight="1" x14ac:dyDescent="0.35">
      <c r="A356" s="10"/>
      <c r="B356" s="13"/>
    </row>
    <row r="357" spans="1:2" ht="24.95" customHeight="1" x14ac:dyDescent="0.35">
      <c r="A357" s="10"/>
      <c r="B357" s="13"/>
    </row>
    <row r="358" spans="1:2" ht="24.95" customHeight="1" x14ac:dyDescent="0.35">
      <c r="A358" s="10"/>
      <c r="B358" s="13"/>
    </row>
    <row r="359" spans="1:2" ht="24.95" customHeight="1" x14ac:dyDescent="0.35">
      <c r="A359" s="10"/>
      <c r="B359" s="13"/>
    </row>
    <row r="360" spans="1:2" ht="24.95" customHeight="1" x14ac:dyDescent="0.35">
      <c r="A360" s="10"/>
      <c r="B360" s="13"/>
    </row>
    <row r="361" spans="1:2" ht="24.95" customHeight="1" x14ac:dyDescent="0.35">
      <c r="A361" s="10"/>
      <c r="B361" s="13"/>
    </row>
    <row r="362" spans="1:2" ht="24.95" customHeight="1" x14ac:dyDescent="0.35">
      <c r="A362" s="11"/>
      <c r="B362" s="13"/>
    </row>
    <row r="363" spans="1:2" ht="24.95" customHeight="1" x14ac:dyDescent="0.35">
      <c r="A363" s="10"/>
      <c r="B363" s="13"/>
    </row>
    <row r="364" spans="1:2" ht="24.95" customHeight="1" x14ac:dyDescent="0.35">
      <c r="A364" s="10"/>
      <c r="B364" s="13"/>
    </row>
    <row r="365" spans="1:2" ht="24.95" customHeight="1" x14ac:dyDescent="0.35">
      <c r="A365" s="10"/>
      <c r="B365" s="13"/>
    </row>
    <row r="366" spans="1:2" ht="24.95" customHeight="1" x14ac:dyDescent="0.35">
      <c r="A366" s="10"/>
      <c r="B366" s="13"/>
    </row>
    <row r="367" spans="1:2" ht="24.95" customHeight="1" x14ac:dyDescent="0.35">
      <c r="A367" s="10"/>
      <c r="B367" s="13"/>
    </row>
    <row r="368" spans="1:2" ht="24.95" customHeight="1" x14ac:dyDescent="0.35">
      <c r="A368" s="10"/>
      <c r="B368" s="13"/>
    </row>
    <row r="369" spans="1:2" ht="24.95" customHeight="1" x14ac:dyDescent="0.35">
      <c r="A369" s="10"/>
      <c r="B369" s="13"/>
    </row>
    <row r="370" spans="1:2" ht="24.95" customHeight="1" x14ac:dyDescent="0.35">
      <c r="A370" s="10"/>
      <c r="B370" s="13"/>
    </row>
    <row r="371" spans="1:2" ht="24.95" customHeight="1" x14ac:dyDescent="0.35">
      <c r="A371" s="10"/>
      <c r="B371" s="13"/>
    </row>
    <row r="372" spans="1:2" ht="24.95" customHeight="1" x14ac:dyDescent="0.35">
      <c r="A372" s="10"/>
      <c r="B372" s="13"/>
    </row>
    <row r="373" spans="1:2" ht="24.95" customHeight="1" x14ac:dyDescent="0.35">
      <c r="A373" s="10"/>
      <c r="B373" s="13"/>
    </row>
    <row r="374" spans="1:2" ht="24.95" customHeight="1" x14ac:dyDescent="0.35">
      <c r="A374" s="10"/>
      <c r="B374" s="13"/>
    </row>
    <row r="375" spans="1:2" ht="24.95" customHeight="1" x14ac:dyDescent="0.35">
      <c r="A375" s="10"/>
      <c r="B375" s="13"/>
    </row>
    <row r="376" spans="1:2" ht="24.95" customHeight="1" x14ac:dyDescent="0.35">
      <c r="A376" s="10"/>
      <c r="B376" s="13"/>
    </row>
    <row r="377" spans="1:2" ht="24.95" customHeight="1" x14ac:dyDescent="0.35">
      <c r="A377" s="10"/>
      <c r="B377" s="13"/>
    </row>
    <row r="378" spans="1:2" ht="24.95" customHeight="1" x14ac:dyDescent="0.35">
      <c r="A378" s="10"/>
      <c r="B378" s="13"/>
    </row>
    <row r="379" spans="1:2" ht="24.95" customHeight="1" x14ac:dyDescent="0.35">
      <c r="A379" s="10"/>
      <c r="B379" s="13"/>
    </row>
    <row r="380" spans="1:2" ht="24.95" customHeight="1" x14ac:dyDescent="0.35">
      <c r="A380" s="10"/>
      <c r="B380" s="13"/>
    </row>
    <row r="381" spans="1:2" ht="24.95" customHeight="1" x14ac:dyDescent="0.35">
      <c r="A381" s="10"/>
      <c r="B381" s="13"/>
    </row>
    <row r="382" spans="1:2" ht="24.95" customHeight="1" x14ac:dyDescent="0.35">
      <c r="A382" s="10"/>
      <c r="B382" s="13"/>
    </row>
    <row r="383" spans="1:2" ht="24.95" customHeight="1" x14ac:dyDescent="0.35">
      <c r="A383" s="10"/>
      <c r="B383" s="13"/>
    </row>
    <row r="384" spans="1:2" ht="24.95" customHeight="1" x14ac:dyDescent="0.35">
      <c r="A384" s="10"/>
      <c r="B384" s="13"/>
    </row>
    <row r="385" spans="1:2" ht="24.95" customHeight="1" x14ac:dyDescent="0.35">
      <c r="A385" s="10"/>
      <c r="B385" s="13"/>
    </row>
    <row r="386" spans="1:2" ht="24.95" customHeight="1" x14ac:dyDescent="0.35">
      <c r="A386" s="10"/>
      <c r="B386" s="13"/>
    </row>
    <row r="387" spans="1:2" ht="24.95" customHeight="1" x14ac:dyDescent="0.35">
      <c r="A387" s="10"/>
      <c r="B387" s="13"/>
    </row>
    <row r="388" spans="1:2" ht="24.95" customHeight="1" x14ac:dyDescent="0.35">
      <c r="A388" s="10"/>
      <c r="B388" s="13"/>
    </row>
    <row r="389" spans="1:2" ht="24.95" customHeight="1" x14ac:dyDescent="0.35">
      <c r="A389" s="10"/>
      <c r="B389" s="13"/>
    </row>
    <row r="390" spans="1:2" ht="24.95" customHeight="1" x14ac:dyDescent="0.35">
      <c r="A390" s="10"/>
      <c r="B390" s="13"/>
    </row>
    <row r="391" spans="1:2" ht="24.95" customHeight="1" x14ac:dyDescent="0.35">
      <c r="A391" s="10"/>
      <c r="B391" s="13"/>
    </row>
    <row r="392" spans="1:2" ht="24.95" customHeight="1" x14ac:dyDescent="0.35">
      <c r="A392" s="10"/>
      <c r="B392" s="13"/>
    </row>
    <row r="393" spans="1:2" ht="24.95" customHeight="1" x14ac:dyDescent="0.35">
      <c r="A393" s="10"/>
      <c r="B393" s="13"/>
    </row>
    <row r="394" spans="1:2" ht="24.95" customHeight="1" x14ac:dyDescent="0.35">
      <c r="A394" s="10"/>
      <c r="B394" s="13"/>
    </row>
    <row r="395" spans="1:2" ht="24.95" customHeight="1" x14ac:dyDescent="0.35">
      <c r="A395" s="10"/>
      <c r="B395" s="13"/>
    </row>
    <row r="396" spans="1:2" ht="24.95" customHeight="1" x14ac:dyDescent="0.35">
      <c r="A396" s="10"/>
      <c r="B396" s="13"/>
    </row>
    <row r="397" spans="1:2" ht="24.95" customHeight="1" x14ac:dyDescent="0.35">
      <c r="A397" s="10"/>
      <c r="B397" s="13"/>
    </row>
    <row r="398" spans="1:2" ht="24.95" customHeight="1" x14ac:dyDescent="0.35">
      <c r="A398" s="10"/>
      <c r="B398" s="13"/>
    </row>
    <row r="399" spans="1:2" ht="24.95" customHeight="1" x14ac:dyDescent="0.35">
      <c r="A399" s="10"/>
      <c r="B399" s="13"/>
    </row>
    <row r="400" spans="1:2" ht="24.95" customHeight="1" x14ac:dyDescent="0.35">
      <c r="A400" s="10"/>
      <c r="B400" s="13"/>
    </row>
    <row r="401" spans="1:2" ht="24.95" customHeight="1" x14ac:dyDescent="0.35">
      <c r="A401" s="10"/>
      <c r="B401" s="13"/>
    </row>
    <row r="402" spans="1:2" ht="24.95" customHeight="1" x14ac:dyDescent="0.35">
      <c r="A402" s="10"/>
      <c r="B402" s="13"/>
    </row>
    <row r="403" spans="1:2" ht="24.95" customHeight="1" x14ac:dyDescent="0.35">
      <c r="A403" s="10"/>
      <c r="B403" s="13"/>
    </row>
    <row r="404" spans="1:2" ht="24.95" customHeight="1" x14ac:dyDescent="0.35">
      <c r="A404" s="10"/>
      <c r="B404" s="13"/>
    </row>
    <row r="405" spans="1:2" ht="24.95" customHeight="1" x14ac:dyDescent="0.35">
      <c r="A405" s="10"/>
      <c r="B405" s="13"/>
    </row>
    <row r="406" spans="1:2" ht="24.95" customHeight="1" x14ac:dyDescent="0.35">
      <c r="A406" s="10"/>
      <c r="B406" s="13"/>
    </row>
    <row r="407" spans="1:2" ht="24.95" customHeight="1" x14ac:dyDescent="0.35">
      <c r="A407" s="10"/>
      <c r="B407" s="13"/>
    </row>
    <row r="408" spans="1:2" ht="24.95" customHeight="1" x14ac:dyDescent="0.35">
      <c r="A408" s="10"/>
      <c r="B408" s="13"/>
    </row>
    <row r="409" spans="1:2" ht="24.95" customHeight="1" x14ac:dyDescent="0.35">
      <c r="A409" s="10"/>
      <c r="B409" s="13"/>
    </row>
    <row r="410" spans="1:2" ht="24.95" customHeight="1" x14ac:dyDescent="0.35">
      <c r="A410" s="10"/>
      <c r="B410" s="13"/>
    </row>
    <row r="411" spans="1:2" ht="24.95" customHeight="1" x14ac:dyDescent="0.35">
      <c r="A411" s="10"/>
      <c r="B411" s="13"/>
    </row>
    <row r="412" spans="1:2" ht="24.95" customHeight="1" x14ac:dyDescent="0.35">
      <c r="A412" s="10"/>
      <c r="B412" s="13"/>
    </row>
    <row r="413" spans="1:2" ht="24.95" customHeight="1" x14ac:dyDescent="0.35">
      <c r="A413" s="10"/>
      <c r="B413" s="13"/>
    </row>
    <row r="414" spans="1:2" ht="24.95" customHeight="1" x14ac:dyDescent="0.35">
      <c r="A414" s="10"/>
      <c r="B414" s="13"/>
    </row>
    <row r="415" spans="1:2" ht="24.95" customHeight="1" x14ac:dyDescent="0.35">
      <c r="A415" s="10"/>
      <c r="B415" s="13"/>
    </row>
    <row r="416" spans="1:2" ht="24.95" customHeight="1" x14ac:dyDescent="0.35">
      <c r="A416" s="10"/>
      <c r="B416" s="13"/>
    </row>
    <row r="417" spans="1:2" ht="24.95" customHeight="1" x14ac:dyDescent="0.35">
      <c r="A417" s="10"/>
      <c r="B417" s="13"/>
    </row>
    <row r="418" spans="1:2" ht="24.95" customHeight="1" x14ac:dyDescent="0.35">
      <c r="A418" s="10"/>
      <c r="B418" s="13"/>
    </row>
    <row r="419" spans="1:2" ht="24.95" customHeight="1" x14ac:dyDescent="0.35">
      <c r="A419" s="10"/>
      <c r="B419" s="13"/>
    </row>
    <row r="420" spans="1:2" ht="24.95" customHeight="1" x14ac:dyDescent="0.35">
      <c r="A420" s="10"/>
      <c r="B420" s="13"/>
    </row>
    <row r="421" spans="1:2" ht="24.95" customHeight="1" x14ac:dyDescent="0.35">
      <c r="A421" s="10"/>
      <c r="B421" s="13"/>
    </row>
    <row r="422" spans="1:2" ht="24.95" customHeight="1" x14ac:dyDescent="0.35">
      <c r="A422" s="10"/>
      <c r="B422" s="13"/>
    </row>
    <row r="423" spans="1:2" ht="24.95" customHeight="1" x14ac:dyDescent="0.35">
      <c r="A423" s="10"/>
      <c r="B423" s="13"/>
    </row>
    <row r="424" spans="1:2" ht="24.95" customHeight="1" x14ac:dyDescent="0.35">
      <c r="A424" s="10"/>
      <c r="B424" s="13"/>
    </row>
    <row r="425" spans="1:2" ht="24.95" customHeight="1" x14ac:dyDescent="0.35">
      <c r="A425" s="10"/>
      <c r="B425" s="13"/>
    </row>
    <row r="426" spans="1:2" ht="24.95" customHeight="1" x14ac:dyDescent="0.35">
      <c r="A426" s="10"/>
      <c r="B426" s="13"/>
    </row>
    <row r="427" spans="1:2" ht="24.95" customHeight="1" x14ac:dyDescent="0.35">
      <c r="A427" s="10"/>
      <c r="B427" s="13"/>
    </row>
    <row r="428" spans="1:2" ht="24.95" customHeight="1" x14ac:dyDescent="0.35">
      <c r="A428" s="10"/>
      <c r="B428" s="13"/>
    </row>
    <row r="429" spans="1:2" ht="24.95" customHeight="1" x14ac:dyDescent="0.35">
      <c r="A429" s="10"/>
      <c r="B429" s="13"/>
    </row>
    <row r="430" spans="1:2" ht="24.95" customHeight="1" x14ac:dyDescent="0.35">
      <c r="A430" s="10"/>
      <c r="B430" s="13"/>
    </row>
    <row r="431" spans="1:2" ht="24.95" customHeight="1" x14ac:dyDescent="0.35">
      <c r="A431" s="10"/>
      <c r="B431" s="13"/>
    </row>
    <row r="432" spans="1:2" ht="24.95" customHeight="1" x14ac:dyDescent="0.35">
      <c r="A432" s="10"/>
      <c r="B432" s="13"/>
    </row>
    <row r="433" spans="1:2" ht="24.95" customHeight="1" x14ac:dyDescent="0.35">
      <c r="A433" s="10"/>
      <c r="B433" s="13"/>
    </row>
    <row r="434" spans="1:2" ht="24.95" customHeight="1" x14ac:dyDescent="0.35">
      <c r="A434" s="10"/>
      <c r="B434" s="13"/>
    </row>
    <row r="435" spans="1:2" ht="24.95" customHeight="1" x14ac:dyDescent="0.35">
      <c r="A435" s="10"/>
      <c r="B435" s="13"/>
    </row>
    <row r="436" spans="1:2" ht="24.95" customHeight="1" x14ac:dyDescent="0.35">
      <c r="A436" s="10"/>
      <c r="B436" s="13"/>
    </row>
    <row r="437" spans="1:2" ht="24.95" customHeight="1" x14ac:dyDescent="0.35">
      <c r="A437" s="10"/>
      <c r="B437" s="13"/>
    </row>
    <row r="438" spans="1:2" ht="24.95" customHeight="1" x14ac:dyDescent="0.35">
      <c r="A438" s="10"/>
      <c r="B438" s="13"/>
    </row>
    <row r="439" spans="1:2" ht="24.95" customHeight="1" x14ac:dyDescent="0.35">
      <c r="A439" s="10"/>
      <c r="B439" s="13"/>
    </row>
    <row r="440" spans="1:2" ht="24.95" customHeight="1" x14ac:dyDescent="0.35">
      <c r="A440" s="10"/>
      <c r="B440" s="13"/>
    </row>
    <row r="441" spans="1:2" ht="24.95" customHeight="1" x14ac:dyDescent="0.35">
      <c r="A441" s="10"/>
      <c r="B441" s="13"/>
    </row>
    <row r="442" spans="1:2" ht="24.95" customHeight="1" x14ac:dyDescent="0.35">
      <c r="A442" s="10"/>
      <c r="B442" s="13"/>
    </row>
    <row r="443" spans="1:2" ht="24.95" customHeight="1" x14ac:dyDescent="0.35">
      <c r="A443" s="10"/>
      <c r="B443" s="13"/>
    </row>
    <row r="444" spans="1:2" ht="24.95" customHeight="1" x14ac:dyDescent="0.35">
      <c r="A444" s="10"/>
      <c r="B444" s="13"/>
    </row>
    <row r="445" spans="1:2" ht="24.95" customHeight="1" x14ac:dyDescent="0.35">
      <c r="A445" s="10"/>
      <c r="B445" s="13"/>
    </row>
    <row r="446" spans="1:2" ht="24.95" customHeight="1" x14ac:dyDescent="0.35">
      <c r="A446" s="10"/>
      <c r="B446" s="13"/>
    </row>
    <row r="447" spans="1:2" ht="24.95" customHeight="1" x14ac:dyDescent="0.35">
      <c r="A447" s="10"/>
      <c r="B447" s="13"/>
    </row>
    <row r="448" spans="1:2" ht="24.95" customHeight="1" x14ac:dyDescent="0.35">
      <c r="A448" s="10"/>
      <c r="B448" s="13"/>
    </row>
    <row r="449" spans="1:2" ht="24.95" customHeight="1" x14ac:dyDescent="0.35">
      <c r="A449" s="10"/>
      <c r="B449" s="13"/>
    </row>
    <row r="450" spans="1:2" ht="24.95" customHeight="1" x14ac:dyDescent="0.35">
      <c r="A450" s="10"/>
      <c r="B450" s="13"/>
    </row>
    <row r="451" spans="1:2" ht="24.95" customHeight="1" x14ac:dyDescent="0.35">
      <c r="A451" s="10"/>
      <c r="B451" s="13"/>
    </row>
    <row r="452" spans="1:2" ht="24.95" customHeight="1" x14ac:dyDescent="0.35">
      <c r="A452" s="10"/>
      <c r="B452" s="13"/>
    </row>
    <row r="453" spans="1:2" ht="24.95" customHeight="1" x14ac:dyDescent="0.35">
      <c r="A453" s="10"/>
      <c r="B453" s="13"/>
    </row>
    <row r="454" spans="1:2" ht="24.95" customHeight="1" x14ac:dyDescent="0.35">
      <c r="A454" s="10"/>
      <c r="B454" s="13"/>
    </row>
    <row r="455" spans="1:2" ht="24.95" customHeight="1" x14ac:dyDescent="0.35">
      <c r="A455" s="10"/>
      <c r="B455" s="13"/>
    </row>
    <row r="456" spans="1:2" ht="24.95" customHeight="1" x14ac:dyDescent="0.35">
      <c r="A456" s="10"/>
      <c r="B456" s="13"/>
    </row>
    <row r="457" spans="1:2" ht="24.95" customHeight="1" x14ac:dyDescent="0.35">
      <c r="A457" s="10"/>
      <c r="B457" s="13"/>
    </row>
    <row r="458" spans="1:2" ht="24.95" customHeight="1" x14ac:dyDescent="0.35">
      <c r="A458" s="10"/>
      <c r="B458" s="13"/>
    </row>
    <row r="459" spans="1:2" ht="24.95" customHeight="1" x14ac:dyDescent="0.35">
      <c r="A459" s="10"/>
      <c r="B459" s="13"/>
    </row>
    <row r="460" spans="1:2" ht="24.95" customHeight="1" x14ac:dyDescent="0.35">
      <c r="A460" s="10"/>
      <c r="B460" s="13"/>
    </row>
    <row r="461" spans="1:2" ht="24.95" customHeight="1" x14ac:dyDescent="0.35">
      <c r="A461" s="10"/>
      <c r="B461" s="13"/>
    </row>
    <row r="462" spans="1:2" ht="24.95" customHeight="1" x14ac:dyDescent="0.35">
      <c r="A462" s="10"/>
      <c r="B462" s="13"/>
    </row>
    <row r="463" spans="1:2" ht="24.95" customHeight="1" x14ac:dyDescent="0.35">
      <c r="A463" s="10"/>
      <c r="B463" s="13"/>
    </row>
    <row r="464" spans="1:2" ht="24.95" customHeight="1" x14ac:dyDescent="0.35">
      <c r="A464" s="10"/>
      <c r="B464" s="13"/>
    </row>
    <row r="465" spans="1:2" ht="24.95" customHeight="1" x14ac:dyDescent="0.35">
      <c r="A465" s="10"/>
      <c r="B465" s="13"/>
    </row>
    <row r="466" spans="1:2" ht="24.95" customHeight="1" x14ac:dyDescent="0.35">
      <c r="A466" s="10"/>
      <c r="B466" s="13"/>
    </row>
    <row r="467" spans="1:2" ht="24.95" customHeight="1" x14ac:dyDescent="0.35">
      <c r="A467" s="10"/>
      <c r="B467" s="13"/>
    </row>
    <row r="468" spans="1:2" ht="24.95" customHeight="1" x14ac:dyDescent="0.35">
      <c r="A468" s="10"/>
      <c r="B468" s="13"/>
    </row>
    <row r="469" spans="1:2" ht="24.95" customHeight="1" x14ac:dyDescent="0.35">
      <c r="A469" s="10"/>
      <c r="B469" s="13"/>
    </row>
    <row r="470" spans="1:2" ht="24.95" customHeight="1" x14ac:dyDescent="0.35">
      <c r="A470" s="10"/>
      <c r="B470" s="13"/>
    </row>
    <row r="471" spans="1:2" ht="24.95" customHeight="1" x14ac:dyDescent="0.35">
      <c r="A471" s="10"/>
      <c r="B471" s="13"/>
    </row>
    <row r="472" spans="1:2" ht="24.95" customHeight="1" x14ac:dyDescent="0.35">
      <c r="A472" s="10"/>
      <c r="B472" s="13"/>
    </row>
    <row r="473" spans="1:2" ht="24.95" customHeight="1" x14ac:dyDescent="0.35">
      <c r="A473" s="10"/>
      <c r="B473" s="13"/>
    </row>
    <row r="474" spans="1:2" ht="24.95" customHeight="1" x14ac:dyDescent="0.35">
      <c r="A474" s="10"/>
      <c r="B474" s="13"/>
    </row>
    <row r="475" spans="1:2" ht="24.95" customHeight="1" x14ac:dyDescent="0.35">
      <c r="A475" s="10"/>
      <c r="B475" s="13"/>
    </row>
    <row r="476" spans="1:2" ht="24.95" customHeight="1" x14ac:dyDescent="0.35">
      <c r="A476" s="10"/>
      <c r="B476" s="13"/>
    </row>
    <row r="477" spans="1:2" ht="24.95" customHeight="1" x14ac:dyDescent="0.35">
      <c r="A477" s="10"/>
      <c r="B477" s="13"/>
    </row>
    <row r="478" spans="1:2" ht="24.95" customHeight="1" x14ac:dyDescent="0.35">
      <c r="A478" s="10"/>
      <c r="B478" s="13"/>
    </row>
    <row r="479" spans="1:2" ht="24.95" customHeight="1" x14ac:dyDescent="0.35">
      <c r="A479" s="10"/>
      <c r="B479" s="13"/>
    </row>
    <row r="480" spans="1:2" ht="24.95" customHeight="1" x14ac:dyDescent="0.35">
      <c r="A480" s="10"/>
      <c r="B480" s="13"/>
    </row>
    <row r="481" spans="1:2" ht="24.95" customHeight="1" x14ac:dyDescent="0.35">
      <c r="A481" s="10"/>
      <c r="B481" s="13"/>
    </row>
    <row r="482" spans="1:2" ht="24.95" customHeight="1" x14ac:dyDescent="0.35">
      <c r="A482" s="10"/>
      <c r="B482" s="13"/>
    </row>
    <row r="483" spans="1:2" ht="24.95" customHeight="1" x14ac:dyDescent="0.35">
      <c r="A483" s="10"/>
      <c r="B483" s="13"/>
    </row>
    <row r="484" spans="1:2" ht="24.95" customHeight="1" x14ac:dyDescent="0.35">
      <c r="A484" s="10"/>
      <c r="B484" s="13"/>
    </row>
    <row r="485" spans="1:2" ht="24.95" customHeight="1" x14ac:dyDescent="0.35">
      <c r="A485" s="10"/>
      <c r="B485" s="13"/>
    </row>
    <row r="486" spans="1:2" ht="24.95" customHeight="1" x14ac:dyDescent="0.35">
      <c r="A486" s="10"/>
      <c r="B486" s="13"/>
    </row>
    <row r="487" spans="1:2" ht="24.95" customHeight="1" x14ac:dyDescent="0.35">
      <c r="A487" s="10"/>
      <c r="B487" s="13"/>
    </row>
    <row r="488" spans="1:2" ht="24.95" customHeight="1" x14ac:dyDescent="0.35">
      <c r="A488" s="10"/>
      <c r="B488" s="13"/>
    </row>
    <row r="489" spans="1:2" ht="24.95" customHeight="1" x14ac:dyDescent="0.35">
      <c r="A489" s="10"/>
      <c r="B489" s="13"/>
    </row>
    <row r="490" spans="1:2" ht="24.95" customHeight="1" x14ac:dyDescent="0.35">
      <c r="A490" s="10"/>
      <c r="B490" s="13"/>
    </row>
    <row r="491" spans="1:2" ht="24.95" customHeight="1" x14ac:dyDescent="0.35">
      <c r="A491" s="10"/>
      <c r="B491" s="13"/>
    </row>
    <row r="492" spans="1:2" ht="24.95" customHeight="1" x14ac:dyDescent="0.35">
      <c r="A492" s="10"/>
      <c r="B492" s="13"/>
    </row>
    <row r="493" spans="1:2" ht="24.95" customHeight="1" x14ac:dyDescent="0.35">
      <c r="A493" s="10"/>
      <c r="B493" s="13"/>
    </row>
    <row r="494" spans="1:2" ht="24.95" customHeight="1" x14ac:dyDescent="0.35">
      <c r="A494" s="10"/>
      <c r="B494" s="13"/>
    </row>
    <row r="495" spans="1:2" ht="24.95" customHeight="1" x14ac:dyDescent="0.35">
      <c r="A495" s="10"/>
      <c r="B495" s="13"/>
    </row>
    <row r="496" spans="1:2" ht="24.95" customHeight="1" x14ac:dyDescent="0.35">
      <c r="A496" s="10"/>
      <c r="B496" s="13"/>
    </row>
    <row r="497" spans="1:2" ht="24.95" customHeight="1" x14ac:dyDescent="0.35">
      <c r="A497" s="10"/>
      <c r="B497" s="13"/>
    </row>
    <row r="498" spans="1:2" ht="24.95" customHeight="1" x14ac:dyDescent="0.35">
      <c r="A498" s="10"/>
      <c r="B498" s="13"/>
    </row>
    <row r="499" spans="1:2" ht="24.95" customHeight="1" x14ac:dyDescent="0.35">
      <c r="A499" s="10"/>
      <c r="B499" s="13"/>
    </row>
    <row r="500" spans="1:2" ht="24.95" customHeight="1" x14ac:dyDescent="0.35">
      <c r="A500" s="10"/>
    </row>
    <row r="501" spans="1:2" ht="24.95" customHeight="1" x14ac:dyDescent="0.35">
      <c r="A501" s="10"/>
    </row>
    <row r="502" spans="1:2" ht="24.95" customHeight="1" x14ac:dyDescent="0.35">
      <c r="A502" s="10"/>
    </row>
  </sheetData>
  <sortState ref="A3:B194">
    <sortCondition descending="1" ref="B3:B194"/>
    <sortCondition ref="A3:A19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MGA Totals</vt:lpstr>
      <vt:lpstr>Standings</vt:lpstr>
    </vt:vector>
  </TitlesOfParts>
  <Company>US Venture,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Judy Magalski</cp:lastModifiedBy>
  <cp:lastPrinted>2019-05-12T16:14:56Z</cp:lastPrinted>
  <dcterms:created xsi:type="dcterms:W3CDTF">2014-01-28T17:32:52Z</dcterms:created>
  <dcterms:modified xsi:type="dcterms:W3CDTF">2019-12-08T14:41:36Z</dcterms:modified>
</cp:coreProperties>
</file>