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nnon\"/>
    </mc:Choice>
  </mc:AlternateContent>
  <xr:revisionPtr revIDLastSave="0" documentId="13_ncr:1_{130502B0-65BA-402E-AFFE-D456C8B50BC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GA Totals" sheetId="5" r:id="rId1"/>
    <sheet name="Standings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4" i="5" l="1"/>
  <c r="N214" i="5"/>
  <c r="K311" i="5"/>
  <c r="K309" i="5"/>
  <c r="K297" i="5"/>
  <c r="K267" i="5"/>
  <c r="K258" i="5"/>
  <c r="K253" i="5"/>
  <c r="K211" i="5"/>
  <c r="K159" i="5"/>
  <c r="K125" i="5"/>
  <c r="K113" i="5"/>
  <c r="K100" i="5"/>
  <c r="K82" i="5"/>
  <c r="K62" i="5"/>
  <c r="K49" i="5"/>
  <c r="K42" i="5"/>
  <c r="K27" i="5"/>
  <c r="J106" i="5"/>
  <c r="J170" i="5"/>
  <c r="J213" i="5"/>
  <c r="J111" i="5"/>
  <c r="J247" i="5"/>
  <c r="J273" i="5"/>
  <c r="J258" i="5"/>
  <c r="J197" i="5"/>
  <c r="J269" i="5"/>
  <c r="J152" i="5"/>
  <c r="J50" i="5"/>
  <c r="J309" i="5"/>
  <c r="J98" i="5"/>
  <c r="J24" i="5"/>
  <c r="J229" i="5"/>
  <c r="J125" i="5"/>
  <c r="J139" i="5"/>
  <c r="J303" i="5"/>
  <c r="J113" i="5"/>
  <c r="M51" i="5"/>
  <c r="N51" i="5"/>
  <c r="M10" i="5"/>
  <c r="N10" i="5"/>
  <c r="I36" i="5"/>
  <c r="I336" i="5"/>
  <c r="I332" i="5"/>
  <c r="I285" i="5"/>
  <c r="M285" i="5" s="1"/>
  <c r="I289" i="5"/>
  <c r="I229" i="5"/>
  <c r="I6" i="5"/>
  <c r="I76" i="5"/>
  <c r="I284" i="5"/>
  <c r="I118" i="5"/>
  <c r="I121" i="5"/>
  <c r="I173" i="5"/>
  <c r="I327" i="5"/>
  <c r="M327" i="5" s="1"/>
  <c r="I213" i="5"/>
  <c r="I200" i="5"/>
  <c r="N200" i="5" s="1"/>
  <c r="I89" i="5"/>
  <c r="M89" i="5" s="1"/>
  <c r="I247" i="5"/>
  <c r="I50" i="5"/>
  <c r="I24" i="5"/>
  <c r="I320" i="5"/>
  <c r="I303" i="5"/>
  <c r="I302" i="5"/>
  <c r="I219" i="5"/>
  <c r="I218" i="5"/>
  <c r="M153" i="5"/>
  <c r="N153" i="5"/>
  <c r="H327" i="5"/>
  <c r="H258" i="5"/>
  <c r="H174" i="5"/>
  <c r="H211" i="5"/>
  <c r="H322" i="5"/>
  <c r="H273" i="5"/>
  <c r="H130" i="5"/>
  <c r="H121" i="5"/>
  <c r="H232" i="5"/>
  <c r="H49" i="5"/>
  <c r="H152" i="5"/>
  <c r="H157" i="5"/>
  <c r="M157" i="5" s="1"/>
  <c r="H44" i="5"/>
  <c r="H9" i="5"/>
  <c r="H247" i="5"/>
  <c r="H309" i="5"/>
  <c r="H289" i="5"/>
  <c r="H303" i="5"/>
  <c r="H336" i="5"/>
  <c r="H24" i="5"/>
  <c r="H32" i="5"/>
  <c r="H41" i="5"/>
  <c r="H50" i="5"/>
  <c r="H302" i="5"/>
  <c r="H328" i="5"/>
  <c r="H154" i="5"/>
  <c r="H150" i="5"/>
  <c r="H43" i="5"/>
  <c r="M168" i="5"/>
  <c r="N168" i="5"/>
  <c r="M221" i="5"/>
  <c r="N221" i="5"/>
  <c r="M85" i="5"/>
  <c r="N85" i="5"/>
  <c r="M155" i="5"/>
  <c r="N155" i="5"/>
  <c r="M264" i="5"/>
  <c r="N264" i="5"/>
  <c r="M265" i="5"/>
  <c r="N265" i="5"/>
  <c r="M38" i="5"/>
  <c r="N38" i="5"/>
  <c r="M11" i="5"/>
  <c r="N11" i="5"/>
  <c r="M165" i="5"/>
  <c r="N165" i="5"/>
  <c r="M324" i="5"/>
  <c r="N324" i="5"/>
  <c r="G121" i="5"/>
  <c r="G118" i="5"/>
  <c r="G309" i="5"/>
  <c r="M149" i="5"/>
  <c r="N149" i="5"/>
  <c r="M212" i="5"/>
  <c r="N212" i="5"/>
  <c r="G5" i="5"/>
  <c r="N5" i="5" s="1"/>
  <c r="G113" i="5"/>
  <c r="G82" i="5"/>
  <c r="G154" i="5"/>
  <c r="G125" i="5"/>
  <c r="G173" i="5"/>
  <c r="G41" i="5"/>
  <c r="G96" i="5"/>
  <c r="G222" i="5"/>
  <c r="G345" i="5"/>
  <c r="G320" i="5"/>
  <c r="G290" i="5"/>
  <c r="G164" i="5"/>
  <c r="G24" i="5"/>
  <c r="G42" i="5"/>
  <c r="G220" i="5"/>
  <c r="G239" i="5"/>
  <c r="G231" i="5"/>
  <c r="G229" i="5"/>
  <c r="G161" i="5"/>
  <c r="G103" i="5"/>
  <c r="G30" i="5"/>
  <c r="G60" i="5"/>
  <c r="G272" i="5"/>
  <c r="G218" i="5"/>
  <c r="G219" i="5"/>
  <c r="M123" i="5"/>
  <c r="N123" i="5"/>
  <c r="M313" i="5"/>
  <c r="N313" i="5"/>
  <c r="M277" i="5"/>
  <c r="N277" i="5"/>
  <c r="M176" i="5"/>
  <c r="N176" i="5"/>
  <c r="M177" i="5"/>
  <c r="N177" i="5"/>
  <c r="M108" i="5"/>
  <c r="N108" i="5"/>
  <c r="M91" i="5"/>
  <c r="N91" i="5"/>
  <c r="M18" i="5"/>
  <c r="N18" i="5"/>
  <c r="M249" i="5"/>
  <c r="N249" i="5"/>
  <c r="M230" i="5"/>
  <c r="N230" i="5"/>
  <c r="M116" i="5"/>
  <c r="N116" i="5"/>
  <c r="M14" i="5"/>
  <c r="N14" i="5"/>
  <c r="F125" i="5"/>
  <c r="F342" i="5"/>
  <c r="M342" i="5" s="1"/>
  <c r="F34" i="5"/>
  <c r="F267" i="5"/>
  <c r="F41" i="5"/>
  <c r="F13" i="5"/>
  <c r="N13" i="5" s="1"/>
  <c r="F178" i="5"/>
  <c r="F336" i="5"/>
  <c r="F111" i="5"/>
  <c r="F299" i="5"/>
  <c r="F311" i="5"/>
  <c r="F290" i="5"/>
  <c r="F80" i="5"/>
  <c r="F331" i="5"/>
  <c r="F247" i="5"/>
  <c r="F50" i="5"/>
  <c r="F7" i="5"/>
  <c r="M7" i="5" s="1"/>
  <c r="F139" i="5"/>
  <c r="M139" i="5" s="1"/>
  <c r="F213" i="5"/>
  <c r="F276" i="5"/>
  <c r="F27" i="5"/>
  <c r="F137" i="5"/>
  <c r="F220" i="5"/>
  <c r="F350" i="5"/>
  <c r="F269" i="5"/>
  <c r="F29" i="5"/>
  <c r="F121" i="5"/>
  <c r="F196" i="5"/>
  <c r="F134" i="5"/>
  <c r="N134" i="5" s="1"/>
  <c r="F32" i="5"/>
  <c r="F192" i="5"/>
  <c r="F164" i="5"/>
  <c r="F150" i="5"/>
  <c r="F171" i="5"/>
  <c r="F303" i="5"/>
  <c r="F302" i="5"/>
  <c r="F24" i="5"/>
  <c r="F320" i="5"/>
  <c r="F283" i="5"/>
  <c r="F131" i="5"/>
  <c r="F94" i="5"/>
  <c r="F222" i="5"/>
  <c r="F217" i="5"/>
  <c r="F17" i="5"/>
  <c r="M17" i="5" s="1"/>
  <c r="F219" i="5"/>
  <c r="M307" i="5"/>
  <c r="N307" i="5"/>
  <c r="M193" i="5"/>
  <c r="N193" i="5"/>
  <c r="E297" i="5"/>
  <c r="M334" i="5"/>
  <c r="N334" i="5"/>
  <c r="M329" i="5"/>
  <c r="N329" i="5"/>
  <c r="M250" i="5"/>
  <c r="N250" i="5"/>
  <c r="M308" i="5"/>
  <c r="N308" i="5"/>
  <c r="M306" i="5"/>
  <c r="N306" i="5"/>
  <c r="M25" i="5"/>
  <c r="N25" i="5"/>
  <c r="M206" i="5"/>
  <c r="N206" i="5"/>
  <c r="E282" i="5"/>
  <c r="M282" i="5" s="1"/>
  <c r="E118" i="5"/>
  <c r="E129" i="5"/>
  <c r="M129" i="5" s="1"/>
  <c r="E6" i="5"/>
  <c r="E234" i="5"/>
  <c r="E258" i="5"/>
  <c r="E290" i="5"/>
  <c r="E247" i="5"/>
  <c r="E104" i="5"/>
  <c r="E50" i="5"/>
  <c r="E164" i="5"/>
  <c r="E232" i="5"/>
  <c r="E220" i="5"/>
  <c r="E36" i="5"/>
  <c r="E302" i="5"/>
  <c r="E34" i="5"/>
  <c r="E196" i="5"/>
  <c r="E82" i="5"/>
  <c r="E309" i="5"/>
  <c r="E245" i="5"/>
  <c r="E131" i="5"/>
  <c r="E174" i="5"/>
  <c r="E303" i="5"/>
  <c r="E229" i="5"/>
  <c r="E30" i="5"/>
  <c r="E113" i="5"/>
  <c r="E211" i="5"/>
  <c r="E94" i="5"/>
  <c r="E150" i="5"/>
  <c r="M182" i="5"/>
  <c r="N182" i="5"/>
  <c r="M227" i="5"/>
  <c r="N227" i="5"/>
  <c r="D192" i="5"/>
  <c r="D178" i="5"/>
  <c r="D332" i="5"/>
  <c r="D231" i="5"/>
  <c r="D175" i="5"/>
  <c r="D173" i="5"/>
  <c r="D320" i="5"/>
  <c r="D259" i="5"/>
  <c r="D19" i="5"/>
  <c r="D24" i="5"/>
  <c r="D336" i="5"/>
  <c r="D232" i="5"/>
  <c r="D152" i="5"/>
  <c r="D41" i="5"/>
  <c r="D290" i="5"/>
  <c r="D196" i="5"/>
  <c r="D126" i="5"/>
  <c r="D94" i="5"/>
  <c r="D269" i="5"/>
  <c r="D229" i="5"/>
  <c r="D30" i="5"/>
  <c r="D6" i="5"/>
  <c r="D350" i="5"/>
  <c r="D213" i="5"/>
  <c r="D211" i="5"/>
  <c r="D29" i="5"/>
  <c r="M23" i="5"/>
  <c r="N23" i="5"/>
  <c r="M45" i="5"/>
  <c r="N45" i="5"/>
  <c r="M20" i="5"/>
  <c r="N20" i="5"/>
  <c r="C198" i="5"/>
  <c r="C159" i="5"/>
  <c r="C42" i="5"/>
  <c r="C248" i="5"/>
  <c r="C173" i="5"/>
  <c r="C161" i="5"/>
  <c r="C50" i="5"/>
  <c r="C30" i="5"/>
  <c r="C140" i="5"/>
  <c r="C82" i="5"/>
  <c r="C192" i="5"/>
  <c r="C154" i="5"/>
  <c r="C322" i="5"/>
  <c r="C213" i="5"/>
  <c r="C336" i="5"/>
  <c r="C97" i="5"/>
  <c r="M97" i="5" s="1"/>
  <c r="C234" i="5"/>
  <c r="C120" i="5"/>
  <c r="C146" i="5"/>
  <c r="M146" i="5" s="1"/>
  <c r="C72" i="5"/>
  <c r="C95" i="5"/>
  <c r="M95" i="5" s="1"/>
  <c r="C183" i="5"/>
  <c r="C314" i="5"/>
  <c r="C348" i="5"/>
  <c r="M348" i="5" s="1"/>
  <c r="C287" i="5"/>
  <c r="C195" i="5"/>
  <c r="M195" i="5" s="1"/>
  <c r="C44" i="5"/>
  <c r="C43" i="5"/>
  <c r="C6" i="5"/>
  <c r="C152" i="5"/>
  <c r="C196" i="5"/>
  <c r="C100" i="5"/>
  <c r="M291" i="5"/>
  <c r="N291" i="5"/>
  <c r="M333" i="5"/>
  <c r="N333" i="5"/>
  <c r="M15" i="5"/>
  <c r="N15" i="5"/>
  <c r="M343" i="5"/>
  <c r="N343" i="5"/>
  <c r="M335" i="5"/>
  <c r="N335" i="5"/>
  <c r="M122" i="5"/>
  <c r="N122" i="5"/>
  <c r="M128" i="5"/>
  <c r="N128" i="5"/>
  <c r="M241" i="5"/>
  <c r="N241" i="5"/>
  <c r="M67" i="5"/>
  <c r="N67" i="5"/>
  <c r="M301" i="5"/>
  <c r="N301" i="5"/>
  <c r="B316" i="5"/>
  <c r="B315" i="5"/>
  <c r="N315" i="5" s="1"/>
  <c r="B103" i="5"/>
  <c r="B172" i="5"/>
  <c r="B50" i="5"/>
  <c r="B235" i="5"/>
  <c r="M235" i="5" s="1"/>
  <c r="B42" i="5"/>
  <c r="B299" i="5"/>
  <c r="B287" i="5"/>
  <c r="B75" i="5"/>
  <c r="B147" i="5"/>
  <c r="B229" i="5"/>
  <c r="B175" i="5"/>
  <c r="B121" i="5"/>
  <c r="B173" i="5"/>
  <c r="B284" i="5"/>
  <c r="B118" i="5"/>
  <c r="B73" i="5"/>
  <c r="B106" i="5"/>
  <c r="B211" i="5"/>
  <c r="B258" i="5"/>
  <c r="B331" i="5"/>
  <c r="B80" i="5"/>
  <c r="B234" i="5"/>
  <c r="B269" i="5"/>
  <c r="B29" i="5"/>
  <c r="B178" i="5"/>
  <c r="B199" i="5"/>
  <c r="B30" i="5"/>
  <c r="B154" i="5"/>
  <c r="B297" i="5"/>
  <c r="B197" i="5"/>
  <c r="B164" i="5"/>
  <c r="B150" i="5"/>
  <c r="B143" i="5"/>
  <c r="B171" i="5"/>
  <c r="B201" i="5"/>
  <c r="B219" i="5"/>
  <c r="B245" i="5"/>
  <c r="B183" i="5"/>
  <c r="B60" i="5"/>
  <c r="B222" i="5"/>
  <c r="B332" i="5"/>
  <c r="B272" i="5"/>
  <c r="M319" i="5"/>
  <c r="N319" i="5"/>
  <c r="M310" i="5"/>
  <c r="N310" i="5"/>
  <c r="M274" i="5"/>
  <c r="N274" i="5"/>
  <c r="M242" i="5"/>
  <c r="N242" i="5"/>
  <c r="M215" i="5"/>
  <c r="N215" i="5"/>
  <c r="M200" i="5"/>
  <c r="M156" i="5"/>
  <c r="N156" i="5"/>
  <c r="M65" i="5"/>
  <c r="N65" i="5"/>
  <c r="M57" i="5"/>
  <c r="N57" i="5"/>
  <c r="M55" i="5"/>
  <c r="N55" i="5"/>
  <c r="M48" i="5"/>
  <c r="N48" i="5"/>
  <c r="N89" i="5" l="1"/>
  <c r="N327" i="5"/>
  <c r="K352" i="5"/>
  <c r="J352" i="5"/>
  <c r="M218" i="5"/>
  <c r="N285" i="5"/>
  <c r="I352" i="5"/>
  <c r="N157" i="5"/>
  <c r="H352" i="5"/>
  <c r="B352" i="5"/>
  <c r="C352" i="5"/>
  <c r="D352" i="5"/>
  <c r="E352" i="5"/>
  <c r="N218" i="5"/>
  <c r="G352" i="5"/>
  <c r="F352" i="5"/>
  <c r="M5" i="5"/>
  <c r="N24" i="5"/>
  <c r="N139" i="5"/>
  <c r="M13" i="5"/>
  <c r="N7" i="5"/>
  <c r="M247" i="5"/>
  <c r="M134" i="5"/>
  <c r="N342" i="5"/>
  <c r="N17" i="5"/>
  <c r="M80" i="5"/>
  <c r="N320" i="5"/>
  <c r="N350" i="5"/>
  <c r="M350" i="5"/>
  <c r="M24" i="5"/>
  <c r="N129" i="5"/>
  <c r="N282" i="5"/>
  <c r="N247" i="5"/>
  <c r="M150" i="5"/>
  <c r="M94" i="5"/>
  <c r="M320" i="5"/>
  <c r="M234" i="5"/>
  <c r="M213" i="5"/>
  <c r="N94" i="5"/>
  <c r="N213" i="5"/>
  <c r="N80" i="5"/>
  <c r="M50" i="5"/>
  <c r="N97" i="5"/>
  <c r="N146" i="5"/>
  <c r="N95" i="5"/>
  <c r="N348" i="5"/>
  <c r="M315" i="5"/>
  <c r="N195" i="5"/>
  <c r="N150" i="5"/>
  <c r="N234" i="5"/>
  <c r="N235" i="5"/>
  <c r="N50" i="5"/>
  <c r="M268" i="5"/>
  <c r="N268" i="5"/>
  <c r="M245" i="5"/>
  <c r="N245" i="5"/>
  <c r="M107" i="5"/>
  <c r="N107" i="5"/>
  <c r="M136" i="5"/>
  <c r="N136" i="5"/>
  <c r="M70" i="5"/>
  <c r="N70" i="5"/>
  <c r="M22" i="5" l="1"/>
  <c r="N22" i="5"/>
  <c r="M186" i="5"/>
  <c r="N186" i="5"/>
  <c r="M262" i="5"/>
  <c r="N262" i="5"/>
  <c r="M58" i="5"/>
  <c r="N58" i="5"/>
  <c r="M34" i="5" l="1"/>
  <c r="N34" i="5"/>
  <c r="M256" i="5"/>
  <c r="N256" i="5"/>
  <c r="M47" i="5"/>
  <c r="N47" i="5"/>
  <c r="N290" i="5" l="1"/>
  <c r="M290" i="5"/>
  <c r="M288" i="5"/>
  <c r="M169" i="5"/>
  <c r="N169" i="5"/>
  <c r="M170" i="5"/>
  <c r="N170" i="5"/>
  <c r="M280" i="5"/>
  <c r="N280" i="5"/>
  <c r="M337" i="5"/>
  <c r="N337" i="5"/>
  <c r="M338" i="5"/>
  <c r="N338" i="5"/>
  <c r="M295" i="5"/>
  <c r="N295" i="5"/>
  <c r="M78" i="5"/>
  <c r="N78" i="5"/>
  <c r="M79" i="5"/>
  <c r="N79" i="5"/>
  <c r="M189" i="5"/>
  <c r="N189" i="5"/>
  <c r="M190" i="5"/>
  <c r="N190" i="5"/>
  <c r="M240" i="5"/>
  <c r="N240" i="5"/>
  <c r="M181" i="5"/>
  <c r="N181" i="5"/>
  <c r="M69" i="5"/>
  <c r="N81" i="5"/>
  <c r="M175" i="5"/>
  <c r="M178" i="5"/>
  <c r="M103" i="5"/>
  <c r="N185" i="5"/>
  <c r="M31" i="5"/>
  <c r="M302" i="5"/>
  <c r="M222" i="5"/>
  <c r="N288" i="5" l="1"/>
  <c r="M81" i="5"/>
  <c r="N31" i="5"/>
  <c r="N178" i="5"/>
  <c r="N69" i="5"/>
  <c r="N175" i="5"/>
  <c r="N302" i="5"/>
  <c r="N103" i="5"/>
  <c r="M185" i="5"/>
  <c r="N222" i="5"/>
  <c r="M349" i="5"/>
  <c r="M328" i="5"/>
  <c r="N328" i="5"/>
  <c r="M253" i="5"/>
  <c r="N253" i="5"/>
  <c r="M220" i="5"/>
  <c r="N220" i="5"/>
  <c r="M205" i="5"/>
  <c r="N205" i="5"/>
  <c r="M201" i="5"/>
  <c r="N201" i="5"/>
  <c r="M196" i="5"/>
  <c r="N196" i="5"/>
  <c r="M179" i="5"/>
  <c r="N179" i="5"/>
  <c r="M102" i="5"/>
  <c r="N102" i="5"/>
  <c r="M82" i="5"/>
  <c r="N82" i="5"/>
  <c r="N349" i="5" l="1"/>
  <c r="M68" i="5"/>
  <c r="N68" i="5"/>
  <c r="M261" i="5"/>
  <c r="N261" i="5"/>
  <c r="M32" i="5"/>
  <c r="N32" i="5"/>
  <c r="M219" i="5"/>
  <c r="N219" i="5"/>
  <c r="M77" i="5"/>
  <c r="M322" i="5"/>
  <c r="M229" i="5"/>
  <c r="N322" i="5" l="1"/>
  <c r="N77" i="5"/>
  <c r="N229" i="5"/>
  <c r="M84" i="5"/>
  <c r="N84" i="5"/>
  <c r="M278" i="5"/>
  <c r="N278" i="5"/>
  <c r="M63" i="5"/>
  <c r="N63" i="5"/>
  <c r="M296" i="5"/>
  <c r="N296" i="5"/>
  <c r="M101" i="5"/>
  <c r="N101" i="5"/>
  <c r="M40" i="5"/>
  <c r="N40" i="5"/>
  <c r="M184" i="5"/>
  <c r="N184" i="5"/>
  <c r="M199" i="5"/>
  <c r="M99" i="5"/>
  <c r="M321" i="5"/>
  <c r="N321" i="5" l="1"/>
  <c r="N99" i="5"/>
  <c r="N199" i="5"/>
  <c r="M62" i="5"/>
  <c r="N62" i="5"/>
  <c r="M112" i="5"/>
  <c r="N112" i="5"/>
  <c r="M105" i="5"/>
  <c r="N105" i="5"/>
  <c r="M52" i="5"/>
  <c r="N52" i="5"/>
  <c r="M74" i="5"/>
  <c r="N74" i="5"/>
  <c r="M233" i="5"/>
  <c r="N233" i="5"/>
  <c r="M143" i="5"/>
  <c r="N143" i="5"/>
  <c r="M117" i="5" l="1"/>
  <c r="N117" i="5"/>
  <c r="M281" i="5"/>
  <c r="N281" i="5"/>
  <c r="M340" i="5"/>
  <c r="N340" i="5"/>
  <c r="M162" i="5"/>
  <c r="N162" i="5"/>
  <c r="M331" i="5"/>
  <c r="N331" i="5"/>
  <c r="M344" i="5"/>
  <c r="N344" i="5"/>
  <c r="N61" i="5"/>
  <c r="N64" i="5"/>
  <c r="N66" i="5"/>
  <c r="M66" i="5"/>
  <c r="M246" i="5"/>
  <c r="N246" i="5"/>
  <c r="M239" i="5" l="1"/>
  <c r="N239" i="5"/>
  <c r="M266" i="5"/>
  <c r="N266" i="5"/>
  <c r="M137" i="5"/>
  <c r="N137" i="5"/>
  <c r="M9" i="5"/>
  <c r="N9" i="5"/>
  <c r="M19" i="5" l="1"/>
  <c r="N19" i="5"/>
  <c r="M83" i="5"/>
  <c r="N83" i="5"/>
  <c r="M183" i="5"/>
  <c r="N183" i="5"/>
  <c r="M217" i="5"/>
  <c r="N217" i="5"/>
  <c r="M339" i="5"/>
  <c r="N339" i="5"/>
  <c r="N54" i="5"/>
  <c r="M56" i="5"/>
  <c r="N56" i="5" l="1"/>
  <c r="M347" i="5"/>
  <c r="N347" i="5"/>
  <c r="M236" i="5"/>
  <c r="N236" i="5"/>
  <c r="M167" i="5"/>
  <c r="N167" i="5"/>
  <c r="M109" i="5"/>
  <c r="N109" i="5"/>
  <c r="M33" i="5"/>
  <c r="N33" i="5"/>
  <c r="M254" i="5" l="1"/>
  <c r="N254" i="5"/>
  <c r="M237" i="5"/>
  <c r="N237" i="5"/>
  <c r="M271" i="5"/>
  <c r="N271" i="5"/>
  <c r="M132" i="5"/>
  <c r="N132" i="5"/>
  <c r="M145" i="5"/>
  <c r="N145" i="5"/>
  <c r="M126" i="5"/>
  <c r="N126" i="5"/>
  <c r="M224" i="5"/>
  <c r="N224" i="5"/>
  <c r="M345" i="5"/>
  <c r="N345" i="5"/>
  <c r="M303" i="5"/>
  <c r="M35" i="5"/>
  <c r="N35" i="5"/>
  <c r="M64" i="5"/>
  <c r="M188" i="5"/>
  <c r="N188" i="5"/>
  <c r="M191" i="5"/>
  <c r="N191" i="5"/>
  <c r="M161" i="5"/>
  <c r="N161" i="5"/>
  <c r="M299" i="5"/>
  <c r="N299" i="5"/>
  <c r="M336" i="5"/>
  <c r="N336" i="5"/>
  <c r="M244" i="5"/>
  <c r="N244" i="5"/>
  <c r="N303" i="5"/>
  <c r="M187" i="5" l="1"/>
  <c r="N187" i="5"/>
  <c r="N164" i="5"/>
  <c r="M164" i="5"/>
  <c r="M257" i="5"/>
  <c r="N257" i="5"/>
  <c r="M54" i="5"/>
  <c r="M194" i="5" l="1"/>
  <c r="N194" i="5"/>
  <c r="N202" i="5"/>
  <c r="M93" i="5"/>
  <c r="N93" i="5"/>
  <c r="M202" i="5" l="1"/>
  <c r="N119" i="5"/>
  <c r="M119" i="5"/>
  <c r="N259" i="5"/>
  <c r="N293" i="5"/>
  <c r="M293" i="5"/>
  <c r="N152" i="5"/>
  <c r="M152" i="5"/>
  <c r="M259" i="5" l="1"/>
  <c r="N270" i="5"/>
  <c r="M270" i="5"/>
  <c r="N46" i="5"/>
  <c r="M46" i="5"/>
  <c r="N72" i="5"/>
  <c r="M72" i="5"/>
  <c r="N180" i="5"/>
  <c r="M180" i="5"/>
  <c r="N43" i="5"/>
  <c r="N44" i="5"/>
  <c r="M43" i="5"/>
  <c r="M44" i="5"/>
  <c r="N113" i="5"/>
  <c r="M113" i="5"/>
  <c r="N140" i="5"/>
  <c r="M140" i="5"/>
  <c r="N294" i="5"/>
  <c r="M60" i="5"/>
  <c r="M203" i="5"/>
  <c r="N203" i="5"/>
  <c r="N60" i="5" l="1"/>
  <c r="M294" i="5"/>
  <c r="N111" i="5" l="1"/>
  <c r="M111" i="5"/>
  <c r="M260" i="5" l="1"/>
  <c r="N260" i="5"/>
  <c r="M341" i="5"/>
  <c r="N341" i="5"/>
  <c r="N30" i="5"/>
  <c r="M30" i="5"/>
  <c r="M304" i="5" l="1"/>
  <c r="N304" i="5"/>
  <c r="N226" i="5"/>
  <c r="M226" i="5"/>
  <c r="N12" i="5" l="1"/>
  <c r="N16" i="5"/>
  <c r="N21" i="5"/>
  <c r="N27" i="5"/>
  <c r="N37" i="5"/>
  <c r="N42" i="5"/>
  <c r="N49" i="5"/>
  <c r="N59" i="5"/>
  <c r="N73" i="5"/>
  <c r="N76" i="5"/>
  <c r="N86" i="5"/>
  <c r="N87" i="5"/>
  <c r="N88" i="5"/>
  <c r="N98" i="5"/>
  <c r="N100" i="5"/>
  <c r="N104" i="5"/>
  <c r="N110" i="5"/>
  <c r="N115" i="5"/>
  <c r="N118" i="5"/>
  <c r="N120" i="5"/>
  <c r="N124" i="5"/>
  <c r="N133" i="5"/>
  <c r="N135" i="5"/>
  <c r="N141" i="5"/>
  <c r="N142" i="5"/>
  <c r="N144" i="5"/>
  <c r="N151" i="5"/>
  <c r="N158" i="5"/>
  <c r="N166" i="5"/>
  <c r="N172" i="5"/>
  <c r="N173" i="5"/>
  <c r="N204" i="5"/>
  <c r="N210" i="5"/>
  <c r="N211" i="5"/>
  <c r="N225" i="5"/>
  <c r="N231" i="5"/>
  <c r="N248" i="5"/>
  <c r="N252" i="5"/>
  <c r="N255" i="5"/>
  <c r="N267" i="5"/>
  <c r="N272" i="5"/>
  <c r="N275" i="5"/>
  <c r="N276" i="5"/>
  <c r="N279" i="5"/>
  <c r="N284" i="5"/>
  <c r="N300" i="5"/>
  <c r="N311" i="5"/>
  <c r="N312" i="5"/>
  <c r="N314" i="5"/>
  <c r="N316" i="5"/>
  <c r="N318" i="5"/>
  <c r="N323" i="5"/>
  <c r="N330" i="5"/>
  <c r="N6" i="5"/>
  <c r="M12" i="5" l="1"/>
  <c r="M16" i="5"/>
  <c r="M21" i="5"/>
  <c r="M27" i="5"/>
  <c r="M37" i="5"/>
  <c r="M42" i="5"/>
  <c r="M49" i="5"/>
  <c r="M59" i="5"/>
  <c r="M73" i="5"/>
  <c r="M76" i="5"/>
  <c r="M86" i="5"/>
  <c r="M87" i="5"/>
  <c r="M88" i="5"/>
  <c r="M98" i="5"/>
  <c r="M100" i="5"/>
  <c r="M104" i="5"/>
  <c r="M110" i="5"/>
  <c r="M115" i="5"/>
  <c r="M118" i="5"/>
  <c r="M120" i="5"/>
  <c r="M124" i="5"/>
  <c r="M133" i="5"/>
  <c r="M135" i="5"/>
  <c r="M141" i="5"/>
  <c r="M142" i="5"/>
  <c r="M144" i="5"/>
  <c r="M151" i="5"/>
  <c r="M158" i="5"/>
  <c r="M166" i="5"/>
  <c r="M172" i="5"/>
  <c r="M173" i="5"/>
  <c r="M204" i="5"/>
  <c r="M210" i="5"/>
  <c r="M211" i="5"/>
  <c r="M225" i="5"/>
  <c r="M231" i="5"/>
  <c r="M248" i="5"/>
  <c r="M252" i="5"/>
  <c r="M255" i="5"/>
  <c r="M267" i="5"/>
  <c r="M272" i="5"/>
  <c r="M275" i="5"/>
  <c r="M276" i="5"/>
  <c r="M279" i="5"/>
  <c r="M284" i="5"/>
  <c r="M300" i="5"/>
  <c r="M311" i="5"/>
  <c r="M312" i="5"/>
  <c r="M314" i="5"/>
  <c r="M316" i="5"/>
  <c r="M318" i="5"/>
  <c r="M323" i="5"/>
  <c r="M330" i="5"/>
  <c r="M41" i="5" l="1"/>
  <c r="N41" i="5"/>
  <c r="M96" i="5"/>
  <c r="N96" i="5"/>
  <c r="M138" i="5"/>
  <c r="N138" i="5"/>
  <c r="M171" i="5"/>
  <c r="N171" i="5"/>
  <c r="M28" i="5"/>
  <c r="N28" i="5"/>
  <c r="M292" i="5"/>
  <c r="N292" i="5"/>
  <c r="M92" i="5"/>
  <c r="N92" i="5"/>
  <c r="M258" i="5"/>
  <c r="N258" i="5"/>
  <c r="M192" i="5"/>
  <c r="N192" i="5"/>
  <c r="M121" i="5"/>
  <c r="N121" i="5"/>
  <c r="M61" i="5"/>
  <c r="M223" i="5" l="1"/>
  <c r="N223" i="5"/>
  <c r="M317" i="5"/>
  <c r="N317" i="5"/>
  <c r="M106" i="5"/>
  <c r="N106" i="5"/>
  <c r="M243" i="5"/>
  <c r="N243" i="5"/>
  <c r="M346" i="5"/>
  <c r="N346" i="5"/>
  <c r="M228" i="5"/>
  <c r="N228" i="5"/>
  <c r="M332" i="5"/>
  <c r="N332" i="5"/>
  <c r="M71" i="5"/>
  <c r="N71" i="5"/>
  <c r="M273" i="5"/>
  <c r="N273" i="5"/>
  <c r="N90" i="5" l="1"/>
  <c r="M209" i="5" l="1"/>
  <c r="N209" i="5"/>
  <c r="M286" i="5"/>
  <c r="N286" i="5"/>
  <c r="M154" i="5"/>
  <c r="N154" i="5"/>
  <c r="M269" i="5"/>
  <c r="N269" i="5"/>
  <c r="M216" i="5"/>
  <c r="N216" i="5"/>
  <c r="M26" i="5"/>
  <c r="N26" i="5"/>
  <c r="M207" i="5"/>
  <c r="N207" i="5"/>
  <c r="M198" i="5"/>
  <c r="N198" i="5"/>
  <c r="M325" i="5"/>
  <c r="N325" i="5"/>
  <c r="M305" i="5"/>
  <c r="N305" i="5"/>
  <c r="M208" i="5"/>
  <c r="N208" i="5"/>
  <c r="M39" i="5"/>
  <c r="N39" i="5"/>
  <c r="M163" i="5"/>
  <c r="N163" i="5"/>
  <c r="M127" i="5"/>
  <c r="N127" i="5"/>
  <c r="M8" i="5"/>
  <c r="N8" i="5"/>
  <c r="M289" i="5"/>
  <c r="N289" i="5"/>
  <c r="M125" i="5"/>
  <c r="N125" i="5"/>
  <c r="M90" i="5"/>
  <c r="M114" i="5" l="1"/>
  <c r="N114" i="5"/>
  <c r="M326" i="5" l="1"/>
  <c r="N326" i="5"/>
  <c r="M297" i="5"/>
  <c r="N297" i="5"/>
  <c r="M287" i="5"/>
  <c r="N287" i="5"/>
  <c r="M75" i="5"/>
  <c r="N75" i="5"/>
  <c r="M283" i="5"/>
  <c r="N283" i="5"/>
  <c r="M238" i="5"/>
  <c r="N238" i="5"/>
  <c r="M309" i="5"/>
  <c r="N309" i="5"/>
  <c r="M29" i="5"/>
  <c r="N29" i="5"/>
  <c r="M147" i="5"/>
  <c r="N147" i="5"/>
  <c r="M36" i="5"/>
  <c r="N36" i="5"/>
  <c r="M160" i="5"/>
  <c r="N160" i="5"/>
  <c r="M159" i="5"/>
  <c r="N159" i="5"/>
  <c r="M130" i="5"/>
  <c r="N130" i="5"/>
  <c r="M174" i="5"/>
  <c r="N174" i="5"/>
  <c r="M148" i="5"/>
  <c r="N148" i="5"/>
  <c r="M131" i="5"/>
  <c r="N131" i="5"/>
  <c r="M232" i="5"/>
  <c r="N232" i="5"/>
  <c r="M53" i="5"/>
  <c r="N53" i="5"/>
  <c r="M298" i="5"/>
  <c r="N298" i="5"/>
  <c r="M251" i="5"/>
  <c r="N251" i="5"/>
  <c r="M263" i="5"/>
  <c r="N263" i="5"/>
  <c r="M197" i="5"/>
  <c r="N197" i="5"/>
  <c r="N352" i="5" l="1"/>
  <c r="M6" i="5"/>
  <c r="M352" i="5" s="1"/>
</calcChain>
</file>

<file path=xl/sharedStrings.xml><?xml version="1.0" encoding="utf-8"?>
<sst xmlns="http://schemas.openxmlformats.org/spreadsheetml/2006/main" count="729" uniqueCount="365">
  <si>
    <t>Member</t>
  </si>
  <si>
    <t>Front Tee Fiasco</t>
  </si>
  <si>
    <t>ABCD</t>
  </si>
  <si>
    <t>Kruk, Lucas</t>
  </si>
  <si>
    <t>Point Total</t>
  </si>
  <si>
    <t>Puckett, Ted</t>
  </si>
  <si>
    <t>Szycher, Stuart</t>
  </si>
  <si>
    <t>Judd, Ed</t>
  </si>
  <si>
    <t>Diven, Paul</t>
  </si>
  <si>
    <t>Williams, Kevin</t>
  </si>
  <si>
    <t>Fuller, Dave</t>
  </si>
  <si>
    <t>Spillane, Todd</t>
  </si>
  <si>
    <t>Leno, Larry</t>
  </si>
  <si>
    <t>Ivy, Mark</t>
  </si>
  <si>
    <t>Cady, Brad</t>
  </si>
  <si>
    <t>Vyas, Hemant</t>
  </si>
  <si>
    <t>Russell, Keith</t>
  </si>
  <si>
    <t>Hurtado, Tony</t>
  </si>
  <si>
    <t>Burnett, Ted</t>
  </si>
  <si>
    <t>Pond, Dennis</t>
  </si>
  <si>
    <t>London, Mike</t>
  </si>
  <si>
    <t>Valenzuela, Pete</t>
  </si>
  <si>
    <t>Kiep, Mark</t>
  </si>
  <si>
    <t>Musial, Tom</t>
  </si>
  <si>
    <t>Major</t>
  </si>
  <si>
    <t>Hill, Shannon</t>
  </si>
  <si>
    <t>Schneider, Michael</t>
  </si>
  <si>
    <t>Kamburis, Christopher</t>
  </si>
  <si>
    <t>Brisson, Bob</t>
  </si>
  <si>
    <t>Egizi, Daniel</t>
  </si>
  <si>
    <t>Graham, Charles</t>
  </si>
  <si>
    <t>Freas, Wes</t>
  </si>
  <si>
    <t>Shu, Steven</t>
  </si>
  <si>
    <t>Toburen, Kevin</t>
  </si>
  <si>
    <t>Svedberg, David</t>
  </si>
  <si>
    <t>Irvine, Alex</t>
  </si>
  <si>
    <t>Shaw, Robert</t>
  </si>
  <si>
    <t>Jeffery Jr., R.W Bill</t>
  </si>
  <si>
    <t>Miller, Steven</t>
  </si>
  <si>
    <t>Sinclair, Barry</t>
  </si>
  <si>
    <t>Piotter, Steve</t>
  </si>
  <si>
    <t>Whitehead, Justin</t>
  </si>
  <si>
    <t>Kratt, Corky</t>
  </si>
  <si>
    <t>Ulsh, Vance</t>
  </si>
  <si>
    <t>Adams, Dale</t>
  </si>
  <si>
    <t>DePaolis, David</t>
  </si>
  <si>
    <t>Sapp, Bill</t>
  </si>
  <si>
    <t>McMichael, Martin</t>
  </si>
  <si>
    <t>Sullivan, Robert</t>
  </si>
  <si>
    <t>Madden, Tony</t>
  </si>
  <si>
    <t>Oakley, Douglas</t>
  </si>
  <si>
    <t>Miller, Lance</t>
  </si>
  <si>
    <t>Moore, James</t>
  </si>
  <si>
    <t>DeRuiter, Mark</t>
  </si>
  <si>
    <t>Kistler, Billy</t>
  </si>
  <si>
    <t>Dibens, Alfred(Al)</t>
  </si>
  <si>
    <t>Watson, Ron</t>
  </si>
  <si>
    <t>Arvizu, Aaron</t>
  </si>
  <si>
    <t>Carney, Steve</t>
  </si>
  <si>
    <t>Hamilton, Brett</t>
  </si>
  <si>
    <t>Boronyak, Kenneth</t>
  </si>
  <si>
    <t>Findlay, Gordon</t>
  </si>
  <si>
    <t>Pinehurst</t>
  </si>
  <si>
    <t>Troxel, Rodney</t>
  </si>
  <si>
    <t>Fishhaut, Eric</t>
  </si>
  <si>
    <t>Fleming, Nicholas</t>
  </si>
  <si>
    <t>Cameron, Scott</t>
  </si>
  <si>
    <t>Walton, Paul</t>
  </si>
  <si>
    <t>Cappello, Joshua</t>
  </si>
  <si>
    <t>Yoxell, Chris</t>
  </si>
  <si>
    <t>Haskell, Ted</t>
  </si>
  <si>
    <t>Hittler, David</t>
  </si>
  <si>
    <t>Lyon, Ken</t>
  </si>
  <si>
    <t>Hale, Bill</t>
  </si>
  <si>
    <t>Clay, Brad</t>
  </si>
  <si>
    <t>Tarca, Dumitru</t>
  </si>
  <si>
    <t>Bargainer, David</t>
  </si>
  <si>
    <t>Perez, Joe</t>
  </si>
  <si>
    <t>Wier, Jermey</t>
  </si>
  <si>
    <t>Muniga, Ross</t>
  </si>
  <si>
    <t>Johnson, Weston</t>
  </si>
  <si>
    <t>Robbins, Charlie</t>
  </si>
  <si>
    <t>Sullins, George</t>
  </si>
  <si>
    <t>Smith-Cortez, Tom</t>
  </si>
  <si>
    <t>LaFleur, Brodie</t>
  </si>
  <si>
    <t>Kelly, Michael</t>
  </si>
  <si>
    <t>Ezell, Paul</t>
  </si>
  <si>
    <t>Muniga, Douglas</t>
  </si>
  <si>
    <t>Williams, Dan</t>
  </si>
  <si>
    <t>Murphy, Casey</t>
  </si>
  <si>
    <t>Haynes, Matthew</t>
  </si>
  <si>
    <t>Tomasovic, Wendell</t>
  </si>
  <si>
    <t>Book, Robert</t>
  </si>
  <si>
    <t>Harrell, Brandon</t>
  </si>
  <si>
    <t>Count of players each tourney</t>
  </si>
  <si>
    <t>Evans, Nick</t>
  </si>
  <si>
    <t>Walker, Ross</t>
  </si>
  <si>
    <t>Noblett, Ian</t>
  </si>
  <si>
    <t xml:space="preserve"> </t>
  </si>
  <si>
    <t>Christian, David</t>
  </si>
  <si>
    <t>Bluegrass</t>
  </si>
  <si>
    <t>Magalski, Mike</t>
  </si>
  <si>
    <t>Smith, Aaron</t>
  </si>
  <si>
    <t>Crigger, Jason</t>
  </si>
  <si>
    <t>Murphy, JT</t>
  </si>
  <si>
    <t>Howland, Mike</t>
  </si>
  <si>
    <t>Parker, Chris</t>
  </si>
  <si>
    <t>Skero, Anthony</t>
  </si>
  <si>
    <t>Gray, John</t>
  </si>
  <si>
    <t>Holland, Chris</t>
  </si>
  <si>
    <t>Solak, Jeffery</t>
  </si>
  <si>
    <t>Gibson, Michael</t>
  </si>
  <si>
    <t>Russell, Tom</t>
  </si>
  <si>
    <t>Hall, Charles</t>
  </si>
  <si>
    <t>Cook, Geoff</t>
  </si>
  <si>
    <t>Two Man</t>
  </si>
  <si>
    <t>Scramble</t>
  </si>
  <si>
    <t>Count</t>
  </si>
  <si>
    <t>Parker, Cody</t>
  </si>
  <si>
    <t>Bowsher, Brad</t>
  </si>
  <si>
    <t>Trivette, Charlie</t>
  </si>
  <si>
    <t>Brockman, Mac</t>
  </si>
  <si>
    <t>Edwards, Jay Michael</t>
  </si>
  <si>
    <t>Workman, Jay</t>
  </si>
  <si>
    <t>Schultz, Bill</t>
  </si>
  <si>
    <t>Glorioso, Paul</t>
  </si>
  <si>
    <t>Spring Fever</t>
  </si>
  <si>
    <t>Chicago</t>
  </si>
  <si>
    <t>Moore, Greg</t>
  </si>
  <si>
    <t>Cox, Chris</t>
  </si>
  <si>
    <t>Thomason, Bill</t>
  </si>
  <si>
    <t>Gourley, Joe</t>
  </si>
  <si>
    <t>Luebs, Kit</t>
  </si>
  <si>
    <t>Castillo, Justin</t>
  </si>
  <si>
    <t>Castillo, Richard</t>
  </si>
  <si>
    <t>Mathieson, Brian</t>
  </si>
  <si>
    <t>Depoy, Brad</t>
  </si>
  <si>
    <t>Chapman, Kyle</t>
  </si>
  <si>
    <t>Siow, Bryan</t>
  </si>
  <si>
    <t>Vaughn, Ryan</t>
  </si>
  <si>
    <t>Kelly, Patrick</t>
  </si>
  <si>
    <t>Rubino, Dennis</t>
  </si>
  <si>
    <t>Taylor-Foster, Keith</t>
  </si>
  <si>
    <t>Schottie, Ray</t>
  </si>
  <si>
    <t>Hale, Marshall</t>
  </si>
  <si>
    <t>Allen, Jack</t>
  </si>
  <si>
    <t>Moore, David</t>
  </si>
  <si>
    <t>Farley, James</t>
  </si>
  <si>
    <t>Melber, Chris</t>
  </si>
  <si>
    <t>Clements, Tom</t>
  </si>
  <si>
    <t>Sawyers, Derek</t>
  </si>
  <si>
    <t>Lagrone, Blake</t>
  </si>
  <si>
    <t>McCreight, Steve</t>
  </si>
  <si>
    <t>McDaniel, Joey</t>
  </si>
  <si>
    <t>Robinson, Joel</t>
  </si>
  <si>
    <t>Wireman, Bruce</t>
  </si>
  <si>
    <t>Tomasovic, Tom</t>
  </si>
  <si>
    <t>Kupfer, John</t>
  </si>
  <si>
    <t>McKay, Josh</t>
  </si>
  <si>
    <t>Daughtry, Ryan</t>
  </si>
  <si>
    <t>Bullock, Randy</t>
  </si>
  <si>
    <t>Young, Jon</t>
  </si>
  <si>
    <t>Oliveri, Michael</t>
  </si>
  <si>
    <t>Hasselbring, Kris</t>
  </si>
  <si>
    <t>Johnston, Walt</t>
  </si>
  <si>
    <t>Holberg, Jeremy</t>
  </si>
  <si>
    <t>Skawronski, Mark</t>
  </si>
  <si>
    <t>Puckett, Larry</t>
  </si>
  <si>
    <t>Salyer, Robert</t>
  </si>
  <si>
    <t>Brundrett, Robbie</t>
  </si>
  <si>
    <t>Gibson, Chris</t>
  </si>
  <si>
    <t>Levet, John</t>
  </si>
  <si>
    <t>Pucci, Ron</t>
  </si>
  <si>
    <t>Zanca, Mario</t>
  </si>
  <si>
    <t>Cochrane, Matt</t>
  </si>
  <si>
    <t>Woodcock, David</t>
  </si>
  <si>
    <t>Noel, Marc</t>
  </si>
  <si>
    <t>Maynard, Austin</t>
  </si>
  <si>
    <t>Dunn, Mark</t>
  </si>
  <si>
    <t>Ekes, David</t>
  </si>
  <si>
    <t>Bassi,Pawan</t>
  </si>
  <si>
    <t>Anderson, Tim</t>
  </si>
  <si>
    <t>Huhtala, Ryan</t>
  </si>
  <si>
    <t>Show, Robert</t>
  </si>
  <si>
    <t>Radcliffe, Kelly</t>
  </si>
  <si>
    <t>Davis, John</t>
  </si>
  <si>
    <t>Wyrick, Ted</t>
  </si>
  <si>
    <t>Williams, Jesse</t>
  </si>
  <si>
    <t>Kupfer, Kevin</t>
  </si>
  <si>
    <t>Woodcock, Scott</t>
  </si>
  <si>
    <t>Stephens, Don</t>
  </si>
  <si>
    <t>Hackett, Jeffrey</t>
  </si>
  <si>
    <t>Johnson, Matthew</t>
  </si>
  <si>
    <t>Popkess, Joe</t>
  </si>
  <si>
    <t>DeVoe, Buddy</t>
  </si>
  <si>
    <t>Clausen, Rich</t>
  </si>
  <si>
    <t>Froehlich, Kelly</t>
  </si>
  <si>
    <t>Gordon, John</t>
  </si>
  <si>
    <t>Cummings, Ted</t>
  </si>
  <si>
    <t>Turkey Shoot</t>
  </si>
  <si>
    <t>Wells, Wes</t>
  </si>
  <si>
    <t>Fleming, Dennis</t>
  </si>
  <si>
    <t>Montablano, Joe</t>
  </si>
  <si>
    <t>McBride, Brian</t>
  </si>
  <si>
    <t>Campbell, Doug</t>
  </si>
  <si>
    <t>Foster, Cory</t>
  </si>
  <si>
    <t>Thomas, Brad</t>
  </si>
  <si>
    <t>Curtis, Walter</t>
  </si>
  <si>
    <t>Spencer, Neal</t>
  </si>
  <si>
    <t>Edds, Steve</t>
  </si>
  <si>
    <t>Pierrel, John</t>
  </si>
  <si>
    <t>Whitaker, Al</t>
  </si>
  <si>
    <t>Dobrich, Richard</t>
  </si>
  <si>
    <t>Nolin, Ronn</t>
  </si>
  <si>
    <t>Brumbaugh, Jeff</t>
  </si>
  <si>
    <t>Sellers, Terry</t>
  </si>
  <si>
    <t>Deanne, Jay</t>
  </si>
  <si>
    <t>Dumas, Derek</t>
  </si>
  <si>
    <t>Foust, Bryan</t>
  </si>
  <si>
    <t>Mason, Mark</t>
  </si>
  <si>
    <t>Miles, Mike</t>
  </si>
  <si>
    <t>Moore, Andrew</t>
  </si>
  <si>
    <t>Morvant, Kevin</t>
  </si>
  <si>
    <t>Norris, Jay</t>
  </si>
  <si>
    <t>Saldana, Richard</t>
  </si>
  <si>
    <t>Trahan, Jay</t>
  </si>
  <si>
    <t>Wilder, Jeff</t>
  </si>
  <si>
    <t>Zubick, Mark</t>
  </si>
  <si>
    <t>Nye, Adam</t>
  </si>
  <si>
    <t>Brown, Alan</t>
  </si>
  <si>
    <t>McClellan, John</t>
  </si>
  <si>
    <t>Frazier, Brett</t>
  </si>
  <si>
    <t>Martin, Drew</t>
  </si>
  <si>
    <t>Maggard, David</t>
  </si>
  <si>
    <t>Duffey, Brett</t>
  </si>
  <si>
    <t>Deebs, James</t>
  </si>
  <si>
    <t>Mattson, Chris</t>
  </si>
  <si>
    <t>Renton, Jeffrey</t>
  </si>
  <si>
    <t>McDonough, John</t>
  </si>
  <si>
    <t>McDonough, Kevin</t>
  </si>
  <si>
    <t>Donaghy, Kenneth</t>
  </si>
  <si>
    <t>Donaghy, Michael</t>
  </si>
  <si>
    <t>Thelwell, Jon</t>
  </si>
  <si>
    <t>Wolford, Eric</t>
  </si>
  <si>
    <t>Wolford, Jackson</t>
  </si>
  <si>
    <t>Stack, Kevin</t>
  </si>
  <si>
    <t>Lomelin, Jorge</t>
  </si>
  <si>
    <t>Taggart, Danny</t>
  </si>
  <si>
    <t>Taggart, Jeff</t>
  </si>
  <si>
    <t>Taggart, Gary</t>
  </si>
  <si>
    <t>Roth, Greg</t>
  </si>
  <si>
    <t>Colvin, Keith</t>
  </si>
  <si>
    <t>Sasser, Kody</t>
  </si>
  <si>
    <t>Trahan, David</t>
  </si>
  <si>
    <t>Serres, Brad</t>
  </si>
  <si>
    <t>McCoun, Greg</t>
  </si>
  <si>
    <t>Chase, Carl</t>
  </si>
  <si>
    <t>Beck, Ryan</t>
  </si>
  <si>
    <t>Fuller, J</t>
  </si>
  <si>
    <t>Bertling, Kevin</t>
  </si>
  <si>
    <t>Child, Spencer</t>
  </si>
  <si>
    <t>Clark, Michael</t>
  </si>
  <si>
    <t>Cochran, Johnny</t>
  </si>
  <si>
    <t>Cohn, David</t>
  </si>
  <si>
    <t>Davis, Jim</t>
  </si>
  <si>
    <t>DeLorenzo, Mike</t>
  </si>
  <si>
    <t>Dubinsky, Jared</t>
  </si>
  <si>
    <t>Escamilla, Richardo</t>
  </si>
  <si>
    <t>King, Brannon</t>
  </si>
  <si>
    <t>Monterrubio, Manuel</t>
  </si>
  <si>
    <t>Newman, Curtis</t>
  </si>
  <si>
    <t>Reynolds, Ken</t>
  </si>
  <si>
    <t>Rochon, Logan</t>
  </si>
  <si>
    <t>Simcox, Tim</t>
  </si>
  <si>
    <t>Smith, Stephen</t>
  </si>
  <si>
    <t>Valencia, Oscar</t>
  </si>
  <si>
    <t>Watts, Brent</t>
  </si>
  <si>
    <t>4 Man</t>
  </si>
  <si>
    <t>Best Ball</t>
  </si>
  <si>
    <t>Stableford</t>
  </si>
  <si>
    <t>Kehlenbeck, Don</t>
  </si>
  <si>
    <t>Prette, James</t>
  </si>
  <si>
    <t>Pruitt, Gary</t>
  </si>
  <si>
    <t>Walker, Randy</t>
  </si>
  <si>
    <t>Tomerlin, Tim</t>
  </si>
  <si>
    <t>Deal, Brad</t>
  </si>
  <si>
    <t>Resina, Enrique</t>
  </si>
  <si>
    <t>Beaver, Beau</t>
  </si>
  <si>
    <t>Heffington, Lex</t>
  </si>
  <si>
    <t>Baroco, Dagan</t>
  </si>
  <si>
    <t>Hamilton, Dalton</t>
  </si>
  <si>
    <t>Wilson, LC</t>
  </si>
  <si>
    <t>Wright, Don</t>
  </si>
  <si>
    <t>Jonika, Gary</t>
  </si>
  <si>
    <t>Bruttel, Tom</t>
  </si>
  <si>
    <t>Barber, Paul</t>
  </si>
  <si>
    <t>Huddleston, Lucas</t>
  </si>
  <si>
    <t>Williams, Randal</t>
  </si>
  <si>
    <t>Taggart, John T</t>
  </si>
  <si>
    <t>Mercer, Charles</t>
  </si>
  <si>
    <t>Zeosky, Joe</t>
  </si>
  <si>
    <t>Fife, Jon</t>
  </si>
  <si>
    <t>Fish, Richard</t>
  </si>
  <si>
    <t>Navas, Arturo</t>
  </si>
  <si>
    <t>Zwerneman, Bob</t>
  </si>
  <si>
    <t>Weaver, Mason</t>
  </si>
  <si>
    <t>Thai, Linh</t>
  </si>
  <si>
    <t>Beaty, David</t>
  </si>
  <si>
    <t>Chandler, Colin</t>
  </si>
  <si>
    <t>Bell, Nathan</t>
  </si>
  <si>
    <t>Faulkner, Dave</t>
  </si>
  <si>
    <t>Pawelek, Mike</t>
  </si>
  <si>
    <t>Hussey, Scott</t>
  </si>
  <si>
    <t>Sumner, William</t>
  </si>
  <si>
    <t>Maurice, Charles</t>
  </si>
  <si>
    <t>Henderson, Clark</t>
  </si>
  <si>
    <t>Rubiano, Edward</t>
  </si>
  <si>
    <t>Stull, Bert</t>
  </si>
  <si>
    <t>Moss, Clayton</t>
  </si>
  <si>
    <t>Wiese, Kevin</t>
  </si>
  <si>
    <t>Blackman, Kris</t>
  </si>
  <si>
    <t>Tullos, David</t>
  </si>
  <si>
    <t>Twaddle, Chad</t>
  </si>
  <si>
    <t>White, Charles</t>
  </si>
  <si>
    <t>Rupler, John</t>
  </si>
  <si>
    <t>Horak, Scott</t>
  </si>
  <si>
    <t>Wilkins, Scott</t>
  </si>
  <si>
    <t>Williams, Scott</t>
  </si>
  <si>
    <t>McMichael, Rick</t>
  </si>
  <si>
    <t>Turipseede, Tom</t>
  </si>
  <si>
    <t>Albert, Greg</t>
  </si>
  <si>
    <t>Atkinson, Colin</t>
  </si>
  <si>
    <t>Worn, Lacy</t>
  </si>
  <si>
    <t>Autrey, Beau</t>
  </si>
  <si>
    <t>Green, Mike</t>
  </si>
  <si>
    <t>Pine, Christopher</t>
  </si>
  <si>
    <t>Rumps, Larry</t>
  </si>
  <si>
    <t>Mandarino, Luigi</t>
  </si>
  <si>
    <t>Barr, Keaton</t>
  </si>
  <si>
    <t>Eyman, Donn</t>
  </si>
  <si>
    <t>Garcia, Jesus</t>
  </si>
  <si>
    <t>Marshall, Taylor</t>
  </si>
  <si>
    <t>Soriano, Pedro</t>
  </si>
  <si>
    <t>Vietes, Richard</t>
  </si>
  <si>
    <t>Hampton, Chuck</t>
  </si>
  <si>
    <t>Kinzie, Kevin</t>
  </si>
  <si>
    <t>Nolin, AJ</t>
  </si>
  <si>
    <t>Abshire, Patrick</t>
  </si>
  <si>
    <t>Myers, Larry</t>
  </si>
  <si>
    <t>Keathley, Mitchell</t>
  </si>
  <si>
    <t>White, Raymond</t>
  </si>
  <si>
    <t>Laughlin, Michael</t>
  </si>
  <si>
    <t>Arterbury, Joshua</t>
  </si>
  <si>
    <t>Calhoun, Daron</t>
  </si>
  <si>
    <t>Shisler, John</t>
  </si>
  <si>
    <t>Shisler, Zach</t>
  </si>
  <si>
    <t>Kielbasa, Matt</t>
  </si>
  <si>
    <t>Edmondson, Miguelle</t>
  </si>
  <si>
    <t>Norwood, Bill</t>
  </si>
  <si>
    <t>Lewis, Cam</t>
  </si>
  <si>
    <t>Kesina, Enrique</t>
  </si>
  <si>
    <t>Andritsos, James</t>
  </si>
  <si>
    <t>Clarke, Paul</t>
  </si>
  <si>
    <t>Needham, Dan</t>
  </si>
  <si>
    <t>Final 2021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</si>
</sst>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horizontal="left" vertical="top" wrapText="1" readingOrder="1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" fontId="3" fillId="0" borderId="0" xfId="0" applyNumberFormat="1" applyFont="1" applyFill="1"/>
    <xf numFmtId="1" fontId="4" fillId="0" borderId="0" xfId="0" applyNumberFormat="1" applyFont="1" applyFill="1"/>
    <xf numFmtId="0" fontId="5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1" fontId="5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6"/>
  <sheetViews>
    <sheetView zoomScale="120" zoomScaleNormal="120" workbookViewId="0">
      <pane xSplit="1" topLeftCell="B1" activePane="topRight" state="frozen"/>
      <selection pane="topRight"/>
    </sheetView>
  </sheetViews>
  <sheetFormatPr defaultColWidth="9.109375" defaultRowHeight="15.6" x14ac:dyDescent="0.3"/>
  <cols>
    <col min="1" max="1" width="31.33203125" style="1" bestFit="1" customWidth="1"/>
    <col min="2" max="2" width="10.109375" style="1" customWidth="1"/>
    <col min="3" max="3" width="13.5546875" style="1" customWidth="1"/>
    <col min="4" max="4" width="14.6640625" style="1" customWidth="1"/>
    <col min="5" max="5" width="13.109375" style="1" customWidth="1"/>
    <col min="6" max="6" width="13" style="1" customWidth="1"/>
    <col min="7" max="7" width="11.6640625" style="1" customWidth="1"/>
    <col min="8" max="8" width="10.44140625" style="1" customWidth="1"/>
    <col min="9" max="10" width="14.33203125" style="3" customWidth="1"/>
    <col min="11" max="11" width="16.88671875" style="1" customWidth="1"/>
    <col min="12" max="12" width="6.5546875" style="1" customWidth="1"/>
    <col min="13" max="13" width="15.6640625" style="1" customWidth="1"/>
    <col min="14" max="14" width="20.6640625" style="1" customWidth="1"/>
    <col min="15" max="16384" width="9.109375" style="1"/>
  </cols>
  <sheetData>
    <row r="1" spans="1:14" x14ac:dyDescent="0.3">
      <c r="A1" s="1" t="s">
        <v>0</v>
      </c>
      <c r="B1" s="1" t="s">
        <v>115</v>
      </c>
      <c r="C1" s="1" t="s">
        <v>2</v>
      </c>
      <c r="D1" s="11" t="s">
        <v>100</v>
      </c>
      <c r="E1" s="12" t="s">
        <v>126</v>
      </c>
      <c r="F1" s="12" t="s">
        <v>0</v>
      </c>
      <c r="G1" s="1" t="s">
        <v>277</v>
      </c>
      <c r="H1" s="12" t="s">
        <v>127</v>
      </c>
      <c r="I1" s="1" t="s">
        <v>62</v>
      </c>
      <c r="J1" s="12" t="s">
        <v>199</v>
      </c>
      <c r="K1" s="1" t="s">
        <v>1</v>
      </c>
      <c r="M1" s="1" t="s">
        <v>4</v>
      </c>
      <c r="N1" s="1" t="s">
        <v>117</v>
      </c>
    </row>
    <row r="2" spans="1:14" x14ac:dyDescent="0.3">
      <c r="A2" s="1">
        <v>2021</v>
      </c>
      <c r="B2" s="1" t="s">
        <v>116</v>
      </c>
      <c r="C2" s="1" t="s">
        <v>277</v>
      </c>
      <c r="D2" s="11" t="s">
        <v>2</v>
      </c>
      <c r="E2" s="12" t="s">
        <v>24</v>
      </c>
      <c r="F2" s="12" t="s">
        <v>0</v>
      </c>
      <c r="G2" s="1" t="s">
        <v>279</v>
      </c>
      <c r="H2" s="12" t="s">
        <v>24</v>
      </c>
      <c r="I2" s="1" t="s">
        <v>98</v>
      </c>
      <c r="J2" s="12" t="s">
        <v>24</v>
      </c>
    </row>
    <row r="3" spans="1:14" x14ac:dyDescent="0.3">
      <c r="C3" s="1" t="s">
        <v>278</v>
      </c>
      <c r="D3" s="11" t="s">
        <v>98</v>
      </c>
      <c r="F3" s="12" t="s">
        <v>24</v>
      </c>
      <c r="H3" s="11" t="s">
        <v>98</v>
      </c>
      <c r="I3" s="1" t="s">
        <v>98</v>
      </c>
      <c r="J3" s="11" t="s">
        <v>98</v>
      </c>
    </row>
    <row r="4" spans="1:14" x14ac:dyDescent="0.3">
      <c r="D4" s="11"/>
      <c r="F4" s="11"/>
      <c r="H4" s="11"/>
      <c r="I4" s="1"/>
      <c r="J4" s="11"/>
    </row>
    <row r="5" spans="1:14" x14ac:dyDescent="0.3">
      <c r="A5" s="15" t="s">
        <v>347</v>
      </c>
      <c r="D5" s="11"/>
      <c r="F5" s="11"/>
      <c r="G5" s="16">
        <f>100+10</f>
        <v>110</v>
      </c>
      <c r="H5" s="11"/>
      <c r="I5" s="1"/>
      <c r="J5" s="11"/>
      <c r="M5" s="1">
        <f t="shared" ref="M5" si="0">SUM(B5:L5)</f>
        <v>110</v>
      </c>
      <c r="N5" s="1">
        <f t="shared" ref="N5" si="1">COUNT(B5:K5)</f>
        <v>1</v>
      </c>
    </row>
    <row r="6" spans="1:14" x14ac:dyDescent="0.3">
      <c r="A6" s="5" t="s">
        <v>44</v>
      </c>
      <c r="B6"/>
      <c r="C6">
        <f>100+120</f>
        <v>220</v>
      </c>
      <c r="D6">
        <f>100+95</f>
        <v>195</v>
      </c>
      <c r="E6">
        <f>100+142</f>
        <v>242</v>
      </c>
      <c r="F6"/>
      <c r="G6">
        <v>100</v>
      </c>
      <c r="H6">
        <v>100</v>
      </c>
      <c r="I6">
        <f>100+72.5</f>
        <v>172.5</v>
      </c>
      <c r="J6">
        <v>100</v>
      </c>
      <c r="K6">
        <v>100</v>
      </c>
      <c r="L6"/>
      <c r="M6" s="1">
        <f t="shared" ref="M6:M73" si="2">SUM(B6:L6)</f>
        <v>1229.5</v>
      </c>
      <c r="N6" s="1">
        <f t="shared" ref="N6:N73" si="3">COUNT(B6:K6)</f>
        <v>8</v>
      </c>
    </row>
    <row r="7" spans="1:14" x14ac:dyDescent="0.3">
      <c r="A7" s="5" t="s">
        <v>330</v>
      </c>
      <c r="B7"/>
      <c r="C7"/>
      <c r="D7"/>
      <c r="E7"/>
      <c r="F7">
        <f>100+70</f>
        <v>170</v>
      </c>
      <c r="G7"/>
      <c r="H7"/>
      <c r="I7"/>
      <c r="J7"/>
      <c r="K7"/>
      <c r="L7"/>
      <c r="M7" s="1">
        <f t="shared" si="2"/>
        <v>170</v>
      </c>
      <c r="N7" s="1">
        <f t="shared" si="3"/>
        <v>1</v>
      </c>
    </row>
    <row r="8" spans="1:14" x14ac:dyDescent="0.3">
      <c r="A8" s="5" t="s">
        <v>145</v>
      </c>
      <c r="B8"/>
      <c r="C8"/>
      <c r="D8"/>
      <c r="E8"/>
      <c r="F8"/>
      <c r="G8"/>
      <c r="H8"/>
      <c r="I8"/>
      <c r="J8"/>
      <c r="K8"/>
      <c r="L8"/>
      <c r="M8" s="1">
        <f t="shared" si="2"/>
        <v>0</v>
      </c>
      <c r="N8" s="1">
        <f t="shared" si="3"/>
        <v>0</v>
      </c>
    </row>
    <row r="9" spans="1:14" x14ac:dyDescent="0.3">
      <c r="A9" s="5" t="s">
        <v>181</v>
      </c>
      <c r="B9"/>
      <c r="C9"/>
      <c r="D9">
        <v>100</v>
      </c>
      <c r="E9"/>
      <c r="F9"/>
      <c r="G9"/>
      <c r="H9">
        <f>100+153+20</f>
        <v>273</v>
      </c>
      <c r="I9"/>
      <c r="J9"/>
      <c r="K9"/>
      <c r="L9"/>
      <c r="M9" s="1">
        <f t="shared" si="2"/>
        <v>373</v>
      </c>
      <c r="N9" s="1">
        <f t="shared" si="3"/>
        <v>2</v>
      </c>
    </row>
    <row r="10" spans="1:14" x14ac:dyDescent="0.3">
      <c r="A10" s="5" t="s">
        <v>361</v>
      </c>
      <c r="B10"/>
      <c r="C10"/>
      <c r="D10"/>
      <c r="E10"/>
      <c r="F10"/>
      <c r="G10"/>
      <c r="H10"/>
      <c r="I10">
        <v>100</v>
      </c>
      <c r="J10"/>
      <c r="K10"/>
      <c r="L10"/>
      <c r="M10" s="1">
        <f t="shared" ref="M10" si="4">SUM(B10:L10)</f>
        <v>100</v>
      </c>
      <c r="N10" s="1">
        <f t="shared" ref="N10" si="5">COUNT(B10:K10)</f>
        <v>1</v>
      </c>
    </row>
    <row r="11" spans="1:14" x14ac:dyDescent="0.3">
      <c r="A11" s="5" t="s">
        <v>352</v>
      </c>
      <c r="B11"/>
      <c r="C11"/>
      <c r="D11"/>
      <c r="E11"/>
      <c r="F11"/>
      <c r="G11">
        <v>100</v>
      </c>
      <c r="H11"/>
      <c r="I11"/>
      <c r="J11"/>
      <c r="K11"/>
      <c r="L11"/>
      <c r="M11" s="1">
        <f t="shared" ref="M11" si="6">SUM(B11:L11)</f>
        <v>100</v>
      </c>
      <c r="N11" s="1">
        <f t="shared" ref="N11" si="7">COUNT(B11:K11)</f>
        <v>1</v>
      </c>
    </row>
    <row r="12" spans="1:14" x14ac:dyDescent="0.3">
      <c r="A12" s="5" t="s">
        <v>57</v>
      </c>
      <c r="B12"/>
      <c r="C12"/>
      <c r="D12"/>
      <c r="E12"/>
      <c r="F12"/>
      <c r="G12"/>
      <c r="H12"/>
      <c r="I12"/>
      <c r="J12"/>
      <c r="K12"/>
      <c r="L12"/>
      <c r="M12" s="1">
        <f t="shared" si="2"/>
        <v>0</v>
      </c>
      <c r="N12" s="1">
        <f t="shared" si="3"/>
        <v>0</v>
      </c>
    </row>
    <row r="13" spans="1:14" x14ac:dyDescent="0.3">
      <c r="A13" s="5" t="s">
        <v>331</v>
      </c>
      <c r="B13"/>
      <c r="C13"/>
      <c r="D13"/>
      <c r="E13"/>
      <c r="F13">
        <f>100+20</f>
        <v>120</v>
      </c>
      <c r="G13"/>
      <c r="H13"/>
      <c r="I13"/>
      <c r="J13"/>
      <c r="K13"/>
      <c r="L13"/>
      <c r="M13" s="1">
        <f t="shared" si="2"/>
        <v>120</v>
      </c>
      <c r="N13" s="1">
        <f t="shared" si="3"/>
        <v>1</v>
      </c>
    </row>
    <row r="14" spans="1:14" x14ac:dyDescent="0.3">
      <c r="A14" s="5" t="s">
        <v>333</v>
      </c>
      <c r="B14"/>
      <c r="C14"/>
      <c r="D14"/>
      <c r="E14"/>
      <c r="F14">
        <v>100</v>
      </c>
      <c r="G14"/>
      <c r="H14"/>
      <c r="I14"/>
      <c r="J14"/>
      <c r="K14"/>
      <c r="L14"/>
      <c r="M14" s="1">
        <f t="shared" si="2"/>
        <v>100</v>
      </c>
      <c r="N14" s="1">
        <f t="shared" si="3"/>
        <v>1</v>
      </c>
    </row>
    <row r="15" spans="1:14" x14ac:dyDescent="0.3">
      <c r="A15" s="5" t="s">
        <v>295</v>
      </c>
      <c r="B15">
        <v>100</v>
      </c>
      <c r="C15"/>
      <c r="D15"/>
      <c r="E15"/>
      <c r="F15"/>
      <c r="G15"/>
      <c r="H15"/>
      <c r="I15"/>
      <c r="J15"/>
      <c r="K15"/>
      <c r="L15"/>
      <c r="M15" s="1">
        <f t="shared" si="2"/>
        <v>100</v>
      </c>
      <c r="N15" s="1">
        <f t="shared" si="3"/>
        <v>1</v>
      </c>
    </row>
    <row r="16" spans="1:14" x14ac:dyDescent="0.3">
      <c r="A16" s="5" t="s">
        <v>76</v>
      </c>
      <c r="B16"/>
      <c r="C16"/>
      <c r="D16"/>
      <c r="E16"/>
      <c r="F16"/>
      <c r="G16"/>
      <c r="H16"/>
      <c r="I16"/>
      <c r="J16"/>
      <c r="K16"/>
      <c r="L16"/>
      <c r="M16" s="1">
        <f t="shared" si="2"/>
        <v>0</v>
      </c>
      <c r="N16" s="1">
        <f t="shared" si="3"/>
        <v>0</v>
      </c>
    </row>
    <row r="17" spans="1:14" x14ac:dyDescent="0.3">
      <c r="A17" s="5" t="s">
        <v>289</v>
      </c>
      <c r="B17">
        <v>100</v>
      </c>
      <c r="C17"/>
      <c r="D17"/>
      <c r="E17"/>
      <c r="F17">
        <f>100+245</f>
        <v>345</v>
      </c>
      <c r="G17"/>
      <c r="H17"/>
      <c r="I17"/>
      <c r="J17"/>
      <c r="K17"/>
      <c r="L17"/>
      <c r="M17" s="1">
        <f t="shared" si="2"/>
        <v>445</v>
      </c>
      <c r="N17" s="1">
        <f t="shared" si="3"/>
        <v>2</v>
      </c>
    </row>
    <row r="18" spans="1:14" x14ac:dyDescent="0.3">
      <c r="A18" s="5" t="s">
        <v>338</v>
      </c>
      <c r="B18"/>
      <c r="C18"/>
      <c r="D18"/>
      <c r="E18"/>
      <c r="F18">
        <v>100</v>
      </c>
      <c r="G18"/>
      <c r="H18"/>
      <c r="I18"/>
      <c r="J18"/>
      <c r="K18"/>
      <c r="L18"/>
      <c r="M18" s="1">
        <f t="shared" si="2"/>
        <v>100</v>
      </c>
      <c r="N18" s="1">
        <f t="shared" si="3"/>
        <v>1</v>
      </c>
    </row>
    <row r="19" spans="1:14" x14ac:dyDescent="0.3">
      <c r="A19" s="5" t="s">
        <v>180</v>
      </c>
      <c r="B19"/>
      <c r="C19"/>
      <c r="D19">
        <f>100+30</f>
        <v>130</v>
      </c>
      <c r="E19">
        <v>100</v>
      </c>
      <c r="F19"/>
      <c r="G19"/>
      <c r="H19"/>
      <c r="I19"/>
      <c r="J19"/>
      <c r="K19"/>
      <c r="L19"/>
      <c r="M19" s="1">
        <f t="shared" si="2"/>
        <v>230</v>
      </c>
      <c r="N19" s="1">
        <f t="shared" si="3"/>
        <v>2</v>
      </c>
    </row>
    <row r="20" spans="1:14" x14ac:dyDescent="0.3">
      <c r="A20" s="5" t="s">
        <v>307</v>
      </c>
      <c r="B20"/>
      <c r="C20">
        <v>100</v>
      </c>
      <c r="D20"/>
      <c r="E20"/>
      <c r="F20">
        <v>100</v>
      </c>
      <c r="G20"/>
      <c r="H20"/>
      <c r="I20"/>
      <c r="J20"/>
      <c r="K20"/>
      <c r="L20"/>
      <c r="M20" s="1">
        <f t="shared" si="2"/>
        <v>200</v>
      </c>
      <c r="N20" s="1">
        <f t="shared" si="3"/>
        <v>2</v>
      </c>
    </row>
    <row r="21" spans="1:14" x14ac:dyDescent="0.3">
      <c r="A21" s="5" t="s">
        <v>287</v>
      </c>
      <c r="B21">
        <v>100</v>
      </c>
      <c r="C21"/>
      <c r="D21">
        <v>100</v>
      </c>
      <c r="E21"/>
      <c r="F21"/>
      <c r="G21"/>
      <c r="H21"/>
      <c r="I21"/>
      <c r="J21"/>
      <c r="K21"/>
      <c r="L21"/>
      <c r="M21" s="1">
        <f t="shared" si="2"/>
        <v>200</v>
      </c>
      <c r="N21" s="1">
        <f t="shared" si="3"/>
        <v>2</v>
      </c>
    </row>
    <row r="22" spans="1:14" x14ac:dyDescent="0.3">
      <c r="A22" s="5" t="s">
        <v>257</v>
      </c>
      <c r="B22">
        <v>100</v>
      </c>
      <c r="C22"/>
      <c r="D22"/>
      <c r="E22"/>
      <c r="F22">
        <v>100</v>
      </c>
      <c r="G22"/>
      <c r="H22"/>
      <c r="I22"/>
      <c r="J22"/>
      <c r="K22"/>
      <c r="L22"/>
      <c r="M22" s="1">
        <f t="shared" si="2"/>
        <v>200</v>
      </c>
      <c r="N22" s="1">
        <f t="shared" si="3"/>
        <v>2</v>
      </c>
    </row>
    <row r="23" spans="1:14" x14ac:dyDescent="0.3">
      <c r="A23" s="5" t="s">
        <v>309</v>
      </c>
      <c r="B23"/>
      <c r="C23">
        <v>100</v>
      </c>
      <c r="D23"/>
      <c r="E23"/>
      <c r="F23"/>
      <c r="G23"/>
      <c r="H23"/>
      <c r="I23"/>
      <c r="J23"/>
      <c r="K23"/>
      <c r="L23"/>
      <c r="M23" s="1">
        <f t="shared" si="2"/>
        <v>100</v>
      </c>
      <c r="N23" s="1">
        <f t="shared" si="3"/>
        <v>1</v>
      </c>
    </row>
    <row r="24" spans="1:14" x14ac:dyDescent="0.3">
      <c r="A24" s="5" t="s">
        <v>259</v>
      </c>
      <c r="B24">
        <v>100</v>
      </c>
      <c r="C24"/>
      <c r="D24">
        <f>100+30</f>
        <v>130</v>
      </c>
      <c r="E24">
        <v>100</v>
      </c>
      <c r="F24">
        <f>100+245</f>
        <v>345</v>
      </c>
      <c r="G24">
        <f>100+70</f>
        <v>170</v>
      </c>
      <c r="H24">
        <f>100+307</f>
        <v>407</v>
      </c>
      <c r="I24">
        <f>100+82.5</f>
        <v>182.5</v>
      </c>
      <c r="J24">
        <f>100+290+20</f>
        <v>410</v>
      </c>
      <c r="K24"/>
      <c r="L24"/>
      <c r="M24" s="1">
        <f t="shared" si="2"/>
        <v>1844.5</v>
      </c>
      <c r="N24" s="1">
        <f t="shared" si="3"/>
        <v>8</v>
      </c>
    </row>
    <row r="25" spans="1:14" x14ac:dyDescent="0.3">
      <c r="A25" s="5" t="s">
        <v>320</v>
      </c>
      <c r="B25"/>
      <c r="C25"/>
      <c r="D25"/>
      <c r="E25">
        <v>100</v>
      </c>
      <c r="F25"/>
      <c r="G25">
        <v>100</v>
      </c>
      <c r="H25"/>
      <c r="I25"/>
      <c r="J25"/>
      <c r="K25"/>
      <c r="L25"/>
      <c r="M25" s="1">
        <f t="shared" si="2"/>
        <v>200</v>
      </c>
      <c r="N25" s="1">
        <f t="shared" si="3"/>
        <v>2</v>
      </c>
    </row>
    <row r="26" spans="1:14" x14ac:dyDescent="0.3">
      <c r="A26" s="5" t="s">
        <v>92</v>
      </c>
      <c r="B26"/>
      <c r="C26"/>
      <c r="D26"/>
      <c r="E26"/>
      <c r="F26"/>
      <c r="G26"/>
      <c r="H26"/>
      <c r="I26"/>
      <c r="J26"/>
      <c r="K26"/>
      <c r="L26"/>
      <c r="M26" s="1">
        <f t="shared" si="2"/>
        <v>0</v>
      </c>
      <c r="N26" s="1">
        <f t="shared" si="3"/>
        <v>0</v>
      </c>
    </row>
    <row r="27" spans="1:14" x14ac:dyDescent="0.3">
      <c r="A27" s="5" t="s">
        <v>60</v>
      </c>
      <c r="B27">
        <v>100</v>
      </c>
      <c r="C27">
        <v>100</v>
      </c>
      <c r="D27">
        <v>100</v>
      </c>
      <c r="E27"/>
      <c r="F27">
        <f>100+245</f>
        <v>345</v>
      </c>
      <c r="G27">
        <v>100</v>
      </c>
      <c r="H27">
        <v>100</v>
      </c>
      <c r="I27"/>
      <c r="J27"/>
      <c r="K27">
        <f>100+27.5</f>
        <v>127.5</v>
      </c>
      <c r="L27"/>
      <c r="M27" s="1">
        <f t="shared" si="2"/>
        <v>972.5</v>
      </c>
      <c r="N27" s="1">
        <f t="shared" si="3"/>
        <v>7</v>
      </c>
    </row>
    <row r="28" spans="1:14" x14ac:dyDescent="0.3">
      <c r="A28" s="5" t="s">
        <v>119</v>
      </c>
      <c r="B28"/>
      <c r="C28"/>
      <c r="D28"/>
      <c r="E28"/>
      <c r="F28"/>
      <c r="G28"/>
      <c r="H28"/>
      <c r="I28"/>
      <c r="J28"/>
      <c r="K28"/>
      <c r="L28"/>
      <c r="M28" s="1">
        <f t="shared" si="2"/>
        <v>0</v>
      </c>
      <c r="N28" s="1">
        <f t="shared" si="3"/>
        <v>0</v>
      </c>
    </row>
    <row r="29" spans="1:14" x14ac:dyDescent="0.3">
      <c r="A29" s="5" t="s">
        <v>28</v>
      </c>
      <c r="B29">
        <f>100+112.5</f>
        <v>212.5</v>
      </c>
      <c r="C29">
        <v>100</v>
      </c>
      <c r="D29">
        <f>100+140</f>
        <v>240</v>
      </c>
      <c r="E29"/>
      <c r="F29">
        <f>100+140</f>
        <v>240</v>
      </c>
      <c r="G29">
        <v>100</v>
      </c>
      <c r="H29">
        <v>100</v>
      </c>
      <c r="I29"/>
      <c r="J29">
        <v>100</v>
      </c>
      <c r="K29"/>
      <c r="L29"/>
      <c r="M29" s="1">
        <f t="shared" si="2"/>
        <v>1092.5</v>
      </c>
      <c r="N29" s="1">
        <f t="shared" si="3"/>
        <v>7</v>
      </c>
    </row>
    <row r="30" spans="1:14" x14ac:dyDescent="0.3">
      <c r="A30" s="5" t="s">
        <v>121</v>
      </c>
      <c r="B30">
        <f>100+60</f>
        <v>160</v>
      </c>
      <c r="C30">
        <f>100+30</f>
        <v>130</v>
      </c>
      <c r="D30">
        <f>100+95+10</f>
        <v>205</v>
      </c>
      <c r="E30">
        <f>100+248.5</f>
        <v>348.5</v>
      </c>
      <c r="F30"/>
      <c r="G30">
        <f>100+105</f>
        <v>205</v>
      </c>
      <c r="H30">
        <v>100</v>
      </c>
      <c r="I30">
        <v>100</v>
      </c>
      <c r="J30">
        <v>100</v>
      </c>
      <c r="K30"/>
      <c r="L30"/>
      <c r="M30" s="1">
        <f t="shared" si="2"/>
        <v>1348.5</v>
      </c>
      <c r="N30" s="1">
        <f t="shared" si="3"/>
        <v>8</v>
      </c>
    </row>
    <row r="31" spans="1:14" x14ac:dyDescent="0.3">
      <c r="A31" s="5" t="s">
        <v>229</v>
      </c>
      <c r="B31"/>
      <c r="C31"/>
      <c r="D31"/>
      <c r="E31"/>
      <c r="F31"/>
      <c r="G31"/>
      <c r="H31"/>
      <c r="I31"/>
      <c r="J31"/>
      <c r="K31"/>
      <c r="L31"/>
      <c r="M31" s="1">
        <f t="shared" si="2"/>
        <v>0</v>
      </c>
      <c r="N31" s="1">
        <f t="shared" si="3"/>
        <v>0</v>
      </c>
    </row>
    <row r="32" spans="1:14" x14ac:dyDescent="0.3">
      <c r="A32" s="5" t="s">
        <v>214</v>
      </c>
      <c r="B32">
        <v>100</v>
      </c>
      <c r="C32">
        <v>100</v>
      </c>
      <c r="D32">
        <v>100</v>
      </c>
      <c r="E32"/>
      <c r="F32">
        <f>100+245</f>
        <v>345</v>
      </c>
      <c r="G32">
        <v>100</v>
      </c>
      <c r="H32">
        <f>100+77</f>
        <v>177</v>
      </c>
      <c r="I32">
        <v>100</v>
      </c>
      <c r="J32"/>
      <c r="K32"/>
      <c r="L32"/>
      <c r="M32" s="1">
        <f t="shared" si="2"/>
        <v>1022</v>
      </c>
      <c r="N32" s="1">
        <f t="shared" si="3"/>
        <v>7</v>
      </c>
    </row>
    <row r="33" spans="1:14" x14ac:dyDescent="0.3">
      <c r="A33" s="5" t="s">
        <v>169</v>
      </c>
      <c r="B33"/>
      <c r="C33"/>
      <c r="D33"/>
      <c r="E33"/>
      <c r="F33"/>
      <c r="G33"/>
      <c r="H33"/>
      <c r="I33"/>
      <c r="J33"/>
      <c r="K33"/>
      <c r="L33"/>
      <c r="M33" s="1">
        <f t="shared" si="2"/>
        <v>0</v>
      </c>
      <c r="N33" s="1">
        <f t="shared" si="3"/>
        <v>0</v>
      </c>
    </row>
    <row r="34" spans="1:14" x14ac:dyDescent="0.3">
      <c r="A34" s="5" t="s">
        <v>294</v>
      </c>
      <c r="B34">
        <v>100</v>
      </c>
      <c r="C34">
        <v>100</v>
      </c>
      <c r="D34">
        <v>100</v>
      </c>
      <c r="E34">
        <f>100+142+20</f>
        <v>262</v>
      </c>
      <c r="F34">
        <f>100+20</f>
        <v>120</v>
      </c>
      <c r="G34"/>
      <c r="H34">
        <v>100</v>
      </c>
      <c r="I34"/>
      <c r="J34"/>
      <c r="K34"/>
      <c r="L34"/>
      <c r="M34" s="1">
        <f t="shared" si="2"/>
        <v>782</v>
      </c>
      <c r="N34" s="1">
        <f t="shared" si="3"/>
        <v>6</v>
      </c>
    </row>
    <row r="35" spans="1:14" x14ac:dyDescent="0.3">
      <c r="A35" s="5" t="s">
        <v>160</v>
      </c>
      <c r="B35"/>
      <c r="C35"/>
      <c r="D35"/>
      <c r="E35"/>
      <c r="F35"/>
      <c r="G35"/>
      <c r="H35"/>
      <c r="I35"/>
      <c r="J35"/>
      <c r="K35"/>
      <c r="L35"/>
      <c r="M35" s="1">
        <f t="shared" si="2"/>
        <v>0</v>
      </c>
      <c r="N35" s="1">
        <f t="shared" si="3"/>
        <v>0</v>
      </c>
    </row>
    <row r="36" spans="1:14" x14ac:dyDescent="0.3">
      <c r="A36" s="5" t="s">
        <v>18</v>
      </c>
      <c r="B36">
        <v>100</v>
      </c>
      <c r="C36">
        <v>100</v>
      </c>
      <c r="D36">
        <v>100</v>
      </c>
      <c r="E36">
        <f>100+248.5</f>
        <v>348.5</v>
      </c>
      <c r="F36">
        <v>100</v>
      </c>
      <c r="G36">
        <v>100</v>
      </c>
      <c r="H36">
        <v>100</v>
      </c>
      <c r="I36">
        <f>100+10</f>
        <v>110</v>
      </c>
      <c r="J36">
        <v>100</v>
      </c>
      <c r="K36"/>
      <c r="L36"/>
      <c r="M36" s="1">
        <f t="shared" si="2"/>
        <v>1158.5</v>
      </c>
      <c r="N36" s="1">
        <f t="shared" si="3"/>
        <v>9</v>
      </c>
    </row>
    <row r="37" spans="1:14" x14ac:dyDescent="0.3">
      <c r="A37" s="5" t="s">
        <v>14</v>
      </c>
      <c r="B37"/>
      <c r="C37"/>
      <c r="D37"/>
      <c r="E37"/>
      <c r="F37"/>
      <c r="G37"/>
      <c r="H37"/>
      <c r="I37"/>
      <c r="J37"/>
      <c r="K37"/>
      <c r="L37"/>
      <c r="M37" s="1">
        <f t="shared" si="2"/>
        <v>0</v>
      </c>
      <c r="N37" s="1">
        <f t="shared" si="3"/>
        <v>0</v>
      </c>
    </row>
    <row r="38" spans="1:14" x14ac:dyDescent="0.3">
      <c r="A38" s="5" t="s">
        <v>353</v>
      </c>
      <c r="B38"/>
      <c r="C38"/>
      <c r="D38"/>
      <c r="E38"/>
      <c r="F38"/>
      <c r="G38">
        <v>100</v>
      </c>
      <c r="H38"/>
      <c r="I38"/>
      <c r="J38"/>
      <c r="K38"/>
      <c r="L38"/>
      <c r="M38" s="1">
        <f t="shared" ref="M38" si="8">SUM(B38:L38)</f>
        <v>100</v>
      </c>
      <c r="N38" s="1">
        <f t="shared" ref="N38" si="9">COUNT(B38:K38)</f>
        <v>1</v>
      </c>
    </row>
    <row r="39" spans="1:14" x14ac:dyDescent="0.3">
      <c r="A39" s="5" t="s">
        <v>66</v>
      </c>
      <c r="B39"/>
      <c r="C39"/>
      <c r="D39"/>
      <c r="E39"/>
      <c r="F39"/>
      <c r="G39"/>
      <c r="H39"/>
      <c r="I39"/>
      <c r="J39"/>
      <c r="K39"/>
      <c r="L39"/>
      <c r="M39" s="1">
        <f t="shared" si="2"/>
        <v>0</v>
      </c>
      <c r="N39" s="1">
        <f t="shared" si="3"/>
        <v>0</v>
      </c>
    </row>
    <row r="40" spans="1:14" x14ac:dyDescent="0.3">
      <c r="A40" s="5" t="s">
        <v>204</v>
      </c>
      <c r="B40"/>
      <c r="C40"/>
      <c r="D40"/>
      <c r="E40"/>
      <c r="F40"/>
      <c r="G40"/>
      <c r="H40"/>
      <c r="I40"/>
      <c r="J40"/>
      <c r="K40"/>
      <c r="L40"/>
      <c r="M40" s="1">
        <f t="shared" si="2"/>
        <v>0</v>
      </c>
      <c r="N40" s="1">
        <f t="shared" si="3"/>
        <v>0</v>
      </c>
    </row>
    <row r="41" spans="1:14" x14ac:dyDescent="0.3">
      <c r="A41" s="5" t="s">
        <v>68</v>
      </c>
      <c r="B41">
        <v>100</v>
      </c>
      <c r="C41"/>
      <c r="D41">
        <f>100+50</f>
        <v>150</v>
      </c>
      <c r="E41">
        <v>100</v>
      </c>
      <c r="F41">
        <f>100+140+20</f>
        <v>260</v>
      </c>
      <c r="G41">
        <f>100+60</f>
        <v>160</v>
      </c>
      <c r="H41">
        <f>100+153</f>
        <v>253</v>
      </c>
      <c r="I41">
        <v>100</v>
      </c>
      <c r="J41"/>
      <c r="K41">
        <v>100</v>
      </c>
      <c r="L41"/>
      <c r="M41" s="1">
        <f t="shared" si="2"/>
        <v>1223</v>
      </c>
      <c r="N41" s="1">
        <f t="shared" si="3"/>
        <v>8</v>
      </c>
    </row>
    <row r="42" spans="1:14" x14ac:dyDescent="0.3">
      <c r="A42" s="5" t="s">
        <v>58</v>
      </c>
      <c r="B42">
        <f>100+80+10</f>
        <v>190</v>
      </c>
      <c r="C42">
        <f>100+10+10</f>
        <v>120</v>
      </c>
      <c r="D42"/>
      <c r="E42">
        <v>100</v>
      </c>
      <c r="F42">
        <v>100</v>
      </c>
      <c r="G42">
        <f>100+85</f>
        <v>185</v>
      </c>
      <c r="H42">
        <v>100</v>
      </c>
      <c r="I42">
        <v>100</v>
      </c>
      <c r="J42">
        <v>100</v>
      </c>
      <c r="K42">
        <f>100+55</f>
        <v>155</v>
      </c>
      <c r="L42"/>
      <c r="M42" s="1">
        <f t="shared" si="2"/>
        <v>1150</v>
      </c>
      <c r="N42" s="1">
        <f t="shared" si="3"/>
        <v>9</v>
      </c>
    </row>
    <row r="43" spans="1:14" x14ac:dyDescent="0.3">
      <c r="A43" s="5" t="s">
        <v>133</v>
      </c>
      <c r="B43"/>
      <c r="C43">
        <f>100+140</f>
        <v>240</v>
      </c>
      <c r="D43">
        <v>100</v>
      </c>
      <c r="E43">
        <v>100</v>
      </c>
      <c r="F43">
        <v>100</v>
      </c>
      <c r="G43"/>
      <c r="H43">
        <f>100+307</f>
        <v>407</v>
      </c>
      <c r="I43">
        <v>100</v>
      </c>
      <c r="J43"/>
      <c r="K43"/>
      <c r="L43"/>
      <c r="M43" s="1">
        <f t="shared" si="2"/>
        <v>1047</v>
      </c>
      <c r="N43" s="1">
        <f t="shared" si="3"/>
        <v>6</v>
      </c>
    </row>
    <row r="44" spans="1:14" x14ac:dyDescent="0.3">
      <c r="A44" s="5" t="s">
        <v>134</v>
      </c>
      <c r="B44"/>
      <c r="C44">
        <f>100+140</f>
        <v>240</v>
      </c>
      <c r="D44">
        <v>100</v>
      </c>
      <c r="E44">
        <v>100</v>
      </c>
      <c r="F44">
        <v>100</v>
      </c>
      <c r="G44"/>
      <c r="H44">
        <f>100+77</f>
        <v>177</v>
      </c>
      <c r="I44">
        <v>100</v>
      </c>
      <c r="J44"/>
      <c r="K44"/>
      <c r="L44"/>
      <c r="M44" s="1">
        <f t="shared" si="2"/>
        <v>817</v>
      </c>
      <c r="N44" s="1">
        <f t="shared" si="3"/>
        <v>6</v>
      </c>
    </row>
    <row r="45" spans="1:14" x14ac:dyDescent="0.3">
      <c r="A45" s="5" t="s">
        <v>308</v>
      </c>
      <c r="B45"/>
      <c r="C45">
        <v>100</v>
      </c>
      <c r="D45"/>
      <c r="E45"/>
      <c r="F45"/>
      <c r="G45"/>
      <c r="H45"/>
      <c r="I45"/>
      <c r="J45"/>
      <c r="K45"/>
      <c r="L45"/>
      <c r="M45" s="1">
        <f t="shared" si="2"/>
        <v>100</v>
      </c>
      <c r="N45" s="1">
        <f t="shared" si="3"/>
        <v>1</v>
      </c>
    </row>
    <row r="46" spans="1:14" x14ac:dyDescent="0.3">
      <c r="A46" s="5" t="s">
        <v>137</v>
      </c>
      <c r="B46"/>
      <c r="C46"/>
      <c r="D46"/>
      <c r="E46"/>
      <c r="F46"/>
      <c r="G46"/>
      <c r="H46"/>
      <c r="I46"/>
      <c r="J46"/>
      <c r="K46"/>
      <c r="L46"/>
      <c r="M46" s="1">
        <f t="shared" si="2"/>
        <v>0</v>
      </c>
      <c r="N46" s="1">
        <f t="shared" si="3"/>
        <v>0</v>
      </c>
    </row>
    <row r="47" spans="1:14" x14ac:dyDescent="0.3">
      <c r="A47" s="5" t="s">
        <v>256</v>
      </c>
      <c r="B47">
        <v>100</v>
      </c>
      <c r="C47">
        <v>100</v>
      </c>
      <c r="D47"/>
      <c r="E47"/>
      <c r="F47"/>
      <c r="G47"/>
      <c r="H47"/>
      <c r="I47"/>
      <c r="J47"/>
      <c r="K47"/>
      <c r="L47"/>
      <c r="M47" s="1">
        <f t="shared" si="2"/>
        <v>200</v>
      </c>
      <c r="N47" s="1">
        <f t="shared" si="3"/>
        <v>2</v>
      </c>
    </row>
    <row r="48" spans="1:14" x14ac:dyDescent="0.3">
      <c r="A48" s="5" t="s">
        <v>260</v>
      </c>
      <c r="B48"/>
      <c r="C48"/>
      <c r="D48"/>
      <c r="E48"/>
      <c r="F48">
        <v>100</v>
      </c>
      <c r="G48"/>
      <c r="H48"/>
      <c r="I48"/>
      <c r="J48"/>
      <c r="K48"/>
      <c r="L48"/>
      <c r="M48" s="1">
        <f t="shared" si="2"/>
        <v>100</v>
      </c>
      <c r="N48" s="1">
        <f t="shared" si="3"/>
        <v>1</v>
      </c>
    </row>
    <row r="49" spans="1:14" x14ac:dyDescent="0.3">
      <c r="A49" s="5" t="s">
        <v>99</v>
      </c>
      <c r="B49">
        <v>100</v>
      </c>
      <c r="C49"/>
      <c r="D49">
        <v>100</v>
      </c>
      <c r="E49">
        <v>100</v>
      </c>
      <c r="F49">
        <v>100</v>
      </c>
      <c r="G49">
        <v>100</v>
      </c>
      <c r="H49">
        <f>100+153</f>
        <v>253</v>
      </c>
      <c r="I49"/>
      <c r="J49"/>
      <c r="K49">
        <f>100+55</f>
        <v>155</v>
      </c>
      <c r="L49"/>
      <c r="M49" s="1">
        <f t="shared" si="2"/>
        <v>908</v>
      </c>
      <c r="N49" s="1">
        <f t="shared" si="3"/>
        <v>7</v>
      </c>
    </row>
    <row r="50" spans="1:14" x14ac:dyDescent="0.3">
      <c r="A50" s="5" t="s">
        <v>261</v>
      </c>
      <c r="B50">
        <f>100+92.5+10</f>
        <v>202.5</v>
      </c>
      <c r="C50">
        <f>100+30</f>
        <v>130</v>
      </c>
      <c r="D50"/>
      <c r="E50">
        <f>100+248.5</f>
        <v>348.5</v>
      </c>
      <c r="F50">
        <f>100+245</f>
        <v>345</v>
      </c>
      <c r="G50"/>
      <c r="H50">
        <f>100+230</f>
        <v>330</v>
      </c>
      <c r="I50">
        <f>100+165</f>
        <v>265</v>
      </c>
      <c r="J50">
        <f>100+360+20</f>
        <v>480</v>
      </c>
      <c r="K50">
        <v>100</v>
      </c>
      <c r="L50"/>
      <c r="M50" s="1">
        <f t="shared" si="2"/>
        <v>2201</v>
      </c>
      <c r="N50" s="1">
        <f t="shared" si="3"/>
        <v>8</v>
      </c>
    </row>
    <row r="51" spans="1:14" x14ac:dyDescent="0.3">
      <c r="A51" s="5" t="s">
        <v>362</v>
      </c>
      <c r="B51"/>
      <c r="C51"/>
      <c r="D51"/>
      <c r="E51"/>
      <c r="F51"/>
      <c r="G51"/>
      <c r="H51"/>
      <c r="I51">
        <v>100</v>
      </c>
      <c r="J51"/>
      <c r="K51"/>
      <c r="L51"/>
      <c r="M51" s="1">
        <f t="shared" ref="M51" si="10">SUM(B51:L51)</f>
        <v>100</v>
      </c>
      <c r="N51" s="1">
        <f t="shared" ref="N51" si="11">COUNT(B51:K51)</f>
        <v>1</v>
      </c>
    </row>
    <row r="52" spans="1:14" x14ac:dyDescent="0.3">
      <c r="A52" s="5" t="s">
        <v>195</v>
      </c>
      <c r="B52">
        <v>100</v>
      </c>
      <c r="C52"/>
      <c r="D52"/>
      <c r="E52"/>
      <c r="F52"/>
      <c r="G52"/>
      <c r="H52"/>
      <c r="I52"/>
      <c r="J52"/>
      <c r="K52"/>
      <c r="L52"/>
      <c r="M52" s="1">
        <f t="shared" si="2"/>
        <v>100</v>
      </c>
      <c r="N52" s="1">
        <f t="shared" si="3"/>
        <v>1</v>
      </c>
    </row>
    <row r="53" spans="1:14" x14ac:dyDescent="0.3">
      <c r="A53" s="5" t="s">
        <v>74</v>
      </c>
      <c r="B53"/>
      <c r="C53"/>
      <c r="D53"/>
      <c r="E53"/>
      <c r="F53"/>
      <c r="G53"/>
      <c r="H53"/>
      <c r="I53"/>
      <c r="J53"/>
      <c r="K53"/>
      <c r="L53"/>
      <c r="M53" s="1">
        <f t="shared" si="2"/>
        <v>0</v>
      </c>
      <c r="N53" s="1">
        <f t="shared" si="3"/>
        <v>0</v>
      </c>
    </row>
    <row r="54" spans="1:14" x14ac:dyDescent="0.3">
      <c r="A54" s="5" t="s">
        <v>149</v>
      </c>
      <c r="B54"/>
      <c r="C54"/>
      <c r="D54"/>
      <c r="E54"/>
      <c r="F54"/>
      <c r="G54"/>
      <c r="H54"/>
      <c r="I54"/>
      <c r="J54"/>
      <c r="K54"/>
      <c r="L54"/>
      <c r="M54" s="1">
        <f t="shared" si="2"/>
        <v>0</v>
      </c>
      <c r="N54" s="1">
        <f t="shared" si="3"/>
        <v>0</v>
      </c>
    </row>
    <row r="55" spans="1:14" x14ac:dyDescent="0.3">
      <c r="A55" s="5" t="s">
        <v>262</v>
      </c>
      <c r="B55"/>
      <c r="C55"/>
      <c r="D55"/>
      <c r="E55"/>
      <c r="F55"/>
      <c r="G55"/>
      <c r="H55"/>
      <c r="I55"/>
      <c r="J55"/>
      <c r="K55"/>
      <c r="L55"/>
      <c r="M55" s="1">
        <f t="shared" si="2"/>
        <v>0</v>
      </c>
      <c r="N55" s="1">
        <f t="shared" si="3"/>
        <v>0</v>
      </c>
    </row>
    <row r="56" spans="1:14" x14ac:dyDescent="0.3">
      <c r="A56" s="5" t="s">
        <v>174</v>
      </c>
      <c r="B56"/>
      <c r="C56"/>
      <c r="D56"/>
      <c r="E56"/>
      <c r="F56"/>
      <c r="G56"/>
      <c r="H56"/>
      <c r="I56"/>
      <c r="J56"/>
      <c r="K56"/>
      <c r="L56"/>
      <c r="M56" s="1">
        <f t="shared" si="2"/>
        <v>0</v>
      </c>
      <c r="N56" s="1">
        <f t="shared" si="3"/>
        <v>0</v>
      </c>
    </row>
    <row r="57" spans="1:14" x14ac:dyDescent="0.3">
      <c r="A57" s="5" t="s">
        <v>263</v>
      </c>
      <c r="B57">
        <v>100</v>
      </c>
      <c r="C57"/>
      <c r="D57"/>
      <c r="E57"/>
      <c r="F57"/>
      <c r="G57"/>
      <c r="H57"/>
      <c r="I57"/>
      <c r="J57"/>
      <c r="K57"/>
      <c r="L57"/>
      <c r="M57" s="1">
        <f t="shared" si="2"/>
        <v>100</v>
      </c>
      <c r="N57" s="1">
        <f t="shared" si="3"/>
        <v>1</v>
      </c>
    </row>
    <row r="58" spans="1:14" x14ac:dyDescent="0.3">
      <c r="A58" s="5" t="s">
        <v>251</v>
      </c>
      <c r="B58"/>
      <c r="C58">
        <v>100</v>
      </c>
      <c r="D58">
        <v>100</v>
      </c>
      <c r="E58"/>
      <c r="F58">
        <v>100</v>
      </c>
      <c r="G58"/>
      <c r="H58"/>
      <c r="I58"/>
      <c r="J58"/>
      <c r="K58"/>
      <c r="L58"/>
      <c r="M58" s="1">
        <f t="shared" si="2"/>
        <v>300</v>
      </c>
      <c r="N58" s="1">
        <f t="shared" si="3"/>
        <v>3</v>
      </c>
    </row>
    <row r="59" spans="1:14" x14ac:dyDescent="0.3">
      <c r="A59" s="5" t="s">
        <v>114</v>
      </c>
      <c r="B59"/>
      <c r="C59"/>
      <c r="D59"/>
      <c r="E59"/>
      <c r="F59"/>
      <c r="G59"/>
      <c r="H59"/>
      <c r="I59"/>
      <c r="J59"/>
      <c r="K59"/>
      <c r="L59"/>
      <c r="M59" s="1">
        <f t="shared" si="2"/>
        <v>0</v>
      </c>
      <c r="N59" s="1">
        <f t="shared" si="3"/>
        <v>0</v>
      </c>
    </row>
    <row r="60" spans="1:14" x14ac:dyDescent="0.3">
      <c r="A60" s="5" t="s">
        <v>129</v>
      </c>
      <c r="B60">
        <f>100+76</f>
        <v>176</v>
      </c>
      <c r="C60"/>
      <c r="D60"/>
      <c r="E60"/>
      <c r="F60"/>
      <c r="G60">
        <f>100+125</f>
        <v>225</v>
      </c>
      <c r="H60"/>
      <c r="I60"/>
      <c r="J60"/>
      <c r="K60"/>
      <c r="L60"/>
      <c r="M60" s="1">
        <f t="shared" si="2"/>
        <v>401</v>
      </c>
      <c r="N60" s="1">
        <f t="shared" si="3"/>
        <v>2</v>
      </c>
    </row>
    <row r="61" spans="1:14" x14ac:dyDescent="0.3">
      <c r="A61" s="5" t="s">
        <v>103</v>
      </c>
      <c r="B61"/>
      <c r="C61"/>
      <c r="D61"/>
      <c r="E61"/>
      <c r="F61"/>
      <c r="G61"/>
      <c r="H61"/>
      <c r="I61"/>
      <c r="J61"/>
      <c r="K61"/>
      <c r="L61"/>
      <c r="M61" s="1">
        <f t="shared" si="2"/>
        <v>0</v>
      </c>
      <c r="N61" s="1">
        <f t="shared" si="3"/>
        <v>0</v>
      </c>
    </row>
    <row r="62" spans="1:14" x14ac:dyDescent="0.3">
      <c r="A62" s="5" t="s">
        <v>198</v>
      </c>
      <c r="B62">
        <v>100</v>
      </c>
      <c r="C62"/>
      <c r="D62"/>
      <c r="E62"/>
      <c r="F62">
        <v>100</v>
      </c>
      <c r="G62"/>
      <c r="H62"/>
      <c r="I62"/>
      <c r="J62"/>
      <c r="K62">
        <f>100+55</f>
        <v>155</v>
      </c>
      <c r="L62"/>
      <c r="M62" s="1">
        <f t="shared" si="2"/>
        <v>355</v>
      </c>
      <c r="N62" s="1">
        <f t="shared" si="3"/>
        <v>3</v>
      </c>
    </row>
    <row r="63" spans="1:14" x14ac:dyDescent="0.3">
      <c r="A63" s="5" t="s">
        <v>207</v>
      </c>
      <c r="B63"/>
      <c r="C63"/>
      <c r="D63">
        <v>100</v>
      </c>
      <c r="E63"/>
      <c r="F63"/>
      <c r="G63">
        <v>100</v>
      </c>
      <c r="H63"/>
      <c r="I63"/>
      <c r="J63"/>
      <c r="K63"/>
      <c r="L63"/>
      <c r="M63" s="1">
        <f t="shared" si="2"/>
        <v>200</v>
      </c>
      <c r="N63" s="1">
        <f t="shared" si="3"/>
        <v>2</v>
      </c>
    </row>
    <row r="64" spans="1:14" x14ac:dyDescent="0.3">
      <c r="A64" s="5" t="s">
        <v>159</v>
      </c>
      <c r="B64"/>
      <c r="C64"/>
      <c r="D64"/>
      <c r="E64"/>
      <c r="F64"/>
      <c r="G64"/>
      <c r="H64"/>
      <c r="I64"/>
      <c r="J64"/>
      <c r="K64"/>
      <c r="L64"/>
      <c r="M64" s="1">
        <f t="shared" si="2"/>
        <v>0</v>
      </c>
      <c r="N64" s="1">
        <f t="shared" si="3"/>
        <v>0</v>
      </c>
    </row>
    <row r="65" spans="1:14" x14ac:dyDescent="0.3">
      <c r="A65" s="5" t="s">
        <v>264</v>
      </c>
      <c r="B65"/>
      <c r="C65"/>
      <c r="D65"/>
      <c r="E65"/>
      <c r="F65">
        <v>100</v>
      </c>
      <c r="G65"/>
      <c r="H65"/>
      <c r="I65"/>
      <c r="J65"/>
      <c r="K65"/>
      <c r="L65"/>
      <c r="M65" s="1">
        <f t="shared" si="2"/>
        <v>100</v>
      </c>
      <c r="N65" s="1">
        <f t="shared" si="3"/>
        <v>1</v>
      </c>
    </row>
    <row r="66" spans="1:14" x14ac:dyDescent="0.3">
      <c r="A66" s="5" t="s">
        <v>185</v>
      </c>
      <c r="B66"/>
      <c r="C66"/>
      <c r="D66"/>
      <c r="E66"/>
      <c r="F66"/>
      <c r="G66"/>
      <c r="H66"/>
      <c r="I66"/>
      <c r="J66"/>
      <c r="K66"/>
      <c r="L66"/>
      <c r="M66" s="1">
        <f t="shared" si="2"/>
        <v>0</v>
      </c>
      <c r="N66" s="1">
        <f t="shared" si="3"/>
        <v>0</v>
      </c>
    </row>
    <row r="67" spans="1:14" x14ac:dyDescent="0.3">
      <c r="A67" s="5" t="s">
        <v>285</v>
      </c>
      <c r="B67">
        <v>100</v>
      </c>
      <c r="C67"/>
      <c r="D67"/>
      <c r="E67"/>
      <c r="F67"/>
      <c r="G67"/>
      <c r="H67"/>
      <c r="I67"/>
      <c r="J67"/>
      <c r="K67"/>
      <c r="L67"/>
      <c r="M67" s="1">
        <f t="shared" si="2"/>
        <v>100</v>
      </c>
      <c r="N67" s="1">
        <f t="shared" si="3"/>
        <v>1</v>
      </c>
    </row>
    <row r="68" spans="1:14" x14ac:dyDescent="0.3">
      <c r="A68" s="5" t="s">
        <v>216</v>
      </c>
      <c r="B68"/>
      <c r="C68"/>
      <c r="D68"/>
      <c r="E68"/>
      <c r="F68"/>
      <c r="G68"/>
      <c r="H68"/>
      <c r="I68"/>
      <c r="J68"/>
      <c r="K68"/>
      <c r="L68"/>
      <c r="M68" s="1">
        <f t="shared" si="2"/>
        <v>0</v>
      </c>
      <c r="N68" s="1">
        <f t="shared" si="3"/>
        <v>0</v>
      </c>
    </row>
    <row r="69" spans="1:14" x14ac:dyDescent="0.3">
      <c r="A69" s="5" t="s">
        <v>235</v>
      </c>
      <c r="B69"/>
      <c r="C69"/>
      <c r="D69"/>
      <c r="E69"/>
      <c r="F69"/>
      <c r="G69"/>
      <c r="H69"/>
      <c r="I69"/>
      <c r="J69"/>
      <c r="K69"/>
      <c r="L69"/>
      <c r="M69" s="1">
        <f t="shared" si="2"/>
        <v>0</v>
      </c>
      <c r="N69" s="1">
        <f t="shared" si="3"/>
        <v>0</v>
      </c>
    </row>
    <row r="70" spans="1:14" x14ac:dyDescent="0.3">
      <c r="A70" s="5" t="s">
        <v>265</v>
      </c>
      <c r="B70">
        <v>100</v>
      </c>
      <c r="C70"/>
      <c r="D70"/>
      <c r="E70">
        <v>100</v>
      </c>
      <c r="F70">
        <v>100</v>
      </c>
      <c r="G70">
        <v>100</v>
      </c>
      <c r="H70">
        <v>100</v>
      </c>
      <c r="I70">
        <v>100</v>
      </c>
      <c r="J70"/>
      <c r="K70"/>
      <c r="L70"/>
      <c r="M70" s="1">
        <f t="shared" si="2"/>
        <v>600</v>
      </c>
      <c r="N70" s="1">
        <f t="shared" si="3"/>
        <v>6</v>
      </c>
    </row>
    <row r="71" spans="1:14" x14ac:dyDescent="0.3">
      <c r="A71" s="5" t="s">
        <v>45</v>
      </c>
      <c r="B71"/>
      <c r="C71"/>
      <c r="D71"/>
      <c r="E71"/>
      <c r="F71"/>
      <c r="G71"/>
      <c r="H71"/>
      <c r="I71"/>
      <c r="J71"/>
      <c r="K71"/>
      <c r="L71"/>
      <c r="M71" s="1">
        <f t="shared" si="2"/>
        <v>0</v>
      </c>
      <c r="N71" s="1">
        <f t="shared" si="3"/>
        <v>0</v>
      </c>
    </row>
    <row r="72" spans="1:14" x14ac:dyDescent="0.3">
      <c r="A72" s="5" t="s">
        <v>136</v>
      </c>
      <c r="B72">
        <v>100</v>
      </c>
      <c r="C72">
        <f>100+75</f>
        <v>175</v>
      </c>
      <c r="D72"/>
      <c r="E72"/>
      <c r="F72">
        <v>100</v>
      </c>
      <c r="G72"/>
      <c r="H72"/>
      <c r="I72"/>
      <c r="J72"/>
      <c r="K72"/>
      <c r="L72"/>
      <c r="M72" s="1">
        <f t="shared" si="2"/>
        <v>375</v>
      </c>
      <c r="N72" s="1">
        <f t="shared" si="3"/>
        <v>3</v>
      </c>
    </row>
    <row r="73" spans="1:14" x14ac:dyDescent="0.3">
      <c r="A73" s="5" t="s">
        <v>53</v>
      </c>
      <c r="B73">
        <f>100+40</f>
        <v>140</v>
      </c>
      <c r="C73">
        <v>100</v>
      </c>
      <c r="D73">
        <v>100</v>
      </c>
      <c r="E73">
        <v>100</v>
      </c>
      <c r="F73">
        <v>100</v>
      </c>
      <c r="G73"/>
      <c r="H73">
        <v>100</v>
      </c>
      <c r="I73">
        <v>100</v>
      </c>
      <c r="J73">
        <v>100</v>
      </c>
      <c r="K73">
        <v>100</v>
      </c>
      <c r="L73"/>
      <c r="M73" s="1">
        <f t="shared" si="2"/>
        <v>940</v>
      </c>
      <c r="N73" s="1">
        <f t="shared" si="3"/>
        <v>9</v>
      </c>
    </row>
    <row r="74" spans="1:14" x14ac:dyDescent="0.3">
      <c r="A74" s="5" t="s">
        <v>194</v>
      </c>
      <c r="B74">
        <v>100</v>
      </c>
      <c r="C74"/>
      <c r="D74"/>
      <c r="E74"/>
      <c r="F74"/>
      <c r="G74"/>
      <c r="H74"/>
      <c r="I74"/>
      <c r="J74"/>
      <c r="K74"/>
      <c r="L74"/>
      <c r="M74" s="1">
        <f t="shared" ref="M74:M138" si="12">SUM(B74:L74)</f>
        <v>100</v>
      </c>
      <c r="N74" s="1">
        <f t="shared" ref="N74:N138" si="13">COUNT(B74:K74)</f>
        <v>1</v>
      </c>
    </row>
    <row r="75" spans="1:14" x14ac:dyDescent="0.3">
      <c r="A75" s="5" t="s">
        <v>55</v>
      </c>
      <c r="B75">
        <f>100+55</f>
        <v>155</v>
      </c>
      <c r="C75">
        <v>100</v>
      </c>
      <c r="D75"/>
      <c r="E75"/>
      <c r="F75">
        <v>100</v>
      </c>
      <c r="G75"/>
      <c r="H75"/>
      <c r="I75"/>
      <c r="J75"/>
      <c r="K75"/>
      <c r="L75"/>
      <c r="M75" s="1">
        <f t="shared" si="12"/>
        <v>355</v>
      </c>
      <c r="N75" s="1">
        <f t="shared" si="13"/>
        <v>3</v>
      </c>
    </row>
    <row r="76" spans="1:14" x14ac:dyDescent="0.3">
      <c r="A76" s="5" t="s">
        <v>8</v>
      </c>
      <c r="B76"/>
      <c r="C76">
        <v>100</v>
      </c>
      <c r="D76"/>
      <c r="E76"/>
      <c r="F76"/>
      <c r="G76">
        <v>100</v>
      </c>
      <c r="H76"/>
      <c r="I76">
        <f>100+72.5</f>
        <v>172.5</v>
      </c>
      <c r="J76"/>
      <c r="K76"/>
      <c r="L76"/>
      <c r="M76" s="1">
        <f t="shared" si="12"/>
        <v>372.5</v>
      </c>
      <c r="N76" s="1">
        <f t="shared" si="13"/>
        <v>3</v>
      </c>
    </row>
    <row r="77" spans="1:14" x14ac:dyDescent="0.3">
      <c r="A77" s="5" t="s">
        <v>212</v>
      </c>
      <c r="B77"/>
      <c r="C77"/>
      <c r="D77"/>
      <c r="E77"/>
      <c r="F77"/>
      <c r="G77"/>
      <c r="H77"/>
      <c r="I77"/>
      <c r="J77"/>
      <c r="K77"/>
      <c r="L77"/>
      <c r="M77" s="1">
        <f t="shared" si="12"/>
        <v>0</v>
      </c>
      <c r="N77" s="1">
        <f t="shared" si="13"/>
        <v>0</v>
      </c>
    </row>
    <row r="78" spans="1:14" x14ac:dyDescent="0.3">
      <c r="A78" s="5" t="s">
        <v>240</v>
      </c>
      <c r="B78"/>
      <c r="C78"/>
      <c r="D78"/>
      <c r="E78"/>
      <c r="F78"/>
      <c r="G78"/>
      <c r="H78"/>
      <c r="I78"/>
      <c r="J78"/>
      <c r="K78"/>
      <c r="L78"/>
      <c r="M78" s="1">
        <f t="shared" si="12"/>
        <v>0</v>
      </c>
      <c r="N78" s="1">
        <f t="shared" si="13"/>
        <v>0</v>
      </c>
    </row>
    <row r="79" spans="1:14" x14ac:dyDescent="0.3">
      <c r="A79" s="5" t="s">
        <v>241</v>
      </c>
      <c r="B79"/>
      <c r="C79"/>
      <c r="D79"/>
      <c r="E79"/>
      <c r="F79"/>
      <c r="G79"/>
      <c r="H79"/>
      <c r="I79"/>
      <c r="J79"/>
      <c r="K79"/>
      <c r="L79"/>
      <c r="M79" s="1">
        <f t="shared" si="12"/>
        <v>0</v>
      </c>
      <c r="N79" s="1">
        <f t="shared" si="13"/>
        <v>0</v>
      </c>
    </row>
    <row r="80" spans="1:14" x14ac:dyDescent="0.3">
      <c r="A80" s="5" t="s">
        <v>266</v>
      </c>
      <c r="B80">
        <f>100+75</f>
        <v>175</v>
      </c>
      <c r="C80"/>
      <c r="D80"/>
      <c r="E80"/>
      <c r="F80">
        <f>100+245</f>
        <v>345</v>
      </c>
      <c r="G80"/>
      <c r="H80"/>
      <c r="I80"/>
      <c r="J80"/>
      <c r="K80"/>
      <c r="L80"/>
      <c r="M80" s="1">
        <f t="shared" si="12"/>
        <v>520</v>
      </c>
      <c r="N80" s="1">
        <f t="shared" si="13"/>
        <v>2</v>
      </c>
    </row>
    <row r="81" spans="1:14" x14ac:dyDescent="0.3">
      <c r="A81" s="5" t="s">
        <v>234</v>
      </c>
      <c r="B81"/>
      <c r="C81"/>
      <c r="D81"/>
      <c r="E81"/>
      <c r="F81"/>
      <c r="G81"/>
      <c r="H81"/>
      <c r="I81"/>
      <c r="J81"/>
      <c r="K81"/>
      <c r="L81"/>
      <c r="M81" s="1">
        <f t="shared" si="12"/>
        <v>0</v>
      </c>
      <c r="N81" s="1">
        <f t="shared" si="13"/>
        <v>0</v>
      </c>
    </row>
    <row r="82" spans="1:14" x14ac:dyDescent="0.3">
      <c r="A82" s="5" t="s">
        <v>217</v>
      </c>
      <c r="B82">
        <v>100</v>
      </c>
      <c r="C82">
        <f>100+50</f>
        <v>150</v>
      </c>
      <c r="D82">
        <v>100</v>
      </c>
      <c r="E82">
        <f>100+248.5+20</f>
        <v>368.5</v>
      </c>
      <c r="F82"/>
      <c r="G82">
        <f>100+50</f>
        <v>150</v>
      </c>
      <c r="H82">
        <v>100</v>
      </c>
      <c r="I82">
        <v>100</v>
      </c>
      <c r="J82">
        <v>100</v>
      </c>
      <c r="K82">
        <f>100+27.5</f>
        <v>127.5</v>
      </c>
      <c r="L82"/>
      <c r="M82" s="1">
        <f t="shared" si="12"/>
        <v>1296</v>
      </c>
      <c r="N82" s="1">
        <f t="shared" si="13"/>
        <v>9</v>
      </c>
    </row>
    <row r="83" spans="1:14" x14ac:dyDescent="0.3">
      <c r="A83" s="5" t="s">
        <v>178</v>
      </c>
      <c r="B83"/>
      <c r="C83"/>
      <c r="D83"/>
      <c r="E83"/>
      <c r="F83"/>
      <c r="G83"/>
      <c r="H83"/>
      <c r="I83"/>
      <c r="J83"/>
      <c r="K83"/>
      <c r="L83"/>
      <c r="M83" s="1">
        <f t="shared" si="12"/>
        <v>0</v>
      </c>
      <c r="N83" s="1">
        <f t="shared" si="13"/>
        <v>0</v>
      </c>
    </row>
    <row r="84" spans="1:14" x14ac:dyDescent="0.3">
      <c r="A84" s="5" t="s">
        <v>209</v>
      </c>
      <c r="B84"/>
      <c r="C84"/>
      <c r="D84"/>
      <c r="E84"/>
      <c r="F84"/>
      <c r="G84"/>
      <c r="H84"/>
      <c r="I84"/>
      <c r="J84"/>
      <c r="K84"/>
      <c r="L84"/>
      <c r="M84" s="1">
        <f t="shared" si="12"/>
        <v>0</v>
      </c>
      <c r="N84" s="1">
        <f t="shared" si="13"/>
        <v>0</v>
      </c>
    </row>
    <row r="85" spans="1:14" x14ac:dyDescent="0.3">
      <c r="A85" s="5" t="s">
        <v>357</v>
      </c>
      <c r="B85"/>
      <c r="C85"/>
      <c r="D85"/>
      <c r="E85"/>
      <c r="F85"/>
      <c r="G85">
        <v>100</v>
      </c>
      <c r="H85"/>
      <c r="I85"/>
      <c r="J85"/>
      <c r="K85"/>
      <c r="L85"/>
      <c r="M85" s="1">
        <f t="shared" ref="M85" si="14">SUM(B85:L85)</f>
        <v>100</v>
      </c>
      <c r="N85" s="1">
        <f t="shared" ref="N85" si="15">COUNT(B85:K85)</f>
        <v>1</v>
      </c>
    </row>
    <row r="86" spans="1:14" x14ac:dyDescent="0.3">
      <c r="A86" s="5" t="s">
        <v>122</v>
      </c>
      <c r="B86"/>
      <c r="C86"/>
      <c r="D86"/>
      <c r="E86"/>
      <c r="F86"/>
      <c r="G86"/>
      <c r="H86"/>
      <c r="I86"/>
      <c r="J86"/>
      <c r="K86"/>
      <c r="L86"/>
      <c r="M86" s="1">
        <f t="shared" si="12"/>
        <v>0</v>
      </c>
      <c r="N86" s="1">
        <f t="shared" si="13"/>
        <v>0</v>
      </c>
    </row>
    <row r="87" spans="1:14" x14ac:dyDescent="0.3">
      <c r="A87" s="5" t="s">
        <v>29</v>
      </c>
      <c r="B87"/>
      <c r="C87"/>
      <c r="D87"/>
      <c r="E87"/>
      <c r="F87"/>
      <c r="G87"/>
      <c r="H87"/>
      <c r="I87"/>
      <c r="J87"/>
      <c r="K87"/>
      <c r="L87"/>
      <c r="M87" s="1">
        <f t="shared" si="12"/>
        <v>0</v>
      </c>
      <c r="N87" s="1">
        <f t="shared" si="13"/>
        <v>0</v>
      </c>
    </row>
    <row r="88" spans="1:14" x14ac:dyDescent="0.3">
      <c r="A88" s="5" t="s">
        <v>179</v>
      </c>
      <c r="B88"/>
      <c r="C88"/>
      <c r="D88"/>
      <c r="E88"/>
      <c r="F88"/>
      <c r="G88"/>
      <c r="H88"/>
      <c r="I88"/>
      <c r="J88"/>
      <c r="K88"/>
      <c r="L88"/>
      <c r="M88" s="1">
        <f t="shared" si="12"/>
        <v>0</v>
      </c>
      <c r="N88" s="1">
        <f t="shared" si="13"/>
        <v>0</v>
      </c>
    </row>
    <row r="89" spans="1:14" x14ac:dyDescent="0.3">
      <c r="A89" s="5" t="s">
        <v>267</v>
      </c>
      <c r="B89"/>
      <c r="C89"/>
      <c r="D89"/>
      <c r="E89"/>
      <c r="F89"/>
      <c r="G89"/>
      <c r="H89"/>
      <c r="I89">
        <f>100+165</f>
        <v>265</v>
      </c>
      <c r="J89"/>
      <c r="K89"/>
      <c r="L89"/>
      <c r="M89" s="1">
        <f t="shared" si="12"/>
        <v>265</v>
      </c>
      <c r="N89" s="1">
        <f t="shared" si="13"/>
        <v>1</v>
      </c>
    </row>
    <row r="90" spans="1:14" ht="15" customHeight="1" x14ac:dyDescent="0.3">
      <c r="A90" s="5" t="s">
        <v>95</v>
      </c>
      <c r="B90"/>
      <c r="C90"/>
      <c r="D90"/>
      <c r="E90"/>
      <c r="F90"/>
      <c r="G90"/>
      <c r="H90"/>
      <c r="I90"/>
      <c r="J90"/>
      <c r="K90"/>
      <c r="L90"/>
      <c r="M90" s="1">
        <f t="shared" si="12"/>
        <v>0</v>
      </c>
      <c r="N90" s="1">
        <f t="shared" si="13"/>
        <v>0</v>
      </c>
    </row>
    <row r="91" spans="1:14" ht="15" customHeight="1" x14ac:dyDescent="0.3">
      <c r="A91" s="5" t="s">
        <v>339</v>
      </c>
      <c r="B91"/>
      <c r="C91"/>
      <c r="D91"/>
      <c r="E91"/>
      <c r="F91">
        <v>100</v>
      </c>
      <c r="G91"/>
      <c r="H91"/>
      <c r="I91"/>
      <c r="J91"/>
      <c r="K91"/>
      <c r="L91"/>
      <c r="M91" s="1">
        <f t="shared" si="12"/>
        <v>100</v>
      </c>
      <c r="N91" s="1">
        <f t="shared" si="13"/>
        <v>1</v>
      </c>
    </row>
    <row r="92" spans="1:14" x14ac:dyDescent="0.3">
      <c r="A92" s="5" t="s">
        <v>86</v>
      </c>
      <c r="B92"/>
      <c r="C92"/>
      <c r="D92"/>
      <c r="E92"/>
      <c r="F92">
        <v>100</v>
      </c>
      <c r="G92"/>
      <c r="H92"/>
      <c r="I92"/>
      <c r="J92"/>
      <c r="K92"/>
      <c r="L92"/>
      <c r="M92" s="1">
        <f t="shared" si="12"/>
        <v>100</v>
      </c>
      <c r="N92" s="1">
        <f t="shared" si="13"/>
        <v>1</v>
      </c>
    </row>
    <row r="93" spans="1:14" x14ac:dyDescent="0.3">
      <c r="A93" s="5" t="s">
        <v>147</v>
      </c>
      <c r="B93">
        <v>100</v>
      </c>
      <c r="C93"/>
      <c r="D93">
        <v>100</v>
      </c>
      <c r="E93"/>
      <c r="F93">
        <v>100</v>
      </c>
      <c r="G93"/>
      <c r="H93"/>
      <c r="I93"/>
      <c r="J93"/>
      <c r="K93"/>
      <c r="L93"/>
      <c r="M93" s="1">
        <f t="shared" si="12"/>
        <v>300</v>
      </c>
      <c r="N93" s="1">
        <f t="shared" si="13"/>
        <v>3</v>
      </c>
    </row>
    <row r="94" spans="1:14" x14ac:dyDescent="0.3">
      <c r="A94" s="5" t="s">
        <v>310</v>
      </c>
      <c r="B94"/>
      <c r="C94"/>
      <c r="D94">
        <f>100+65</f>
        <v>165</v>
      </c>
      <c r="E94">
        <f>100+248.5</f>
        <v>348.5</v>
      </c>
      <c r="F94">
        <f>100+140</f>
        <v>240</v>
      </c>
      <c r="G94">
        <v>100</v>
      </c>
      <c r="H94"/>
      <c r="I94">
        <v>100</v>
      </c>
      <c r="J94"/>
      <c r="K94"/>
      <c r="L94"/>
      <c r="M94" s="1">
        <f t="shared" si="12"/>
        <v>953.5</v>
      </c>
      <c r="N94" s="1">
        <f t="shared" si="13"/>
        <v>5</v>
      </c>
    </row>
    <row r="95" spans="1:14" x14ac:dyDescent="0.3">
      <c r="A95" s="5" t="s">
        <v>301</v>
      </c>
      <c r="B95"/>
      <c r="C95">
        <f>100+100</f>
        <v>200</v>
      </c>
      <c r="D95"/>
      <c r="E95"/>
      <c r="F95"/>
      <c r="G95"/>
      <c r="H95"/>
      <c r="I95"/>
      <c r="J95"/>
      <c r="K95"/>
      <c r="L95"/>
      <c r="M95" s="1">
        <f t="shared" si="12"/>
        <v>200</v>
      </c>
      <c r="N95" s="1">
        <f t="shared" si="13"/>
        <v>1</v>
      </c>
    </row>
    <row r="96" spans="1:14" x14ac:dyDescent="0.3">
      <c r="A96" s="5" t="s">
        <v>61</v>
      </c>
      <c r="B96"/>
      <c r="C96"/>
      <c r="D96"/>
      <c r="E96"/>
      <c r="F96"/>
      <c r="G96">
        <f>100+60</f>
        <v>160</v>
      </c>
      <c r="H96"/>
      <c r="I96"/>
      <c r="J96"/>
      <c r="K96"/>
      <c r="L96"/>
      <c r="M96" s="1">
        <f t="shared" si="12"/>
        <v>160</v>
      </c>
      <c r="N96" s="1">
        <f t="shared" si="13"/>
        <v>1</v>
      </c>
    </row>
    <row r="97" spans="1:14" x14ac:dyDescent="0.3">
      <c r="A97" s="5" t="s">
        <v>302</v>
      </c>
      <c r="B97"/>
      <c r="C97">
        <f>100+60</f>
        <v>160</v>
      </c>
      <c r="D97"/>
      <c r="E97">
        <v>100</v>
      </c>
      <c r="F97"/>
      <c r="G97">
        <v>100</v>
      </c>
      <c r="H97"/>
      <c r="I97"/>
      <c r="J97"/>
      <c r="K97"/>
      <c r="L97"/>
      <c r="M97" s="1">
        <f t="shared" si="12"/>
        <v>360</v>
      </c>
      <c r="N97" s="1">
        <f t="shared" si="13"/>
        <v>3</v>
      </c>
    </row>
    <row r="98" spans="1:14" x14ac:dyDescent="0.3">
      <c r="A98" s="5" t="s">
        <v>64</v>
      </c>
      <c r="B98"/>
      <c r="C98">
        <v>100</v>
      </c>
      <c r="D98">
        <v>100</v>
      </c>
      <c r="E98">
        <v>100</v>
      </c>
      <c r="F98">
        <v>100</v>
      </c>
      <c r="G98">
        <v>100</v>
      </c>
      <c r="H98">
        <v>100</v>
      </c>
      <c r="I98"/>
      <c r="J98">
        <f>100+220</f>
        <v>320</v>
      </c>
      <c r="K98">
        <v>100</v>
      </c>
      <c r="L98"/>
      <c r="M98" s="1">
        <f t="shared" si="12"/>
        <v>1020</v>
      </c>
      <c r="N98" s="1">
        <f t="shared" si="13"/>
        <v>8</v>
      </c>
    </row>
    <row r="99" spans="1:14" x14ac:dyDescent="0.3">
      <c r="A99" s="5" t="s">
        <v>201</v>
      </c>
      <c r="B99"/>
      <c r="C99"/>
      <c r="D99"/>
      <c r="E99"/>
      <c r="F99">
        <v>100</v>
      </c>
      <c r="G99"/>
      <c r="H99">
        <v>100</v>
      </c>
      <c r="I99">
        <v>100</v>
      </c>
      <c r="J99"/>
      <c r="K99"/>
      <c r="L99"/>
      <c r="M99" s="1">
        <f t="shared" si="12"/>
        <v>300</v>
      </c>
      <c r="N99" s="1">
        <f t="shared" si="13"/>
        <v>3</v>
      </c>
    </row>
    <row r="100" spans="1:14" x14ac:dyDescent="0.3">
      <c r="A100" s="5" t="s">
        <v>65</v>
      </c>
      <c r="B100">
        <v>100</v>
      </c>
      <c r="C100">
        <f>100+120</f>
        <v>220</v>
      </c>
      <c r="D100"/>
      <c r="E100"/>
      <c r="F100"/>
      <c r="G100"/>
      <c r="H100">
        <v>100</v>
      </c>
      <c r="I100">
        <v>100</v>
      </c>
      <c r="J100"/>
      <c r="K100">
        <f>100+55</f>
        <v>155</v>
      </c>
      <c r="L100"/>
      <c r="M100" s="1">
        <f t="shared" si="12"/>
        <v>675</v>
      </c>
      <c r="N100" s="1">
        <f t="shared" si="13"/>
        <v>5</v>
      </c>
    </row>
    <row r="101" spans="1:14" x14ac:dyDescent="0.3">
      <c r="A101" s="5" t="s">
        <v>205</v>
      </c>
      <c r="B101"/>
      <c r="C101"/>
      <c r="D101"/>
      <c r="E101"/>
      <c r="F101"/>
      <c r="G101"/>
      <c r="H101"/>
      <c r="I101"/>
      <c r="J101"/>
      <c r="K101"/>
      <c r="L101"/>
      <c r="M101" s="1">
        <f t="shared" si="12"/>
        <v>0</v>
      </c>
      <c r="N101" s="1">
        <f t="shared" si="13"/>
        <v>0</v>
      </c>
    </row>
    <row r="102" spans="1:14" x14ac:dyDescent="0.3">
      <c r="A102" s="5" t="s">
        <v>218</v>
      </c>
      <c r="B102"/>
      <c r="C102"/>
      <c r="D102"/>
      <c r="E102"/>
      <c r="F102"/>
      <c r="G102"/>
      <c r="H102"/>
      <c r="I102"/>
      <c r="J102"/>
      <c r="K102"/>
      <c r="L102"/>
      <c r="M102" s="1">
        <f t="shared" si="12"/>
        <v>0</v>
      </c>
      <c r="N102" s="1">
        <f t="shared" si="13"/>
        <v>0</v>
      </c>
    </row>
    <row r="103" spans="1:14" x14ac:dyDescent="0.3">
      <c r="A103" s="5" t="s">
        <v>231</v>
      </c>
      <c r="B103">
        <f>100+40+10</f>
        <v>150</v>
      </c>
      <c r="C103">
        <v>100</v>
      </c>
      <c r="D103"/>
      <c r="E103"/>
      <c r="F103"/>
      <c r="G103">
        <f>100+105</f>
        <v>205</v>
      </c>
      <c r="H103"/>
      <c r="I103"/>
      <c r="J103">
        <v>100</v>
      </c>
      <c r="K103"/>
      <c r="L103"/>
      <c r="M103" s="1">
        <f t="shared" si="12"/>
        <v>555</v>
      </c>
      <c r="N103" s="1">
        <f t="shared" si="13"/>
        <v>4</v>
      </c>
    </row>
    <row r="104" spans="1:14" x14ac:dyDescent="0.3">
      <c r="A104" s="5" t="s">
        <v>31</v>
      </c>
      <c r="B104">
        <v>100</v>
      </c>
      <c r="C104">
        <v>100</v>
      </c>
      <c r="D104">
        <v>100</v>
      </c>
      <c r="E104">
        <f>100+142</f>
        <v>242</v>
      </c>
      <c r="F104">
        <v>100</v>
      </c>
      <c r="G104">
        <v>100</v>
      </c>
      <c r="H104"/>
      <c r="I104">
        <v>100</v>
      </c>
      <c r="J104"/>
      <c r="K104"/>
      <c r="L104"/>
      <c r="M104" s="1">
        <f t="shared" si="12"/>
        <v>842</v>
      </c>
      <c r="N104" s="1">
        <f t="shared" si="13"/>
        <v>7</v>
      </c>
    </row>
    <row r="105" spans="1:14" x14ac:dyDescent="0.3">
      <c r="A105" s="5" t="s">
        <v>196</v>
      </c>
      <c r="B105">
        <v>100</v>
      </c>
      <c r="C105"/>
      <c r="D105"/>
      <c r="E105"/>
      <c r="F105"/>
      <c r="G105"/>
      <c r="H105"/>
      <c r="I105"/>
      <c r="J105"/>
      <c r="K105"/>
      <c r="L105"/>
      <c r="M105" s="1">
        <f t="shared" si="12"/>
        <v>100</v>
      </c>
      <c r="N105" s="1">
        <f t="shared" si="13"/>
        <v>1</v>
      </c>
    </row>
    <row r="106" spans="1:14" x14ac:dyDescent="0.3">
      <c r="A106" s="5" t="s">
        <v>10</v>
      </c>
      <c r="B106">
        <f>100+40</f>
        <v>140</v>
      </c>
      <c r="C106">
        <v>100</v>
      </c>
      <c r="D106">
        <v>100</v>
      </c>
      <c r="E106">
        <v>100</v>
      </c>
      <c r="F106">
        <v>100</v>
      </c>
      <c r="G106"/>
      <c r="H106">
        <v>100</v>
      </c>
      <c r="I106"/>
      <c r="J106">
        <f>100+20</f>
        <v>120</v>
      </c>
      <c r="K106">
        <v>100</v>
      </c>
      <c r="L106"/>
      <c r="M106" s="1">
        <f t="shared" si="12"/>
        <v>860</v>
      </c>
      <c r="N106" s="1">
        <f t="shared" si="13"/>
        <v>8</v>
      </c>
    </row>
    <row r="107" spans="1:14" x14ac:dyDescent="0.3">
      <c r="A107" s="5" t="s">
        <v>258</v>
      </c>
      <c r="B107"/>
      <c r="C107"/>
      <c r="D107"/>
      <c r="E107"/>
      <c r="F107"/>
      <c r="G107"/>
      <c r="H107"/>
      <c r="I107"/>
      <c r="J107"/>
      <c r="K107"/>
      <c r="L107"/>
      <c r="M107" s="1">
        <f t="shared" si="12"/>
        <v>0</v>
      </c>
      <c r="N107" s="1">
        <f t="shared" si="13"/>
        <v>0</v>
      </c>
    </row>
    <row r="108" spans="1:14" x14ac:dyDescent="0.3">
      <c r="A108" s="5" t="s">
        <v>340</v>
      </c>
      <c r="B108"/>
      <c r="C108"/>
      <c r="D108"/>
      <c r="E108"/>
      <c r="F108">
        <v>100</v>
      </c>
      <c r="G108"/>
      <c r="H108"/>
      <c r="I108"/>
      <c r="J108"/>
      <c r="K108"/>
      <c r="L108"/>
      <c r="M108" s="1">
        <f t="shared" si="12"/>
        <v>100</v>
      </c>
      <c r="N108" s="1">
        <f t="shared" si="13"/>
        <v>1</v>
      </c>
    </row>
    <row r="109" spans="1:14" x14ac:dyDescent="0.3">
      <c r="A109" s="5" t="s">
        <v>170</v>
      </c>
      <c r="B109"/>
      <c r="C109"/>
      <c r="D109"/>
      <c r="E109"/>
      <c r="F109"/>
      <c r="G109"/>
      <c r="H109"/>
      <c r="I109"/>
      <c r="J109"/>
      <c r="K109"/>
      <c r="L109"/>
      <c r="M109" s="1">
        <f t="shared" si="12"/>
        <v>0</v>
      </c>
      <c r="N109" s="1">
        <f t="shared" si="13"/>
        <v>0</v>
      </c>
    </row>
    <row r="110" spans="1:14" x14ac:dyDescent="0.3">
      <c r="A110" s="5" t="s">
        <v>111</v>
      </c>
      <c r="B110"/>
      <c r="C110"/>
      <c r="D110"/>
      <c r="E110"/>
      <c r="F110"/>
      <c r="G110"/>
      <c r="H110"/>
      <c r="I110"/>
      <c r="J110"/>
      <c r="K110"/>
      <c r="L110"/>
      <c r="M110" s="1">
        <f t="shared" si="12"/>
        <v>0</v>
      </c>
      <c r="N110" s="1">
        <f t="shared" si="13"/>
        <v>0</v>
      </c>
    </row>
    <row r="111" spans="1:14" x14ac:dyDescent="0.3">
      <c r="A111" s="5" t="s">
        <v>125</v>
      </c>
      <c r="B111"/>
      <c r="C111"/>
      <c r="D111"/>
      <c r="E111"/>
      <c r="F111">
        <f>100+70</f>
        <v>170</v>
      </c>
      <c r="G111"/>
      <c r="H111"/>
      <c r="I111">
        <v>100</v>
      </c>
      <c r="J111">
        <f>100+130</f>
        <v>230</v>
      </c>
      <c r="K111"/>
      <c r="L111"/>
      <c r="M111" s="1">
        <f t="shared" si="12"/>
        <v>500</v>
      </c>
      <c r="N111" s="1">
        <f t="shared" si="13"/>
        <v>3</v>
      </c>
    </row>
    <row r="112" spans="1:14" x14ac:dyDescent="0.3">
      <c r="A112" s="5" t="s">
        <v>197</v>
      </c>
      <c r="B112"/>
      <c r="C112"/>
      <c r="D112"/>
      <c r="E112"/>
      <c r="F112"/>
      <c r="G112"/>
      <c r="H112"/>
      <c r="I112"/>
      <c r="J112"/>
      <c r="K112"/>
      <c r="L112"/>
      <c r="M112" s="1">
        <f t="shared" si="12"/>
        <v>0</v>
      </c>
      <c r="N112" s="1">
        <f t="shared" si="13"/>
        <v>0</v>
      </c>
    </row>
    <row r="113" spans="1:14" x14ac:dyDescent="0.3">
      <c r="A113" s="5" t="s">
        <v>131</v>
      </c>
      <c r="B113">
        <v>100</v>
      </c>
      <c r="C113"/>
      <c r="D113"/>
      <c r="E113">
        <f>100+71+20</f>
        <v>191</v>
      </c>
      <c r="F113">
        <v>100</v>
      </c>
      <c r="G113">
        <f>100+50</f>
        <v>150</v>
      </c>
      <c r="H113"/>
      <c r="I113">
        <v>100</v>
      </c>
      <c r="J113">
        <f>100+360</f>
        <v>460</v>
      </c>
      <c r="K113">
        <f>100+110</f>
        <v>210</v>
      </c>
      <c r="L113"/>
      <c r="M113" s="1">
        <f t="shared" si="12"/>
        <v>1311</v>
      </c>
      <c r="N113" s="1">
        <f t="shared" si="13"/>
        <v>7</v>
      </c>
    </row>
    <row r="114" spans="1:14" x14ac:dyDescent="0.3">
      <c r="A114" s="5" t="s">
        <v>30</v>
      </c>
      <c r="B114">
        <v>100</v>
      </c>
      <c r="C114">
        <v>100</v>
      </c>
      <c r="D114">
        <v>100</v>
      </c>
      <c r="E114"/>
      <c r="F114"/>
      <c r="G114"/>
      <c r="H114"/>
      <c r="I114"/>
      <c r="J114"/>
      <c r="K114"/>
      <c r="L114"/>
      <c r="M114" s="1">
        <f t="shared" si="12"/>
        <v>300</v>
      </c>
      <c r="N114" s="1">
        <f t="shared" si="13"/>
        <v>3</v>
      </c>
    </row>
    <row r="115" spans="1:14" x14ac:dyDescent="0.3">
      <c r="A115" s="5" t="s">
        <v>108</v>
      </c>
      <c r="B115"/>
      <c r="C115"/>
      <c r="D115"/>
      <c r="E115"/>
      <c r="F115"/>
      <c r="G115"/>
      <c r="H115"/>
      <c r="I115"/>
      <c r="J115"/>
      <c r="K115"/>
      <c r="L115"/>
      <c r="M115" s="1">
        <f t="shared" si="12"/>
        <v>0</v>
      </c>
      <c r="N115" s="1">
        <f t="shared" si="13"/>
        <v>0</v>
      </c>
    </row>
    <row r="116" spans="1:14" x14ac:dyDescent="0.3">
      <c r="A116" s="5" t="s">
        <v>334</v>
      </c>
      <c r="B116"/>
      <c r="C116"/>
      <c r="D116"/>
      <c r="E116"/>
      <c r="F116">
        <v>100</v>
      </c>
      <c r="G116"/>
      <c r="H116"/>
      <c r="I116"/>
      <c r="J116"/>
      <c r="K116"/>
      <c r="L116"/>
      <c r="M116" s="1">
        <f t="shared" si="12"/>
        <v>100</v>
      </c>
      <c r="N116" s="1">
        <f t="shared" si="13"/>
        <v>1</v>
      </c>
    </row>
    <row r="117" spans="1:14" x14ac:dyDescent="0.3">
      <c r="A117" s="5" t="s">
        <v>191</v>
      </c>
      <c r="B117"/>
      <c r="C117"/>
      <c r="D117"/>
      <c r="E117"/>
      <c r="F117"/>
      <c r="G117"/>
      <c r="H117"/>
      <c r="I117"/>
      <c r="J117"/>
      <c r="K117"/>
      <c r="L117"/>
      <c r="M117" s="1">
        <f t="shared" si="12"/>
        <v>0</v>
      </c>
      <c r="N117" s="1">
        <f t="shared" si="13"/>
        <v>0</v>
      </c>
    </row>
    <row r="118" spans="1:14" x14ac:dyDescent="0.3">
      <c r="A118" s="5" t="s">
        <v>73</v>
      </c>
      <c r="B118">
        <f>100+112.5</f>
        <v>212.5</v>
      </c>
      <c r="C118">
        <v>100</v>
      </c>
      <c r="D118">
        <v>100</v>
      </c>
      <c r="E118">
        <f>100+20</f>
        <v>120</v>
      </c>
      <c r="F118">
        <v>100</v>
      </c>
      <c r="G118">
        <f>100+55</f>
        <v>155</v>
      </c>
      <c r="H118"/>
      <c r="I118">
        <f>100+155</f>
        <v>255</v>
      </c>
      <c r="J118"/>
      <c r="K118">
        <v>100</v>
      </c>
      <c r="L118"/>
      <c r="M118" s="1">
        <f t="shared" si="12"/>
        <v>1142.5</v>
      </c>
      <c r="N118" s="1">
        <f t="shared" si="13"/>
        <v>8</v>
      </c>
    </row>
    <row r="119" spans="1:14" x14ac:dyDescent="0.3">
      <c r="A119" s="5" t="s">
        <v>144</v>
      </c>
      <c r="B119"/>
      <c r="C119"/>
      <c r="D119"/>
      <c r="E119"/>
      <c r="F119"/>
      <c r="G119"/>
      <c r="H119"/>
      <c r="I119"/>
      <c r="J119"/>
      <c r="K119"/>
      <c r="L119"/>
      <c r="M119" s="1">
        <f t="shared" si="12"/>
        <v>0</v>
      </c>
      <c r="N119" s="1">
        <f t="shared" si="13"/>
        <v>0</v>
      </c>
    </row>
    <row r="120" spans="1:14" x14ac:dyDescent="0.3">
      <c r="A120" s="5" t="s">
        <v>113</v>
      </c>
      <c r="B120">
        <v>100</v>
      </c>
      <c r="C120">
        <f>100+75</f>
        <v>175</v>
      </c>
      <c r="D120"/>
      <c r="E120"/>
      <c r="F120"/>
      <c r="G120">
        <v>100</v>
      </c>
      <c r="H120"/>
      <c r="I120">
        <v>100</v>
      </c>
      <c r="J120"/>
      <c r="K120"/>
      <c r="L120"/>
      <c r="M120" s="1">
        <f t="shared" si="12"/>
        <v>475</v>
      </c>
      <c r="N120" s="1">
        <f t="shared" si="13"/>
        <v>4</v>
      </c>
    </row>
    <row r="121" spans="1:14" x14ac:dyDescent="0.3">
      <c r="A121" s="5" t="s">
        <v>59</v>
      </c>
      <c r="B121">
        <f>100+92.5</f>
        <v>192.5</v>
      </c>
      <c r="C121">
        <v>100</v>
      </c>
      <c r="D121">
        <v>100</v>
      </c>
      <c r="E121"/>
      <c r="F121">
        <f>100+140</f>
        <v>240</v>
      </c>
      <c r="G121">
        <f>100+55</f>
        <v>155</v>
      </c>
      <c r="H121">
        <f>100+287</f>
        <v>387</v>
      </c>
      <c r="I121">
        <f>100+155</f>
        <v>255</v>
      </c>
      <c r="J121">
        <v>100</v>
      </c>
      <c r="K121"/>
      <c r="L121"/>
      <c r="M121" s="1">
        <f t="shared" si="12"/>
        <v>1529.5</v>
      </c>
      <c r="N121" s="1">
        <f t="shared" si="13"/>
        <v>8</v>
      </c>
    </row>
    <row r="122" spans="1:14" x14ac:dyDescent="0.3">
      <c r="A122" s="5" t="s">
        <v>290</v>
      </c>
      <c r="B122">
        <v>100</v>
      </c>
      <c r="C122"/>
      <c r="D122">
        <v>100</v>
      </c>
      <c r="E122"/>
      <c r="F122">
        <v>100</v>
      </c>
      <c r="G122"/>
      <c r="H122"/>
      <c r="I122"/>
      <c r="J122"/>
      <c r="K122"/>
      <c r="L122"/>
      <c r="M122" s="1">
        <f t="shared" si="12"/>
        <v>300</v>
      </c>
      <c r="N122" s="1">
        <f t="shared" si="13"/>
        <v>3</v>
      </c>
    </row>
    <row r="123" spans="1:14" x14ac:dyDescent="0.3">
      <c r="A123" s="5" t="s">
        <v>344</v>
      </c>
      <c r="B123"/>
      <c r="C123"/>
      <c r="D123"/>
      <c r="E123"/>
      <c r="F123">
        <v>100</v>
      </c>
      <c r="G123"/>
      <c r="H123"/>
      <c r="I123"/>
      <c r="J123"/>
      <c r="K123"/>
      <c r="L123"/>
      <c r="M123" s="1">
        <f t="shared" si="12"/>
        <v>100</v>
      </c>
      <c r="N123" s="1">
        <f t="shared" si="13"/>
        <v>1</v>
      </c>
    </row>
    <row r="124" spans="1:14" x14ac:dyDescent="0.3">
      <c r="A124" s="5" t="s">
        <v>93</v>
      </c>
      <c r="B124"/>
      <c r="C124"/>
      <c r="D124"/>
      <c r="E124"/>
      <c r="F124"/>
      <c r="G124"/>
      <c r="H124"/>
      <c r="I124"/>
      <c r="J124"/>
      <c r="K124"/>
      <c r="L124"/>
      <c r="M124" s="1">
        <f t="shared" si="12"/>
        <v>0</v>
      </c>
      <c r="N124" s="1">
        <f t="shared" si="13"/>
        <v>0</v>
      </c>
    </row>
    <row r="125" spans="1:14" x14ac:dyDescent="0.3">
      <c r="A125" s="5" t="s">
        <v>70</v>
      </c>
      <c r="B125">
        <v>100</v>
      </c>
      <c r="C125">
        <v>100</v>
      </c>
      <c r="D125">
        <v>100</v>
      </c>
      <c r="E125">
        <v>100</v>
      </c>
      <c r="F125">
        <f>100+20</f>
        <v>120</v>
      </c>
      <c r="G125">
        <f>100+50+10</f>
        <v>160</v>
      </c>
      <c r="H125"/>
      <c r="I125"/>
      <c r="J125">
        <f>100+130+20</f>
        <v>250</v>
      </c>
      <c r="K125">
        <f>100+110</f>
        <v>210</v>
      </c>
      <c r="L125"/>
      <c r="M125" s="1">
        <f t="shared" si="12"/>
        <v>1140</v>
      </c>
      <c r="N125" s="1">
        <f t="shared" si="13"/>
        <v>8</v>
      </c>
    </row>
    <row r="126" spans="1:14" x14ac:dyDescent="0.3">
      <c r="A126" s="5" t="s">
        <v>163</v>
      </c>
      <c r="B126">
        <v>100</v>
      </c>
      <c r="C126"/>
      <c r="D126">
        <f>100+65</f>
        <v>165</v>
      </c>
      <c r="E126"/>
      <c r="F126"/>
      <c r="G126">
        <v>100</v>
      </c>
      <c r="H126"/>
      <c r="I126"/>
      <c r="J126">
        <v>100</v>
      </c>
      <c r="K126"/>
      <c r="L126"/>
      <c r="M126" s="1">
        <f t="shared" si="12"/>
        <v>465</v>
      </c>
      <c r="N126" s="1">
        <f t="shared" si="13"/>
        <v>4</v>
      </c>
    </row>
    <row r="127" spans="1:14" x14ac:dyDescent="0.3">
      <c r="A127" s="5" t="s">
        <v>90</v>
      </c>
      <c r="B127"/>
      <c r="C127"/>
      <c r="D127"/>
      <c r="E127"/>
      <c r="F127"/>
      <c r="G127"/>
      <c r="H127"/>
      <c r="I127"/>
      <c r="J127"/>
      <c r="K127"/>
      <c r="L127"/>
      <c r="M127" s="1">
        <f t="shared" si="12"/>
        <v>0</v>
      </c>
      <c r="N127" s="1">
        <f t="shared" si="13"/>
        <v>0</v>
      </c>
    </row>
    <row r="128" spans="1:14" x14ac:dyDescent="0.3">
      <c r="A128" s="5" t="s">
        <v>288</v>
      </c>
      <c r="B128">
        <v>100</v>
      </c>
      <c r="C128"/>
      <c r="D128"/>
      <c r="E128"/>
      <c r="F128"/>
      <c r="G128"/>
      <c r="H128"/>
      <c r="I128"/>
      <c r="J128"/>
      <c r="K128"/>
      <c r="L128"/>
      <c r="M128" s="1">
        <f t="shared" si="12"/>
        <v>100</v>
      </c>
      <c r="N128" s="1">
        <f t="shared" si="13"/>
        <v>1</v>
      </c>
    </row>
    <row r="129" spans="1:14" x14ac:dyDescent="0.3">
      <c r="A129" s="5" t="s">
        <v>315</v>
      </c>
      <c r="B129"/>
      <c r="C129"/>
      <c r="D129"/>
      <c r="E129">
        <f>100+248.5+20</f>
        <v>368.5</v>
      </c>
      <c r="F129">
        <v>100</v>
      </c>
      <c r="G129"/>
      <c r="H129"/>
      <c r="I129"/>
      <c r="J129"/>
      <c r="K129"/>
      <c r="L129"/>
      <c r="M129" s="1">
        <f t="shared" si="12"/>
        <v>468.5</v>
      </c>
      <c r="N129" s="1">
        <f t="shared" si="13"/>
        <v>2</v>
      </c>
    </row>
    <row r="130" spans="1:14" x14ac:dyDescent="0.3">
      <c r="A130" s="5" t="s">
        <v>25</v>
      </c>
      <c r="B130"/>
      <c r="C130"/>
      <c r="D130">
        <v>100</v>
      </c>
      <c r="E130">
        <v>100</v>
      </c>
      <c r="F130">
        <v>100</v>
      </c>
      <c r="G130">
        <v>100</v>
      </c>
      <c r="H130">
        <f>100+215+20</f>
        <v>335</v>
      </c>
      <c r="I130"/>
      <c r="J130">
        <v>100</v>
      </c>
      <c r="K130"/>
      <c r="L130"/>
      <c r="M130" s="1">
        <f t="shared" si="12"/>
        <v>835</v>
      </c>
      <c r="N130" s="1">
        <f t="shared" si="13"/>
        <v>6</v>
      </c>
    </row>
    <row r="131" spans="1:14" x14ac:dyDescent="0.3">
      <c r="A131" s="5" t="s">
        <v>71</v>
      </c>
      <c r="B131">
        <v>100</v>
      </c>
      <c r="C131">
        <v>100</v>
      </c>
      <c r="D131"/>
      <c r="E131">
        <f>100+248.5</f>
        <v>348.5</v>
      </c>
      <c r="F131">
        <f>100+70</f>
        <v>170</v>
      </c>
      <c r="G131"/>
      <c r="H131"/>
      <c r="I131">
        <v>100</v>
      </c>
      <c r="J131">
        <v>100</v>
      </c>
      <c r="K131"/>
      <c r="L131"/>
      <c r="M131" s="1">
        <f t="shared" si="12"/>
        <v>918.5</v>
      </c>
      <c r="N131" s="1">
        <f t="shared" si="13"/>
        <v>6</v>
      </c>
    </row>
    <row r="132" spans="1:14" x14ac:dyDescent="0.3">
      <c r="A132" s="5" t="s">
        <v>165</v>
      </c>
      <c r="B132"/>
      <c r="C132"/>
      <c r="D132"/>
      <c r="E132"/>
      <c r="F132"/>
      <c r="G132"/>
      <c r="H132"/>
      <c r="I132"/>
      <c r="J132"/>
      <c r="K132"/>
      <c r="L132"/>
      <c r="M132" s="1">
        <f t="shared" si="12"/>
        <v>0</v>
      </c>
      <c r="N132" s="1">
        <f t="shared" si="13"/>
        <v>0</v>
      </c>
    </row>
    <row r="133" spans="1:14" x14ac:dyDescent="0.3">
      <c r="A133" s="5" t="s">
        <v>109</v>
      </c>
      <c r="B133">
        <v>100</v>
      </c>
      <c r="C133"/>
      <c r="D133"/>
      <c r="E133"/>
      <c r="F133"/>
      <c r="G133"/>
      <c r="H133"/>
      <c r="I133"/>
      <c r="J133"/>
      <c r="K133"/>
      <c r="L133"/>
      <c r="M133" s="1">
        <f t="shared" si="12"/>
        <v>100</v>
      </c>
      <c r="N133" s="1">
        <f t="shared" si="13"/>
        <v>1</v>
      </c>
    </row>
    <row r="134" spans="1:14" x14ac:dyDescent="0.3">
      <c r="A134" s="5" t="s">
        <v>325</v>
      </c>
      <c r="B134"/>
      <c r="C134"/>
      <c r="D134"/>
      <c r="E134">
        <v>100</v>
      </c>
      <c r="F134">
        <f>100+245</f>
        <v>345</v>
      </c>
      <c r="G134">
        <v>100</v>
      </c>
      <c r="H134"/>
      <c r="I134"/>
      <c r="J134"/>
      <c r="K134"/>
      <c r="L134"/>
      <c r="M134" s="1">
        <f t="shared" si="12"/>
        <v>545</v>
      </c>
      <c r="N134" s="1">
        <f t="shared" si="13"/>
        <v>3</v>
      </c>
    </row>
    <row r="135" spans="1:14" x14ac:dyDescent="0.3">
      <c r="A135" s="5" t="s">
        <v>105</v>
      </c>
      <c r="B135">
        <v>100</v>
      </c>
      <c r="C135"/>
      <c r="D135">
        <v>100</v>
      </c>
      <c r="E135"/>
      <c r="F135"/>
      <c r="G135"/>
      <c r="H135"/>
      <c r="I135"/>
      <c r="J135"/>
      <c r="K135"/>
      <c r="L135"/>
      <c r="M135" s="1">
        <f t="shared" si="12"/>
        <v>200</v>
      </c>
      <c r="N135" s="1">
        <f t="shared" si="13"/>
        <v>2</v>
      </c>
    </row>
    <row r="136" spans="1:14" x14ac:dyDescent="0.3">
      <c r="A136" s="5" t="s">
        <v>296</v>
      </c>
      <c r="B136">
        <v>100</v>
      </c>
      <c r="C136">
        <v>100</v>
      </c>
      <c r="D136"/>
      <c r="E136"/>
      <c r="F136">
        <v>100</v>
      </c>
      <c r="G136"/>
      <c r="H136"/>
      <c r="I136"/>
      <c r="J136"/>
      <c r="K136"/>
      <c r="L136"/>
      <c r="M136" s="1">
        <f t="shared" si="12"/>
        <v>300</v>
      </c>
      <c r="N136" s="1">
        <f t="shared" si="13"/>
        <v>3</v>
      </c>
    </row>
    <row r="137" spans="1:14" x14ac:dyDescent="0.3">
      <c r="A137" s="5" t="s">
        <v>182</v>
      </c>
      <c r="B137">
        <v>100</v>
      </c>
      <c r="C137"/>
      <c r="D137"/>
      <c r="E137"/>
      <c r="F137">
        <f>100+245</f>
        <v>345</v>
      </c>
      <c r="G137"/>
      <c r="H137"/>
      <c r="I137"/>
      <c r="J137"/>
      <c r="K137"/>
      <c r="L137"/>
      <c r="M137" s="1">
        <f t="shared" si="12"/>
        <v>445</v>
      </c>
      <c r="N137" s="1">
        <f t="shared" si="13"/>
        <v>2</v>
      </c>
    </row>
    <row r="138" spans="1:14" x14ac:dyDescent="0.3">
      <c r="A138" s="5" t="s">
        <v>17</v>
      </c>
      <c r="B138"/>
      <c r="C138"/>
      <c r="D138"/>
      <c r="E138"/>
      <c r="F138"/>
      <c r="G138"/>
      <c r="H138"/>
      <c r="I138"/>
      <c r="J138"/>
      <c r="K138"/>
      <c r="L138"/>
      <c r="M138" s="1">
        <f t="shared" si="12"/>
        <v>0</v>
      </c>
      <c r="N138" s="1">
        <f t="shared" si="13"/>
        <v>0</v>
      </c>
    </row>
    <row r="139" spans="1:14" x14ac:dyDescent="0.3">
      <c r="A139" s="5" t="s">
        <v>312</v>
      </c>
      <c r="B139"/>
      <c r="C139"/>
      <c r="D139">
        <v>100</v>
      </c>
      <c r="E139">
        <v>100</v>
      </c>
      <c r="F139">
        <f>100+70</f>
        <v>170</v>
      </c>
      <c r="G139"/>
      <c r="H139"/>
      <c r="I139"/>
      <c r="J139">
        <f>100+200+20</f>
        <v>320</v>
      </c>
      <c r="K139"/>
      <c r="L139"/>
      <c r="M139" s="1">
        <f t="shared" ref="M139:M207" si="16">SUM(B139:L139)</f>
        <v>690</v>
      </c>
      <c r="N139" s="1">
        <f t="shared" ref="N139:N207" si="17">COUNT(B139:K139)</f>
        <v>4</v>
      </c>
    </row>
    <row r="140" spans="1:14" x14ac:dyDescent="0.3">
      <c r="A140" s="5" t="s">
        <v>35</v>
      </c>
      <c r="B140"/>
      <c r="C140">
        <f>100+50</f>
        <v>150</v>
      </c>
      <c r="D140">
        <v>100</v>
      </c>
      <c r="E140"/>
      <c r="F140"/>
      <c r="G140"/>
      <c r="H140"/>
      <c r="I140"/>
      <c r="J140"/>
      <c r="K140">
        <v>100</v>
      </c>
      <c r="L140"/>
      <c r="M140" s="1">
        <f t="shared" si="16"/>
        <v>350</v>
      </c>
      <c r="N140" s="1">
        <f t="shared" si="17"/>
        <v>3</v>
      </c>
    </row>
    <row r="141" spans="1:14" x14ac:dyDescent="0.3">
      <c r="A141" s="5" t="s">
        <v>13</v>
      </c>
      <c r="B141"/>
      <c r="C141"/>
      <c r="D141"/>
      <c r="E141"/>
      <c r="F141"/>
      <c r="G141"/>
      <c r="H141"/>
      <c r="I141"/>
      <c r="J141"/>
      <c r="K141"/>
      <c r="L141"/>
      <c r="M141" s="1">
        <f t="shared" si="16"/>
        <v>0</v>
      </c>
      <c r="N141" s="1">
        <f t="shared" si="17"/>
        <v>0</v>
      </c>
    </row>
    <row r="142" spans="1:14" x14ac:dyDescent="0.3">
      <c r="A142" s="5" t="s">
        <v>37</v>
      </c>
      <c r="B142"/>
      <c r="C142"/>
      <c r="D142"/>
      <c r="E142"/>
      <c r="F142"/>
      <c r="G142"/>
      <c r="H142"/>
      <c r="I142"/>
      <c r="J142"/>
      <c r="K142"/>
      <c r="L142"/>
      <c r="M142" s="1">
        <f t="shared" si="16"/>
        <v>0</v>
      </c>
      <c r="N142" s="1">
        <f t="shared" si="17"/>
        <v>0</v>
      </c>
    </row>
    <row r="143" spans="1:14" x14ac:dyDescent="0.3">
      <c r="A143" s="5" t="s">
        <v>192</v>
      </c>
      <c r="B143">
        <f>100+56</f>
        <v>156</v>
      </c>
      <c r="C143"/>
      <c r="D143"/>
      <c r="E143"/>
      <c r="F143">
        <v>100</v>
      </c>
      <c r="G143"/>
      <c r="H143"/>
      <c r="I143"/>
      <c r="J143"/>
      <c r="K143"/>
      <c r="L143"/>
      <c r="M143" s="1">
        <f t="shared" si="16"/>
        <v>256</v>
      </c>
      <c r="N143" s="1">
        <f t="shared" si="17"/>
        <v>2</v>
      </c>
    </row>
    <row r="144" spans="1:14" x14ac:dyDescent="0.3">
      <c r="A144" s="5" t="s">
        <v>80</v>
      </c>
      <c r="B144"/>
      <c r="C144"/>
      <c r="D144"/>
      <c r="E144"/>
      <c r="F144"/>
      <c r="G144"/>
      <c r="H144"/>
      <c r="I144"/>
      <c r="J144"/>
      <c r="K144"/>
      <c r="L144"/>
      <c r="M144" s="1">
        <f t="shared" si="16"/>
        <v>0</v>
      </c>
      <c r="N144" s="1">
        <f t="shared" si="17"/>
        <v>0</v>
      </c>
    </row>
    <row r="145" spans="1:14" x14ac:dyDescent="0.3">
      <c r="A145" s="5" t="s">
        <v>164</v>
      </c>
      <c r="B145"/>
      <c r="C145"/>
      <c r="D145"/>
      <c r="E145"/>
      <c r="F145">
        <v>100</v>
      </c>
      <c r="G145"/>
      <c r="H145"/>
      <c r="I145"/>
      <c r="J145"/>
      <c r="K145"/>
      <c r="L145"/>
      <c r="M145" s="1">
        <f t="shared" si="16"/>
        <v>100</v>
      </c>
      <c r="N145" s="1">
        <f t="shared" si="17"/>
        <v>1</v>
      </c>
    </row>
    <row r="146" spans="1:14" x14ac:dyDescent="0.3">
      <c r="A146" s="5" t="s">
        <v>293</v>
      </c>
      <c r="B146">
        <v>100</v>
      </c>
      <c r="C146">
        <f>100+75</f>
        <v>175</v>
      </c>
      <c r="D146"/>
      <c r="E146">
        <v>100</v>
      </c>
      <c r="F146"/>
      <c r="G146"/>
      <c r="H146"/>
      <c r="I146"/>
      <c r="J146"/>
      <c r="K146"/>
      <c r="L146"/>
      <c r="M146" s="1">
        <f t="shared" si="16"/>
        <v>375</v>
      </c>
      <c r="N146" s="1">
        <f t="shared" si="17"/>
        <v>3</v>
      </c>
    </row>
    <row r="147" spans="1:14" x14ac:dyDescent="0.3">
      <c r="A147" s="5" t="s">
        <v>7</v>
      </c>
      <c r="B147">
        <f>100+55</f>
        <v>155</v>
      </c>
      <c r="C147"/>
      <c r="D147"/>
      <c r="E147"/>
      <c r="F147">
        <v>100</v>
      </c>
      <c r="G147"/>
      <c r="H147"/>
      <c r="I147"/>
      <c r="J147"/>
      <c r="K147"/>
      <c r="L147"/>
      <c r="M147" s="1">
        <f t="shared" si="16"/>
        <v>255</v>
      </c>
      <c r="N147" s="1">
        <f t="shared" si="17"/>
        <v>2</v>
      </c>
    </row>
    <row r="148" spans="1:14" x14ac:dyDescent="0.3">
      <c r="A148" s="5" t="s">
        <v>27</v>
      </c>
      <c r="B148"/>
      <c r="C148"/>
      <c r="D148"/>
      <c r="E148"/>
      <c r="F148"/>
      <c r="G148"/>
      <c r="H148"/>
      <c r="I148"/>
      <c r="J148"/>
      <c r="K148"/>
      <c r="L148"/>
      <c r="M148" s="1">
        <f t="shared" si="16"/>
        <v>0</v>
      </c>
      <c r="N148" s="1">
        <f t="shared" si="17"/>
        <v>0</v>
      </c>
    </row>
    <row r="149" spans="1:14" x14ac:dyDescent="0.3">
      <c r="A149" s="5" t="s">
        <v>349</v>
      </c>
      <c r="B149"/>
      <c r="C149"/>
      <c r="D149"/>
      <c r="E149"/>
      <c r="F149"/>
      <c r="G149">
        <v>100</v>
      </c>
      <c r="H149"/>
      <c r="I149"/>
      <c r="J149"/>
      <c r="K149"/>
      <c r="L149"/>
      <c r="M149" s="1">
        <f t="shared" ref="M149" si="18">SUM(B149:L149)</f>
        <v>100</v>
      </c>
      <c r="N149" s="1">
        <f t="shared" ref="N149" si="19">COUNT(B149:K149)</f>
        <v>1</v>
      </c>
    </row>
    <row r="150" spans="1:14" x14ac:dyDescent="0.3">
      <c r="A150" s="5" t="s">
        <v>280</v>
      </c>
      <c r="B150">
        <f>100+120</f>
        <v>220</v>
      </c>
      <c r="C150">
        <v>100</v>
      </c>
      <c r="D150">
        <v>100</v>
      </c>
      <c r="E150">
        <f>100+248.5</f>
        <v>348.5</v>
      </c>
      <c r="F150">
        <f>100+70</f>
        <v>170</v>
      </c>
      <c r="G150"/>
      <c r="H150">
        <f>100+230+20</f>
        <v>350</v>
      </c>
      <c r="I150"/>
      <c r="J150"/>
      <c r="K150"/>
      <c r="L150"/>
      <c r="M150" s="1">
        <f t="shared" si="16"/>
        <v>1288.5</v>
      </c>
      <c r="N150" s="1">
        <f t="shared" si="17"/>
        <v>6</v>
      </c>
    </row>
    <row r="151" spans="1:14" x14ac:dyDescent="0.3">
      <c r="A151" s="5" t="s">
        <v>85</v>
      </c>
      <c r="B151"/>
      <c r="C151"/>
      <c r="D151"/>
      <c r="E151"/>
      <c r="F151"/>
      <c r="G151"/>
      <c r="H151"/>
      <c r="I151"/>
      <c r="J151"/>
      <c r="K151"/>
      <c r="L151"/>
      <c r="M151" s="1">
        <f t="shared" si="16"/>
        <v>0</v>
      </c>
      <c r="N151" s="1">
        <f t="shared" si="17"/>
        <v>0</v>
      </c>
    </row>
    <row r="152" spans="1:14" x14ac:dyDescent="0.3">
      <c r="A152" s="5" t="s">
        <v>140</v>
      </c>
      <c r="B152">
        <v>100</v>
      </c>
      <c r="C152">
        <f>100+120</f>
        <v>220</v>
      </c>
      <c r="D152">
        <f>100+50</f>
        <v>150</v>
      </c>
      <c r="E152">
        <v>100</v>
      </c>
      <c r="F152">
        <v>100</v>
      </c>
      <c r="G152"/>
      <c r="H152">
        <f>100+230</f>
        <v>330</v>
      </c>
      <c r="I152">
        <v>100</v>
      </c>
      <c r="J152">
        <f>100+290</f>
        <v>390</v>
      </c>
      <c r="K152"/>
      <c r="L152"/>
      <c r="M152" s="1">
        <f t="shared" si="16"/>
        <v>1490</v>
      </c>
      <c r="N152" s="1">
        <f t="shared" si="17"/>
        <v>8</v>
      </c>
    </row>
    <row r="153" spans="1:14" x14ac:dyDescent="0.3">
      <c r="A153" s="5" t="s">
        <v>360</v>
      </c>
      <c r="B153"/>
      <c r="C153"/>
      <c r="D153"/>
      <c r="E153"/>
      <c r="F153"/>
      <c r="G153"/>
      <c r="H153">
        <v>100</v>
      </c>
      <c r="I153"/>
      <c r="J153"/>
      <c r="K153"/>
      <c r="L153"/>
      <c r="M153" s="1">
        <f t="shared" ref="M153" si="20">SUM(B153:L153)</f>
        <v>100</v>
      </c>
      <c r="N153" s="1">
        <f t="shared" ref="N153" si="21">COUNT(B153:K153)</f>
        <v>1</v>
      </c>
    </row>
    <row r="154" spans="1:14" x14ac:dyDescent="0.3">
      <c r="A154" s="5" t="s">
        <v>22</v>
      </c>
      <c r="B154">
        <f>100+80</f>
        <v>180</v>
      </c>
      <c r="C154">
        <f>100+50</f>
        <v>150</v>
      </c>
      <c r="D154">
        <v>100</v>
      </c>
      <c r="E154"/>
      <c r="F154"/>
      <c r="G154">
        <f>100+50</f>
        <v>150</v>
      </c>
      <c r="H154">
        <f>100+153</f>
        <v>253</v>
      </c>
      <c r="I154">
        <v>100</v>
      </c>
      <c r="J154"/>
      <c r="K154"/>
      <c r="L154"/>
      <c r="M154" s="1">
        <f t="shared" si="16"/>
        <v>933</v>
      </c>
      <c r="N154" s="1">
        <f t="shared" si="17"/>
        <v>6</v>
      </c>
    </row>
    <row r="155" spans="1:14" x14ac:dyDescent="0.3">
      <c r="A155" s="5" t="s">
        <v>356</v>
      </c>
      <c r="B155"/>
      <c r="C155"/>
      <c r="D155"/>
      <c r="E155"/>
      <c r="F155"/>
      <c r="G155">
        <v>100</v>
      </c>
      <c r="H155"/>
      <c r="I155"/>
      <c r="J155"/>
      <c r="K155"/>
      <c r="L155"/>
      <c r="M155" s="1">
        <f t="shared" ref="M155" si="22">SUM(B155:L155)</f>
        <v>100</v>
      </c>
      <c r="N155" s="1">
        <f t="shared" ref="N155" si="23">COUNT(B155:K155)</f>
        <v>1</v>
      </c>
    </row>
    <row r="156" spans="1:14" x14ac:dyDescent="0.3">
      <c r="A156" s="5" t="s">
        <v>268</v>
      </c>
      <c r="B156"/>
      <c r="C156"/>
      <c r="D156"/>
      <c r="E156"/>
      <c r="F156"/>
      <c r="G156"/>
      <c r="H156"/>
      <c r="I156"/>
      <c r="J156"/>
      <c r="K156"/>
      <c r="L156"/>
      <c r="M156" s="1">
        <f t="shared" si="16"/>
        <v>0</v>
      </c>
      <c r="N156" s="1">
        <f t="shared" si="17"/>
        <v>0</v>
      </c>
    </row>
    <row r="157" spans="1:14" x14ac:dyDescent="0.3">
      <c r="A157" s="5" t="s">
        <v>345</v>
      </c>
      <c r="B157"/>
      <c r="C157"/>
      <c r="D157"/>
      <c r="E157"/>
      <c r="F157">
        <v>100</v>
      </c>
      <c r="G157"/>
      <c r="H157">
        <f>100+307</f>
        <v>407</v>
      </c>
      <c r="I157"/>
      <c r="J157"/>
      <c r="K157"/>
      <c r="L157"/>
      <c r="M157" s="1">
        <f t="shared" si="16"/>
        <v>507</v>
      </c>
      <c r="N157" s="1">
        <f t="shared" si="17"/>
        <v>2</v>
      </c>
    </row>
    <row r="158" spans="1:14" x14ac:dyDescent="0.3">
      <c r="A158" s="4" t="s">
        <v>54</v>
      </c>
      <c r="B158"/>
      <c r="C158"/>
      <c r="D158"/>
      <c r="E158"/>
      <c r="F158"/>
      <c r="G158"/>
      <c r="H158"/>
      <c r="I158"/>
      <c r="J158"/>
      <c r="K158"/>
      <c r="L158"/>
      <c r="M158" s="1">
        <f t="shared" si="16"/>
        <v>0</v>
      </c>
      <c r="N158" s="1">
        <f t="shared" si="17"/>
        <v>0</v>
      </c>
    </row>
    <row r="159" spans="1:14" x14ac:dyDescent="0.3">
      <c r="A159" s="5" t="s">
        <v>42</v>
      </c>
      <c r="B159">
        <v>100</v>
      </c>
      <c r="C159">
        <f>100+10</f>
        <v>110</v>
      </c>
      <c r="D159"/>
      <c r="E159"/>
      <c r="F159"/>
      <c r="G159">
        <v>100</v>
      </c>
      <c r="H159"/>
      <c r="I159"/>
      <c r="J159"/>
      <c r="K159">
        <f>100+110</f>
        <v>210</v>
      </c>
      <c r="L159"/>
      <c r="M159" s="1">
        <f t="shared" si="16"/>
        <v>520</v>
      </c>
      <c r="N159" s="1">
        <f t="shared" si="17"/>
        <v>4</v>
      </c>
    </row>
    <row r="160" spans="1:14" x14ac:dyDescent="0.3">
      <c r="A160" s="5" t="s">
        <v>3</v>
      </c>
      <c r="B160"/>
      <c r="C160"/>
      <c r="D160"/>
      <c r="E160"/>
      <c r="F160"/>
      <c r="G160"/>
      <c r="H160"/>
      <c r="I160"/>
      <c r="J160"/>
      <c r="K160"/>
      <c r="L160"/>
      <c r="M160" s="1">
        <f t="shared" si="16"/>
        <v>0</v>
      </c>
      <c r="N160" s="1">
        <f t="shared" si="17"/>
        <v>0</v>
      </c>
    </row>
    <row r="161" spans="1:14" x14ac:dyDescent="0.3">
      <c r="A161" s="5" t="s">
        <v>157</v>
      </c>
      <c r="B161">
        <v>100</v>
      </c>
      <c r="C161">
        <f>100+30</f>
        <v>130</v>
      </c>
      <c r="D161">
        <v>100</v>
      </c>
      <c r="E161"/>
      <c r="F161"/>
      <c r="G161">
        <f>100+105</f>
        <v>205</v>
      </c>
      <c r="H161">
        <v>100</v>
      </c>
      <c r="I161">
        <v>100</v>
      </c>
      <c r="J161">
        <v>100</v>
      </c>
      <c r="K161" t="s">
        <v>98</v>
      </c>
      <c r="L161"/>
      <c r="M161" s="1">
        <f t="shared" si="16"/>
        <v>835</v>
      </c>
      <c r="N161" s="1">
        <f t="shared" si="17"/>
        <v>7</v>
      </c>
    </row>
    <row r="162" spans="1:14" x14ac:dyDescent="0.3">
      <c r="A162" s="5" t="s">
        <v>188</v>
      </c>
      <c r="B162">
        <v>100</v>
      </c>
      <c r="C162"/>
      <c r="D162"/>
      <c r="E162"/>
      <c r="F162"/>
      <c r="G162"/>
      <c r="H162"/>
      <c r="I162">
        <v>100</v>
      </c>
      <c r="J162"/>
      <c r="K162"/>
      <c r="L162"/>
      <c r="M162" s="1">
        <f t="shared" si="16"/>
        <v>200</v>
      </c>
      <c r="N162" s="1">
        <f t="shared" si="17"/>
        <v>2</v>
      </c>
    </row>
    <row r="163" spans="1:14" x14ac:dyDescent="0.3">
      <c r="A163" s="5" t="s">
        <v>84</v>
      </c>
      <c r="B163"/>
      <c r="C163"/>
      <c r="D163"/>
      <c r="E163"/>
      <c r="F163"/>
      <c r="G163"/>
      <c r="H163"/>
      <c r="I163"/>
      <c r="J163"/>
      <c r="K163"/>
      <c r="L163"/>
      <c r="M163" s="1">
        <f t="shared" si="16"/>
        <v>0</v>
      </c>
      <c r="N163" s="1">
        <f t="shared" si="17"/>
        <v>0</v>
      </c>
    </row>
    <row r="164" spans="1:14" x14ac:dyDescent="0.3">
      <c r="A164" s="5" t="s">
        <v>151</v>
      </c>
      <c r="B164">
        <f>100+120</f>
        <v>220</v>
      </c>
      <c r="C164">
        <v>100</v>
      </c>
      <c r="D164">
        <v>100</v>
      </c>
      <c r="E164">
        <f>100+248.5</f>
        <v>348.5</v>
      </c>
      <c r="F164">
        <f>100+70</f>
        <v>170</v>
      </c>
      <c r="G164">
        <f>100+70</f>
        <v>170</v>
      </c>
      <c r="H164">
        <v>100</v>
      </c>
      <c r="I164"/>
      <c r="J164">
        <v>100</v>
      </c>
      <c r="K164"/>
      <c r="L164"/>
      <c r="M164" s="1">
        <f t="shared" si="16"/>
        <v>1308.5</v>
      </c>
      <c r="N164" s="1">
        <f t="shared" si="17"/>
        <v>8</v>
      </c>
    </row>
    <row r="165" spans="1:14" x14ac:dyDescent="0.3">
      <c r="A165" s="5" t="s">
        <v>351</v>
      </c>
      <c r="B165"/>
      <c r="C165"/>
      <c r="D165"/>
      <c r="E165"/>
      <c r="F165"/>
      <c r="G165">
        <v>100</v>
      </c>
      <c r="H165"/>
      <c r="I165"/>
      <c r="J165"/>
      <c r="K165"/>
      <c r="L165"/>
      <c r="M165" s="1">
        <f t="shared" ref="M165" si="24">SUM(B165:L165)</f>
        <v>100</v>
      </c>
      <c r="N165" s="1">
        <f t="shared" ref="N165" si="25">COUNT(B165:K165)</f>
        <v>1</v>
      </c>
    </row>
    <row r="166" spans="1:14" x14ac:dyDescent="0.3">
      <c r="A166" s="5" t="s">
        <v>12</v>
      </c>
      <c r="B166"/>
      <c r="C166"/>
      <c r="D166"/>
      <c r="E166"/>
      <c r="F166"/>
      <c r="G166"/>
      <c r="H166"/>
      <c r="I166"/>
      <c r="J166"/>
      <c r="K166"/>
      <c r="L166"/>
      <c r="M166" s="1">
        <f t="shared" si="16"/>
        <v>0</v>
      </c>
      <c r="N166" s="1">
        <f t="shared" si="17"/>
        <v>0</v>
      </c>
    </row>
    <row r="167" spans="1:14" x14ac:dyDescent="0.3">
      <c r="A167" s="5" t="s">
        <v>171</v>
      </c>
      <c r="B167"/>
      <c r="C167"/>
      <c r="D167"/>
      <c r="E167"/>
      <c r="F167"/>
      <c r="G167"/>
      <c r="H167"/>
      <c r="I167"/>
      <c r="J167"/>
      <c r="K167"/>
      <c r="L167"/>
      <c r="M167" s="1">
        <f t="shared" si="16"/>
        <v>0</v>
      </c>
      <c r="N167" s="1">
        <f t="shared" si="17"/>
        <v>0</v>
      </c>
    </row>
    <row r="168" spans="1:14" x14ac:dyDescent="0.3">
      <c r="A168" s="5" t="s">
        <v>359</v>
      </c>
      <c r="B168"/>
      <c r="C168"/>
      <c r="D168"/>
      <c r="E168"/>
      <c r="F168"/>
      <c r="G168">
        <v>100</v>
      </c>
      <c r="H168"/>
      <c r="I168"/>
      <c r="J168"/>
      <c r="K168"/>
      <c r="L168"/>
      <c r="M168" s="1">
        <f t="shared" ref="M168" si="26">SUM(B168:L168)</f>
        <v>100</v>
      </c>
      <c r="N168" s="1">
        <f t="shared" ref="N168" si="27">COUNT(B168:K168)</f>
        <v>1</v>
      </c>
    </row>
    <row r="169" spans="1:14" x14ac:dyDescent="0.3">
      <c r="A169" s="5" t="s">
        <v>246</v>
      </c>
      <c r="B169">
        <v>100</v>
      </c>
      <c r="C169"/>
      <c r="D169"/>
      <c r="E169"/>
      <c r="F169"/>
      <c r="G169"/>
      <c r="H169"/>
      <c r="I169"/>
      <c r="J169"/>
      <c r="K169"/>
      <c r="L169"/>
      <c r="M169" s="1">
        <f t="shared" si="16"/>
        <v>100</v>
      </c>
      <c r="N169" s="1">
        <f t="shared" si="17"/>
        <v>1</v>
      </c>
    </row>
    <row r="170" spans="1:14" x14ac:dyDescent="0.3">
      <c r="A170" s="5" t="s">
        <v>20</v>
      </c>
      <c r="B170"/>
      <c r="C170"/>
      <c r="D170"/>
      <c r="E170"/>
      <c r="F170"/>
      <c r="G170"/>
      <c r="H170"/>
      <c r="I170"/>
      <c r="J170">
        <f>100+20</f>
        <v>120</v>
      </c>
      <c r="K170">
        <v>100</v>
      </c>
      <c r="L170"/>
      <c r="M170" s="1">
        <f t="shared" si="16"/>
        <v>220</v>
      </c>
      <c r="N170" s="1">
        <f t="shared" si="17"/>
        <v>2</v>
      </c>
    </row>
    <row r="171" spans="1:14" x14ac:dyDescent="0.3">
      <c r="A171" s="5" t="s">
        <v>132</v>
      </c>
      <c r="B171">
        <f>100+56</f>
        <v>156</v>
      </c>
      <c r="C171"/>
      <c r="D171"/>
      <c r="E171"/>
      <c r="F171">
        <f>100+140</f>
        <v>240</v>
      </c>
      <c r="G171"/>
      <c r="H171">
        <v>100</v>
      </c>
      <c r="I171"/>
      <c r="J171"/>
      <c r="K171"/>
      <c r="L171"/>
      <c r="M171" s="1">
        <f t="shared" si="16"/>
        <v>496</v>
      </c>
      <c r="N171" s="1">
        <f t="shared" si="17"/>
        <v>3</v>
      </c>
    </row>
    <row r="172" spans="1:14" x14ac:dyDescent="0.3">
      <c r="A172" s="5" t="s">
        <v>72</v>
      </c>
      <c r="B172">
        <f>100+10</f>
        <v>110</v>
      </c>
      <c r="C172">
        <v>100</v>
      </c>
      <c r="D172"/>
      <c r="E172"/>
      <c r="F172"/>
      <c r="G172"/>
      <c r="H172"/>
      <c r="I172"/>
      <c r="J172"/>
      <c r="K172"/>
      <c r="L172"/>
      <c r="M172" s="1">
        <f t="shared" si="16"/>
        <v>210</v>
      </c>
      <c r="N172" s="1">
        <f t="shared" si="17"/>
        <v>2</v>
      </c>
    </row>
    <row r="173" spans="1:14" x14ac:dyDescent="0.3">
      <c r="A173" s="5" t="s">
        <v>49</v>
      </c>
      <c r="B173">
        <f>100+92.5</f>
        <v>192.5</v>
      </c>
      <c r="C173">
        <f>100+30</f>
        <v>130</v>
      </c>
      <c r="D173">
        <f>100+20</f>
        <v>120</v>
      </c>
      <c r="E173"/>
      <c r="F173">
        <v>100</v>
      </c>
      <c r="G173">
        <f>100+55+10</f>
        <v>165</v>
      </c>
      <c r="H173">
        <v>100</v>
      </c>
      <c r="I173">
        <f>100+155</f>
        <v>255</v>
      </c>
      <c r="J173"/>
      <c r="K173"/>
      <c r="L173"/>
      <c r="M173" s="1">
        <f t="shared" si="16"/>
        <v>1062.5</v>
      </c>
      <c r="N173" s="1">
        <f t="shared" si="17"/>
        <v>7</v>
      </c>
    </row>
    <row r="174" spans="1:14" x14ac:dyDescent="0.3">
      <c r="A174" s="5" t="s">
        <v>101</v>
      </c>
      <c r="B174">
        <v>100</v>
      </c>
      <c r="C174"/>
      <c r="D174"/>
      <c r="E174">
        <f>100+248.5</f>
        <v>348.5</v>
      </c>
      <c r="F174"/>
      <c r="G174">
        <v>100</v>
      </c>
      <c r="H174">
        <f>100+20</f>
        <v>120</v>
      </c>
      <c r="I174">
        <v>100</v>
      </c>
      <c r="J174">
        <v>100</v>
      </c>
      <c r="K174"/>
      <c r="L174"/>
      <c r="M174" s="1">
        <f t="shared" si="16"/>
        <v>868.5</v>
      </c>
      <c r="N174" s="1">
        <f t="shared" si="17"/>
        <v>6</v>
      </c>
    </row>
    <row r="175" spans="1:14" x14ac:dyDescent="0.3">
      <c r="A175" s="5" t="s">
        <v>233</v>
      </c>
      <c r="B175">
        <f>100+75</f>
        <v>175</v>
      </c>
      <c r="C175">
        <v>100</v>
      </c>
      <c r="D175">
        <f>100+20</f>
        <v>120</v>
      </c>
      <c r="E175"/>
      <c r="F175">
        <v>100</v>
      </c>
      <c r="G175"/>
      <c r="H175"/>
      <c r="I175"/>
      <c r="J175"/>
      <c r="K175"/>
      <c r="L175"/>
      <c r="M175" s="1">
        <f t="shared" si="16"/>
        <v>495</v>
      </c>
      <c r="N175" s="1">
        <f t="shared" si="17"/>
        <v>4</v>
      </c>
    </row>
    <row r="176" spans="1:14" x14ac:dyDescent="0.3">
      <c r="A176" s="5" t="s">
        <v>337</v>
      </c>
      <c r="B176"/>
      <c r="C176"/>
      <c r="D176"/>
      <c r="E176"/>
      <c r="F176">
        <v>100</v>
      </c>
      <c r="G176"/>
      <c r="H176"/>
      <c r="I176"/>
      <c r="J176"/>
      <c r="K176"/>
      <c r="L176"/>
      <c r="M176" s="1">
        <f t="shared" si="16"/>
        <v>100</v>
      </c>
      <c r="N176" s="1">
        <f t="shared" si="17"/>
        <v>1</v>
      </c>
    </row>
    <row r="177" spans="1:14" x14ac:dyDescent="0.3">
      <c r="A177" s="5" t="s">
        <v>341</v>
      </c>
      <c r="B177"/>
      <c r="C177"/>
      <c r="D177"/>
      <c r="E177"/>
      <c r="F177">
        <v>100</v>
      </c>
      <c r="G177"/>
      <c r="H177"/>
      <c r="I177"/>
      <c r="J177"/>
      <c r="K177"/>
      <c r="L177"/>
      <c r="M177" s="1">
        <f t="shared" si="16"/>
        <v>100</v>
      </c>
      <c r="N177" s="1">
        <f t="shared" si="17"/>
        <v>1</v>
      </c>
    </row>
    <row r="178" spans="1:14" x14ac:dyDescent="0.3">
      <c r="A178" s="5" t="s">
        <v>232</v>
      </c>
      <c r="B178">
        <f>100+40</f>
        <v>140</v>
      </c>
      <c r="C178">
        <v>100</v>
      </c>
      <c r="D178">
        <f>100+10</f>
        <v>110</v>
      </c>
      <c r="E178"/>
      <c r="F178">
        <f>100+140+20</f>
        <v>260</v>
      </c>
      <c r="G178">
        <v>100</v>
      </c>
      <c r="H178"/>
      <c r="I178"/>
      <c r="J178"/>
      <c r="K178"/>
      <c r="L178"/>
      <c r="M178" s="1">
        <f t="shared" si="16"/>
        <v>710</v>
      </c>
      <c r="N178" s="1">
        <f t="shared" si="17"/>
        <v>5</v>
      </c>
    </row>
    <row r="179" spans="1:14" x14ac:dyDescent="0.3">
      <c r="A179" s="5" t="s">
        <v>219</v>
      </c>
      <c r="B179"/>
      <c r="C179"/>
      <c r="D179"/>
      <c r="E179"/>
      <c r="F179"/>
      <c r="G179"/>
      <c r="H179"/>
      <c r="I179"/>
      <c r="J179"/>
      <c r="K179"/>
      <c r="L179"/>
      <c r="M179" s="1">
        <f t="shared" si="16"/>
        <v>0</v>
      </c>
      <c r="N179" s="1">
        <f t="shared" si="17"/>
        <v>0</v>
      </c>
    </row>
    <row r="180" spans="1:14" x14ac:dyDescent="0.3">
      <c r="A180" s="5" t="s">
        <v>135</v>
      </c>
      <c r="B180"/>
      <c r="C180"/>
      <c r="D180"/>
      <c r="E180"/>
      <c r="F180"/>
      <c r="G180"/>
      <c r="H180"/>
      <c r="I180"/>
      <c r="J180"/>
      <c r="K180"/>
      <c r="L180"/>
      <c r="M180" s="1">
        <f t="shared" si="16"/>
        <v>0</v>
      </c>
      <c r="N180" s="1">
        <f t="shared" si="17"/>
        <v>0</v>
      </c>
    </row>
    <row r="181" spans="1:14" x14ac:dyDescent="0.3">
      <c r="A181" s="5" t="s">
        <v>236</v>
      </c>
      <c r="B181"/>
      <c r="C181"/>
      <c r="D181"/>
      <c r="E181"/>
      <c r="F181"/>
      <c r="G181">
        <v>100</v>
      </c>
      <c r="H181"/>
      <c r="I181"/>
      <c r="J181"/>
      <c r="K181"/>
      <c r="L181"/>
      <c r="M181" s="1">
        <f t="shared" si="16"/>
        <v>100</v>
      </c>
      <c r="N181" s="1">
        <f t="shared" si="17"/>
        <v>1</v>
      </c>
    </row>
    <row r="182" spans="1:14" x14ac:dyDescent="0.3">
      <c r="A182" s="5" t="s">
        <v>314</v>
      </c>
      <c r="B182"/>
      <c r="C182"/>
      <c r="D182">
        <v>100</v>
      </c>
      <c r="E182">
        <v>100</v>
      </c>
      <c r="F182"/>
      <c r="G182"/>
      <c r="H182"/>
      <c r="I182"/>
      <c r="J182">
        <v>100</v>
      </c>
      <c r="K182">
        <v>100</v>
      </c>
      <c r="L182"/>
      <c r="M182" s="1">
        <f t="shared" si="16"/>
        <v>400</v>
      </c>
      <c r="N182" s="1">
        <f t="shared" si="17"/>
        <v>4</v>
      </c>
    </row>
    <row r="183" spans="1:14" x14ac:dyDescent="0.3">
      <c r="A183" s="5" t="s">
        <v>177</v>
      </c>
      <c r="B183">
        <f>100+96</f>
        <v>196</v>
      </c>
      <c r="C183">
        <f>100+100</f>
        <v>200</v>
      </c>
      <c r="D183"/>
      <c r="E183"/>
      <c r="F183"/>
      <c r="G183"/>
      <c r="H183"/>
      <c r="I183"/>
      <c r="J183"/>
      <c r="K183"/>
      <c r="L183"/>
      <c r="M183" s="1">
        <f t="shared" si="16"/>
        <v>396</v>
      </c>
      <c r="N183" s="1">
        <f t="shared" si="17"/>
        <v>2</v>
      </c>
    </row>
    <row r="184" spans="1:14" x14ac:dyDescent="0.3">
      <c r="A184" s="5" t="s">
        <v>203</v>
      </c>
      <c r="B184"/>
      <c r="C184"/>
      <c r="D184"/>
      <c r="E184"/>
      <c r="F184">
        <v>100</v>
      </c>
      <c r="G184"/>
      <c r="H184"/>
      <c r="I184"/>
      <c r="J184"/>
      <c r="K184"/>
      <c r="L184"/>
      <c r="M184" s="1">
        <f t="shared" si="16"/>
        <v>100</v>
      </c>
      <c r="N184" s="1">
        <f t="shared" si="17"/>
        <v>1</v>
      </c>
    </row>
    <row r="185" spans="1:14" x14ac:dyDescent="0.3">
      <c r="A185" s="5" t="s">
        <v>230</v>
      </c>
      <c r="B185"/>
      <c r="C185"/>
      <c r="D185"/>
      <c r="E185"/>
      <c r="F185"/>
      <c r="G185"/>
      <c r="H185"/>
      <c r="I185"/>
      <c r="J185"/>
      <c r="K185"/>
      <c r="L185"/>
      <c r="M185" s="1">
        <f t="shared" si="16"/>
        <v>0</v>
      </c>
      <c r="N185" s="1">
        <f t="shared" si="17"/>
        <v>0</v>
      </c>
    </row>
    <row r="186" spans="1:14" x14ac:dyDescent="0.3">
      <c r="A186" s="5" t="s">
        <v>255</v>
      </c>
      <c r="B186"/>
      <c r="C186"/>
      <c r="D186"/>
      <c r="E186"/>
      <c r="F186"/>
      <c r="G186">
        <v>100</v>
      </c>
      <c r="H186"/>
      <c r="I186"/>
      <c r="J186"/>
      <c r="K186"/>
      <c r="L186"/>
      <c r="M186" s="1">
        <f t="shared" si="16"/>
        <v>100</v>
      </c>
      <c r="N186" s="1">
        <f t="shared" si="17"/>
        <v>1</v>
      </c>
    </row>
    <row r="187" spans="1:14" x14ac:dyDescent="0.3">
      <c r="A187" s="5" t="s">
        <v>152</v>
      </c>
      <c r="B187"/>
      <c r="C187"/>
      <c r="D187"/>
      <c r="E187"/>
      <c r="F187"/>
      <c r="G187"/>
      <c r="H187"/>
      <c r="I187"/>
      <c r="J187"/>
      <c r="K187"/>
      <c r="L187"/>
      <c r="M187" s="1">
        <f t="shared" si="16"/>
        <v>0</v>
      </c>
      <c r="N187" s="1">
        <f t="shared" si="17"/>
        <v>0</v>
      </c>
    </row>
    <row r="188" spans="1:14" x14ac:dyDescent="0.3">
      <c r="A188" s="5" t="s">
        <v>153</v>
      </c>
      <c r="B188"/>
      <c r="C188"/>
      <c r="D188"/>
      <c r="E188"/>
      <c r="F188"/>
      <c r="G188"/>
      <c r="H188"/>
      <c r="I188"/>
      <c r="J188"/>
      <c r="K188"/>
      <c r="L188"/>
      <c r="M188" s="1">
        <f t="shared" si="16"/>
        <v>0</v>
      </c>
      <c r="N188" s="1">
        <f t="shared" si="17"/>
        <v>0</v>
      </c>
    </row>
    <row r="189" spans="1:14" x14ac:dyDescent="0.3">
      <c r="A189" s="5" t="s">
        <v>238</v>
      </c>
      <c r="B189"/>
      <c r="C189"/>
      <c r="D189"/>
      <c r="E189"/>
      <c r="F189"/>
      <c r="G189"/>
      <c r="H189"/>
      <c r="I189"/>
      <c r="J189"/>
      <c r="K189"/>
      <c r="L189"/>
      <c r="M189" s="1">
        <f t="shared" si="16"/>
        <v>0</v>
      </c>
      <c r="N189" s="1">
        <f t="shared" si="17"/>
        <v>0</v>
      </c>
    </row>
    <row r="190" spans="1:14" x14ac:dyDescent="0.3">
      <c r="A190" s="5" t="s">
        <v>239</v>
      </c>
      <c r="B190"/>
      <c r="C190"/>
      <c r="D190"/>
      <c r="E190"/>
      <c r="F190"/>
      <c r="G190"/>
      <c r="H190"/>
      <c r="I190"/>
      <c r="J190"/>
      <c r="K190"/>
      <c r="L190"/>
      <c r="M190" s="1">
        <f t="shared" si="16"/>
        <v>0</v>
      </c>
      <c r="N190" s="1">
        <f t="shared" si="17"/>
        <v>0</v>
      </c>
    </row>
    <row r="191" spans="1:14" x14ac:dyDescent="0.3">
      <c r="A191" s="5" t="s">
        <v>158</v>
      </c>
      <c r="B191"/>
      <c r="C191"/>
      <c r="D191"/>
      <c r="E191"/>
      <c r="F191"/>
      <c r="G191"/>
      <c r="H191"/>
      <c r="I191"/>
      <c r="J191"/>
      <c r="K191"/>
      <c r="L191"/>
      <c r="M191" s="1">
        <f t="shared" si="16"/>
        <v>0</v>
      </c>
      <c r="N191" s="1">
        <f t="shared" si="17"/>
        <v>0</v>
      </c>
    </row>
    <row r="192" spans="1:14" x14ac:dyDescent="0.3">
      <c r="A192" s="5" t="s">
        <v>47</v>
      </c>
      <c r="B192">
        <v>100</v>
      </c>
      <c r="C192">
        <f>100+50</f>
        <v>150</v>
      </c>
      <c r="D192">
        <f>100+10</f>
        <v>110</v>
      </c>
      <c r="E192">
        <v>100</v>
      </c>
      <c r="F192">
        <f>100+245</f>
        <v>345</v>
      </c>
      <c r="G192">
        <v>100</v>
      </c>
      <c r="H192"/>
      <c r="I192"/>
      <c r="J192"/>
      <c r="K192"/>
      <c r="L192"/>
      <c r="M192" s="1">
        <f t="shared" si="16"/>
        <v>905</v>
      </c>
      <c r="N192" s="1">
        <f t="shared" si="17"/>
        <v>6</v>
      </c>
    </row>
    <row r="193" spans="1:14" x14ac:dyDescent="0.3">
      <c r="A193" s="5" t="s">
        <v>328</v>
      </c>
      <c r="B193"/>
      <c r="C193"/>
      <c r="D193"/>
      <c r="E193">
        <v>100</v>
      </c>
      <c r="F193"/>
      <c r="G193">
        <v>100</v>
      </c>
      <c r="H193"/>
      <c r="I193"/>
      <c r="J193"/>
      <c r="K193"/>
      <c r="L193"/>
      <c r="M193" s="1">
        <f t="shared" si="16"/>
        <v>200</v>
      </c>
      <c r="N193" s="1">
        <f t="shared" si="17"/>
        <v>2</v>
      </c>
    </row>
    <row r="194" spans="1:14" x14ac:dyDescent="0.3">
      <c r="A194" s="5" t="s">
        <v>148</v>
      </c>
      <c r="B194"/>
      <c r="C194"/>
      <c r="D194"/>
      <c r="E194"/>
      <c r="F194"/>
      <c r="G194"/>
      <c r="H194"/>
      <c r="I194"/>
      <c r="J194"/>
      <c r="K194"/>
      <c r="L194"/>
      <c r="M194" s="1">
        <f t="shared" si="16"/>
        <v>0</v>
      </c>
      <c r="N194" s="1">
        <f t="shared" si="17"/>
        <v>0</v>
      </c>
    </row>
    <row r="195" spans="1:14" x14ac:dyDescent="0.3">
      <c r="A195" s="5" t="s">
        <v>299</v>
      </c>
      <c r="B195"/>
      <c r="C195">
        <f>100+140</f>
        <v>240</v>
      </c>
      <c r="D195">
        <v>100</v>
      </c>
      <c r="E195"/>
      <c r="F195"/>
      <c r="G195"/>
      <c r="H195"/>
      <c r="I195"/>
      <c r="J195"/>
      <c r="K195"/>
      <c r="L195"/>
      <c r="M195" s="1">
        <f t="shared" si="16"/>
        <v>340</v>
      </c>
      <c r="N195" s="1">
        <f t="shared" si="17"/>
        <v>2</v>
      </c>
    </row>
    <row r="196" spans="1:14" x14ac:dyDescent="0.3">
      <c r="A196" s="5" t="s">
        <v>220</v>
      </c>
      <c r="B196"/>
      <c r="C196">
        <f>100+120+10</f>
        <v>230</v>
      </c>
      <c r="D196">
        <f>100+65</f>
        <v>165</v>
      </c>
      <c r="E196">
        <f>100+248.5</f>
        <v>348.5</v>
      </c>
      <c r="F196">
        <f>100+245</f>
        <v>345</v>
      </c>
      <c r="G196">
        <v>100</v>
      </c>
      <c r="H196"/>
      <c r="I196"/>
      <c r="J196"/>
      <c r="K196"/>
      <c r="L196"/>
      <c r="M196" s="1">
        <f t="shared" si="16"/>
        <v>1188.5</v>
      </c>
      <c r="N196" s="1">
        <f t="shared" si="17"/>
        <v>5</v>
      </c>
    </row>
    <row r="197" spans="1:14" x14ac:dyDescent="0.3">
      <c r="A197" s="5" t="s">
        <v>51</v>
      </c>
      <c r="B197">
        <f>100+100</f>
        <v>200</v>
      </c>
      <c r="C197">
        <v>100</v>
      </c>
      <c r="D197">
        <v>100</v>
      </c>
      <c r="E197">
        <v>100</v>
      </c>
      <c r="F197">
        <v>100</v>
      </c>
      <c r="G197"/>
      <c r="H197"/>
      <c r="I197"/>
      <c r="J197">
        <f>100+160</f>
        <v>260</v>
      </c>
      <c r="K197"/>
      <c r="L197"/>
      <c r="M197" s="1">
        <f t="shared" si="16"/>
        <v>860</v>
      </c>
      <c r="N197" s="1">
        <f t="shared" si="17"/>
        <v>6</v>
      </c>
    </row>
    <row r="198" spans="1:14" x14ac:dyDescent="0.3">
      <c r="A198" s="5" t="s">
        <v>38</v>
      </c>
      <c r="B198"/>
      <c r="C198">
        <f>100+10</f>
        <v>110</v>
      </c>
      <c r="D198"/>
      <c r="E198"/>
      <c r="F198"/>
      <c r="G198">
        <v>100</v>
      </c>
      <c r="H198"/>
      <c r="I198">
        <v>100</v>
      </c>
      <c r="J198">
        <v>100</v>
      </c>
      <c r="K198"/>
      <c r="L198"/>
      <c r="M198" s="1">
        <f t="shared" si="16"/>
        <v>410</v>
      </c>
      <c r="N198" s="1">
        <f t="shared" si="17"/>
        <v>4</v>
      </c>
    </row>
    <row r="199" spans="1:14" x14ac:dyDescent="0.3">
      <c r="A199" s="5" t="s">
        <v>202</v>
      </c>
      <c r="B199">
        <f>100+60</f>
        <v>160</v>
      </c>
      <c r="C199">
        <v>100</v>
      </c>
      <c r="D199"/>
      <c r="E199"/>
      <c r="F199">
        <v>100</v>
      </c>
      <c r="G199">
        <v>100</v>
      </c>
      <c r="H199"/>
      <c r="I199"/>
      <c r="J199"/>
      <c r="K199"/>
      <c r="L199"/>
      <c r="M199" s="1">
        <f t="shared" si="16"/>
        <v>460</v>
      </c>
      <c r="N199" s="1">
        <f t="shared" si="17"/>
        <v>4</v>
      </c>
    </row>
    <row r="200" spans="1:14" x14ac:dyDescent="0.3">
      <c r="A200" s="5" t="s">
        <v>269</v>
      </c>
      <c r="B200"/>
      <c r="C200"/>
      <c r="D200"/>
      <c r="E200"/>
      <c r="F200"/>
      <c r="G200"/>
      <c r="H200"/>
      <c r="I200">
        <f>100+165</f>
        <v>265</v>
      </c>
      <c r="J200"/>
      <c r="K200"/>
      <c r="L200"/>
      <c r="M200" s="1">
        <f t="shared" si="16"/>
        <v>265</v>
      </c>
      <c r="N200" s="1">
        <f t="shared" si="17"/>
        <v>1</v>
      </c>
    </row>
    <row r="201" spans="1:14" x14ac:dyDescent="0.3">
      <c r="A201" s="5" t="s">
        <v>221</v>
      </c>
      <c r="B201">
        <f>100+76</f>
        <v>176</v>
      </c>
      <c r="C201"/>
      <c r="D201"/>
      <c r="E201"/>
      <c r="F201"/>
      <c r="G201"/>
      <c r="H201"/>
      <c r="I201"/>
      <c r="J201"/>
      <c r="K201"/>
      <c r="L201"/>
      <c r="M201" s="1">
        <f t="shared" si="16"/>
        <v>176</v>
      </c>
      <c r="N201" s="1">
        <f t="shared" si="17"/>
        <v>1</v>
      </c>
    </row>
    <row r="202" spans="1:14" x14ac:dyDescent="0.3">
      <c r="A202" s="5" t="s">
        <v>146</v>
      </c>
      <c r="B202"/>
      <c r="C202"/>
      <c r="D202"/>
      <c r="E202"/>
      <c r="F202"/>
      <c r="G202"/>
      <c r="H202"/>
      <c r="I202"/>
      <c r="J202"/>
      <c r="K202"/>
      <c r="L202"/>
      <c r="M202" s="1">
        <f t="shared" si="16"/>
        <v>0</v>
      </c>
      <c r="N202" s="1">
        <f t="shared" si="17"/>
        <v>0</v>
      </c>
    </row>
    <row r="203" spans="1:14" x14ac:dyDescent="0.3">
      <c r="A203" s="5" t="s">
        <v>128</v>
      </c>
      <c r="B203"/>
      <c r="C203"/>
      <c r="D203"/>
      <c r="E203"/>
      <c r="F203"/>
      <c r="G203"/>
      <c r="H203"/>
      <c r="I203"/>
      <c r="J203"/>
      <c r="K203"/>
      <c r="L203"/>
      <c r="M203" s="1">
        <f t="shared" si="16"/>
        <v>0</v>
      </c>
      <c r="N203" s="1">
        <f t="shared" si="17"/>
        <v>0</v>
      </c>
    </row>
    <row r="204" spans="1:14" x14ac:dyDescent="0.3">
      <c r="A204" s="5" t="s">
        <v>52</v>
      </c>
      <c r="B204"/>
      <c r="C204"/>
      <c r="D204"/>
      <c r="E204"/>
      <c r="F204"/>
      <c r="G204"/>
      <c r="H204"/>
      <c r="I204"/>
      <c r="J204"/>
      <c r="K204"/>
      <c r="L204"/>
      <c r="M204" s="1">
        <f t="shared" si="16"/>
        <v>0</v>
      </c>
      <c r="N204" s="1">
        <f t="shared" si="17"/>
        <v>0</v>
      </c>
    </row>
    <row r="205" spans="1:14" x14ac:dyDescent="0.3">
      <c r="A205" s="5" t="s">
        <v>222</v>
      </c>
      <c r="B205"/>
      <c r="C205"/>
      <c r="D205"/>
      <c r="E205"/>
      <c r="F205"/>
      <c r="G205"/>
      <c r="H205"/>
      <c r="I205"/>
      <c r="J205"/>
      <c r="K205"/>
      <c r="L205"/>
      <c r="M205" s="1">
        <f t="shared" si="16"/>
        <v>0</v>
      </c>
      <c r="N205" s="1">
        <f t="shared" si="17"/>
        <v>0</v>
      </c>
    </row>
    <row r="206" spans="1:14" x14ac:dyDescent="0.3">
      <c r="A206" s="5" t="s">
        <v>318</v>
      </c>
      <c r="B206"/>
      <c r="C206"/>
      <c r="D206"/>
      <c r="E206">
        <v>100</v>
      </c>
      <c r="F206"/>
      <c r="G206"/>
      <c r="H206"/>
      <c r="I206"/>
      <c r="J206"/>
      <c r="K206"/>
      <c r="L206"/>
      <c r="M206" s="1">
        <f t="shared" si="16"/>
        <v>100</v>
      </c>
      <c r="N206" s="1">
        <f t="shared" si="17"/>
        <v>1</v>
      </c>
    </row>
    <row r="207" spans="1:14" x14ac:dyDescent="0.3">
      <c r="A207" s="5" t="s">
        <v>87</v>
      </c>
      <c r="B207"/>
      <c r="C207"/>
      <c r="D207"/>
      <c r="E207"/>
      <c r="F207"/>
      <c r="G207"/>
      <c r="H207"/>
      <c r="I207"/>
      <c r="J207"/>
      <c r="K207"/>
      <c r="L207"/>
      <c r="M207" s="1">
        <f t="shared" si="16"/>
        <v>0</v>
      </c>
      <c r="N207" s="1">
        <f t="shared" si="17"/>
        <v>0</v>
      </c>
    </row>
    <row r="208" spans="1:14" x14ac:dyDescent="0.3">
      <c r="A208" s="5" t="s">
        <v>79</v>
      </c>
      <c r="B208"/>
      <c r="C208"/>
      <c r="D208"/>
      <c r="E208"/>
      <c r="F208"/>
      <c r="G208"/>
      <c r="H208"/>
      <c r="I208"/>
      <c r="J208"/>
      <c r="K208"/>
      <c r="L208"/>
      <c r="M208" s="1">
        <f t="shared" ref="M208:M277" si="28">SUM(B208:L208)</f>
        <v>0</v>
      </c>
      <c r="N208" s="1">
        <f t="shared" ref="N208:N277" si="29">COUNT(B208:K208)</f>
        <v>0</v>
      </c>
    </row>
    <row r="209" spans="1:14" x14ac:dyDescent="0.3">
      <c r="A209" s="5" t="s">
        <v>89</v>
      </c>
      <c r="B209"/>
      <c r="C209"/>
      <c r="D209"/>
      <c r="E209"/>
      <c r="F209"/>
      <c r="G209"/>
      <c r="H209"/>
      <c r="I209"/>
      <c r="J209"/>
      <c r="K209"/>
      <c r="L209"/>
      <c r="M209" s="1">
        <f t="shared" si="28"/>
        <v>0</v>
      </c>
      <c r="N209" s="1">
        <f t="shared" si="29"/>
        <v>0</v>
      </c>
    </row>
    <row r="210" spans="1:14" x14ac:dyDescent="0.3">
      <c r="A210" s="5" t="s">
        <v>104</v>
      </c>
      <c r="B210">
        <v>100</v>
      </c>
      <c r="C210"/>
      <c r="D210"/>
      <c r="E210"/>
      <c r="F210"/>
      <c r="G210"/>
      <c r="H210"/>
      <c r="I210"/>
      <c r="J210"/>
      <c r="K210"/>
      <c r="L210"/>
      <c r="M210" s="1">
        <f t="shared" si="28"/>
        <v>100</v>
      </c>
      <c r="N210" s="1">
        <f t="shared" si="29"/>
        <v>1</v>
      </c>
    </row>
    <row r="211" spans="1:14" x14ac:dyDescent="0.3">
      <c r="A211" s="5" t="s">
        <v>23</v>
      </c>
      <c r="B211">
        <f>100+55</f>
        <v>155</v>
      </c>
      <c r="C211">
        <v>100</v>
      </c>
      <c r="D211">
        <f>100+140</f>
        <v>240</v>
      </c>
      <c r="E211">
        <f>100+142</f>
        <v>242</v>
      </c>
      <c r="F211">
        <v>100</v>
      </c>
      <c r="G211">
        <v>100</v>
      </c>
      <c r="H211">
        <f>100+20</f>
        <v>120</v>
      </c>
      <c r="I211">
        <v>100</v>
      </c>
      <c r="J211"/>
      <c r="K211">
        <f>100+82.5</f>
        <v>182.5</v>
      </c>
      <c r="L211"/>
      <c r="M211" s="1">
        <f t="shared" si="28"/>
        <v>1339.5</v>
      </c>
      <c r="N211" s="1">
        <f t="shared" si="29"/>
        <v>9</v>
      </c>
    </row>
    <row r="212" spans="1:14" x14ac:dyDescent="0.3">
      <c r="A212" s="5" t="s">
        <v>348</v>
      </c>
      <c r="B212"/>
      <c r="C212"/>
      <c r="D212"/>
      <c r="E212"/>
      <c r="F212"/>
      <c r="G212">
        <v>100</v>
      </c>
      <c r="H212"/>
      <c r="I212"/>
      <c r="J212"/>
      <c r="K212"/>
      <c r="L212"/>
      <c r="M212" s="1">
        <f t="shared" ref="M212" si="30">SUM(B212:L212)</f>
        <v>100</v>
      </c>
      <c r="N212" s="1">
        <f t="shared" ref="N212" si="31">COUNT(B212:K212)</f>
        <v>1</v>
      </c>
    </row>
    <row r="213" spans="1:14" x14ac:dyDescent="0.3">
      <c r="A213" s="5" t="s">
        <v>303</v>
      </c>
      <c r="B213"/>
      <c r="C213">
        <f>100+60</f>
        <v>160</v>
      </c>
      <c r="D213">
        <f>100+140</f>
        <v>240</v>
      </c>
      <c r="E213"/>
      <c r="F213">
        <f>100+140</f>
        <v>240</v>
      </c>
      <c r="G213"/>
      <c r="H213"/>
      <c r="I213">
        <f>100+82.5</f>
        <v>182.5</v>
      </c>
      <c r="J213">
        <f>100+20</f>
        <v>120</v>
      </c>
      <c r="K213"/>
      <c r="L213"/>
      <c r="M213" s="1">
        <f t="shared" si="28"/>
        <v>942.5</v>
      </c>
      <c r="N213" s="1">
        <f t="shared" si="29"/>
        <v>5</v>
      </c>
    </row>
    <row r="214" spans="1:14" x14ac:dyDescent="0.3">
      <c r="A214" s="5" t="s">
        <v>363</v>
      </c>
      <c r="B214"/>
      <c r="C214"/>
      <c r="D214"/>
      <c r="E214"/>
      <c r="F214"/>
      <c r="G214"/>
      <c r="H214"/>
      <c r="I214"/>
      <c r="J214"/>
      <c r="K214">
        <v>100</v>
      </c>
      <c r="L214"/>
      <c r="M214" s="1">
        <f t="shared" ref="M214" si="32">SUM(B214:L214)</f>
        <v>100</v>
      </c>
      <c r="N214" s="1">
        <f t="shared" ref="N214" si="33">COUNT(B214:K214)</f>
        <v>1</v>
      </c>
    </row>
    <row r="215" spans="1:14" x14ac:dyDescent="0.3">
      <c r="A215" s="5" t="s">
        <v>270</v>
      </c>
      <c r="B215"/>
      <c r="C215"/>
      <c r="D215"/>
      <c r="E215"/>
      <c r="F215"/>
      <c r="G215"/>
      <c r="H215"/>
      <c r="I215"/>
      <c r="J215"/>
      <c r="K215"/>
      <c r="L215"/>
      <c r="M215" s="1">
        <f t="shared" si="28"/>
        <v>0</v>
      </c>
      <c r="N215" s="1">
        <f t="shared" si="29"/>
        <v>0</v>
      </c>
    </row>
    <row r="216" spans="1:14" x14ac:dyDescent="0.3">
      <c r="A216" s="5" t="s">
        <v>97</v>
      </c>
      <c r="B216"/>
      <c r="C216"/>
      <c r="D216"/>
      <c r="E216"/>
      <c r="F216"/>
      <c r="G216"/>
      <c r="H216"/>
      <c r="I216"/>
      <c r="J216"/>
      <c r="K216"/>
      <c r="L216"/>
      <c r="M216" s="1">
        <f t="shared" si="28"/>
        <v>0</v>
      </c>
      <c r="N216" s="1">
        <f t="shared" si="29"/>
        <v>0</v>
      </c>
    </row>
    <row r="217" spans="1:14" x14ac:dyDescent="0.3">
      <c r="A217" s="5" t="s">
        <v>176</v>
      </c>
      <c r="B217"/>
      <c r="C217"/>
      <c r="D217"/>
      <c r="E217"/>
      <c r="F217">
        <f>100+245</f>
        <v>345</v>
      </c>
      <c r="G217"/>
      <c r="H217"/>
      <c r="I217"/>
      <c r="J217"/>
      <c r="K217"/>
      <c r="L217"/>
      <c r="M217" s="1">
        <f t="shared" si="28"/>
        <v>345</v>
      </c>
      <c r="N217" s="1">
        <f t="shared" si="29"/>
        <v>1</v>
      </c>
    </row>
    <row r="218" spans="1:14" x14ac:dyDescent="0.3">
      <c r="A218" s="5" t="s">
        <v>346</v>
      </c>
      <c r="B218"/>
      <c r="C218"/>
      <c r="D218"/>
      <c r="E218"/>
      <c r="F218"/>
      <c r="G218">
        <f>100+125</f>
        <v>225</v>
      </c>
      <c r="H218"/>
      <c r="I218">
        <f>100+165+10</f>
        <v>275</v>
      </c>
      <c r="J218"/>
      <c r="K218"/>
      <c r="L218"/>
      <c r="M218" s="1">
        <f t="shared" ref="M218" si="34">SUM(B218:L218)</f>
        <v>500</v>
      </c>
      <c r="N218" s="1">
        <f t="shared" ref="N218" si="35">COUNT(B218:K218)</f>
        <v>2</v>
      </c>
    </row>
    <row r="219" spans="1:14" x14ac:dyDescent="0.3">
      <c r="A219" s="5" t="s">
        <v>213</v>
      </c>
      <c r="B219">
        <f>100+76</f>
        <v>176</v>
      </c>
      <c r="C219"/>
      <c r="D219"/>
      <c r="E219">
        <v>100</v>
      </c>
      <c r="F219">
        <f>100+245</f>
        <v>345</v>
      </c>
      <c r="G219">
        <f>100+125</f>
        <v>225</v>
      </c>
      <c r="H219">
        <v>100</v>
      </c>
      <c r="I219">
        <f>100+165</f>
        <v>265</v>
      </c>
      <c r="J219"/>
      <c r="K219"/>
      <c r="L219"/>
      <c r="M219" s="1">
        <f t="shared" si="28"/>
        <v>1211</v>
      </c>
      <c r="N219" s="1">
        <f t="shared" si="29"/>
        <v>6</v>
      </c>
    </row>
    <row r="220" spans="1:14" x14ac:dyDescent="0.3">
      <c r="A220" s="5" t="s">
        <v>223</v>
      </c>
      <c r="B220">
        <v>100</v>
      </c>
      <c r="C220"/>
      <c r="D220">
        <v>100</v>
      </c>
      <c r="E220">
        <f>100+71</f>
        <v>171</v>
      </c>
      <c r="F220">
        <f>100+245</f>
        <v>345</v>
      </c>
      <c r="G220">
        <f>100+85</f>
        <v>185</v>
      </c>
      <c r="H220">
        <v>100</v>
      </c>
      <c r="I220"/>
      <c r="J220"/>
      <c r="K220"/>
      <c r="L220"/>
      <c r="M220" s="1">
        <f t="shared" si="28"/>
        <v>1001</v>
      </c>
      <c r="N220" s="1">
        <f t="shared" si="29"/>
        <v>6</v>
      </c>
    </row>
    <row r="221" spans="1:14" x14ac:dyDescent="0.3">
      <c r="A221" s="5" t="s">
        <v>358</v>
      </c>
      <c r="B221"/>
      <c r="C221"/>
      <c r="D221"/>
      <c r="E221"/>
      <c r="F221"/>
      <c r="G221">
        <v>100</v>
      </c>
      <c r="H221"/>
      <c r="I221"/>
      <c r="J221"/>
      <c r="K221"/>
      <c r="L221"/>
      <c r="M221" s="1">
        <f t="shared" ref="M221" si="36">SUM(B221:L221)</f>
        <v>100</v>
      </c>
      <c r="N221" s="1">
        <f t="shared" ref="N221" si="37">COUNT(B221:K221)</f>
        <v>1</v>
      </c>
    </row>
    <row r="222" spans="1:14" x14ac:dyDescent="0.3">
      <c r="A222" s="5" t="s">
        <v>228</v>
      </c>
      <c r="B222">
        <f>100+76</f>
        <v>176</v>
      </c>
      <c r="C222"/>
      <c r="D222"/>
      <c r="F222">
        <f>100+245</f>
        <v>345</v>
      </c>
      <c r="G222">
        <f>100+60</f>
        <v>160</v>
      </c>
      <c r="H222"/>
      <c r="I222"/>
      <c r="J222"/>
      <c r="K222">
        <v>100</v>
      </c>
      <c r="L222"/>
      <c r="M222" s="1">
        <f t="shared" si="28"/>
        <v>781</v>
      </c>
      <c r="N222" s="1">
        <f t="shared" si="29"/>
        <v>4</v>
      </c>
    </row>
    <row r="223" spans="1:14" x14ac:dyDescent="0.3">
      <c r="A223" s="5" t="s">
        <v>50</v>
      </c>
      <c r="B223"/>
      <c r="C223"/>
      <c r="D223"/>
      <c r="E223"/>
      <c r="F223"/>
      <c r="G223"/>
      <c r="H223"/>
      <c r="I223"/>
      <c r="J223"/>
      <c r="K223"/>
      <c r="L223"/>
      <c r="M223" s="1">
        <f t="shared" si="28"/>
        <v>0</v>
      </c>
      <c r="N223" s="1">
        <f t="shared" si="29"/>
        <v>0</v>
      </c>
    </row>
    <row r="224" spans="1:14" x14ac:dyDescent="0.3">
      <c r="A224" s="5" t="s">
        <v>162</v>
      </c>
      <c r="B224"/>
      <c r="C224"/>
      <c r="D224"/>
      <c r="E224"/>
      <c r="F224"/>
      <c r="G224"/>
      <c r="H224"/>
      <c r="I224"/>
      <c r="J224"/>
      <c r="K224"/>
      <c r="L224"/>
      <c r="M224" s="1">
        <f t="shared" si="28"/>
        <v>0</v>
      </c>
      <c r="N224" s="1">
        <f t="shared" si="29"/>
        <v>0</v>
      </c>
    </row>
    <row r="225" spans="1:14" x14ac:dyDescent="0.3">
      <c r="A225" s="5" t="s">
        <v>106</v>
      </c>
      <c r="B225"/>
      <c r="C225"/>
      <c r="D225"/>
      <c r="E225"/>
      <c r="F225"/>
      <c r="G225"/>
      <c r="H225"/>
      <c r="I225"/>
      <c r="J225"/>
      <c r="K225"/>
      <c r="L225"/>
      <c r="M225" s="1">
        <f t="shared" si="28"/>
        <v>0</v>
      </c>
      <c r="N225" s="1">
        <f t="shared" si="29"/>
        <v>0</v>
      </c>
    </row>
    <row r="226" spans="1:14" x14ac:dyDescent="0.3">
      <c r="A226" s="5" t="s">
        <v>118</v>
      </c>
      <c r="B226"/>
      <c r="C226"/>
      <c r="D226"/>
      <c r="E226"/>
      <c r="F226"/>
      <c r="G226"/>
      <c r="H226"/>
      <c r="I226"/>
      <c r="J226"/>
      <c r="K226"/>
      <c r="L226"/>
      <c r="M226" s="1">
        <f t="shared" si="28"/>
        <v>0</v>
      </c>
      <c r="N226" s="1">
        <f t="shared" si="29"/>
        <v>0</v>
      </c>
    </row>
    <row r="227" spans="1:14" x14ac:dyDescent="0.3">
      <c r="A227" s="5" t="s">
        <v>311</v>
      </c>
      <c r="B227"/>
      <c r="C227"/>
      <c r="D227">
        <v>100</v>
      </c>
      <c r="E227"/>
      <c r="F227"/>
      <c r="G227"/>
      <c r="H227"/>
      <c r="I227"/>
      <c r="J227"/>
      <c r="K227"/>
      <c r="L227"/>
      <c r="M227" s="1">
        <f t="shared" si="28"/>
        <v>100</v>
      </c>
      <c r="N227" s="1">
        <f t="shared" si="29"/>
        <v>1</v>
      </c>
    </row>
    <row r="228" spans="1:14" x14ac:dyDescent="0.3">
      <c r="A228" s="5" t="s">
        <v>77</v>
      </c>
      <c r="B228">
        <v>100</v>
      </c>
      <c r="C228"/>
      <c r="D228">
        <v>100</v>
      </c>
      <c r="E228"/>
      <c r="F228">
        <v>100</v>
      </c>
      <c r="G228"/>
      <c r="H228"/>
      <c r="I228"/>
      <c r="J228"/>
      <c r="K228"/>
      <c r="L228"/>
      <c r="M228" s="1">
        <f t="shared" si="28"/>
        <v>300</v>
      </c>
      <c r="N228" s="1">
        <f t="shared" si="29"/>
        <v>3</v>
      </c>
    </row>
    <row r="229" spans="1:14" x14ac:dyDescent="0.3">
      <c r="A229" s="5" t="s">
        <v>210</v>
      </c>
      <c r="B229">
        <f>100+75</f>
        <v>175</v>
      </c>
      <c r="C229">
        <v>100</v>
      </c>
      <c r="D229">
        <f>100+95</f>
        <v>195</v>
      </c>
      <c r="E229">
        <f>100+142</f>
        <v>242</v>
      </c>
      <c r="F229">
        <v>100</v>
      </c>
      <c r="G229">
        <f>100+105</f>
        <v>205</v>
      </c>
      <c r="H229">
        <v>100</v>
      </c>
      <c r="I229">
        <f>100+10</f>
        <v>110</v>
      </c>
      <c r="J229">
        <f>100+360</f>
        <v>460</v>
      </c>
      <c r="K229">
        <v>100</v>
      </c>
      <c r="L229"/>
      <c r="M229" s="1">
        <f t="shared" si="28"/>
        <v>1787</v>
      </c>
      <c r="N229" s="1">
        <f t="shared" si="29"/>
        <v>10</v>
      </c>
    </row>
    <row r="230" spans="1:14" x14ac:dyDescent="0.3">
      <c r="A230" s="5" t="s">
        <v>335</v>
      </c>
      <c r="B230"/>
      <c r="C230"/>
      <c r="D230"/>
      <c r="E230"/>
      <c r="F230">
        <v>100</v>
      </c>
      <c r="G230">
        <v>100</v>
      </c>
      <c r="H230"/>
      <c r="I230"/>
      <c r="J230"/>
      <c r="K230"/>
      <c r="L230"/>
      <c r="M230" s="1">
        <f t="shared" si="28"/>
        <v>200</v>
      </c>
      <c r="N230" s="1">
        <f t="shared" si="29"/>
        <v>2</v>
      </c>
    </row>
    <row r="231" spans="1:14" x14ac:dyDescent="0.3">
      <c r="A231" s="5" t="s">
        <v>40</v>
      </c>
      <c r="B231"/>
      <c r="C231">
        <v>100</v>
      </c>
      <c r="D231">
        <f>100+20</f>
        <v>120</v>
      </c>
      <c r="E231"/>
      <c r="F231">
        <v>100</v>
      </c>
      <c r="G231">
        <f>100+85</f>
        <v>185</v>
      </c>
      <c r="H231"/>
      <c r="I231"/>
      <c r="J231"/>
      <c r="K231">
        <v>100</v>
      </c>
      <c r="L231"/>
      <c r="M231" s="1">
        <f t="shared" si="28"/>
        <v>605</v>
      </c>
      <c r="N231" s="1">
        <f t="shared" si="29"/>
        <v>5</v>
      </c>
    </row>
    <row r="232" spans="1:14" x14ac:dyDescent="0.3">
      <c r="A232" s="5" t="s">
        <v>19</v>
      </c>
      <c r="B232">
        <v>100</v>
      </c>
      <c r="C232">
        <v>100</v>
      </c>
      <c r="D232">
        <f>100+50</f>
        <v>150</v>
      </c>
      <c r="E232">
        <f>100+142</f>
        <v>242</v>
      </c>
      <c r="F232"/>
      <c r="G232"/>
      <c r="H232">
        <f>100+77</f>
        <v>177</v>
      </c>
      <c r="I232"/>
      <c r="J232"/>
      <c r="K232"/>
      <c r="L232"/>
      <c r="M232" s="1">
        <f t="shared" si="28"/>
        <v>769</v>
      </c>
      <c r="N232" s="1">
        <f t="shared" si="29"/>
        <v>5</v>
      </c>
    </row>
    <row r="233" spans="1:14" x14ac:dyDescent="0.3">
      <c r="A233" s="5" t="s">
        <v>193</v>
      </c>
      <c r="B233"/>
      <c r="C233"/>
      <c r="D233"/>
      <c r="E233"/>
      <c r="F233"/>
      <c r="G233"/>
      <c r="H233"/>
      <c r="I233"/>
      <c r="J233"/>
      <c r="K233"/>
      <c r="L233"/>
      <c r="M233" s="1">
        <f t="shared" si="28"/>
        <v>0</v>
      </c>
      <c r="N233" s="1">
        <f t="shared" si="29"/>
        <v>0</v>
      </c>
    </row>
    <row r="234" spans="1:14" x14ac:dyDescent="0.3">
      <c r="A234" s="5" t="s">
        <v>281</v>
      </c>
      <c r="B234">
        <f>100+92.5</f>
        <v>192.5</v>
      </c>
      <c r="C234">
        <f>100+75</f>
        <v>175</v>
      </c>
      <c r="D234">
        <v>100</v>
      </c>
      <c r="E234">
        <f>100+71</f>
        <v>171</v>
      </c>
      <c r="F234"/>
      <c r="G234"/>
      <c r="H234">
        <v>100</v>
      </c>
      <c r="I234">
        <v>100</v>
      </c>
      <c r="J234"/>
      <c r="K234">
        <v>100</v>
      </c>
      <c r="L234"/>
      <c r="M234" s="1">
        <f t="shared" si="28"/>
        <v>938.5</v>
      </c>
      <c r="N234" s="1">
        <f t="shared" si="29"/>
        <v>7</v>
      </c>
    </row>
    <row r="235" spans="1:14" x14ac:dyDescent="0.3">
      <c r="A235" s="5" t="s">
        <v>282</v>
      </c>
      <c r="B235">
        <f>100+10</f>
        <v>110</v>
      </c>
      <c r="C235"/>
      <c r="D235"/>
      <c r="E235"/>
      <c r="F235"/>
      <c r="G235"/>
      <c r="H235"/>
      <c r="I235"/>
      <c r="J235"/>
      <c r="K235"/>
      <c r="L235"/>
      <c r="M235" s="1">
        <f t="shared" si="28"/>
        <v>110</v>
      </c>
      <c r="N235" s="1">
        <f t="shared" si="29"/>
        <v>1</v>
      </c>
    </row>
    <row r="236" spans="1:14" x14ac:dyDescent="0.3">
      <c r="A236" s="5" t="s">
        <v>172</v>
      </c>
      <c r="B236"/>
      <c r="C236"/>
      <c r="D236"/>
      <c r="E236"/>
      <c r="F236"/>
      <c r="G236"/>
      <c r="H236"/>
      <c r="I236"/>
      <c r="J236"/>
      <c r="K236"/>
      <c r="L236"/>
      <c r="M236" s="1">
        <f t="shared" si="28"/>
        <v>0</v>
      </c>
      <c r="N236" s="1">
        <f t="shared" si="29"/>
        <v>0</v>
      </c>
    </row>
    <row r="237" spans="1:14" x14ac:dyDescent="0.3">
      <c r="A237" s="5" t="s">
        <v>167</v>
      </c>
      <c r="B237"/>
      <c r="C237"/>
      <c r="D237"/>
      <c r="E237"/>
      <c r="F237"/>
      <c r="G237"/>
      <c r="H237"/>
      <c r="I237"/>
      <c r="J237"/>
      <c r="K237"/>
      <c r="L237"/>
      <c r="M237" s="1">
        <f t="shared" si="28"/>
        <v>0</v>
      </c>
      <c r="N237" s="1">
        <f t="shared" si="29"/>
        <v>0</v>
      </c>
    </row>
    <row r="238" spans="1:14" x14ac:dyDescent="0.3">
      <c r="A238" s="5" t="s">
        <v>5</v>
      </c>
      <c r="B238">
        <v>100</v>
      </c>
      <c r="C238"/>
      <c r="D238"/>
      <c r="E238"/>
      <c r="F238"/>
      <c r="G238"/>
      <c r="H238"/>
      <c r="I238"/>
      <c r="J238"/>
      <c r="K238"/>
      <c r="L238"/>
      <c r="M238" s="1">
        <f t="shared" si="28"/>
        <v>100</v>
      </c>
      <c r="N238" s="1">
        <f t="shared" si="29"/>
        <v>1</v>
      </c>
    </row>
    <row r="239" spans="1:14" x14ac:dyDescent="0.3">
      <c r="A239" s="5" t="s">
        <v>184</v>
      </c>
      <c r="B239"/>
      <c r="C239"/>
      <c r="D239"/>
      <c r="E239"/>
      <c r="F239">
        <v>100</v>
      </c>
      <c r="G239">
        <f>100+85</f>
        <v>185</v>
      </c>
      <c r="H239"/>
      <c r="I239"/>
      <c r="J239"/>
      <c r="K239"/>
      <c r="L239"/>
      <c r="M239" s="1">
        <f t="shared" si="28"/>
        <v>285</v>
      </c>
      <c r="N239" s="1">
        <f t="shared" si="29"/>
        <v>2</v>
      </c>
    </row>
    <row r="240" spans="1:14" x14ac:dyDescent="0.3">
      <c r="A240" s="5" t="s">
        <v>237</v>
      </c>
      <c r="B240"/>
      <c r="C240">
        <v>100</v>
      </c>
      <c r="D240"/>
      <c r="E240"/>
      <c r="F240"/>
      <c r="G240"/>
      <c r="H240"/>
      <c r="I240"/>
      <c r="J240"/>
      <c r="K240"/>
      <c r="L240"/>
      <c r="M240" s="1">
        <f t="shared" si="28"/>
        <v>100</v>
      </c>
      <c r="N240" s="1">
        <f t="shared" si="29"/>
        <v>1</v>
      </c>
    </row>
    <row r="241" spans="1:14" x14ac:dyDescent="0.3">
      <c r="A241" s="5" t="s">
        <v>286</v>
      </c>
      <c r="B241">
        <v>100</v>
      </c>
      <c r="C241">
        <v>100</v>
      </c>
      <c r="D241"/>
      <c r="E241">
        <v>100</v>
      </c>
      <c r="F241"/>
      <c r="G241"/>
      <c r="H241"/>
      <c r="I241"/>
      <c r="J241"/>
      <c r="K241"/>
      <c r="L241"/>
      <c r="M241" s="1">
        <f t="shared" si="28"/>
        <v>300</v>
      </c>
      <c r="N241" s="1">
        <f t="shared" si="29"/>
        <v>3</v>
      </c>
    </row>
    <row r="242" spans="1:14" x14ac:dyDescent="0.3">
      <c r="A242" s="5" t="s">
        <v>271</v>
      </c>
      <c r="B242"/>
      <c r="C242"/>
      <c r="D242"/>
      <c r="E242">
        <v>100</v>
      </c>
      <c r="F242"/>
      <c r="G242"/>
      <c r="H242">
        <v>100</v>
      </c>
      <c r="I242">
        <v>100</v>
      </c>
      <c r="J242"/>
      <c r="K242"/>
      <c r="L242"/>
      <c r="M242" s="1">
        <f t="shared" si="28"/>
        <v>300</v>
      </c>
      <c r="N242" s="1">
        <f t="shared" si="29"/>
        <v>3</v>
      </c>
    </row>
    <row r="243" spans="1:14" x14ac:dyDescent="0.3">
      <c r="A243" s="5" t="s">
        <v>81</v>
      </c>
      <c r="B243"/>
      <c r="C243"/>
      <c r="D243"/>
      <c r="E243"/>
      <c r="F243"/>
      <c r="G243"/>
      <c r="H243">
        <v>100</v>
      </c>
      <c r="I243"/>
      <c r="J243"/>
      <c r="K243"/>
      <c r="L243"/>
      <c r="M243" s="1">
        <f t="shared" si="28"/>
        <v>100</v>
      </c>
      <c r="N243" s="1">
        <f t="shared" si="29"/>
        <v>1</v>
      </c>
    </row>
    <row r="244" spans="1:14" x14ac:dyDescent="0.3">
      <c r="A244" s="5" t="s">
        <v>154</v>
      </c>
      <c r="B244"/>
      <c r="C244"/>
      <c r="D244"/>
      <c r="E244"/>
      <c r="F244"/>
      <c r="G244"/>
      <c r="H244"/>
      <c r="I244"/>
      <c r="J244"/>
      <c r="K244"/>
      <c r="L244"/>
      <c r="M244" s="1">
        <f t="shared" si="28"/>
        <v>0</v>
      </c>
      <c r="N244" s="1">
        <f t="shared" si="29"/>
        <v>0</v>
      </c>
    </row>
    <row r="245" spans="1:14" x14ac:dyDescent="0.3">
      <c r="A245" s="5" t="s">
        <v>272</v>
      </c>
      <c r="B245">
        <f>100+96</f>
        <v>196</v>
      </c>
      <c r="C245">
        <v>100</v>
      </c>
      <c r="D245">
        <v>100</v>
      </c>
      <c r="E245">
        <f>100+71</f>
        <v>171</v>
      </c>
      <c r="F245">
        <v>100</v>
      </c>
      <c r="G245">
        <v>100</v>
      </c>
      <c r="H245">
        <v>100</v>
      </c>
      <c r="I245"/>
      <c r="J245"/>
      <c r="K245"/>
      <c r="L245"/>
      <c r="M245" s="1">
        <f t="shared" si="28"/>
        <v>867</v>
      </c>
      <c r="N245" s="1">
        <f t="shared" si="29"/>
        <v>7</v>
      </c>
    </row>
    <row r="246" spans="1:14" x14ac:dyDescent="0.3">
      <c r="A246" s="5" t="s">
        <v>250</v>
      </c>
      <c r="B246"/>
      <c r="C246">
        <v>100</v>
      </c>
      <c r="D246"/>
      <c r="E246"/>
      <c r="F246"/>
      <c r="G246"/>
      <c r="H246"/>
      <c r="I246"/>
      <c r="J246"/>
      <c r="K246"/>
      <c r="L246"/>
      <c r="M246" s="1">
        <f t="shared" si="28"/>
        <v>100</v>
      </c>
      <c r="N246" s="1">
        <f t="shared" si="29"/>
        <v>1</v>
      </c>
    </row>
    <row r="247" spans="1:14" x14ac:dyDescent="0.3">
      <c r="A247" s="5" t="s">
        <v>316</v>
      </c>
      <c r="B247"/>
      <c r="C247"/>
      <c r="D247"/>
      <c r="E247">
        <f>100+71</f>
        <v>171</v>
      </c>
      <c r="F247">
        <f>100+245</f>
        <v>345</v>
      </c>
      <c r="G247">
        <v>100</v>
      </c>
      <c r="H247">
        <f>100+230</f>
        <v>330</v>
      </c>
      <c r="I247">
        <f>100+165</f>
        <v>265</v>
      </c>
      <c r="J247">
        <f>100+200</f>
        <v>300</v>
      </c>
      <c r="K247">
        <v>100</v>
      </c>
      <c r="L247"/>
      <c r="M247" s="1">
        <f t="shared" si="28"/>
        <v>1611</v>
      </c>
      <c r="N247" s="1">
        <f t="shared" si="29"/>
        <v>7</v>
      </c>
    </row>
    <row r="248" spans="1:14" x14ac:dyDescent="0.3">
      <c r="A248" s="5" t="s">
        <v>141</v>
      </c>
      <c r="B248"/>
      <c r="C248">
        <f>100+10</f>
        <v>110</v>
      </c>
      <c r="D248">
        <v>100</v>
      </c>
      <c r="E248">
        <v>100</v>
      </c>
      <c r="F248">
        <v>100</v>
      </c>
      <c r="G248">
        <v>100</v>
      </c>
      <c r="H248"/>
      <c r="I248">
        <v>100</v>
      </c>
      <c r="J248">
        <v>100</v>
      </c>
      <c r="K248">
        <v>100</v>
      </c>
      <c r="L248"/>
      <c r="M248" s="1">
        <f t="shared" si="28"/>
        <v>810</v>
      </c>
      <c r="N248" s="1">
        <f t="shared" si="29"/>
        <v>8</v>
      </c>
    </row>
    <row r="249" spans="1:14" x14ac:dyDescent="0.3">
      <c r="A249" s="5" t="s">
        <v>336</v>
      </c>
      <c r="B249"/>
      <c r="C249"/>
      <c r="D249"/>
      <c r="E249"/>
      <c r="F249">
        <v>100</v>
      </c>
      <c r="G249"/>
      <c r="H249"/>
      <c r="I249"/>
      <c r="J249"/>
      <c r="K249"/>
      <c r="L249"/>
      <c r="M249" s="1">
        <f t="shared" si="28"/>
        <v>100</v>
      </c>
      <c r="N249" s="1">
        <f t="shared" si="29"/>
        <v>1</v>
      </c>
    </row>
    <row r="250" spans="1:14" x14ac:dyDescent="0.3">
      <c r="A250" s="5" t="s">
        <v>324</v>
      </c>
      <c r="B250"/>
      <c r="C250"/>
      <c r="D250"/>
      <c r="E250">
        <v>100</v>
      </c>
      <c r="F250"/>
      <c r="G250"/>
      <c r="H250"/>
      <c r="I250"/>
      <c r="J250"/>
      <c r="K250"/>
      <c r="L250"/>
      <c r="M250" s="1">
        <f t="shared" si="28"/>
        <v>100</v>
      </c>
      <c r="N250" s="1">
        <f t="shared" si="29"/>
        <v>1</v>
      </c>
    </row>
    <row r="251" spans="1:14" x14ac:dyDescent="0.3">
      <c r="A251" s="5" t="s">
        <v>16</v>
      </c>
      <c r="B251">
        <v>100</v>
      </c>
      <c r="C251">
        <v>100</v>
      </c>
      <c r="D251"/>
      <c r="E251"/>
      <c r="F251"/>
      <c r="G251"/>
      <c r="H251"/>
      <c r="I251"/>
      <c r="J251"/>
      <c r="K251"/>
      <c r="L251"/>
      <c r="M251" s="1">
        <f t="shared" si="28"/>
        <v>200</v>
      </c>
      <c r="N251" s="1">
        <f t="shared" si="29"/>
        <v>2</v>
      </c>
    </row>
    <row r="252" spans="1:14" x14ac:dyDescent="0.3">
      <c r="A252" s="5" t="s">
        <v>112</v>
      </c>
      <c r="B252"/>
      <c r="C252">
        <v>100</v>
      </c>
      <c r="D252"/>
      <c r="E252"/>
      <c r="F252">
        <v>100</v>
      </c>
      <c r="G252"/>
      <c r="H252"/>
      <c r="I252"/>
      <c r="J252"/>
      <c r="K252"/>
      <c r="L252"/>
      <c r="M252" s="1">
        <f t="shared" si="28"/>
        <v>200</v>
      </c>
      <c r="N252" s="1">
        <f t="shared" si="29"/>
        <v>2</v>
      </c>
    </row>
    <row r="253" spans="1:14" x14ac:dyDescent="0.3">
      <c r="A253" s="5" t="s">
        <v>224</v>
      </c>
      <c r="B253">
        <v>100</v>
      </c>
      <c r="C253"/>
      <c r="D253"/>
      <c r="E253"/>
      <c r="F253"/>
      <c r="G253"/>
      <c r="H253"/>
      <c r="I253"/>
      <c r="J253">
        <v>100</v>
      </c>
      <c r="K253">
        <f>100+27.5</f>
        <v>127.5</v>
      </c>
      <c r="L253"/>
      <c r="M253" s="1">
        <f t="shared" si="28"/>
        <v>327.5</v>
      </c>
      <c r="N253" s="1">
        <f t="shared" si="29"/>
        <v>3</v>
      </c>
    </row>
    <row r="254" spans="1:14" x14ac:dyDescent="0.3">
      <c r="A254" s="5" t="s">
        <v>168</v>
      </c>
      <c r="B254"/>
      <c r="C254"/>
      <c r="D254"/>
      <c r="E254"/>
      <c r="F254"/>
      <c r="G254"/>
      <c r="H254"/>
      <c r="I254"/>
      <c r="J254"/>
      <c r="K254"/>
      <c r="L254"/>
      <c r="M254" s="1">
        <f t="shared" si="28"/>
        <v>0</v>
      </c>
      <c r="N254" s="1">
        <f t="shared" si="29"/>
        <v>0</v>
      </c>
    </row>
    <row r="255" spans="1:14" x14ac:dyDescent="0.3">
      <c r="A255" s="5" t="s">
        <v>46</v>
      </c>
      <c r="B255"/>
      <c r="C255"/>
      <c r="D255"/>
      <c r="E255"/>
      <c r="F255"/>
      <c r="G255"/>
      <c r="H255"/>
      <c r="I255"/>
      <c r="J255"/>
      <c r="K255"/>
      <c r="L255"/>
      <c r="M255" s="1">
        <f t="shared" si="28"/>
        <v>0</v>
      </c>
      <c r="N255" s="1">
        <f t="shared" si="29"/>
        <v>0</v>
      </c>
    </row>
    <row r="256" spans="1:14" x14ac:dyDescent="0.3">
      <c r="A256" s="5" t="s">
        <v>252</v>
      </c>
      <c r="B256">
        <v>100</v>
      </c>
      <c r="C256"/>
      <c r="D256"/>
      <c r="E256"/>
      <c r="F256"/>
      <c r="G256"/>
      <c r="H256"/>
      <c r="I256"/>
      <c r="J256"/>
      <c r="K256"/>
      <c r="L256"/>
      <c r="M256" s="1">
        <f t="shared" si="28"/>
        <v>100</v>
      </c>
      <c r="N256" s="1">
        <f t="shared" si="29"/>
        <v>1</v>
      </c>
    </row>
    <row r="257" spans="1:14" x14ac:dyDescent="0.3">
      <c r="A257" s="5" t="s">
        <v>150</v>
      </c>
      <c r="B257"/>
      <c r="C257"/>
      <c r="D257"/>
      <c r="E257"/>
      <c r="F257"/>
      <c r="G257"/>
      <c r="H257"/>
      <c r="I257"/>
      <c r="J257"/>
      <c r="K257"/>
      <c r="L257"/>
      <c r="M257" s="1">
        <f t="shared" si="28"/>
        <v>0</v>
      </c>
      <c r="N257" s="1">
        <f t="shared" si="29"/>
        <v>0</v>
      </c>
    </row>
    <row r="258" spans="1:14" x14ac:dyDescent="0.3">
      <c r="A258" s="5" t="s">
        <v>26</v>
      </c>
      <c r="B258">
        <f>100+55</f>
        <v>155</v>
      </c>
      <c r="C258">
        <v>100</v>
      </c>
      <c r="D258">
        <v>100</v>
      </c>
      <c r="E258">
        <f>100+248.5+20</f>
        <v>368.5</v>
      </c>
      <c r="F258">
        <v>100</v>
      </c>
      <c r="G258">
        <v>100</v>
      </c>
      <c r="H258">
        <f>100+20</f>
        <v>120</v>
      </c>
      <c r="I258">
        <v>100</v>
      </c>
      <c r="J258">
        <f>100+360</f>
        <v>460</v>
      </c>
      <c r="K258">
        <f>100+82.5</f>
        <v>182.5</v>
      </c>
      <c r="L258"/>
      <c r="M258" s="1">
        <f t="shared" si="28"/>
        <v>1786</v>
      </c>
      <c r="N258" s="1">
        <f t="shared" si="29"/>
        <v>10</v>
      </c>
    </row>
    <row r="259" spans="1:14" x14ac:dyDescent="0.3">
      <c r="A259" s="5" t="s">
        <v>143</v>
      </c>
      <c r="B259">
        <v>100</v>
      </c>
      <c r="C259">
        <v>100</v>
      </c>
      <c r="D259">
        <f>100+30</f>
        <v>130</v>
      </c>
      <c r="E259">
        <v>100</v>
      </c>
      <c r="F259">
        <v>100</v>
      </c>
      <c r="G259">
        <v>100</v>
      </c>
      <c r="H259">
        <v>100</v>
      </c>
      <c r="I259">
        <v>100</v>
      </c>
      <c r="J259"/>
      <c r="K259"/>
      <c r="L259"/>
      <c r="M259" s="1">
        <f t="shared" si="28"/>
        <v>830</v>
      </c>
      <c r="N259" s="1">
        <f t="shared" si="29"/>
        <v>8</v>
      </c>
    </row>
    <row r="260" spans="1:14" x14ac:dyDescent="0.3">
      <c r="A260" s="5" t="s">
        <v>124</v>
      </c>
      <c r="B260"/>
      <c r="C260"/>
      <c r="D260"/>
      <c r="E260"/>
      <c r="F260"/>
      <c r="G260"/>
      <c r="H260"/>
      <c r="I260"/>
      <c r="J260"/>
      <c r="K260"/>
      <c r="L260"/>
      <c r="M260" s="1">
        <f t="shared" si="28"/>
        <v>0</v>
      </c>
      <c r="N260" s="1">
        <f t="shared" si="29"/>
        <v>0</v>
      </c>
    </row>
    <row r="261" spans="1:14" x14ac:dyDescent="0.3">
      <c r="A261" s="5" t="s">
        <v>215</v>
      </c>
      <c r="B261">
        <v>100</v>
      </c>
      <c r="C261">
        <v>100</v>
      </c>
      <c r="D261"/>
      <c r="E261">
        <v>100</v>
      </c>
      <c r="F261"/>
      <c r="G261"/>
      <c r="H261"/>
      <c r="I261"/>
      <c r="J261"/>
      <c r="K261"/>
      <c r="L261"/>
      <c r="M261" s="1">
        <f t="shared" si="28"/>
        <v>300</v>
      </c>
      <c r="N261" s="1">
        <f t="shared" si="29"/>
        <v>3</v>
      </c>
    </row>
    <row r="262" spans="1:14" x14ac:dyDescent="0.3">
      <c r="A262" s="5" t="s">
        <v>254</v>
      </c>
      <c r="B262"/>
      <c r="C262"/>
      <c r="D262"/>
      <c r="E262"/>
      <c r="F262"/>
      <c r="G262"/>
      <c r="H262"/>
      <c r="I262"/>
      <c r="J262"/>
      <c r="K262"/>
      <c r="L262"/>
      <c r="M262" s="1">
        <f t="shared" si="28"/>
        <v>0</v>
      </c>
      <c r="N262" s="1">
        <f t="shared" si="29"/>
        <v>0</v>
      </c>
    </row>
    <row r="263" spans="1:14" x14ac:dyDescent="0.3">
      <c r="A263" s="5" t="s">
        <v>36</v>
      </c>
      <c r="B263">
        <v>100</v>
      </c>
      <c r="C263"/>
      <c r="D263"/>
      <c r="E263"/>
      <c r="F263"/>
      <c r="G263"/>
      <c r="H263"/>
      <c r="I263"/>
      <c r="J263"/>
      <c r="K263"/>
      <c r="L263"/>
      <c r="M263" s="1">
        <f t="shared" si="28"/>
        <v>100</v>
      </c>
      <c r="N263" s="1">
        <f t="shared" si="29"/>
        <v>1</v>
      </c>
    </row>
    <row r="264" spans="1:14" x14ac:dyDescent="0.3">
      <c r="A264" s="5" t="s">
        <v>354</v>
      </c>
      <c r="B264"/>
      <c r="C264"/>
      <c r="D264"/>
      <c r="E264"/>
      <c r="F264"/>
      <c r="G264">
        <v>100</v>
      </c>
      <c r="H264"/>
      <c r="I264"/>
      <c r="J264"/>
      <c r="K264"/>
      <c r="L264"/>
      <c r="M264" s="1">
        <f t="shared" ref="M264:M265" si="38">SUM(B264:L264)</f>
        <v>100</v>
      </c>
      <c r="N264" s="1">
        <f t="shared" ref="N264:N265" si="39">COUNT(B264:K264)</f>
        <v>1</v>
      </c>
    </row>
    <row r="265" spans="1:14" x14ac:dyDescent="0.3">
      <c r="A265" s="5" t="s">
        <v>355</v>
      </c>
      <c r="B265"/>
      <c r="C265"/>
      <c r="D265"/>
      <c r="E265"/>
      <c r="F265"/>
      <c r="G265">
        <v>100</v>
      </c>
      <c r="H265"/>
      <c r="I265"/>
      <c r="J265"/>
      <c r="K265"/>
      <c r="L265"/>
      <c r="M265" s="1">
        <f t="shared" si="38"/>
        <v>100</v>
      </c>
      <c r="N265" s="1">
        <f t="shared" si="39"/>
        <v>1</v>
      </c>
    </row>
    <row r="266" spans="1:14" x14ac:dyDescent="0.3">
      <c r="A266" s="5" t="s">
        <v>183</v>
      </c>
      <c r="B266"/>
      <c r="C266"/>
      <c r="D266"/>
      <c r="E266"/>
      <c r="F266"/>
      <c r="G266"/>
      <c r="H266"/>
      <c r="I266"/>
      <c r="J266"/>
      <c r="K266"/>
      <c r="L266"/>
      <c r="M266" s="1">
        <f t="shared" si="28"/>
        <v>0</v>
      </c>
      <c r="N266" s="1">
        <f t="shared" si="29"/>
        <v>0</v>
      </c>
    </row>
    <row r="267" spans="1:14" x14ac:dyDescent="0.3">
      <c r="A267" s="5" t="s">
        <v>32</v>
      </c>
      <c r="B267">
        <v>100</v>
      </c>
      <c r="C267">
        <v>100</v>
      </c>
      <c r="D267"/>
      <c r="E267">
        <v>100</v>
      </c>
      <c r="F267">
        <f>100+245+20</f>
        <v>365</v>
      </c>
      <c r="G267">
        <v>100</v>
      </c>
      <c r="H267">
        <v>100</v>
      </c>
      <c r="I267"/>
      <c r="J267"/>
      <c r="K267">
        <f>100+27.5</f>
        <v>127.5</v>
      </c>
      <c r="L267"/>
      <c r="M267" s="1">
        <f t="shared" si="28"/>
        <v>992.5</v>
      </c>
      <c r="N267" s="1">
        <f t="shared" si="29"/>
        <v>7</v>
      </c>
    </row>
    <row r="268" spans="1:14" x14ac:dyDescent="0.3">
      <c r="A268" s="5" t="s">
        <v>273</v>
      </c>
      <c r="B268"/>
      <c r="C268"/>
      <c r="D268"/>
      <c r="E268"/>
      <c r="F268"/>
      <c r="G268"/>
      <c r="H268"/>
      <c r="I268"/>
      <c r="J268"/>
      <c r="K268"/>
      <c r="L268"/>
      <c r="M268" s="1">
        <f t="shared" si="28"/>
        <v>0</v>
      </c>
      <c r="N268" s="1">
        <f t="shared" si="29"/>
        <v>0</v>
      </c>
    </row>
    <row r="269" spans="1:14" x14ac:dyDescent="0.3">
      <c r="A269" s="5" t="s">
        <v>39</v>
      </c>
      <c r="B269">
        <f>100+112.5</f>
        <v>212.5</v>
      </c>
      <c r="C269">
        <v>100</v>
      </c>
      <c r="D269">
        <f>100+95+10</f>
        <v>205</v>
      </c>
      <c r="E269">
        <v>100</v>
      </c>
      <c r="F269">
        <f>100+70</f>
        <v>170</v>
      </c>
      <c r="G269">
        <v>100</v>
      </c>
      <c r="H269">
        <v>100</v>
      </c>
      <c r="I269">
        <v>100</v>
      </c>
      <c r="J269">
        <f>100+220</f>
        <v>320</v>
      </c>
      <c r="K269"/>
      <c r="L269"/>
      <c r="M269" s="1">
        <f t="shared" si="28"/>
        <v>1407.5</v>
      </c>
      <c r="N269" s="1">
        <f t="shared" si="29"/>
        <v>9</v>
      </c>
    </row>
    <row r="270" spans="1:14" x14ac:dyDescent="0.3">
      <c r="A270" s="5" t="s">
        <v>138</v>
      </c>
      <c r="B270"/>
      <c r="C270"/>
      <c r="D270"/>
      <c r="E270"/>
      <c r="F270"/>
      <c r="G270"/>
      <c r="H270"/>
      <c r="I270"/>
      <c r="J270"/>
      <c r="K270"/>
      <c r="L270"/>
      <c r="M270" s="1">
        <f t="shared" si="28"/>
        <v>0</v>
      </c>
      <c r="N270" s="1">
        <f t="shared" si="29"/>
        <v>0</v>
      </c>
    </row>
    <row r="271" spans="1:14" x14ac:dyDescent="0.3">
      <c r="A271" s="5" t="s">
        <v>166</v>
      </c>
      <c r="B271"/>
      <c r="C271"/>
      <c r="D271"/>
      <c r="E271"/>
      <c r="F271"/>
      <c r="G271"/>
      <c r="H271"/>
      <c r="I271"/>
      <c r="J271"/>
      <c r="K271"/>
      <c r="L271"/>
      <c r="M271" s="1">
        <f t="shared" si="28"/>
        <v>0</v>
      </c>
      <c r="N271" s="1">
        <f t="shared" si="29"/>
        <v>0</v>
      </c>
    </row>
    <row r="272" spans="1:14" x14ac:dyDescent="0.3">
      <c r="A272" s="5" t="s">
        <v>107</v>
      </c>
      <c r="B272">
        <f>100+96</f>
        <v>196</v>
      </c>
      <c r="C272"/>
      <c r="D272">
        <v>100</v>
      </c>
      <c r="E272"/>
      <c r="F272">
        <v>100</v>
      </c>
      <c r="G272">
        <f>100+125</f>
        <v>225</v>
      </c>
      <c r="H272">
        <v>100</v>
      </c>
      <c r="I272">
        <v>100</v>
      </c>
      <c r="J272"/>
      <c r="K272"/>
      <c r="L272"/>
      <c r="M272" s="1">
        <f t="shared" si="28"/>
        <v>821</v>
      </c>
      <c r="N272" s="1">
        <f t="shared" si="29"/>
        <v>6</v>
      </c>
    </row>
    <row r="273" spans="1:14" x14ac:dyDescent="0.3">
      <c r="A273" s="5" t="s">
        <v>102</v>
      </c>
      <c r="B273">
        <v>100</v>
      </c>
      <c r="C273">
        <v>100</v>
      </c>
      <c r="D273">
        <v>100</v>
      </c>
      <c r="E273">
        <v>100</v>
      </c>
      <c r="F273">
        <v>100</v>
      </c>
      <c r="G273">
        <v>100</v>
      </c>
      <c r="H273">
        <f>100+143</f>
        <v>243</v>
      </c>
      <c r="I273">
        <v>100</v>
      </c>
      <c r="J273">
        <f>100+280</f>
        <v>380</v>
      </c>
      <c r="K273"/>
      <c r="L273"/>
      <c r="M273" s="1">
        <f t="shared" si="28"/>
        <v>1323</v>
      </c>
      <c r="N273" s="1">
        <f t="shared" si="29"/>
        <v>9</v>
      </c>
    </row>
    <row r="274" spans="1:14" x14ac:dyDescent="0.3">
      <c r="A274" s="5" t="s">
        <v>274</v>
      </c>
      <c r="B274"/>
      <c r="C274"/>
      <c r="D274"/>
      <c r="E274"/>
      <c r="F274"/>
      <c r="G274"/>
      <c r="H274"/>
      <c r="I274"/>
      <c r="J274"/>
      <c r="K274"/>
      <c r="L274"/>
      <c r="M274" s="1">
        <f t="shared" si="28"/>
        <v>0</v>
      </c>
      <c r="N274" s="1">
        <f t="shared" si="29"/>
        <v>0</v>
      </c>
    </row>
    <row r="275" spans="1:14" x14ac:dyDescent="0.3">
      <c r="A275" s="5" t="s">
        <v>83</v>
      </c>
      <c r="B275"/>
      <c r="C275"/>
      <c r="D275"/>
      <c r="E275"/>
      <c r="F275"/>
      <c r="G275"/>
      <c r="H275"/>
      <c r="I275"/>
      <c r="J275"/>
      <c r="K275"/>
      <c r="L275"/>
      <c r="M275" s="1">
        <f t="shared" si="28"/>
        <v>0</v>
      </c>
      <c r="N275" s="1">
        <f t="shared" si="29"/>
        <v>0</v>
      </c>
    </row>
    <row r="276" spans="1:14" x14ac:dyDescent="0.3">
      <c r="A276" s="5" t="s">
        <v>110</v>
      </c>
      <c r="B276">
        <v>100</v>
      </c>
      <c r="C276">
        <v>100</v>
      </c>
      <c r="D276">
        <v>100</v>
      </c>
      <c r="E276">
        <v>100</v>
      </c>
      <c r="F276">
        <f>100+140</f>
        <v>240</v>
      </c>
      <c r="G276"/>
      <c r="H276">
        <v>100</v>
      </c>
      <c r="I276"/>
      <c r="J276"/>
      <c r="K276"/>
      <c r="L276"/>
      <c r="M276" s="1">
        <f t="shared" si="28"/>
        <v>740</v>
      </c>
      <c r="N276" s="1">
        <f t="shared" si="29"/>
        <v>6</v>
      </c>
    </row>
    <row r="277" spans="1:14" x14ac:dyDescent="0.3">
      <c r="A277" s="5" t="s">
        <v>342</v>
      </c>
      <c r="B277"/>
      <c r="C277"/>
      <c r="D277"/>
      <c r="E277"/>
      <c r="F277">
        <v>100</v>
      </c>
      <c r="G277"/>
      <c r="H277"/>
      <c r="I277"/>
      <c r="J277"/>
      <c r="K277"/>
      <c r="L277"/>
      <c r="M277" s="1">
        <f t="shared" si="28"/>
        <v>100</v>
      </c>
      <c r="N277" s="1">
        <f t="shared" si="29"/>
        <v>1</v>
      </c>
    </row>
    <row r="278" spans="1:14" x14ac:dyDescent="0.3">
      <c r="A278" s="5" t="s">
        <v>208</v>
      </c>
      <c r="B278">
        <v>100</v>
      </c>
      <c r="C278"/>
      <c r="D278"/>
      <c r="E278"/>
      <c r="F278"/>
      <c r="G278"/>
      <c r="H278"/>
      <c r="I278"/>
      <c r="J278"/>
      <c r="K278"/>
      <c r="L278"/>
      <c r="M278" s="1">
        <f t="shared" ref="M278:M342" si="40">SUM(B278:L278)</f>
        <v>100</v>
      </c>
      <c r="N278" s="1">
        <f t="shared" ref="N278:N342" si="41">COUNT(B278:K278)</f>
        <v>1</v>
      </c>
    </row>
    <row r="279" spans="1:14" x14ac:dyDescent="0.3">
      <c r="A279" s="5" t="s">
        <v>11</v>
      </c>
      <c r="B279"/>
      <c r="C279"/>
      <c r="D279"/>
      <c r="E279"/>
      <c r="F279">
        <v>100</v>
      </c>
      <c r="G279"/>
      <c r="H279"/>
      <c r="I279"/>
      <c r="J279"/>
      <c r="K279"/>
      <c r="L279"/>
      <c r="M279" s="1">
        <f t="shared" si="40"/>
        <v>100</v>
      </c>
      <c r="N279" s="1">
        <f t="shared" si="41"/>
        <v>1</v>
      </c>
    </row>
    <row r="280" spans="1:14" x14ac:dyDescent="0.3">
      <c r="A280" s="5" t="s">
        <v>245</v>
      </c>
      <c r="B280"/>
      <c r="C280"/>
      <c r="D280"/>
      <c r="E280"/>
      <c r="F280"/>
      <c r="G280"/>
      <c r="H280"/>
      <c r="I280"/>
      <c r="J280"/>
      <c r="K280"/>
      <c r="L280"/>
      <c r="M280" s="1">
        <f t="shared" si="40"/>
        <v>0</v>
      </c>
      <c r="N280" s="1">
        <f t="shared" si="41"/>
        <v>0</v>
      </c>
    </row>
    <row r="281" spans="1:14" x14ac:dyDescent="0.3">
      <c r="A281" s="5" t="s">
        <v>190</v>
      </c>
      <c r="B281"/>
      <c r="C281"/>
      <c r="D281"/>
      <c r="E281"/>
      <c r="F281"/>
      <c r="G281"/>
      <c r="H281"/>
      <c r="I281"/>
      <c r="J281"/>
      <c r="K281"/>
      <c r="L281"/>
      <c r="M281" s="1">
        <f t="shared" si="40"/>
        <v>0</v>
      </c>
      <c r="N281" s="1">
        <f t="shared" si="41"/>
        <v>0</v>
      </c>
    </row>
    <row r="282" spans="1:14" x14ac:dyDescent="0.3">
      <c r="A282" s="5" t="s">
        <v>317</v>
      </c>
      <c r="B282"/>
      <c r="C282"/>
      <c r="D282"/>
      <c r="E282">
        <f>100+20</f>
        <v>120</v>
      </c>
      <c r="F282">
        <v>100</v>
      </c>
      <c r="G282"/>
      <c r="H282"/>
      <c r="I282"/>
      <c r="J282"/>
      <c r="K282"/>
      <c r="L282"/>
      <c r="M282" s="1">
        <f t="shared" si="40"/>
        <v>220</v>
      </c>
      <c r="N282" s="1">
        <f t="shared" si="41"/>
        <v>2</v>
      </c>
    </row>
    <row r="283" spans="1:14" x14ac:dyDescent="0.3">
      <c r="A283" s="5" t="s">
        <v>82</v>
      </c>
      <c r="B283">
        <v>100</v>
      </c>
      <c r="C283"/>
      <c r="D283"/>
      <c r="E283"/>
      <c r="F283">
        <f>100+70</f>
        <v>170</v>
      </c>
      <c r="G283"/>
      <c r="H283"/>
      <c r="I283">
        <v>100</v>
      </c>
      <c r="J283"/>
      <c r="K283"/>
      <c r="L283"/>
      <c r="M283" s="1">
        <f t="shared" si="40"/>
        <v>370</v>
      </c>
      <c r="N283" s="1">
        <f t="shared" si="41"/>
        <v>3</v>
      </c>
    </row>
    <row r="284" spans="1:14" x14ac:dyDescent="0.3">
      <c r="A284" s="5" t="s">
        <v>48</v>
      </c>
      <c r="B284">
        <f>100+112.5</f>
        <v>212.5</v>
      </c>
      <c r="C284"/>
      <c r="D284"/>
      <c r="E284">
        <v>100</v>
      </c>
      <c r="F284"/>
      <c r="G284"/>
      <c r="H284"/>
      <c r="I284">
        <f>100+155</f>
        <v>255</v>
      </c>
      <c r="J284"/>
      <c r="K284">
        <v>100</v>
      </c>
      <c r="L284"/>
      <c r="M284" s="1">
        <f t="shared" si="40"/>
        <v>667.5</v>
      </c>
      <c r="N284" s="1">
        <f t="shared" si="41"/>
        <v>4</v>
      </c>
    </row>
    <row r="285" spans="1:14" x14ac:dyDescent="0.3">
      <c r="A285" s="5" t="s">
        <v>313</v>
      </c>
      <c r="B285"/>
      <c r="C285"/>
      <c r="D285">
        <v>100</v>
      </c>
      <c r="E285">
        <v>100</v>
      </c>
      <c r="F285"/>
      <c r="G285"/>
      <c r="H285">
        <v>100</v>
      </c>
      <c r="I285">
        <f>100+10</f>
        <v>110</v>
      </c>
      <c r="J285"/>
      <c r="K285"/>
      <c r="L285"/>
      <c r="M285" s="1">
        <f t="shared" si="40"/>
        <v>410</v>
      </c>
      <c r="N285" s="1">
        <f t="shared" si="41"/>
        <v>4</v>
      </c>
    </row>
    <row r="286" spans="1:14" x14ac:dyDescent="0.3">
      <c r="A286" s="5" t="s">
        <v>34</v>
      </c>
      <c r="B286"/>
      <c r="C286"/>
      <c r="D286"/>
      <c r="E286"/>
      <c r="F286"/>
      <c r="G286"/>
      <c r="H286"/>
      <c r="I286"/>
      <c r="J286"/>
      <c r="K286"/>
      <c r="L286"/>
      <c r="M286" s="1">
        <f t="shared" si="40"/>
        <v>0</v>
      </c>
      <c r="N286" s="1">
        <f t="shared" si="41"/>
        <v>0</v>
      </c>
    </row>
    <row r="287" spans="1:14" x14ac:dyDescent="0.3">
      <c r="A287" s="5" t="s">
        <v>6</v>
      </c>
      <c r="B287">
        <f>100+40</f>
        <v>140</v>
      </c>
      <c r="C287">
        <f>100+140</f>
        <v>240</v>
      </c>
      <c r="D287">
        <v>100</v>
      </c>
      <c r="E287">
        <v>100</v>
      </c>
      <c r="F287">
        <v>100</v>
      </c>
      <c r="G287">
        <v>100</v>
      </c>
      <c r="H287">
        <v>100</v>
      </c>
      <c r="I287">
        <v>100</v>
      </c>
      <c r="J287">
        <v>100</v>
      </c>
      <c r="K287">
        <v>100</v>
      </c>
      <c r="L287"/>
      <c r="M287" s="1">
        <f t="shared" si="40"/>
        <v>1180</v>
      </c>
      <c r="N287" s="1">
        <f t="shared" si="41"/>
        <v>10</v>
      </c>
    </row>
    <row r="288" spans="1:14" x14ac:dyDescent="0.3">
      <c r="A288" s="5" t="s">
        <v>247</v>
      </c>
      <c r="B288"/>
      <c r="C288"/>
      <c r="D288"/>
      <c r="E288"/>
      <c r="F288"/>
      <c r="G288"/>
      <c r="H288"/>
      <c r="I288"/>
      <c r="J288"/>
      <c r="K288"/>
      <c r="L288"/>
      <c r="M288" s="1">
        <f t="shared" si="40"/>
        <v>0</v>
      </c>
      <c r="N288" s="1">
        <f t="shared" si="41"/>
        <v>0</v>
      </c>
    </row>
    <row r="289" spans="1:14" x14ac:dyDescent="0.3">
      <c r="A289" s="5" t="s">
        <v>249</v>
      </c>
      <c r="B289">
        <v>100</v>
      </c>
      <c r="C289">
        <v>100</v>
      </c>
      <c r="D289">
        <v>100</v>
      </c>
      <c r="E289"/>
      <c r="F289">
        <v>100</v>
      </c>
      <c r="G289"/>
      <c r="H289">
        <f>100+77</f>
        <v>177</v>
      </c>
      <c r="I289">
        <f>100+10</f>
        <v>110</v>
      </c>
      <c r="J289">
        <v>100</v>
      </c>
      <c r="K289">
        <v>100</v>
      </c>
      <c r="L289"/>
      <c r="M289" s="1">
        <f t="shared" si="40"/>
        <v>887</v>
      </c>
      <c r="N289" s="1">
        <f t="shared" si="41"/>
        <v>8</v>
      </c>
    </row>
    <row r="290" spans="1:14" x14ac:dyDescent="0.3">
      <c r="A290" s="5" t="s">
        <v>248</v>
      </c>
      <c r="B290">
        <v>100</v>
      </c>
      <c r="C290"/>
      <c r="D290">
        <f>100+65</f>
        <v>165</v>
      </c>
      <c r="E290">
        <f>100+248.5</f>
        <v>348.5</v>
      </c>
      <c r="F290">
        <f>100+140</f>
        <v>240</v>
      </c>
      <c r="G290">
        <f>100+70+10</f>
        <v>180</v>
      </c>
      <c r="H290">
        <v>100</v>
      </c>
      <c r="I290"/>
      <c r="J290">
        <v>100</v>
      </c>
      <c r="K290">
        <v>100</v>
      </c>
      <c r="L290"/>
      <c r="M290" s="1">
        <f t="shared" si="40"/>
        <v>1333.5</v>
      </c>
      <c r="N290" s="1">
        <f t="shared" si="41"/>
        <v>8</v>
      </c>
    </row>
    <row r="291" spans="1:14" x14ac:dyDescent="0.3">
      <c r="A291" s="5" t="s">
        <v>298</v>
      </c>
      <c r="B291">
        <v>100</v>
      </c>
      <c r="C291"/>
      <c r="D291"/>
      <c r="E291"/>
      <c r="F291"/>
      <c r="G291"/>
      <c r="H291"/>
      <c r="I291"/>
      <c r="J291"/>
      <c r="K291"/>
      <c r="L291"/>
      <c r="M291" s="1">
        <f t="shared" si="40"/>
        <v>100</v>
      </c>
      <c r="N291" s="1">
        <f t="shared" si="41"/>
        <v>1</v>
      </c>
    </row>
    <row r="292" spans="1:14" x14ac:dyDescent="0.3">
      <c r="A292" s="5" t="s">
        <v>75</v>
      </c>
      <c r="B292"/>
      <c r="C292"/>
      <c r="D292"/>
      <c r="E292"/>
      <c r="F292"/>
      <c r="G292"/>
      <c r="H292"/>
      <c r="I292"/>
      <c r="J292"/>
      <c r="K292"/>
      <c r="L292"/>
      <c r="M292" s="1">
        <f t="shared" si="40"/>
        <v>0</v>
      </c>
      <c r="N292" s="1">
        <f t="shared" si="41"/>
        <v>0</v>
      </c>
    </row>
    <row r="293" spans="1:14" x14ac:dyDescent="0.3">
      <c r="A293" s="5" t="s">
        <v>142</v>
      </c>
      <c r="B293"/>
      <c r="C293"/>
      <c r="D293"/>
      <c r="E293"/>
      <c r="F293"/>
      <c r="G293"/>
      <c r="H293"/>
      <c r="I293"/>
      <c r="J293"/>
      <c r="K293"/>
      <c r="L293"/>
      <c r="M293" s="1">
        <f t="shared" si="40"/>
        <v>0</v>
      </c>
      <c r="N293" s="1">
        <f t="shared" si="41"/>
        <v>0</v>
      </c>
    </row>
    <row r="294" spans="1:14" x14ac:dyDescent="0.3">
      <c r="A294" s="5" t="s">
        <v>306</v>
      </c>
      <c r="B294"/>
      <c r="C294">
        <v>100</v>
      </c>
      <c r="D294"/>
      <c r="E294"/>
      <c r="F294">
        <v>100</v>
      </c>
      <c r="G294"/>
      <c r="H294">
        <v>100</v>
      </c>
      <c r="I294"/>
      <c r="J294"/>
      <c r="K294"/>
      <c r="L294"/>
      <c r="M294" s="1">
        <f t="shared" si="40"/>
        <v>300</v>
      </c>
      <c r="N294" s="1">
        <f t="shared" si="41"/>
        <v>3</v>
      </c>
    </row>
    <row r="295" spans="1:14" x14ac:dyDescent="0.3">
      <c r="A295" s="5" t="s">
        <v>242</v>
      </c>
      <c r="B295">
        <v>100</v>
      </c>
      <c r="C295"/>
      <c r="D295"/>
      <c r="E295"/>
      <c r="F295">
        <v>100</v>
      </c>
      <c r="G295"/>
      <c r="H295"/>
      <c r="I295"/>
      <c r="J295"/>
      <c r="K295"/>
      <c r="L295"/>
      <c r="M295" s="1">
        <f t="shared" si="40"/>
        <v>200</v>
      </c>
      <c r="N295" s="1">
        <f t="shared" si="41"/>
        <v>2</v>
      </c>
    </row>
    <row r="296" spans="1:14" x14ac:dyDescent="0.3">
      <c r="A296" s="5" t="s">
        <v>206</v>
      </c>
      <c r="B296">
        <v>100</v>
      </c>
      <c r="C296"/>
      <c r="D296"/>
      <c r="E296"/>
      <c r="F296"/>
      <c r="G296"/>
      <c r="H296"/>
      <c r="I296"/>
      <c r="J296"/>
      <c r="K296"/>
      <c r="L296"/>
      <c r="M296" s="1">
        <f t="shared" si="40"/>
        <v>100</v>
      </c>
      <c r="N296" s="1">
        <f t="shared" si="41"/>
        <v>1</v>
      </c>
    </row>
    <row r="297" spans="1:14" x14ac:dyDescent="0.3">
      <c r="A297" s="5" t="s">
        <v>130</v>
      </c>
      <c r="B297">
        <f>100+100</f>
        <v>200</v>
      </c>
      <c r="C297">
        <v>100</v>
      </c>
      <c r="D297">
        <v>100</v>
      </c>
      <c r="E297">
        <f>100+248.5</f>
        <v>348.5</v>
      </c>
      <c r="F297">
        <v>100</v>
      </c>
      <c r="G297">
        <v>100</v>
      </c>
      <c r="H297">
        <v>100</v>
      </c>
      <c r="I297">
        <v>100</v>
      </c>
      <c r="J297"/>
      <c r="K297">
        <f>100+110</f>
        <v>210</v>
      </c>
      <c r="L297"/>
      <c r="M297" s="1">
        <f t="shared" si="40"/>
        <v>1358.5</v>
      </c>
      <c r="N297" s="1">
        <f t="shared" si="41"/>
        <v>9</v>
      </c>
    </row>
    <row r="298" spans="1:14" x14ac:dyDescent="0.3">
      <c r="A298" s="5" t="s">
        <v>33</v>
      </c>
      <c r="B298"/>
      <c r="C298"/>
      <c r="D298"/>
      <c r="E298"/>
      <c r="F298"/>
      <c r="G298"/>
      <c r="H298"/>
      <c r="I298"/>
      <c r="J298"/>
      <c r="K298"/>
      <c r="L298"/>
      <c r="M298" s="1">
        <f t="shared" si="40"/>
        <v>0</v>
      </c>
      <c r="N298" s="1">
        <f t="shared" si="41"/>
        <v>0</v>
      </c>
    </row>
    <row r="299" spans="1:14" x14ac:dyDescent="0.3">
      <c r="A299" s="5" t="s">
        <v>156</v>
      </c>
      <c r="B299">
        <f>100+40</f>
        <v>140</v>
      </c>
      <c r="C299">
        <v>100</v>
      </c>
      <c r="D299"/>
      <c r="E299"/>
      <c r="F299">
        <f>100+70</f>
        <v>170</v>
      </c>
      <c r="G299"/>
      <c r="H299"/>
      <c r="I299"/>
      <c r="J299"/>
      <c r="K299"/>
      <c r="L299"/>
      <c r="M299" s="1">
        <f t="shared" si="40"/>
        <v>410</v>
      </c>
      <c r="N299" s="1">
        <f t="shared" si="41"/>
        <v>3</v>
      </c>
    </row>
    <row r="300" spans="1:14" x14ac:dyDescent="0.3">
      <c r="A300" s="5" t="s">
        <v>91</v>
      </c>
      <c r="B300"/>
      <c r="C300"/>
      <c r="D300"/>
      <c r="E300"/>
      <c r="F300"/>
      <c r="G300"/>
      <c r="H300">
        <v>100</v>
      </c>
      <c r="I300"/>
      <c r="J300">
        <v>100</v>
      </c>
      <c r="K300"/>
      <c r="L300"/>
      <c r="M300" s="1">
        <f t="shared" si="40"/>
        <v>200</v>
      </c>
      <c r="N300" s="1">
        <f t="shared" si="41"/>
        <v>2</v>
      </c>
    </row>
    <row r="301" spans="1:14" x14ac:dyDescent="0.3">
      <c r="A301" s="5" t="s">
        <v>284</v>
      </c>
      <c r="B301">
        <v>100</v>
      </c>
      <c r="C301"/>
      <c r="D301"/>
      <c r="E301"/>
      <c r="F301"/>
      <c r="G301"/>
      <c r="H301"/>
      <c r="I301"/>
      <c r="J301"/>
      <c r="K301"/>
      <c r="L301"/>
      <c r="M301" s="1">
        <f t="shared" si="40"/>
        <v>100</v>
      </c>
      <c r="N301" s="1">
        <f t="shared" si="41"/>
        <v>1</v>
      </c>
    </row>
    <row r="302" spans="1:14" x14ac:dyDescent="0.3">
      <c r="A302" s="5" t="s">
        <v>253</v>
      </c>
      <c r="B302">
        <v>100</v>
      </c>
      <c r="C302">
        <v>100</v>
      </c>
      <c r="D302">
        <v>100</v>
      </c>
      <c r="E302">
        <f>100+71</f>
        <v>171</v>
      </c>
      <c r="F302">
        <f>100+245</f>
        <v>345</v>
      </c>
      <c r="G302">
        <v>100</v>
      </c>
      <c r="H302">
        <f>100+307</f>
        <v>407</v>
      </c>
      <c r="I302">
        <f>100+165</f>
        <v>265</v>
      </c>
      <c r="J302">
        <v>100</v>
      </c>
      <c r="K302">
        <v>100</v>
      </c>
      <c r="L302"/>
      <c r="M302" s="1">
        <f t="shared" si="40"/>
        <v>1788</v>
      </c>
      <c r="N302" s="1">
        <f t="shared" si="41"/>
        <v>10</v>
      </c>
    </row>
    <row r="303" spans="1:14" x14ac:dyDescent="0.3">
      <c r="A303" s="5" t="s">
        <v>225</v>
      </c>
      <c r="B303">
        <v>100</v>
      </c>
      <c r="C303">
        <v>100</v>
      </c>
      <c r="D303"/>
      <c r="E303">
        <f>100+71</f>
        <v>171</v>
      </c>
      <c r="F303">
        <f>100+245</f>
        <v>345</v>
      </c>
      <c r="G303">
        <v>100</v>
      </c>
      <c r="H303">
        <f>100+153</f>
        <v>253</v>
      </c>
      <c r="I303">
        <f>100+165</f>
        <v>265</v>
      </c>
      <c r="J303">
        <f>100+280</f>
        <v>380</v>
      </c>
      <c r="K303">
        <v>100</v>
      </c>
      <c r="L303"/>
      <c r="M303" s="1">
        <f t="shared" si="40"/>
        <v>1814</v>
      </c>
      <c r="N303" s="1">
        <f t="shared" si="41"/>
        <v>9</v>
      </c>
    </row>
    <row r="304" spans="1:14" x14ac:dyDescent="0.3">
      <c r="A304" s="5" t="s">
        <v>120</v>
      </c>
      <c r="B304"/>
      <c r="C304"/>
      <c r="D304"/>
      <c r="E304"/>
      <c r="F304"/>
      <c r="G304"/>
      <c r="H304"/>
      <c r="I304"/>
      <c r="J304"/>
      <c r="K304"/>
      <c r="L304"/>
      <c r="M304" s="1">
        <f t="shared" si="40"/>
        <v>0</v>
      </c>
      <c r="N304" s="1">
        <f t="shared" si="41"/>
        <v>0</v>
      </c>
    </row>
    <row r="305" spans="1:14" x14ac:dyDescent="0.3">
      <c r="A305" s="5" t="s">
        <v>63</v>
      </c>
      <c r="B305">
        <v>100</v>
      </c>
      <c r="C305"/>
      <c r="D305">
        <v>100</v>
      </c>
      <c r="E305"/>
      <c r="F305"/>
      <c r="G305"/>
      <c r="H305"/>
      <c r="I305"/>
      <c r="J305"/>
      <c r="K305"/>
      <c r="L305"/>
      <c r="M305" s="1">
        <f t="shared" si="40"/>
        <v>200</v>
      </c>
      <c r="N305" s="1">
        <f t="shared" si="41"/>
        <v>2</v>
      </c>
    </row>
    <row r="306" spans="1:14" x14ac:dyDescent="0.3">
      <c r="A306" s="5" t="s">
        <v>321</v>
      </c>
      <c r="B306"/>
      <c r="C306"/>
      <c r="D306"/>
      <c r="E306">
        <v>100</v>
      </c>
      <c r="F306"/>
      <c r="G306"/>
      <c r="H306"/>
      <c r="I306"/>
      <c r="J306"/>
      <c r="K306"/>
      <c r="L306"/>
      <c r="M306" s="1">
        <f t="shared" si="40"/>
        <v>100</v>
      </c>
      <c r="N306" s="1">
        <f t="shared" si="41"/>
        <v>1</v>
      </c>
    </row>
    <row r="307" spans="1:14" x14ac:dyDescent="0.3">
      <c r="A307" s="5" t="s">
        <v>329</v>
      </c>
      <c r="B307"/>
      <c r="C307"/>
      <c r="D307"/>
      <c r="E307">
        <v>100</v>
      </c>
      <c r="F307"/>
      <c r="G307"/>
      <c r="H307"/>
      <c r="I307"/>
      <c r="J307"/>
      <c r="K307"/>
      <c r="L307"/>
      <c r="M307" s="1">
        <f t="shared" si="40"/>
        <v>100</v>
      </c>
      <c r="N307" s="1">
        <f t="shared" si="41"/>
        <v>1</v>
      </c>
    </row>
    <row r="308" spans="1:14" x14ac:dyDescent="0.3">
      <c r="A308" s="5" t="s">
        <v>322</v>
      </c>
      <c r="B308"/>
      <c r="C308"/>
      <c r="D308"/>
      <c r="E308">
        <v>100</v>
      </c>
      <c r="F308">
        <v>100</v>
      </c>
      <c r="G308"/>
      <c r="H308">
        <v>100</v>
      </c>
      <c r="I308"/>
      <c r="J308"/>
      <c r="K308"/>
      <c r="L308"/>
      <c r="M308" s="1">
        <f t="shared" si="40"/>
        <v>300</v>
      </c>
      <c r="N308" s="1">
        <f t="shared" si="41"/>
        <v>3</v>
      </c>
    </row>
    <row r="309" spans="1:14" x14ac:dyDescent="0.3">
      <c r="A309" s="5" t="s">
        <v>43</v>
      </c>
      <c r="B309"/>
      <c r="C309">
        <v>100</v>
      </c>
      <c r="D309">
        <v>100</v>
      </c>
      <c r="E309">
        <f>100+142</f>
        <v>242</v>
      </c>
      <c r="F309">
        <v>100</v>
      </c>
      <c r="G309">
        <f>100+55</f>
        <v>155</v>
      </c>
      <c r="H309">
        <f>100+307</f>
        <v>407</v>
      </c>
      <c r="I309"/>
      <c r="J309">
        <f>100+160</f>
        <v>260</v>
      </c>
      <c r="K309">
        <f>100+82.5</f>
        <v>182.5</v>
      </c>
      <c r="L309"/>
      <c r="M309" s="1">
        <f t="shared" si="40"/>
        <v>1546.5</v>
      </c>
      <c r="N309" s="1">
        <f t="shared" si="41"/>
        <v>8</v>
      </c>
    </row>
    <row r="310" spans="1:14" x14ac:dyDescent="0.3">
      <c r="A310" s="5" t="s">
        <v>275</v>
      </c>
      <c r="B310"/>
      <c r="C310"/>
      <c r="D310"/>
      <c r="E310"/>
      <c r="F310"/>
      <c r="G310"/>
      <c r="H310"/>
      <c r="I310"/>
      <c r="J310"/>
      <c r="K310"/>
      <c r="L310"/>
      <c r="M310" s="1">
        <f t="shared" si="40"/>
        <v>0</v>
      </c>
      <c r="N310" s="1">
        <f t="shared" si="41"/>
        <v>0</v>
      </c>
    </row>
    <row r="311" spans="1:14" x14ac:dyDescent="0.3">
      <c r="A311" s="5" t="s">
        <v>21</v>
      </c>
      <c r="B311">
        <v>100</v>
      </c>
      <c r="C311"/>
      <c r="D311"/>
      <c r="E311">
        <v>100</v>
      </c>
      <c r="F311">
        <f>100+140</f>
        <v>240</v>
      </c>
      <c r="G311">
        <v>100</v>
      </c>
      <c r="H311">
        <v>100</v>
      </c>
      <c r="I311">
        <v>100</v>
      </c>
      <c r="J311">
        <v>100</v>
      </c>
      <c r="K311">
        <f>100+82.5</f>
        <v>182.5</v>
      </c>
      <c r="L311"/>
      <c r="M311" s="1">
        <f t="shared" si="40"/>
        <v>1022.5</v>
      </c>
      <c r="N311" s="1">
        <f t="shared" si="41"/>
        <v>8</v>
      </c>
    </row>
    <row r="312" spans="1:14" x14ac:dyDescent="0.3">
      <c r="A312" s="5" t="s">
        <v>139</v>
      </c>
      <c r="B312"/>
      <c r="C312"/>
      <c r="D312"/>
      <c r="E312"/>
      <c r="F312"/>
      <c r="G312"/>
      <c r="H312"/>
      <c r="I312"/>
      <c r="J312"/>
      <c r="K312"/>
      <c r="L312"/>
      <c r="M312" s="1">
        <f t="shared" si="40"/>
        <v>0</v>
      </c>
      <c r="N312" s="1">
        <f t="shared" si="41"/>
        <v>0</v>
      </c>
    </row>
    <row r="313" spans="1:14" x14ac:dyDescent="0.3">
      <c r="A313" s="5" t="s">
        <v>343</v>
      </c>
      <c r="B313"/>
      <c r="C313"/>
      <c r="D313"/>
      <c r="E313"/>
      <c r="F313">
        <v>100</v>
      </c>
      <c r="G313"/>
      <c r="H313"/>
      <c r="I313"/>
      <c r="J313"/>
      <c r="K313"/>
      <c r="L313"/>
      <c r="M313" s="1">
        <f t="shared" si="40"/>
        <v>100</v>
      </c>
      <c r="N313" s="1">
        <f t="shared" si="41"/>
        <v>1</v>
      </c>
    </row>
    <row r="314" spans="1:14" x14ac:dyDescent="0.3">
      <c r="A314" s="5" t="s">
        <v>15</v>
      </c>
      <c r="B314">
        <v>100</v>
      </c>
      <c r="C314">
        <f>100+100</f>
        <v>200</v>
      </c>
      <c r="D314">
        <v>100</v>
      </c>
      <c r="E314">
        <v>100</v>
      </c>
      <c r="F314"/>
      <c r="G314"/>
      <c r="H314">
        <v>100</v>
      </c>
      <c r="I314"/>
      <c r="J314"/>
      <c r="K314"/>
      <c r="L314"/>
      <c r="M314" s="1">
        <f t="shared" si="40"/>
        <v>600</v>
      </c>
      <c r="N314" s="1">
        <f t="shared" si="41"/>
        <v>5</v>
      </c>
    </row>
    <row r="315" spans="1:14" x14ac:dyDescent="0.3">
      <c r="A315" s="5" t="s">
        <v>283</v>
      </c>
      <c r="B315">
        <f>100+10</f>
        <v>110</v>
      </c>
      <c r="C315"/>
      <c r="D315"/>
      <c r="E315"/>
      <c r="F315"/>
      <c r="G315"/>
      <c r="H315"/>
      <c r="I315"/>
      <c r="J315"/>
      <c r="K315"/>
      <c r="L315"/>
      <c r="M315" s="1">
        <f t="shared" si="40"/>
        <v>110</v>
      </c>
      <c r="N315" s="1">
        <f t="shared" si="41"/>
        <v>1</v>
      </c>
    </row>
    <row r="316" spans="1:14" x14ac:dyDescent="0.3">
      <c r="A316" s="5" t="s">
        <v>96</v>
      </c>
      <c r="B316">
        <f>100+10</f>
        <v>110</v>
      </c>
      <c r="C316"/>
      <c r="D316">
        <v>100</v>
      </c>
      <c r="E316"/>
      <c r="F316"/>
      <c r="G316"/>
      <c r="H316"/>
      <c r="I316"/>
      <c r="J316"/>
      <c r="K316"/>
      <c r="L316"/>
      <c r="M316" s="1">
        <f t="shared" si="40"/>
        <v>210</v>
      </c>
      <c r="N316" s="1">
        <f t="shared" si="41"/>
        <v>2</v>
      </c>
    </row>
    <row r="317" spans="1:14" x14ac:dyDescent="0.3">
      <c r="A317" s="5" t="s">
        <v>67</v>
      </c>
      <c r="B317"/>
      <c r="C317"/>
      <c r="D317"/>
      <c r="E317"/>
      <c r="F317"/>
      <c r="G317"/>
      <c r="H317"/>
      <c r="I317"/>
      <c r="J317"/>
      <c r="K317"/>
      <c r="L317"/>
      <c r="M317" s="1">
        <f t="shared" si="40"/>
        <v>0</v>
      </c>
      <c r="N317" s="1">
        <f t="shared" si="41"/>
        <v>0</v>
      </c>
    </row>
    <row r="318" spans="1:14" x14ac:dyDescent="0.3">
      <c r="A318" s="5" t="s">
        <v>56</v>
      </c>
      <c r="B318"/>
      <c r="C318">
        <v>100</v>
      </c>
      <c r="D318"/>
      <c r="E318">
        <v>100</v>
      </c>
      <c r="F318">
        <v>100</v>
      </c>
      <c r="G318">
        <v>100</v>
      </c>
      <c r="H318"/>
      <c r="I318">
        <v>100</v>
      </c>
      <c r="J318">
        <v>100</v>
      </c>
      <c r="K318">
        <v>100</v>
      </c>
      <c r="L318"/>
      <c r="M318" s="1">
        <f t="shared" si="40"/>
        <v>700</v>
      </c>
      <c r="N318" s="1">
        <f t="shared" si="41"/>
        <v>7</v>
      </c>
    </row>
    <row r="319" spans="1:14" x14ac:dyDescent="0.3">
      <c r="A319" s="5" t="s">
        <v>276</v>
      </c>
      <c r="B319"/>
      <c r="C319"/>
      <c r="D319"/>
      <c r="E319"/>
      <c r="F319"/>
      <c r="G319"/>
      <c r="H319"/>
      <c r="I319"/>
      <c r="J319"/>
      <c r="K319"/>
      <c r="L319"/>
      <c r="M319" s="1">
        <f t="shared" si="40"/>
        <v>0</v>
      </c>
      <c r="N319" s="1">
        <f t="shared" si="41"/>
        <v>0</v>
      </c>
    </row>
    <row r="320" spans="1:14" x14ac:dyDescent="0.3">
      <c r="A320" s="5" t="s">
        <v>305</v>
      </c>
      <c r="B320"/>
      <c r="C320">
        <v>100</v>
      </c>
      <c r="D320">
        <f>100+30</f>
        <v>130</v>
      </c>
      <c r="E320"/>
      <c r="F320">
        <f>100+245</f>
        <v>345</v>
      </c>
      <c r="G320">
        <f>100+70</f>
        <v>170</v>
      </c>
      <c r="H320"/>
      <c r="I320">
        <f>100+82.5</f>
        <v>182.5</v>
      </c>
      <c r="J320"/>
      <c r="K320"/>
      <c r="L320"/>
      <c r="M320" s="1">
        <f t="shared" si="40"/>
        <v>927.5</v>
      </c>
      <c r="N320" s="1">
        <f t="shared" si="41"/>
        <v>5</v>
      </c>
    </row>
    <row r="321" spans="1:14" x14ac:dyDescent="0.3">
      <c r="A321" s="5" t="s">
        <v>200</v>
      </c>
      <c r="B321"/>
      <c r="C321"/>
      <c r="D321"/>
      <c r="E321"/>
      <c r="F321"/>
      <c r="G321"/>
      <c r="H321"/>
      <c r="I321"/>
      <c r="J321"/>
      <c r="K321"/>
      <c r="L321"/>
      <c r="M321" s="1">
        <f t="shared" si="40"/>
        <v>0</v>
      </c>
      <c r="N321" s="1">
        <f t="shared" si="41"/>
        <v>0</v>
      </c>
    </row>
    <row r="322" spans="1:14" x14ac:dyDescent="0.3">
      <c r="A322" s="5" t="s">
        <v>211</v>
      </c>
      <c r="B322">
        <v>100</v>
      </c>
      <c r="C322">
        <f>100+60</f>
        <v>160</v>
      </c>
      <c r="D322">
        <v>100</v>
      </c>
      <c r="E322">
        <v>100</v>
      </c>
      <c r="F322"/>
      <c r="G322"/>
      <c r="H322">
        <f>100+72</f>
        <v>172</v>
      </c>
      <c r="I322"/>
      <c r="J322">
        <v>100</v>
      </c>
      <c r="K322">
        <v>100</v>
      </c>
      <c r="L322"/>
      <c r="M322" s="1">
        <f t="shared" si="40"/>
        <v>832</v>
      </c>
      <c r="N322" s="1">
        <f t="shared" si="41"/>
        <v>7</v>
      </c>
    </row>
    <row r="323" spans="1:14" x14ac:dyDescent="0.3">
      <c r="A323" s="5" t="s">
        <v>323</v>
      </c>
      <c r="B323"/>
      <c r="C323"/>
      <c r="D323"/>
      <c r="E323">
        <v>100</v>
      </c>
      <c r="F323"/>
      <c r="G323"/>
      <c r="H323"/>
      <c r="I323"/>
      <c r="J323"/>
      <c r="K323"/>
      <c r="L323"/>
      <c r="M323" s="1">
        <f t="shared" si="40"/>
        <v>100</v>
      </c>
      <c r="N323" s="1">
        <f t="shared" si="41"/>
        <v>1</v>
      </c>
    </row>
    <row r="324" spans="1:14" x14ac:dyDescent="0.3">
      <c r="A324" s="5" t="s">
        <v>350</v>
      </c>
      <c r="B324"/>
      <c r="C324"/>
      <c r="D324"/>
      <c r="E324"/>
      <c r="F324"/>
      <c r="G324">
        <v>100</v>
      </c>
      <c r="H324"/>
      <c r="I324"/>
      <c r="J324">
        <v>100</v>
      </c>
      <c r="K324"/>
      <c r="L324"/>
      <c r="M324" s="1">
        <f t="shared" ref="M324" si="42">SUM(B324:L324)</f>
        <v>200</v>
      </c>
      <c r="N324" s="1">
        <f t="shared" ref="N324" si="43">COUNT(B324:K324)</f>
        <v>2</v>
      </c>
    </row>
    <row r="325" spans="1:14" x14ac:dyDescent="0.3">
      <c r="A325" s="5" t="s">
        <v>41</v>
      </c>
      <c r="B325"/>
      <c r="C325"/>
      <c r="D325"/>
      <c r="E325"/>
      <c r="F325"/>
      <c r="G325"/>
      <c r="H325"/>
      <c r="I325"/>
      <c r="J325"/>
      <c r="K325"/>
      <c r="L325"/>
      <c r="M325" s="1">
        <f t="shared" si="40"/>
        <v>0</v>
      </c>
      <c r="N325" s="1">
        <f t="shared" si="41"/>
        <v>0</v>
      </c>
    </row>
    <row r="326" spans="1:14" x14ac:dyDescent="0.3">
      <c r="A326" s="5" t="s">
        <v>78</v>
      </c>
      <c r="B326"/>
      <c r="C326"/>
      <c r="D326"/>
      <c r="E326"/>
      <c r="F326"/>
      <c r="G326"/>
      <c r="H326"/>
      <c r="I326"/>
      <c r="J326"/>
      <c r="K326"/>
      <c r="L326"/>
      <c r="M326" s="1">
        <f t="shared" si="40"/>
        <v>0</v>
      </c>
      <c r="N326" s="1">
        <f t="shared" si="41"/>
        <v>0</v>
      </c>
    </row>
    <row r="327" spans="1:14" x14ac:dyDescent="0.3">
      <c r="A327" s="5" t="s">
        <v>319</v>
      </c>
      <c r="B327"/>
      <c r="C327"/>
      <c r="D327"/>
      <c r="E327">
        <v>100</v>
      </c>
      <c r="F327">
        <v>100</v>
      </c>
      <c r="G327">
        <v>100</v>
      </c>
      <c r="H327">
        <f>100+20</f>
        <v>120</v>
      </c>
      <c r="I327">
        <f>100+82.5</f>
        <v>182.5</v>
      </c>
      <c r="J327">
        <v>100</v>
      </c>
      <c r="K327"/>
      <c r="L327"/>
      <c r="M327" s="1">
        <f t="shared" si="40"/>
        <v>702.5</v>
      </c>
      <c r="N327" s="1">
        <f t="shared" si="41"/>
        <v>6</v>
      </c>
    </row>
    <row r="328" spans="1:14" x14ac:dyDescent="0.3">
      <c r="A328" s="5" t="s">
        <v>226</v>
      </c>
      <c r="B328">
        <v>100</v>
      </c>
      <c r="C328">
        <v>100</v>
      </c>
      <c r="D328"/>
      <c r="E328">
        <v>100</v>
      </c>
      <c r="F328"/>
      <c r="G328"/>
      <c r="H328">
        <f>100+77</f>
        <v>177</v>
      </c>
      <c r="I328"/>
      <c r="J328"/>
      <c r="K328"/>
      <c r="L328"/>
      <c r="M328" s="1">
        <f t="shared" si="40"/>
        <v>477</v>
      </c>
      <c r="N328" s="1">
        <f t="shared" si="41"/>
        <v>4</v>
      </c>
    </row>
    <row r="329" spans="1:14" x14ac:dyDescent="0.3">
      <c r="A329" s="5" t="s">
        <v>326</v>
      </c>
      <c r="B329"/>
      <c r="C329"/>
      <c r="D329"/>
      <c r="E329">
        <v>100</v>
      </c>
      <c r="F329"/>
      <c r="G329"/>
      <c r="H329"/>
      <c r="I329"/>
      <c r="J329"/>
      <c r="K329"/>
      <c r="L329"/>
      <c r="M329" s="1">
        <f t="shared" si="40"/>
        <v>100</v>
      </c>
      <c r="N329" s="1">
        <f t="shared" si="41"/>
        <v>1</v>
      </c>
    </row>
    <row r="330" spans="1:14" x14ac:dyDescent="0.3">
      <c r="A330" s="5" t="s">
        <v>88</v>
      </c>
      <c r="B330"/>
      <c r="C330"/>
      <c r="D330"/>
      <c r="E330"/>
      <c r="F330"/>
      <c r="G330"/>
      <c r="H330"/>
      <c r="I330"/>
      <c r="J330"/>
      <c r="K330"/>
      <c r="L330"/>
      <c r="M330" s="1">
        <f t="shared" si="40"/>
        <v>0</v>
      </c>
      <c r="N330" s="1">
        <f t="shared" si="41"/>
        <v>0</v>
      </c>
    </row>
    <row r="331" spans="1:14" x14ac:dyDescent="0.3">
      <c r="A331" s="5" t="s">
        <v>187</v>
      </c>
      <c r="B331">
        <f>100+75</f>
        <v>175</v>
      </c>
      <c r="C331"/>
      <c r="D331"/>
      <c r="E331"/>
      <c r="F331">
        <f>100+245</f>
        <v>345</v>
      </c>
      <c r="G331"/>
      <c r="H331"/>
      <c r="I331"/>
      <c r="J331"/>
      <c r="K331"/>
      <c r="L331"/>
      <c r="M331" s="1">
        <f t="shared" si="40"/>
        <v>520</v>
      </c>
      <c r="N331" s="1">
        <f t="shared" si="41"/>
        <v>2</v>
      </c>
    </row>
    <row r="332" spans="1:14" x14ac:dyDescent="0.3">
      <c r="A332" s="5" t="s">
        <v>9</v>
      </c>
      <c r="B332">
        <f>100+96</f>
        <v>196</v>
      </c>
      <c r="C332">
        <v>100</v>
      </c>
      <c r="D332">
        <f>100+20</f>
        <v>120</v>
      </c>
      <c r="E332">
        <v>100</v>
      </c>
      <c r="F332">
        <v>100</v>
      </c>
      <c r="G332"/>
      <c r="H332">
        <v>100</v>
      </c>
      <c r="I332">
        <f>100+10</f>
        <v>110</v>
      </c>
      <c r="J332"/>
      <c r="K332"/>
      <c r="L332"/>
      <c r="M332" s="1">
        <f t="shared" si="40"/>
        <v>826</v>
      </c>
      <c r="N332" s="1">
        <f t="shared" si="41"/>
        <v>7</v>
      </c>
    </row>
    <row r="333" spans="1:14" x14ac:dyDescent="0.3">
      <c r="A333" s="5" t="s">
        <v>297</v>
      </c>
      <c r="B333">
        <v>100</v>
      </c>
      <c r="C333"/>
      <c r="D333"/>
      <c r="E333"/>
      <c r="F333"/>
      <c r="G333"/>
      <c r="H333"/>
      <c r="I333"/>
      <c r="J333"/>
      <c r="K333"/>
      <c r="L333"/>
      <c r="M333" s="1">
        <f t="shared" si="40"/>
        <v>100</v>
      </c>
      <c r="N333" s="1">
        <f t="shared" si="41"/>
        <v>1</v>
      </c>
    </row>
    <row r="334" spans="1:14" x14ac:dyDescent="0.3">
      <c r="A334" s="5" t="s">
        <v>327</v>
      </c>
      <c r="B334"/>
      <c r="C334"/>
      <c r="D334"/>
      <c r="E334">
        <v>100</v>
      </c>
      <c r="F334"/>
      <c r="G334"/>
      <c r="H334"/>
      <c r="I334"/>
      <c r="J334"/>
      <c r="K334"/>
      <c r="L334"/>
      <c r="M334" s="1">
        <f t="shared" si="40"/>
        <v>100</v>
      </c>
      <c r="N334" s="1">
        <f t="shared" si="41"/>
        <v>1</v>
      </c>
    </row>
    <row r="335" spans="1:14" x14ac:dyDescent="0.3">
      <c r="A335" s="5" t="s">
        <v>291</v>
      </c>
      <c r="B335">
        <v>100</v>
      </c>
      <c r="C335"/>
      <c r="D335"/>
      <c r="E335"/>
      <c r="F335">
        <v>100</v>
      </c>
      <c r="G335"/>
      <c r="H335"/>
      <c r="I335"/>
      <c r="J335"/>
      <c r="K335"/>
      <c r="L335"/>
      <c r="M335" s="1">
        <f t="shared" si="40"/>
        <v>200</v>
      </c>
      <c r="N335" s="1">
        <f t="shared" si="41"/>
        <v>2</v>
      </c>
    </row>
    <row r="336" spans="1:14" x14ac:dyDescent="0.3">
      <c r="A336" s="5" t="s">
        <v>155</v>
      </c>
      <c r="B336">
        <v>100</v>
      </c>
      <c r="C336">
        <f>100+60+10</f>
        <v>170</v>
      </c>
      <c r="D336">
        <f>100+50</f>
        <v>150</v>
      </c>
      <c r="E336"/>
      <c r="F336">
        <f>100+20</f>
        <v>120</v>
      </c>
      <c r="G336">
        <v>100</v>
      </c>
      <c r="H336">
        <f>100+230</f>
        <v>330</v>
      </c>
      <c r="I336">
        <f>100+10</f>
        <v>110</v>
      </c>
      <c r="J336">
        <v>100</v>
      </c>
      <c r="K336"/>
      <c r="L336"/>
      <c r="M336" s="1">
        <f t="shared" si="40"/>
        <v>1180</v>
      </c>
      <c r="N336" s="1">
        <f t="shared" si="41"/>
        <v>8</v>
      </c>
    </row>
    <row r="337" spans="1:14" x14ac:dyDescent="0.3">
      <c r="A337" s="5" t="s">
        <v>243</v>
      </c>
      <c r="B337"/>
      <c r="C337"/>
      <c r="D337"/>
      <c r="E337"/>
      <c r="F337"/>
      <c r="G337"/>
      <c r="H337"/>
      <c r="I337"/>
      <c r="J337"/>
      <c r="K337"/>
      <c r="L337"/>
      <c r="M337" s="1">
        <f t="shared" si="40"/>
        <v>0</v>
      </c>
      <c r="N337" s="1">
        <f t="shared" si="41"/>
        <v>0</v>
      </c>
    </row>
    <row r="338" spans="1:14" x14ac:dyDescent="0.3">
      <c r="A338" s="5" t="s">
        <v>244</v>
      </c>
      <c r="B338"/>
      <c r="C338"/>
      <c r="D338"/>
      <c r="E338"/>
      <c r="F338"/>
      <c r="G338"/>
      <c r="H338"/>
      <c r="I338"/>
      <c r="J338"/>
      <c r="K338"/>
      <c r="L338"/>
      <c r="M338" s="1">
        <f t="shared" si="40"/>
        <v>0</v>
      </c>
      <c r="N338" s="1">
        <f t="shared" si="41"/>
        <v>0</v>
      </c>
    </row>
    <row r="339" spans="1:14" x14ac:dyDescent="0.3">
      <c r="A339" s="5" t="s">
        <v>175</v>
      </c>
      <c r="B339"/>
      <c r="C339"/>
      <c r="D339"/>
      <c r="E339"/>
      <c r="F339"/>
      <c r="G339"/>
      <c r="H339"/>
      <c r="I339"/>
      <c r="J339"/>
      <c r="K339"/>
      <c r="L339"/>
      <c r="M339" s="1">
        <f t="shared" si="40"/>
        <v>0</v>
      </c>
      <c r="N339" s="1">
        <f t="shared" si="41"/>
        <v>0</v>
      </c>
    </row>
    <row r="340" spans="1:14" x14ac:dyDescent="0.3">
      <c r="A340" s="5" t="s">
        <v>189</v>
      </c>
      <c r="B340"/>
      <c r="C340"/>
      <c r="D340"/>
      <c r="E340"/>
      <c r="F340"/>
      <c r="G340"/>
      <c r="H340"/>
      <c r="I340"/>
      <c r="J340"/>
      <c r="K340"/>
      <c r="L340"/>
      <c r="M340" s="1">
        <f t="shared" si="40"/>
        <v>0</v>
      </c>
      <c r="N340" s="1">
        <f t="shared" si="41"/>
        <v>0</v>
      </c>
    </row>
    <row r="341" spans="1:14" x14ac:dyDescent="0.3">
      <c r="A341" s="5" t="s">
        <v>123</v>
      </c>
      <c r="B341">
        <v>100</v>
      </c>
      <c r="C341"/>
      <c r="D341"/>
      <c r="E341"/>
      <c r="F341"/>
      <c r="G341">
        <v>100</v>
      </c>
      <c r="H341"/>
      <c r="I341"/>
      <c r="J341"/>
      <c r="K341"/>
      <c r="L341"/>
      <c r="M341" s="1">
        <f t="shared" si="40"/>
        <v>200</v>
      </c>
      <c r="N341" s="1">
        <f t="shared" si="41"/>
        <v>2</v>
      </c>
    </row>
    <row r="342" spans="1:14" x14ac:dyDescent="0.3">
      <c r="A342" s="5" t="s">
        <v>332</v>
      </c>
      <c r="B342"/>
      <c r="C342"/>
      <c r="D342"/>
      <c r="E342"/>
      <c r="F342">
        <f>100+20</f>
        <v>120</v>
      </c>
      <c r="G342"/>
      <c r="H342"/>
      <c r="I342"/>
      <c r="J342"/>
      <c r="K342"/>
      <c r="L342"/>
      <c r="M342" s="1">
        <f t="shared" si="40"/>
        <v>120</v>
      </c>
      <c r="N342" s="1">
        <f t="shared" si="41"/>
        <v>1</v>
      </c>
    </row>
    <row r="343" spans="1:14" x14ac:dyDescent="0.3">
      <c r="A343" s="5" t="s">
        <v>292</v>
      </c>
      <c r="B343">
        <v>100</v>
      </c>
      <c r="C343"/>
      <c r="D343"/>
      <c r="E343"/>
      <c r="F343"/>
      <c r="G343"/>
      <c r="H343"/>
      <c r="I343"/>
      <c r="J343"/>
      <c r="K343"/>
      <c r="L343"/>
      <c r="M343" s="1">
        <f t="shared" ref="M343:M350" si="44">SUM(B343:L343)</f>
        <v>100</v>
      </c>
      <c r="N343" s="1">
        <f t="shared" ref="N343:N350" si="45">COUNT(B343:K343)</f>
        <v>1</v>
      </c>
    </row>
    <row r="344" spans="1:14" x14ac:dyDescent="0.3">
      <c r="A344" s="5" t="s">
        <v>186</v>
      </c>
      <c r="B344"/>
      <c r="C344"/>
      <c r="D344"/>
      <c r="E344"/>
      <c r="F344"/>
      <c r="G344"/>
      <c r="H344"/>
      <c r="I344"/>
      <c r="J344"/>
      <c r="K344"/>
      <c r="L344"/>
      <c r="M344" s="1">
        <f t="shared" si="44"/>
        <v>0</v>
      </c>
      <c r="N344" s="1">
        <f t="shared" si="45"/>
        <v>0</v>
      </c>
    </row>
    <row r="345" spans="1:14" x14ac:dyDescent="0.3">
      <c r="A345" s="5" t="s">
        <v>161</v>
      </c>
      <c r="B345">
        <v>100</v>
      </c>
      <c r="C345"/>
      <c r="D345"/>
      <c r="E345"/>
      <c r="F345">
        <v>100</v>
      </c>
      <c r="G345">
        <f>100+60</f>
        <v>160</v>
      </c>
      <c r="H345">
        <v>100</v>
      </c>
      <c r="I345"/>
      <c r="J345"/>
      <c r="K345"/>
      <c r="L345"/>
      <c r="M345" s="1">
        <f t="shared" si="44"/>
        <v>460</v>
      </c>
      <c r="N345" s="1">
        <f t="shared" si="45"/>
        <v>4</v>
      </c>
    </row>
    <row r="346" spans="1:14" x14ac:dyDescent="0.3">
      <c r="A346" s="5" t="s">
        <v>69</v>
      </c>
      <c r="B346"/>
      <c r="C346"/>
      <c r="D346"/>
      <c r="E346"/>
      <c r="F346"/>
      <c r="G346"/>
      <c r="H346">
        <v>100</v>
      </c>
      <c r="I346"/>
      <c r="J346">
        <v>100</v>
      </c>
      <c r="K346"/>
      <c r="L346"/>
      <c r="M346" s="1">
        <f t="shared" si="44"/>
        <v>200</v>
      </c>
      <c r="N346" s="1">
        <f t="shared" si="45"/>
        <v>2</v>
      </c>
    </row>
    <row r="347" spans="1:14" x14ac:dyDescent="0.3">
      <c r="A347" s="5" t="s">
        <v>173</v>
      </c>
      <c r="B347"/>
      <c r="C347"/>
      <c r="D347"/>
      <c r="E347"/>
      <c r="F347"/>
      <c r="G347"/>
      <c r="H347"/>
      <c r="I347"/>
      <c r="J347"/>
      <c r="K347"/>
      <c r="L347"/>
      <c r="M347" s="1">
        <f t="shared" si="44"/>
        <v>0</v>
      </c>
      <c r="N347" s="1">
        <f t="shared" si="45"/>
        <v>0</v>
      </c>
    </row>
    <row r="348" spans="1:14" x14ac:dyDescent="0.3">
      <c r="A348" s="5" t="s">
        <v>300</v>
      </c>
      <c r="B348"/>
      <c r="C348">
        <f>100+100</f>
        <v>200</v>
      </c>
      <c r="D348">
        <v>100</v>
      </c>
      <c r="E348"/>
      <c r="F348"/>
      <c r="G348"/>
      <c r="H348"/>
      <c r="I348"/>
      <c r="J348"/>
      <c r="K348">
        <v>100</v>
      </c>
      <c r="L348"/>
      <c r="M348" s="1">
        <f t="shared" si="44"/>
        <v>400</v>
      </c>
      <c r="N348" s="1">
        <f t="shared" si="45"/>
        <v>3</v>
      </c>
    </row>
    <row r="349" spans="1:14" x14ac:dyDescent="0.3">
      <c r="A349" s="5" t="s">
        <v>227</v>
      </c>
      <c r="B349"/>
      <c r="C349"/>
      <c r="D349"/>
      <c r="E349"/>
      <c r="F349"/>
      <c r="G349"/>
      <c r="H349"/>
      <c r="I349"/>
      <c r="J349"/>
      <c r="K349"/>
      <c r="L349"/>
      <c r="M349" s="1">
        <f t="shared" si="44"/>
        <v>0</v>
      </c>
      <c r="N349" s="1">
        <f t="shared" si="45"/>
        <v>0</v>
      </c>
    </row>
    <row r="350" spans="1:14" x14ac:dyDescent="0.3">
      <c r="A350" s="5" t="s">
        <v>304</v>
      </c>
      <c r="B350"/>
      <c r="C350">
        <v>100</v>
      </c>
      <c r="D350">
        <f>100+140</f>
        <v>240</v>
      </c>
      <c r="E350">
        <v>100</v>
      </c>
      <c r="F350">
        <f>100+70</f>
        <v>170</v>
      </c>
      <c r="G350"/>
      <c r="H350"/>
      <c r="I350">
        <v>100</v>
      </c>
      <c r="J350"/>
      <c r="K350"/>
      <c r="L350"/>
      <c r="M350" s="1">
        <f t="shared" si="44"/>
        <v>710</v>
      </c>
      <c r="N350" s="1">
        <f t="shared" si="45"/>
        <v>5</v>
      </c>
    </row>
    <row r="351" spans="1:14" x14ac:dyDescent="0.3">
      <c r="A351" s="2"/>
      <c r="B351"/>
      <c r="C351"/>
      <c r="D351"/>
      <c r="E351"/>
      <c r="F351"/>
      <c r="G351"/>
      <c r="H351"/>
      <c r="I351"/>
      <c r="J351"/>
      <c r="K351"/>
      <c r="L351"/>
      <c r="M351" s="1" t="s">
        <v>98</v>
      </c>
      <c r="N351" s="1" t="s">
        <v>98</v>
      </c>
    </row>
    <row r="352" spans="1:14" x14ac:dyDescent="0.3">
      <c r="A352" s="2" t="s">
        <v>94</v>
      </c>
      <c r="B352" s="1">
        <f t="shared" ref="B352:G352" si="46">COUNT(B5:B351)</f>
        <v>124</v>
      </c>
      <c r="C352" s="1">
        <f t="shared" si="46"/>
        <v>91</v>
      </c>
      <c r="D352" s="1">
        <f t="shared" si="46"/>
        <v>80</v>
      </c>
      <c r="E352" s="1">
        <f t="shared" si="46"/>
        <v>82</v>
      </c>
      <c r="F352" s="1">
        <f t="shared" si="46"/>
        <v>120</v>
      </c>
      <c r="G352" s="1">
        <f t="shared" si="46"/>
        <v>88</v>
      </c>
      <c r="H352" s="1">
        <f t="shared" ref="H352:K352" si="47">COUNT(H5:H351)</f>
        <v>71</v>
      </c>
      <c r="I352" s="1">
        <f t="shared" si="47"/>
        <v>64</v>
      </c>
      <c r="J352" s="1">
        <f t="shared" si="47"/>
        <v>50</v>
      </c>
      <c r="K352" s="1">
        <f t="shared" si="47"/>
        <v>42</v>
      </c>
      <c r="L352" s="1" t="s">
        <v>98</v>
      </c>
      <c r="M352" s="1">
        <f>COUNT(M6:M347)</f>
        <v>342</v>
      </c>
      <c r="N352" s="1">
        <f>COUNT(N6:N347)</f>
        <v>342</v>
      </c>
    </row>
    <row r="353" spans="1:10" x14ac:dyDescent="0.3">
      <c r="A353" s="2"/>
      <c r="I353" s="1"/>
      <c r="J353" s="1"/>
    </row>
    <row r="354" spans="1:10" x14ac:dyDescent="0.3">
      <c r="A354" s="2"/>
      <c r="I354" s="1"/>
      <c r="J354" s="1"/>
    </row>
    <row r="355" spans="1:10" x14ac:dyDescent="0.3">
      <c r="A355" s="2"/>
      <c r="I355" s="1"/>
      <c r="J355" s="1"/>
    </row>
    <row r="356" spans="1:10" x14ac:dyDescent="0.3">
      <c r="A356" s="2"/>
      <c r="I356" s="1"/>
      <c r="J356" s="1"/>
    </row>
    <row r="357" spans="1:10" x14ac:dyDescent="0.3">
      <c r="A357" s="2"/>
      <c r="I357" s="1"/>
      <c r="J357" s="1"/>
    </row>
    <row r="358" spans="1:10" x14ac:dyDescent="0.3">
      <c r="A358" s="2"/>
      <c r="I358" s="1"/>
      <c r="J358" s="1"/>
    </row>
    <row r="359" spans="1:10" x14ac:dyDescent="0.3">
      <c r="A359" s="2"/>
      <c r="I359" s="1"/>
      <c r="J359" s="1"/>
    </row>
    <row r="360" spans="1:10" x14ac:dyDescent="0.3">
      <c r="A360" s="2"/>
      <c r="I360" s="1"/>
      <c r="J360" s="1"/>
    </row>
    <row r="361" spans="1:10" x14ac:dyDescent="0.3">
      <c r="A361" s="2"/>
      <c r="I361" s="1"/>
      <c r="J361" s="1"/>
    </row>
    <row r="362" spans="1:10" x14ac:dyDescent="0.3">
      <c r="A362" s="2"/>
      <c r="I362" s="1"/>
      <c r="J362" s="1"/>
    </row>
    <row r="363" spans="1:10" x14ac:dyDescent="0.3">
      <c r="A363" s="2"/>
      <c r="I363" s="1"/>
      <c r="J363" s="1"/>
    </row>
    <row r="364" spans="1:10" x14ac:dyDescent="0.3">
      <c r="A364" s="2"/>
      <c r="I364" s="1"/>
      <c r="J364" s="1"/>
    </row>
    <row r="365" spans="1:10" x14ac:dyDescent="0.3">
      <c r="A365" s="2"/>
      <c r="I365" s="1"/>
      <c r="J365" s="1"/>
    </row>
    <row r="366" spans="1:10" x14ac:dyDescent="0.3">
      <c r="A366" s="2"/>
      <c r="I366" s="1"/>
      <c r="J366" s="1"/>
    </row>
    <row r="367" spans="1:10" x14ac:dyDescent="0.3">
      <c r="A367" s="2"/>
      <c r="I367" s="1"/>
      <c r="J367" s="1"/>
    </row>
    <row r="368" spans="1:10" x14ac:dyDescent="0.3">
      <c r="A368" s="2"/>
      <c r="I368" s="1"/>
      <c r="J368" s="1"/>
    </row>
    <row r="369" spans="1:10" x14ac:dyDescent="0.3">
      <c r="A369" s="2"/>
      <c r="I369" s="1"/>
      <c r="J369" s="1"/>
    </row>
    <row r="370" spans="1:10" x14ac:dyDescent="0.3">
      <c r="A370" s="2"/>
      <c r="I370" s="1"/>
      <c r="J370" s="1"/>
    </row>
    <row r="371" spans="1:10" x14ac:dyDescent="0.3">
      <c r="A371" s="2"/>
      <c r="I371" s="1"/>
      <c r="J371" s="1"/>
    </row>
    <row r="372" spans="1:10" x14ac:dyDescent="0.3">
      <c r="A372" s="2"/>
      <c r="I372" s="1"/>
      <c r="J372" s="1"/>
    </row>
    <row r="373" spans="1:10" x14ac:dyDescent="0.3">
      <c r="A373" s="2"/>
      <c r="I373" s="1"/>
      <c r="J373" s="1"/>
    </row>
    <row r="374" spans="1:10" x14ac:dyDescent="0.3">
      <c r="A374" s="2"/>
      <c r="I374" s="1"/>
      <c r="J374" s="1"/>
    </row>
    <row r="375" spans="1:10" x14ac:dyDescent="0.3">
      <c r="A375" s="2"/>
      <c r="I375" s="1"/>
      <c r="J375" s="1"/>
    </row>
    <row r="376" spans="1:10" x14ac:dyDescent="0.3">
      <c r="A376" s="2"/>
      <c r="I376" s="1"/>
      <c r="J376" s="1"/>
    </row>
    <row r="377" spans="1:10" x14ac:dyDescent="0.3">
      <c r="A377" s="2"/>
      <c r="I377" s="1"/>
      <c r="J377" s="1"/>
    </row>
    <row r="378" spans="1:10" x14ac:dyDescent="0.3">
      <c r="A378" s="2"/>
      <c r="I378" s="1"/>
      <c r="J378" s="1"/>
    </row>
    <row r="379" spans="1:10" x14ac:dyDescent="0.3">
      <c r="A379" s="2"/>
      <c r="I379" s="1"/>
      <c r="J379" s="1"/>
    </row>
    <row r="380" spans="1:10" x14ac:dyDescent="0.3">
      <c r="A380" s="2"/>
      <c r="I380" s="1"/>
      <c r="J380" s="1"/>
    </row>
    <row r="381" spans="1:10" x14ac:dyDescent="0.3">
      <c r="I381" s="1"/>
      <c r="J381" s="1"/>
    </row>
    <row r="382" spans="1:10" x14ac:dyDescent="0.3">
      <c r="I382" s="1"/>
      <c r="J382" s="1"/>
    </row>
    <row r="383" spans="1:10" x14ac:dyDescent="0.3">
      <c r="I383" s="1"/>
      <c r="J383" s="1"/>
    </row>
    <row r="384" spans="1:10" x14ac:dyDescent="0.3">
      <c r="I384" s="1"/>
      <c r="J384" s="1"/>
    </row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</sheetData>
  <sortState xmlns:xlrd2="http://schemas.microsoft.com/office/spreadsheetml/2017/richdata2" ref="A6:N350">
    <sortCondition ref="A6:A35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1"/>
  <sheetViews>
    <sheetView tabSelected="1" workbookViewId="0">
      <selection activeCell="B1" sqref="B1"/>
    </sheetView>
  </sheetViews>
  <sheetFormatPr defaultRowHeight="24.9" customHeight="1" x14ac:dyDescent="0.45"/>
  <cols>
    <col min="1" max="1" width="27.6640625" style="10" bestFit="1" customWidth="1"/>
    <col min="2" max="2" width="16.44140625" style="14" customWidth="1"/>
  </cols>
  <sheetData>
    <row r="1" spans="1:3" ht="24.9" customHeight="1" x14ac:dyDescent="0.45">
      <c r="A1" s="6" t="s">
        <v>0</v>
      </c>
      <c r="B1" s="13" t="s">
        <v>4</v>
      </c>
    </row>
    <row r="2" spans="1:3" ht="24.9" customHeight="1" x14ac:dyDescent="0.45">
      <c r="A2" s="7" t="s">
        <v>364</v>
      </c>
      <c r="B2" s="13"/>
    </row>
    <row r="3" spans="1:3" ht="24.9" customHeight="1" x14ac:dyDescent="0.3">
      <c r="A3" s="8" t="s">
        <v>261</v>
      </c>
      <c r="B3" s="18">
        <v>2201</v>
      </c>
      <c r="C3" s="19">
        <v>1</v>
      </c>
    </row>
    <row r="4" spans="1:3" ht="24.9" customHeight="1" x14ac:dyDescent="0.3">
      <c r="A4" s="8" t="s">
        <v>259</v>
      </c>
      <c r="B4" s="18">
        <v>1844.5</v>
      </c>
      <c r="C4" s="19">
        <v>2</v>
      </c>
    </row>
    <row r="5" spans="1:3" ht="24.9" customHeight="1" x14ac:dyDescent="0.3">
      <c r="A5" s="8" t="s">
        <v>225</v>
      </c>
      <c r="B5" s="18">
        <v>1814</v>
      </c>
      <c r="C5" s="19">
        <v>3</v>
      </c>
    </row>
    <row r="6" spans="1:3" ht="24.9" customHeight="1" x14ac:dyDescent="0.3">
      <c r="A6" s="8" t="s">
        <v>253</v>
      </c>
      <c r="B6" s="18">
        <v>1788</v>
      </c>
      <c r="C6" s="19">
        <v>4</v>
      </c>
    </row>
    <row r="7" spans="1:3" ht="24.9" customHeight="1" x14ac:dyDescent="0.3">
      <c r="A7" s="8" t="s">
        <v>210</v>
      </c>
      <c r="B7" s="18">
        <v>1787</v>
      </c>
      <c r="C7" s="19">
        <v>5</v>
      </c>
    </row>
    <row r="8" spans="1:3" ht="24.9" customHeight="1" x14ac:dyDescent="0.3">
      <c r="A8" s="8" t="s">
        <v>26</v>
      </c>
      <c r="B8" s="18">
        <v>1786</v>
      </c>
      <c r="C8" s="19">
        <v>6</v>
      </c>
    </row>
    <row r="9" spans="1:3" ht="24.9" customHeight="1" x14ac:dyDescent="0.3">
      <c r="A9" s="8" t="s">
        <v>316</v>
      </c>
      <c r="B9" s="18">
        <v>1611</v>
      </c>
      <c r="C9" s="19">
        <v>7</v>
      </c>
    </row>
    <row r="10" spans="1:3" ht="24.9" customHeight="1" x14ac:dyDescent="0.3">
      <c r="A10" s="8" t="s">
        <v>43</v>
      </c>
      <c r="B10" s="18">
        <v>1546.5</v>
      </c>
      <c r="C10" s="19">
        <v>8</v>
      </c>
    </row>
    <row r="11" spans="1:3" ht="24.9" customHeight="1" x14ac:dyDescent="0.3">
      <c r="A11" s="8" t="s">
        <v>59</v>
      </c>
      <c r="B11" s="18">
        <v>1529.5</v>
      </c>
      <c r="C11" s="19">
        <v>9</v>
      </c>
    </row>
    <row r="12" spans="1:3" ht="24.9" customHeight="1" x14ac:dyDescent="0.3">
      <c r="A12" s="8" t="s">
        <v>140</v>
      </c>
      <c r="B12" s="18">
        <v>1490</v>
      </c>
      <c r="C12" s="19">
        <v>10</v>
      </c>
    </row>
    <row r="13" spans="1:3" ht="24.9" customHeight="1" x14ac:dyDescent="0.3">
      <c r="A13" s="8" t="s">
        <v>39</v>
      </c>
      <c r="B13" s="18">
        <v>1407.5</v>
      </c>
      <c r="C13" s="19">
        <v>11</v>
      </c>
    </row>
    <row r="14" spans="1:3" ht="24.9" customHeight="1" x14ac:dyDescent="0.3">
      <c r="A14" s="8" t="s">
        <v>130</v>
      </c>
      <c r="B14" s="18">
        <v>1358.5</v>
      </c>
      <c r="C14" s="19">
        <v>12</v>
      </c>
    </row>
    <row r="15" spans="1:3" ht="24.9" customHeight="1" x14ac:dyDescent="0.3">
      <c r="A15" s="8" t="s">
        <v>121</v>
      </c>
      <c r="B15" s="18">
        <v>1348.5</v>
      </c>
      <c r="C15" s="19">
        <v>13</v>
      </c>
    </row>
    <row r="16" spans="1:3" ht="24.9" customHeight="1" x14ac:dyDescent="0.3">
      <c r="A16" s="8" t="s">
        <v>23</v>
      </c>
      <c r="B16" s="18">
        <v>1339.5</v>
      </c>
      <c r="C16" s="19">
        <v>14</v>
      </c>
    </row>
    <row r="17" spans="1:3" ht="24.9" customHeight="1" x14ac:dyDescent="0.3">
      <c r="A17" s="8" t="s">
        <v>248</v>
      </c>
      <c r="B17" s="18">
        <v>1333.5</v>
      </c>
      <c r="C17" s="19">
        <v>15</v>
      </c>
    </row>
    <row r="18" spans="1:3" ht="24.9" customHeight="1" x14ac:dyDescent="0.3">
      <c r="A18" s="8" t="s">
        <v>102</v>
      </c>
      <c r="B18" s="18">
        <v>1323</v>
      </c>
      <c r="C18" s="19">
        <v>16</v>
      </c>
    </row>
    <row r="19" spans="1:3" ht="24.9" customHeight="1" x14ac:dyDescent="0.3">
      <c r="A19" s="8" t="s">
        <v>131</v>
      </c>
      <c r="B19" s="18">
        <v>1311</v>
      </c>
      <c r="C19" s="19">
        <v>17</v>
      </c>
    </row>
    <row r="20" spans="1:3" ht="24.9" customHeight="1" x14ac:dyDescent="0.3">
      <c r="A20" s="8" t="s">
        <v>151</v>
      </c>
      <c r="B20" s="18">
        <v>1308.5</v>
      </c>
      <c r="C20" s="19">
        <v>18</v>
      </c>
    </row>
    <row r="21" spans="1:3" ht="24.9" customHeight="1" x14ac:dyDescent="0.3">
      <c r="A21" s="8" t="s">
        <v>217</v>
      </c>
      <c r="B21" s="18">
        <v>1296</v>
      </c>
      <c r="C21" s="19">
        <v>19</v>
      </c>
    </row>
    <row r="22" spans="1:3" ht="24.9" customHeight="1" x14ac:dyDescent="0.3">
      <c r="A22" s="8" t="s">
        <v>280</v>
      </c>
      <c r="B22" s="18">
        <v>1288.5</v>
      </c>
      <c r="C22" s="19">
        <v>20</v>
      </c>
    </row>
    <row r="23" spans="1:3" ht="24.9" customHeight="1" x14ac:dyDescent="0.3">
      <c r="A23" s="8" t="s">
        <v>44</v>
      </c>
      <c r="B23" s="18">
        <v>1229.5</v>
      </c>
      <c r="C23" s="19">
        <v>21</v>
      </c>
    </row>
    <row r="24" spans="1:3" ht="24.9" customHeight="1" x14ac:dyDescent="0.3">
      <c r="A24" s="8" t="s">
        <v>68</v>
      </c>
      <c r="B24" s="18">
        <v>1223</v>
      </c>
      <c r="C24" s="19">
        <v>22</v>
      </c>
    </row>
    <row r="25" spans="1:3" ht="24.9" customHeight="1" x14ac:dyDescent="0.3">
      <c r="A25" s="8" t="s">
        <v>213</v>
      </c>
      <c r="B25" s="18">
        <v>1211</v>
      </c>
      <c r="C25" s="19">
        <v>23</v>
      </c>
    </row>
    <row r="26" spans="1:3" ht="24.9" customHeight="1" x14ac:dyDescent="0.3">
      <c r="A26" s="8" t="s">
        <v>220</v>
      </c>
      <c r="B26" s="18">
        <v>1188.5</v>
      </c>
      <c r="C26" s="19">
        <v>24</v>
      </c>
    </row>
    <row r="27" spans="1:3" ht="24.9" customHeight="1" x14ac:dyDescent="0.3">
      <c r="A27" s="8" t="s">
        <v>6</v>
      </c>
      <c r="B27" s="18">
        <v>1180</v>
      </c>
      <c r="C27" s="19">
        <v>25</v>
      </c>
    </row>
    <row r="28" spans="1:3" ht="24.9" customHeight="1" x14ac:dyDescent="0.3">
      <c r="A28" s="8" t="s">
        <v>155</v>
      </c>
      <c r="B28" s="18">
        <v>1180</v>
      </c>
      <c r="C28" s="19">
        <v>26</v>
      </c>
    </row>
    <row r="29" spans="1:3" ht="24.9" customHeight="1" x14ac:dyDescent="0.3">
      <c r="A29" s="8" t="s">
        <v>18</v>
      </c>
      <c r="B29" s="18">
        <v>1158.5</v>
      </c>
      <c r="C29" s="19">
        <v>27</v>
      </c>
    </row>
    <row r="30" spans="1:3" ht="24.9" customHeight="1" x14ac:dyDescent="0.3">
      <c r="A30" s="8" t="s">
        <v>58</v>
      </c>
      <c r="B30" s="18">
        <v>1150</v>
      </c>
      <c r="C30" s="19">
        <v>28</v>
      </c>
    </row>
    <row r="31" spans="1:3" ht="24.9" customHeight="1" x14ac:dyDescent="0.3">
      <c r="A31" s="8" t="s">
        <v>73</v>
      </c>
      <c r="B31" s="18">
        <v>1142.5</v>
      </c>
      <c r="C31" s="19">
        <v>29</v>
      </c>
    </row>
    <row r="32" spans="1:3" ht="24.9" customHeight="1" x14ac:dyDescent="0.3">
      <c r="A32" s="8" t="s">
        <v>70</v>
      </c>
      <c r="B32" s="18">
        <v>1140</v>
      </c>
      <c r="C32" s="19">
        <v>30</v>
      </c>
    </row>
    <row r="33" spans="1:3" ht="24.9" customHeight="1" x14ac:dyDescent="0.3">
      <c r="A33" s="8" t="s">
        <v>28</v>
      </c>
      <c r="B33" s="18">
        <v>1092.5</v>
      </c>
      <c r="C33" s="19">
        <v>31</v>
      </c>
    </row>
    <row r="34" spans="1:3" ht="24.9" customHeight="1" x14ac:dyDescent="0.3">
      <c r="A34" s="8" t="s">
        <v>49</v>
      </c>
      <c r="B34" s="18">
        <v>1062.5</v>
      </c>
      <c r="C34" s="19">
        <v>32</v>
      </c>
    </row>
    <row r="35" spans="1:3" ht="24.9" customHeight="1" x14ac:dyDescent="0.3">
      <c r="A35" s="8" t="s">
        <v>133</v>
      </c>
      <c r="B35" s="18">
        <v>1047</v>
      </c>
      <c r="C35" s="19">
        <v>33</v>
      </c>
    </row>
    <row r="36" spans="1:3" ht="24.9" customHeight="1" x14ac:dyDescent="0.3">
      <c r="A36" s="8" t="s">
        <v>21</v>
      </c>
      <c r="B36" s="18">
        <v>1022.5</v>
      </c>
      <c r="C36" s="19">
        <v>34</v>
      </c>
    </row>
    <row r="37" spans="1:3" ht="24.9" customHeight="1" x14ac:dyDescent="0.3">
      <c r="A37" s="8" t="s">
        <v>214</v>
      </c>
      <c r="B37" s="18">
        <v>1022</v>
      </c>
      <c r="C37" s="19">
        <v>35</v>
      </c>
    </row>
    <row r="38" spans="1:3" ht="24.9" customHeight="1" x14ac:dyDescent="0.3">
      <c r="A38" s="8" t="s">
        <v>64</v>
      </c>
      <c r="B38" s="18">
        <v>1020</v>
      </c>
      <c r="C38" s="19">
        <v>36</v>
      </c>
    </row>
    <row r="39" spans="1:3" ht="24.9" customHeight="1" x14ac:dyDescent="0.3">
      <c r="A39" s="8" t="s">
        <v>223</v>
      </c>
      <c r="B39" s="18">
        <v>1001</v>
      </c>
      <c r="C39" s="19">
        <v>37</v>
      </c>
    </row>
    <row r="40" spans="1:3" ht="24.9" customHeight="1" x14ac:dyDescent="0.3">
      <c r="A40" s="8" t="s">
        <v>32</v>
      </c>
      <c r="B40" s="18">
        <v>992.5</v>
      </c>
      <c r="C40" s="19">
        <v>38</v>
      </c>
    </row>
    <row r="41" spans="1:3" ht="24.9" customHeight="1" x14ac:dyDescent="0.3">
      <c r="A41" s="8" t="s">
        <v>60</v>
      </c>
      <c r="B41" s="18">
        <v>972.5</v>
      </c>
      <c r="C41" s="19">
        <v>39</v>
      </c>
    </row>
    <row r="42" spans="1:3" ht="24.9" customHeight="1" x14ac:dyDescent="0.3">
      <c r="A42" s="8" t="s">
        <v>310</v>
      </c>
      <c r="B42" s="18">
        <v>953.5</v>
      </c>
      <c r="C42" s="19">
        <v>40</v>
      </c>
    </row>
    <row r="43" spans="1:3" ht="24.9" customHeight="1" x14ac:dyDescent="0.3">
      <c r="A43" s="8" t="s">
        <v>303</v>
      </c>
      <c r="B43" s="18">
        <v>942.5</v>
      </c>
      <c r="C43" s="19">
        <v>41</v>
      </c>
    </row>
    <row r="44" spans="1:3" ht="24.9" customHeight="1" x14ac:dyDescent="0.3">
      <c r="A44" s="8" t="s">
        <v>53</v>
      </c>
      <c r="B44" s="18">
        <v>940</v>
      </c>
      <c r="C44" s="19">
        <v>42</v>
      </c>
    </row>
    <row r="45" spans="1:3" ht="24.9" customHeight="1" x14ac:dyDescent="0.3">
      <c r="A45" s="8" t="s">
        <v>281</v>
      </c>
      <c r="B45" s="18">
        <v>938.5</v>
      </c>
      <c r="C45" s="19">
        <v>43</v>
      </c>
    </row>
    <row r="46" spans="1:3" ht="24.9" customHeight="1" x14ac:dyDescent="0.3">
      <c r="A46" s="8" t="s">
        <v>22</v>
      </c>
      <c r="B46" s="18">
        <v>933</v>
      </c>
      <c r="C46" s="19">
        <v>44</v>
      </c>
    </row>
    <row r="47" spans="1:3" ht="24.9" customHeight="1" x14ac:dyDescent="0.3">
      <c r="A47" s="8" t="s">
        <v>305</v>
      </c>
      <c r="B47" s="18">
        <v>927.5</v>
      </c>
      <c r="C47" s="19">
        <v>45</v>
      </c>
    </row>
    <row r="48" spans="1:3" ht="24.9" customHeight="1" x14ac:dyDescent="0.3">
      <c r="A48" s="8" t="s">
        <v>71</v>
      </c>
      <c r="B48" s="18">
        <v>918.5</v>
      </c>
      <c r="C48" s="19">
        <v>46</v>
      </c>
    </row>
    <row r="49" spans="1:3" ht="24.9" customHeight="1" x14ac:dyDescent="0.3">
      <c r="A49" s="8" t="s">
        <v>99</v>
      </c>
      <c r="B49" s="18">
        <v>908</v>
      </c>
      <c r="C49" s="19">
        <v>47</v>
      </c>
    </row>
    <row r="50" spans="1:3" ht="24.9" customHeight="1" x14ac:dyDescent="0.3">
      <c r="A50" s="8" t="s">
        <v>47</v>
      </c>
      <c r="B50" s="18">
        <v>905</v>
      </c>
      <c r="C50" s="19">
        <v>48</v>
      </c>
    </row>
    <row r="51" spans="1:3" ht="24.9" customHeight="1" x14ac:dyDescent="0.3">
      <c r="A51" s="8" t="s">
        <v>249</v>
      </c>
      <c r="B51" s="18">
        <v>887</v>
      </c>
      <c r="C51" s="19">
        <v>49</v>
      </c>
    </row>
    <row r="52" spans="1:3" ht="24.9" customHeight="1" x14ac:dyDescent="0.3">
      <c r="A52" s="8" t="s">
        <v>101</v>
      </c>
      <c r="B52" s="18">
        <v>868.5</v>
      </c>
      <c r="C52" s="19">
        <v>50</v>
      </c>
    </row>
    <row r="53" spans="1:3" ht="24.9" customHeight="1" x14ac:dyDescent="0.3">
      <c r="A53" s="8" t="s">
        <v>272</v>
      </c>
      <c r="B53" s="18">
        <v>867</v>
      </c>
      <c r="C53" t="s">
        <v>98</v>
      </c>
    </row>
    <row r="54" spans="1:3" ht="24.9" customHeight="1" x14ac:dyDescent="0.3">
      <c r="A54" s="8" t="s">
        <v>10</v>
      </c>
      <c r="B54" s="18">
        <v>860</v>
      </c>
    </row>
    <row r="55" spans="1:3" ht="24.9" customHeight="1" x14ac:dyDescent="0.3">
      <c r="A55" s="8" t="s">
        <v>51</v>
      </c>
      <c r="B55" s="18">
        <v>860</v>
      </c>
    </row>
    <row r="56" spans="1:3" ht="24.9" customHeight="1" x14ac:dyDescent="0.3">
      <c r="A56" s="8" t="s">
        <v>31</v>
      </c>
      <c r="B56" s="18">
        <v>842</v>
      </c>
    </row>
    <row r="57" spans="1:3" ht="24.9" customHeight="1" x14ac:dyDescent="0.3">
      <c r="A57" s="8" t="s">
        <v>25</v>
      </c>
      <c r="B57" s="18">
        <v>835</v>
      </c>
    </row>
    <row r="58" spans="1:3" ht="24.9" customHeight="1" x14ac:dyDescent="0.3">
      <c r="A58" s="8" t="s">
        <v>157</v>
      </c>
      <c r="B58" s="18">
        <v>835</v>
      </c>
    </row>
    <row r="59" spans="1:3" ht="24.9" customHeight="1" x14ac:dyDescent="0.3">
      <c r="A59" s="8" t="s">
        <v>211</v>
      </c>
      <c r="B59" s="18">
        <v>832</v>
      </c>
    </row>
    <row r="60" spans="1:3" ht="24.9" customHeight="1" x14ac:dyDescent="0.3">
      <c r="A60" s="8" t="s">
        <v>143</v>
      </c>
      <c r="B60" s="18">
        <v>830</v>
      </c>
    </row>
    <row r="61" spans="1:3" ht="24.9" customHeight="1" x14ac:dyDescent="0.3">
      <c r="A61" s="8" t="s">
        <v>9</v>
      </c>
      <c r="B61" s="18">
        <v>826</v>
      </c>
    </row>
    <row r="62" spans="1:3" ht="24.9" customHeight="1" x14ac:dyDescent="0.3">
      <c r="A62" s="8" t="s">
        <v>107</v>
      </c>
      <c r="B62" s="18">
        <v>821</v>
      </c>
    </row>
    <row r="63" spans="1:3" ht="24.9" customHeight="1" x14ac:dyDescent="0.3">
      <c r="A63" s="8" t="s">
        <v>134</v>
      </c>
      <c r="B63" s="18">
        <v>817</v>
      </c>
    </row>
    <row r="64" spans="1:3" ht="24.9" customHeight="1" x14ac:dyDescent="0.3">
      <c r="A64" s="8" t="s">
        <v>141</v>
      </c>
      <c r="B64" s="18">
        <v>810</v>
      </c>
    </row>
    <row r="65" spans="1:2" ht="24.9" customHeight="1" x14ac:dyDescent="0.3">
      <c r="A65" s="8" t="s">
        <v>294</v>
      </c>
      <c r="B65" s="18">
        <v>782</v>
      </c>
    </row>
    <row r="66" spans="1:2" ht="24.9" customHeight="1" x14ac:dyDescent="0.3">
      <c r="A66" s="8" t="s">
        <v>228</v>
      </c>
      <c r="B66" s="18">
        <v>781</v>
      </c>
    </row>
    <row r="67" spans="1:2" ht="24.9" customHeight="1" x14ac:dyDescent="0.3">
      <c r="A67" s="8" t="s">
        <v>19</v>
      </c>
      <c r="B67" s="18">
        <v>769</v>
      </c>
    </row>
    <row r="68" spans="1:2" ht="24.9" customHeight="1" x14ac:dyDescent="0.3">
      <c r="A68" s="8" t="s">
        <v>110</v>
      </c>
      <c r="B68" s="18">
        <v>740</v>
      </c>
    </row>
    <row r="69" spans="1:2" ht="24.9" customHeight="1" x14ac:dyDescent="0.3">
      <c r="A69" s="8" t="s">
        <v>232</v>
      </c>
      <c r="B69" s="18">
        <v>710</v>
      </c>
    </row>
    <row r="70" spans="1:2" ht="24.9" customHeight="1" x14ac:dyDescent="0.45">
      <c r="A70" s="8" t="s">
        <v>304</v>
      </c>
      <c r="B70" s="13">
        <v>710</v>
      </c>
    </row>
    <row r="71" spans="1:2" ht="24.9" customHeight="1" x14ac:dyDescent="0.3">
      <c r="A71" s="8" t="s">
        <v>319</v>
      </c>
      <c r="B71" s="18">
        <v>702.5</v>
      </c>
    </row>
    <row r="72" spans="1:2" ht="24.9" customHeight="1" x14ac:dyDescent="0.3">
      <c r="A72" s="8" t="s">
        <v>56</v>
      </c>
      <c r="B72" s="18">
        <v>700</v>
      </c>
    </row>
    <row r="73" spans="1:2" ht="24.9" customHeight="1" x14ac:dyDescent="0.3">
      <c r="A73" s="8" t="s">
        <v>312</v>
      </c>
      <c r="B73" s="18">
        <v>690</v>
      </c>
    </row>
    <row r="74" spans="1:2" ht="24.9" customHeight="1" x14ac:dyDescent="0.3">
      <c r="A74" s="8" t="s">
        <v>65</v>
      </c>
      <c r="B74" s="18">
        <v>675</v>
      </c>
    </row>
    <row r="75" spans="1:2" ht="24.9" customHeight="1" x14ac:dyDescent="0.3">
      <c r="A75" s="8" t="s">
        <v>48</v>
      </c>
      <c r="B75" s="18">
        <v>667.5</v>
      </c>
    </row>
    <row r="76" spans="1:2" ht="24.9" customHeight="1" x14ac:dyDescent="0.3">
      <c r="A76" s="8" t="s">
        <v>40</v>
      </c>
      <c r="B76" s="18">
        <v>605</v>
      </c>
    </row>
    <row r="77" spans="1:2" ht="24.9" customHeight="1" x14ac:dyDescent="0.3">
      <c r="A77" s="8" t="s">
        <v>265</v>
      </c>
      <c r="B77" s="18">
        <v>600</v>
      </c>
    </row>
    <row r="78" spans="1:2" ht="24.9" customHeight="1" x14ac:dyDescent="0.3">
      <c r="A78" s="8" t="s">
        <v>15</v>
      </c>
      <c r="B78" s="18">
        <v>600</v>
      </c>
    </row>
    <row r="79" spans="1:2" ht="24.9" customHeight="1" x14ac:dyDescent="0.3">
      <c r="A79" s="8" t="s">
        <v>231</v>
      </c>
      <c r="B79" s="18">
        <v>555</v>
      </c>
    </row>
    <row r="80" spans="1:2" ht="24.9" customHeight="1" x14ac:dyDescent="0.3">
      <c r="A80" s="8" t="s">
        <v>325</v>
      </c>
      <c r="B80" s="18">
        <v>545</v>
      </c>
    </row>
    <row r="81" spans="1:2" ht="24.9" customHeight="1" x14ac:dyDescent="0.3">
      <c r="A81" s="8" t="s">
        <v>266</v>
      </c>
      <c r="B81" s="18">
        <v>520</v>
      </c>
    </row>
    <row r="82" spans="1:2" ht="24.9" customHeight="1" x14ac:dyDescent="0.3">
      <c r="A82" s="8" t="s">
        <v>42</v>
      </c>
      <c r="B82" s="18">
        <v>520</v>
      </c>
    </row>
    <row r="83" spans="1:2" ht="24.9" customHeight="1" x14ac:dyDescent="0.3">
      <c r="A83" s="8" t="s">
        <v>187</v>
      </c>
      <c r="B83" s="18">
        <v>520</v>
      </c>
    </row>
    <row r="84" spans="1:2" ht="24.9" customHeight="1" x14ac:dyDescent="0.3">
      <c r="A84" s="8" t="s">
        <v>345</v>
      </c>
      <c r="B84" s="18">
        <v>507</v>
      </c>
    </row>
    <row r="85" spans="1:2" ht="24.9" customHeight="1" x14ac:dyDescent="0.3">
      <c r="A85" s="8" t="s">
        <v>125</v>
      </c>
      <c r="B85" s="18">
        <v>500</v>
      </c>
    </row>
    <row r="86" spans="1:2" ht="24.9" customHeight="1" x14ac:dyDescent="0.3">
      <c r="A86" s="8" t="s">
        <v>346</v>
      </c>
      <c r="B86" s="18">
        <v>500</v>
      </c>
    </row>
    <row r="87" spans="1:2" ht="24.9" customHeight="1" x14ac:dyDescent="0.3">
      <c r="A87" s="8" t="s">
        <v>132</v>
      </c>
      <c r="B87" s="18">
        <v>496</v>
      </c>
    </row>
    <row r="88" spans="1:2" ht="24.9" customHeight="1" x14ac:dyDescent="0.3">
      <c r="A88" s="8" t="s">
        <v>233</v>
      </c>
      <c r="B88" s="18">
        <v>495</v>
      </c>
    </row>
    <row r="89" spans="1:2" ht="24.9" customHeight="1" x14ac:dyDescent="0.3">
      <c r="A89" s="8" t="s">
        <v>226</v>
      </c>
      <c r="B89" s="18">
        <v>477</v>
      </c>
    </row>
    <row r="90" spans="1:2" ht="24.9" customHeight="1" x14ac:dyDescent="0.3">
      <c r="A90" s="8" t="s">
        <v>113</v>
      </c>
      <c r="B90" s="18">
        <v>475</v>
      </c>
    </row>
    <row r="91" spans="1:2" ht="24.9" customHeight="1" x14ac:dyDescent="0.3">
      <c r="A91" s="8" t="s">
        <v>315</v>
      </c>
      <c r="B91" s="18">
        <v>468.5</v>
      </c>
    </row>
    <row r="92" spans="1:2" ht="24.9" customHeight="1" x14ac:dyDescent="0.3">
      <c r="A92" s="8" t="s">
        <v>163</v>
      </c>
      <c r="B92" s="18">
        <v>465</v>
      </c>
    </row>
    <row r="93" spans="1:2" ht="24.9" customHeight="1" x14ac:dyDescent="0.3">
      <c r="A93" s="8" t="s">
        <v>202</v>
      </c>
      <c r="B93" s="18">
        <v>460</v>
      </c>
    </row>
    <row r="94" spans="1:2" ht="24.9" customHeight="1" x14ac:dyDescent="0.3">
      <c r="A94" s="8" t="s">
        <v>161</v>
      </c>
      <c r="B94" s="18">
        <v>460</v>
      </c>
    </row>
    <row r="95" spans="1:2" ht="24.9" customHeight="1" x14ac:dyDescent="0.3">
      <c r="A95" s="8" t="s">
        <v>289</v>
      </c>
      <c r="B95" s="18">
        <v>445</v>
      </c>
    </row>
    <row r="96" spans="1:2" ht="24.9" customHeight="1" x14ac:dyDescent="0.3">
      <c r="A96" s="8" t="s">
        <v>182</v>
      </c>
      <c r="B96" s="18">
        <v>445</v>
      </c>
    </row>
    <row r="97" spans="1:2" ht="24.9" customHeight="1" x14ac:dyDescent="0.3">
      <c r="A97" s="8" t="s">
        <v>38</v>
      </c>
      <c r="B97" s="18">
        <v>410</v>
      </c>
    </row>
    <row r="98" spans="1:2" ht="24.9" customHeight="1" x14ac:dyDescent="0.3">
      <c r="A98" s="9" t="s">
        <v>313</v>
      </c>
      <c r="B98" s="18">
        <v>410</v>
      </c>
    </row>
    <row r="99" spans="1:2" ht="24.9" customHeight="1" x14ac:dyDescent="0.3">
      <c r="A99" s="8" t="s">
        <v>156</v>
      </c>
      <c r="B99" s="18">
        <v>410</v>
      </c>
    </row>
    <row r="100" spans="1:2" ht="24.9" customHeight="1" x14ac:dyDescent="0.3">
      <c r="A100" s="8" t="s">
        <v>129</v>
      </c>
      <c r="B100" s="18">
        <v>401</v>
      </c>
    </row>
    <row r="101" spans="1:2" ht="24.9" customHeight="1" x14ac:dyDescent="0.3">
      <c r="A101" s="8" t="s">
        <v>314</v>
      </c>
      <c r="B101" s="18">
        <v>400</v>
      </c>
    </row>
    <row r="102" spans="1:2" ht="24.9" customHeight="1" x14ac:dyDescent="0.3">
      <c r="A102" s="8" t="s">
        <v>300</v>
      </c>
      <c r="B102" s="18">
        <v>400</v>
      </c>
    </row>
    <row r="103" spans="1:2" ht="24.9" customHeight="1" x14ac:dyDescent="0.3">
      <c r="A103" s="8" t="s">
        <v>177</v>
      </c>
      <c r="B103" s="18">
        <v>396</v>
      </c>
    </row>
    <row r="104" spans="1:2" ht="24.9" customHeight="1" x14ac:dyDescent="0.3">
      <c r="A104" s="8" t="s">
        <v>136</v>
      </c>
      <c r="B104" s="18">
        <v>375</v>
      </c>
    </row>
    <row r="105" spans="1:2" ht="24.9" customHeight="1" x14ac:dyDescent="0.3">
      <c r="A105" s="8" t="s">
        <v>293</v>
      </c>
      <c r="B105" s="18">
        <v>375</v>
      </c>
    </row>
    <row r="106" spans="1:2" ht="24.9" customHeight="1" x14ac:dyDescent="0.3">
      <c r="A106" s="8" t="s">
        <v>181</v>
      </c>
      <c r="B106" s="18">
        <v>373</v>
      </c>
    </row>
    <row r="107" spans="1:2" ht="24.9" customHeight="1" x14ac:dyDescent="0.3">
      <c r="A107" s="8" t="s">
        <v>8</v>
      </c>
      <c r="B107" s="18">
        <v>372.5</v>
      </c>
    </row>
    <row r="108" spans="1:2" ht="24.9" customHeight="1" x14ac:dyDescent="0.3">
      <c r="A108" s="8" t="s">
        <v>82</v>
      </c>
      <c r="B108" s="18">
        <v>370</v>
      </c>
    </row>
    <row r="109" spans="1:2" ht="24.9" customHeight="1" x14ac:dyDescent="0.3">
      <c r="A109" s="8" t="s">
        <v>302</v>
      </c>
      <c r="B109" s="18">
        <v>360</v>
      </c>
    </row>
    <row r="110" spans="1:2" ht="24.9" customHeight="1" x14ac:dyDescent="0.3">
      <c r="A110" s="8" t="s">
        <v>198</v>
      </c>
      <c r="B110" s="18">
        <v>355</v>
      </c>
    </row>
    <row r="111" spans="1:2" ht="24.9" customHeight="1" x14ac:dyDescent="0.3">
      <c r="A111" s="8" t="s">
        <v>55</v>
      </c>
      <c r="B111" s="18">
        <v>355</v>
      </c>
    </row>
    <row r="112" spans="1:2" ht="24.9" customHeight="1" x14ac:dyDescent="0.3">
      <c r="A112" s="8" t="s">
        <v>35</v>
      </c>
      <c r="B112" s="18">
        <v>350</v>
      </c>
    </row>
    <row r="113" spans="1:2" ht="24.9" customHeight="1" x14ac:dyDescent="0.3">
      <c r="A113" s="8" t="s">
        <v>176</v>
      </c>
      <c r="B113" s="18">
        <v>345</v>
      </c>
    </row>
    <row r="114" spans="1:2" ht="24.9" customHeight="1" x14ac:dyDescent="0.3">
      <c r="A114" s="8" t="s">
        <v>299</v>
      </c>
      <c r="B114" s="18">
        <v>340</v>
      </c>
    </row>
    <row r="115" spans="1:2" ht="24.9" customHeight="1" x14ac:dyDescent="0.3">
      <c r="A115" s="8" t="s">
        <v>224</v>
      </c>
      <c r="B115" s="18">
        <v>327.5</v>
      </c>
    </row>
    <row r="116" spans="1:2" ht="24.9" customHeight="1" x14ac:dyDescent="0.3">
      <c r="A116" s="8" t="s">
        <v>251</v>
      </c>
      <c r="B116" s="18">
        <v>300</v>
      </c>
    </row>
    <row r="117" spans="1:2" ht="24.9" customHeight="1" x14ac:dyDescent="0.3">
      <c r="A117" s="8" t="s">
        <v>147</v>
      </c>
      <c r="B117" s="18">
        <v>300</v>
      </c>
    </row>
    <row r="118" spans="1:2" ht="24.9" customHeight="1" x14ac:dyDescent="0.3">
      <c r="A118" s="8" t="s">
        <v>201</v>
      </c>
      <c r="B118" s="18">
        <v>300</v>
      </c>
    </row>
    <row r="119" spans="1:2" ht="24.9" customHeight="1" x14ac:dyDescent="0.3">
      <c r="A119" s="8" t="s">
        <v>30</v>
      </c>
      <c r="B119" s="18">
        <v>300</v>
      </c>
    </row>
    <row r="120" spans="1:2" ht="24.9" customHeight="1" x14ac:dyDescent="0.3">
      <c r="A120" s="8" t="s">
        <v>290</v>
      </c>
      <c r="B120" s="18">
        <v>300</v>
      </c>
    </row>
    <row r="121" spans="1:2" ht="24.9" customHeight="1" x14ac:dyDescent="0.3">
      <c r="A121" s="8" t="s">
        <v>296</v>
      </c>
      <c r="B121" s="18">
        <v>300</v>
      </c>
    </row>
    <row r="122" spans="1:2" ht="24.9" customHeight="1" x14ac:dyDescent="0.3">
      <c r="A122" s="8" t="s">
        <v>77</v>
      </c>
      <c r="B122" s="18">
        <v>300</v>
      </c>
    </row>
    <row r="123" spans="1:2" ht="24.9" customHeight="1" x14ac:dyDescent="0.3">
      <c r="A123" s="8" t="s">
        <v>286</v>
      </c>
      <c r="B123" s="18">
        <v>300</v>
      </c>
    </row>
    <row r="124" spans="1:2" ht="24.9" customHeight="1" x14ac:dyDescent="0.3">
      <c r="A124" s="8" t="s">
        <v>271</v>
      </c>
      <c r="B124" s="18">
        <v>300</v>
      </c>
    </row>
    <row r="125" spans="1:2" ht="24.9" customHeight="1" x14ac:dyDescent="0.3">
      <c r="A125" s="8" t="s">
        <v>215</v>
      </c>
      <c r="B125" s="18">
        <v>300</v>
      </c>
    </row>
    <row r="126" spans="1:2" ht="24.9" customHeight="1" x14ac:dyDescent="0.3">
      <c r="A126" s="8" t="s">
        <v>306</v>
      </c>
      <c r="B126" s="18">
        <v>300</v>
      </c>
    </row>
    <row r="127" spans="1:2" ht="24.9" customHeight="1" x14ac:dyDescent="0.3">
      <c r="A127" s="8" t="s">
        <v>322</v>
      </c>
      <c r="B127" s="18">
        <v>300</v>
      </c>
    </row>
    <row r="128" spans="1:2" ht="24.9" customHeight="1" x14ac:dyDescent="0.3">
      <c r="A128" s="8" t="s">
        <v>184</v>
      </c>
      <c r="B128" s="18">
        <v>285</v>
      </c>
    </row>
    <row r="129" spans="1:2" ht="24.9" customHeight="1" x14ac:dyDescent="0.3">
      <c r="A129" s="8" t="s">
        <v>267</v>
      </c>
      <c r="B129" s="18">
        <v>265</v>
      </c>
    </row>
    <row r="130" spans="1:2" ht="24.9" customHeight="1" x14ac:dyDescent="0.3">
      <c r="A130" s="8" t="s">
        <v>269</v>
      </c>
      <c r="B130" s="18">
        <v>265</v>
      </c>
    </row>
    <row r="131" spans="1:2" ht="24.9" customHeight="1" x14ac:dyDescent="0.3">
      <c r="A131" s="8" t="s">
        <v>192</v>
      </c>
      <c r="B131" s="18">
        <v>256</v>
      </c>
    </row>
    <row r="132" spans="1:2" ht="24.9" customHeight="1" x14ac:dyDescent="0.3">
      <c r="A132" s="8" t="s">
        <v>7</v>
      </c>
      <c r="B132" s="18">
        <v>255</v>
      </c>
    </row>
    <row r="133" spans="1:2" ht="24.9" customHeight="1" x14ac:dyDescent="0.3">
      <c r="A133" s="8" t="s">
        <v>180</v>
      </c>
      <c r="B133" s="18">
        <v>230</v>
      </c>
    </row>
    <row r="134" spans="1:2" ht="24.9" customHeight="1" x14ac:dyDescent="0.3">
      <c r="A134" s="8" t="s">
        <v>20</v>
      </c>
      <c r="B134" s="18">
        <v>220</v>
      </c>
    </row>
    <row r="135" spans="1:2" ht="24.9" customHeight="1" x14ac:dyDescent="0.3">
      <c r="A135" s="8" t="s">
        <v>317</v>
      </c>
      <c r="B135" s="18">
        <v>220</v>
      </c>
    </row>
    <row r="136" spans="1:2" ht="24.9" customHeight="1" x14ac:dyDescent="0.3">
      <c r="A136" s="8" t="s">
        <v>72</v>
      </c>
      <c r="B136" s="18">
        <v>210</v>
      </c>
    </row>
    <row r="137" spans="1:2" ht="24.9" customHeight="1" x14ac:dyDescent="0.3">
      <c r="A137" s="8" t="s">
        <v>96</v>
      </c>
      <c r="B137" s="18">
        <v>210</v>
      </c>
    </row>
    <row r="138" spans="1:2" ht="24.9" customHeight="1" x14ac:dyDescent="0.3">
      <c r="A138" s="8" t="s">
        <v>307</v>
      </c>
      <c r="B138" s="18">
        <v>200</v>
      </c>
    </row>
    <row r="139" spans="1:2" ht="24.9" customHeight="1" x14ac:dyDescent="0.3">
      <c r="A139" s="8" t="s">
        <v>287</v>
      </c>
      <c r="B139" s="18">
        <v>200</v>
      </c>
    </row>
    <row r="140" spans="1:2" ht="24.9" customHeight="1" x14ac:dyDescent="0.3">
      <c r="A140" s="8" t="s">
        <v>257</v>
      </c>
      <c r="B140" s="18">
        <v>200</v>
      </c>
    </row>
    <row r="141" spans="1:2" ht="24.9" customHeight="1" x14ac:dyDescent="0.3">
      <c r="A141" s="8" t="s">
        <v>320</v>
      </c>
      <c r="B141" s="18">
        <v>200</v>
      </c>
    </row>
    <row r="142" spans="1:2" ht="24.9" customHeight="1" x14ac:dyDescent="0.3">
      <c r="A142" s="8" t="s">
        <v>256</v>
      </c>
      <c r="B142" s="18">
        <v>200</v>
      </c>
    </row>
    <row r="143" spans="1:2" ht="24.9" customHeight="1" x14ac:dyDescent="0.3">
      <c r="A143" s="8" t="s">
        <v>207</v>
      </c>
      <c r="B143" s="18">
        <v>200</v>
      </c>
    </row>
    <row r="144" spans="1:2" ht="24.9" customHeight="1" x14ac:dyDescent="0.3">
      <c r="A144" s="8" t="s">
        <v>301</v>
      </c>
      <c r="B144" s="18">
        <v>200</v>
      </c>
    </row>
    <row r="145" spans="1:2" ht="24.9" customHeight="1" x14ac:dyDescent="0.3">
      <c r="A145" s="8" t="s">
        <v>105</v>
      </c>
      <c r="B145" s="18">
        <v>200</v>
      </c>
    </row>
    <row r="146" spans="1:2" ht="24.9" customHeight="1" x14ac:dyDescent="0.3">
      <c r="A146" s="8" t="s">
        <v>188</v>
      </c>
      <c r="B146" s="18">
        <v>200</v>
      </c>
    </row>
    <row r="147" spans="1:2" ht="24.9" customHeight="1" x14ac:dyDescent="0.3">
      <c r="A147" s="8" t="s">
        <v>328</v>
      </c>
      <c r="B147" s="18">
        <v>200</v>
      </c>
    </row>
    <row r="148" spans="1:2" ht="24.9" customHeight="1" x14ac:dyDescent="0.3">
      <c r="A148" s="8" t="s">
        <v>335</v>
      </c>
      <c r="B148" s="18">
        <v>200</v>
      </c>
    </row>
    <row r="149" spans="1:2" ht="24.9" customHeight="1" x14ac:dyDescent="0.3">
      <c r="A149" s="8" t="s">
        <v>16</v>
      </c>
      <c r="B149" s="18">
        <v>200</v>
      </c>
    </row>
    <row r="150" spans="1:2" ht="24.9" customHeight="1" x14ac:dyDescent="0.3">
      <c r="A150" s="8" t="s">
        <v>112</v>
      </c>
      <c r="B150" s="18">
        <v>200</v>
      </c>
    </row>
    <row r="151" spans="1:2" ht="24.9" customHeight="1" x14ac:dyDescent="0.3">
      <c r="A151" s="8" t="s">
        <v>242</v>
      </c>
      <c r="B151" s="18">
        <v>200</v>
      </c>
    </row>
    <row r="152" spans="1:2" ht="24.9" customHeight="1" x14ac:dyDescent="0.3">
      <c r="A152" s="8" t="s">
        <v>91</v>
      </c>
      <c r="B152" s="18">
        <v>200</v>
      </c>
    </row>
    <row r="153" spans="1:2" ht="24.9" customHeight="1" x14ac:dyDescent="0.3">
      <c r="A153" s="8" t="s">
        <v>63</v>
      </c>
      <c r="B153" s="18">
        <v>200</v>
      </c>
    </row>
    <row r="154" spans="1:2" ht="24.9" customHeight="1" x14ac:dyDescent="0.3">
      <c r="A154" s="8" t="s">
        <v>350</v>
      </c>
      <c r="B154" s="18">
        <v>200</v>
      </c>
    </row>
    <row r="155" spans="1:2" ht="24.9" customHeight="1" x14ac:dyDescent="0.3">
      <c r="A155" s="8" t="s">
        <v>291</v>
      </c>
      <c r="B155" s="18">
        <v>200</v>
      </c>
    </row>
    <row r="156" spans="1:2" ht="24.9" customHeight="1" x14ac:dyDescent="0.3">
      <c r="A156" s="8" t="s">
        <v>123</v>
      </c>
      <c r="B156" s="18">
        <v>200</v>
      </c>
    </row>
    <row r="157" spans="1:2" ht="24.9" customHeight="1" x14ac:dyDescent="0.3">
      <c r="A157" s="8" t="s">
        <v>69</v>
      </c>
      <c r="B157" s="18">
        <v>200</v>
      </c>
    </row>
    <row r="158" spans="1:2" ht="24.9" customHeight="1" x14ac:dyDescent="0.3">
      <c r="A158" s="8" t="s">
        <v>221</v>
      </c>
      <c r="B158" s="18">
        <v>176</v>
      </c>
    </row>
    <row r="159" spans="1:2" ht="24.9" customHeight="1" x14ac:dyDescent="0.3">
      <c r="A159" s="8" t="s">
        <v>330</v>
      </c>
      <c r="B159" s="18">
        <v>170</v>
      </c>
    </row>
    <row r="160" spans="1:2" ht="24.9" customHeight="1" x14ac:dyDescent="0.3">
      <c r="A160" s="8" t="s">
        <v>61</v>
      </c>
      <c r="B160" s="18">
        <v>160</v>
      </c>
    </row>
    <row r="161" spans="1:2" ht="24.9" customHeight="1" x14ac:dyDescent="0.3">
      <c r="A161" s="8" t="s">
        <v>331</v>
      </c>
      <c r="B161" s="18">
        <v>120</v>
      </c>
    </row>
    <row r="162" spans="1:2" ht="24.9" customHeight="1" x14ac:dyDescent="0.3">
      <c r="A162" s="8" t="s">
        <v>332</v>
      </c>
      <c r="B162" s="18">
        <v>120</v>
      </c>
    </row>
    <row r="163" spans="1:2" ht="24.9" customHeight="1" x14ac:dyDescent="0.3">
      <c r="A163" s="8" t="s">
        <v>347</v>
      </c>
      <c r="B163" s="18">
        <v>110</v>
      </c>
    </row>
    <row r="164" spans="1:2" ht="24.9" customHeight="1" x14ac:dyDescent="0.3">
      <c r="A164" s="8" t="s">
        <v>282</v>
      </c>
      <c r="B164" s="18">
        <v>110</v>
      </c>
    </row>
    <row r="165" spans="1:2" ht="24.9" customHeight="1" x14ac:dyDescent="0.3">
      <c r="A165" s="8" t="s">
        <v>283</v>
      </c>
      <c r="B165" s="18">
        <v>110</v>
      </c>
    </row>
    <row r="166" spans="1:2" ht="24.9" customHeight="1" x14ac:dyDescent="0.3">
      <c r="A166" s="8" t="s">
        <v>361</v>
      </c>
      <c r="B166" s="18">
        <v>100</v>
      </c>
    </row>
    <row r="167" spans="1:2" ht="24.9" customHeight="1" x14ac:dyDescent="0.3">
      <c r="A167" s="8" t="s">
        <v>352</v>
      </c>
      <c r="B167" s="18">
        <v>100</v>
      </c>
    </row>
    <row r="168" spans="1:2" ht="24.9" customHeight="1" x14ac:dyDescent="0.3">
      <c r="A168" s="8" t="s">
        <v>333</v>
      </c>
      <c r="B168" s="18">
        <v>100</v>
      </c>
    </row>
    <row r="169" spans="1:2" ht="24.9" customHeight="1" x14ac:dyDescent="0.3">
      <c r="A169" s="8" t="s">
        <v>295</v>
      </c>
      <c r="B169" s="18">
        <v>100</v>
      </c>
    </row>
    <row r="170" spans="1:2" ht="24.9" customHeight="1" x14ac:dyDescent="0.3">
      <c r="A170" s="8" t="s">
        <v>338</v>
      </c>
      <c r="B170" s="18">
        <v>100</v>
      </c>
    </row>
    <row r="171" spans="1:2" ht="24.9" customHeight="1" x14ac:dyDescent="0.3">
      <c r="A171" s="8" t="s">
        <v>309</v>
      </c>
      <c r="B171" s="18">
        <v>100</v>
      </c>
    </row>
    <row r="172" spans="1:2" ht="24.9" customHeight="1" x14ac:dyDescent="0.3">
      <c r="A172" s="8" t="s">
        <v>353</v>
      </c>
      <c r="B172" s="18">
        <v>100</v>
      </c>
    </row>
    <row r="173" spans="1:2" ht="24.9" customHeight="1" x14ac:dyDescent="0.3">
      <c r="A173" s="8" t="s">
        <v>308</v>
      </c>
      <c r="B173" s="18">
        <v>100</v>
      </c>
    </row>
    <row r="174" spans="1:2" ht="24.9" customHeight="1" x14ac:dyDescent="0.3">
      <c r="A174" s="8" t="s">
        <v>260</v>
      </c>
      <c r="B174" s="18">
        <v>100</v>
      </c>
    </row>
    <row r="175" spans="1:2" ht="24.9" customHeight="1" x14ac:dyDescent="0.3">
      <c r="A175" s="8" t="s">
        <v>362</v>
      </c>
      <c r="B175" s="18">
        <v>100</v>
      </c>
    </row>
    <row r="176" spans="1:2" ht="24.9" customHeight="1" x14ac:dyDescent="0.3">
      <c r="A176" s="8" t="s">
        <v>195</v>
      </c>
      <c r="B176" s="18">
        <v>100</v>
      </c>
    </row>
    <row r="177" spans="1:2" ht="24.9" customHeight="1" x14ac:dyDescent="0.3">
      <c r="A177" s="8" t="s">
        <v>263</v>
      </c>
      <c r="B177" s="18">
        <v>100</v>
      </c>
    </row>
    <row r="178" spans="1:2" ht="24.9" customHeight="1" x14ac:dyDescent="0.3">
      <c r="A178" s="8" t="s">
        <v>264</v>
      </c>
      <c r="B178" s="18">
        <v>100</v>
      </c>
    </row>
    <row r="179" spans="1:2" ht="24.9" customHeight="1" x14ac:dyDescent="0.3">
      <c r="A179" s="8" t="s">
        <v>285</v>
      </c>
      <c r="B179" s="18">
        <v>100</v>
      </c>
    </row>
    <row r="180" spans="1:2" ht="24.9" customHeight="1" x14ac:dyDescent="0.3">
      <c r="A180" s="8" t="s">
        <v>194</v>
      </c>
      <c r="B180" s="18">
        <v>100</v>
      </c>
    </row>
    <row r="181" spans="1:2" ht="24.9" customHeight="1" x14ac:dyDescent="0.3">
      <c r="A181" s="8" t="s">
        <v>357</v>
      </c>
      <c r="B181" s="18">
        <v>100</v>
      </c>
    </row>
    <row r="182" spans="1:2" ht="24.9" customHeight="1" x14ac:dyDescent="0.3">
      <c r="A182" s="8" t="s">
        <v>339</v>
      </c>
      <c r="B182" s="18">
        <v>100</v>
      </c>
    </row>
    <row r="183" spans="1:2" ht="24.9" customHeight="1" x14ac:dyDescent="0.3">
      <c r="A183" s="8" t="s">
        <v>86</v>
      </c>
      <c r="B183" s="18">
        <v>100</v>
      </c>
    </row>
    <row r="184" spans="1:2" ht="24.9" customHeight="1" x14ac:dyDescent="0.3">
      <c r="A184" s="8" t="s">
        <v>196</v>
      </c>
      <c r="B184" s="18">
        <v>100</v>
      </c>
    </row>
    <row r="185" spans="1:2" ht="24.9" customHeight="1" x14ac:dyDescent="0.3">
      <c r="A185" s="8" t="s">
        <v>340</v>
      </c>
      <c r="B185" s="18">
        <v>100</v>
      </c>
    </row>
    <row r="186" spans="1:2" ht="24.9" customHeight="1" x14ac:dyDescent="0.3">
      <c r="A186" s="8" t="s">
        <v>334</v>
      </c>
      <c r="B186" s="18">
        <v>100</v>
      </c>
    </row>
    <row r="187" spans="1:2" ht="24.9" customHeight="1" x14ac:dyDescent="0.3">
      <c r="A187" s="8" t="s">
        <v>344</v>
      </c>
      <c r="B187" s="18">
        <v>100</v>
      </c>
    </row>
    <row r="188" spans="1:2" ht="24.9" customHeight="1" x14ac:dyDescent="0.3">
      <c r="A188" s="8" t="s">
        <v>288</v>
      </c>
      <c r="B188" s="18">
        <v>100</v>
      </c>
    </row>
    <row r="189" spans="1:2" ht="24.9" customHeight="1" x14ac:dyDescent="0.3">
      <c r="A189" s="8" t="s">
        <v>109</v>
      </c>
      <c r="B189" s="18">
        <v>100</v>
      </c>
    </row>
    <row r="190" spans="1:2" ht="24.9" customHeight="1" x14ac:dyDescent="0.3">
      <c r="A190" s="8" t="s">
        <v>164</v>
      </c>
      <c r="B190" s="18">
        <v>100</v>
      </c>
    </row>
    <row r="191" spans="1:2" ht="24.9" customHeight="1" x14ac:dyDescent="0.3">
      <c r="A191" s="8" t="s">
        <v>349</v>
      </c>
      <c r="B191" s="18">
        <v>100</v>
      </c>
    </row>
    <row r="192" spans="1:2" ht="24.9" customHeight="1" x14ac:dyDescent="0.3">
      <c r="A192" s="8" t="s">
        <v>360</v>
      </c>
      <c r="B192" s="18">
        <v>100</v>
      </c>
    </row>
    <row r="193" spans="1:2" ht="24.9" customHeight="1" x14ac:dyDescent="0.3">
      <c r="A193" s="8" t="s">
        <v>356</v>
      </c>
      <c r="B193" s="18">
        <v>100</v>
      </c>
    </row>
    <row r="194" spans="1:2" ht="24.9" customHeight="1" x14ac:dyDescent="0.3">
      <c r="A194" s="17" t="s">
        <v>351</v>
      </c>
      <c r="B194" s="18">
        <v>100</v>
      </c>
    </row>
    <row r="195" spans="1:2" ht="24.9" customHeight="1" x14ac:dyDescent="0.3">
      <c r="A195" s="8" t="s">
        <v>359</v>
      </c>
      <c r="B195" s="18">
        <v>100</v>
      </c>
    </row>
    <row r="196" spans="1:2" ht="24.9" customHeight="1" x14ac:dyDescent="0.3">
      <c r="A196" s="8" t="s">
        <v>246</v>
      </c>
      <c r="B196" s="18">
        <v>100</v>
      </c>
    </row>
    <row r="197" spans="1:2" ht="24.9" customHeight="1" x14ac:dyDescent="0.3">
      <c r="A197" s="8" t="s">
        <v>337</v>
      </c>
      <c r="B197" s="18">
        <v>100</v>
      </c>
    </row>
    <row r="198" spans="1:2" ht="24.9" customHeight="1" x14ac:dyDescent="0.3">
      <c r="A198" s="8" t="s">
        <v>341</v>
      </c>
      <c r="B198" s="18">
        <v>100</v>
      </c>
    </row>
    <row r="199" spans="1:2" ht="24.9" customHeight="1" x14ac:dyDescent="0.3">
      <c r="A199" s="8" t="s">
        <v>236</v>
      </c>
      <c r="B199" s="18">
        <v>100</v>
      </c>
    </row>
    <row r="200" spans="1:2" ht="24.9" customHeight="1" x14ac:dyDescent="0.3">
      <c r="A200" s="8" t="s">
        <v>203</v>
      </c>
      <c r="B200" s="18">
        <v>100</v>
      </c>
    </row>
    <row r="201" spans="1:2" ht="24.9" customHeight="1" x14ac:dyDescent="0.3">
      <c r="A201" s="8" t="s">
        <v>255</v>
      </c>
      <c r="B201" s="18">
        <v>100</v>
      </c>
    </row>
    <row r="202" spans="1:2" ht="24.9" customHeight="1" x14ac:dyDescent="0.3">
      <c r="A202" s="8" t="s">
        <v>318</v>
      </c>
      <c r="B202" s="18">
        <v>100</v>
      </c>
    </row>
    <row r="203" spans="1:2" ht="24.9" customHeight="1" x14ac:dyDescent="0.3">
      <c r="A203" s="8" t="s">
        <v>104</v>
      </c>
      <c r="B203" s="18">
        <v>100</v>
      </c>
    </row>
    <row r="204" spans="1:2" ht="24.9" customHeight="1" x14ac:dyDescent="0.3">
      <c r="A204" s="8" t="s">
        <v>348</v>
      </c>
      <c r="B204" s="18">
        <v>100</v>
      </c>
    </row>
    <row r="205" spans="1:2" ht="24.9" customHeight="1" x14ac:dyDescent="0.3">
      <c r="A205" s="8" t="s">
        <v>363</v>
      </c>
      <c r="B205" s="18">
        <v>100</v>
      </c>
    </row>
    <row r="206" spans="1:2" ht="24.9" customHeight="1" x14ac:dyDescent="0.3">
      <c r="A206" s="8" t="s">
        <v>358</v>
      </c>
      <c r="B206" s="18">
        <v>100</v>
      </c>
    </row>
    <row r="207" spans="1:2" ht="24.9" customHeight="1" x14ac:dyDescent="0.3">
      <c r="A207" s="8" t="s">
        <v>311</v>
      </c>
      <c r="B207" s="18">
        <v>100</v>
      </c>
    </row>
    <row r="208" spans="1:2" ht="24.9" customHeight="1" x14ac:dyDescent="0.3">
      <c r="A208" s="8" t="s">
        <v>5</v>
      </c>
      <c r="B208" s="18">
        <v>100</v>
      </c>
    </row>
    <row r="209" spans="1:2" ht="24.9" customHeight="1" x14ac:dyDescent="0.3">
      <c r="A209" s="8" t="s">
        <v>237</v>
      </c>
      <c r="B209" s="18">
        <v>100</v>
      </c>
    </row>
    <row r="210" spans="1:2" ht="24.9" customHeight="1" x14ac:dyDescent="0.3">
      <c r="A210" s="8" t="s">
        <v>81</v>
      </c>
      <c r="B210" s="18">
        <v>100</v>
      </c>
    </row>
    <row r="211" spans="1:2" ht="24.9" customHeight="1" x14ac:dyDescent="0.3">
      <c r="A211" s="8" t="s">
        <v>250</v>
      </c>
      <c r="B211" s="18">
        <v>100</v>
      </c>
    </row>
    <row r="212" spans="1:2" ht="24.9" customHeight="1" x14ac:dyDescent="0.3">
      <c r="A212" s="8" t="s">
        <v>336</v>
      </c>
      <c r="B212" s="18">
        <v>100</v>
      </c>
    </row>
    <row r="213" spans="1:2" ht="24.9" customHeight="1" x14ac:dyDescent="0.3">
      <c r="A213" s="8" t="s">
        <v>324</v>
      </c>
      <c r="B213" s="18">
        <v>100</v>
      </c>
    </row>
    <row r="214" spans="1:2" ht="24.9" customHeight="1" x14ac:dyDescent="0.3">
      <c r="A214" s="8" t="s">
        <v>252</v>
      </c>
      <c r="B214" s="18">
        <v>100</v>
      </c>
    </row>
    <row r="215" spans="1:2" ht="24.9" customHeight="1" x14ac:dyDescent="0.3">
      <c r="A215" s="8" t="s">
        <v>36</v>
      </c>
      <c r="B215" s="18">
        <v>100</v>
      </c>
    </row>
    <row r="216" spans="1:2" ht="24.9" customHeight="1" x14ac:dyDescent="0.3">
      <c r="A216" s="8" t="s">
        <v>354</v>
      </c>
      <c r="B216" s="18">
        <v>100</v>
      </c>
    </row>
    <row r="217" spans="1:2" ht="24.9" customHeight="1" x14ac:dyDescent="0.3">
      <c r="A217" s="8" t="s">
        <v>355</v>
      </c>
      <c r="B217" s="18">
        <v>100</v>
      </c>
    </row>
    <row r="218" spans="1:2" ht="24.9" customHeight="1" x14ac:dyDescent="0.3">
      <c r="A218" s="8" t="s">
        <v>342</v>
      </c>
      <c r="B218" s="18">
        <v>100</v>
      </c>
    </row>
    <row r="219" spans="1:2" ht="24.9" customHeight="1" x14ac:dyDescent="0.3">
      <c r="A219" s="8" t="s">
        <v>208</v>
      </c>
      <c r="B219" s="18">
        <v>100</v>
      </c>
    </row>
    <row r="220" spans="1:2" ht="24.9" customHeight="1" x14ac:dyDescent="0.3">
      <c r="A220" s="8" t="s">
        <v>11</v>
      </c>
      <c r="B220" s="18">
        <v>100</v>
      </c>
    </row>
    <row r="221" spans="1:2" ht="24.9" customHeight="1" x14ac:dyDescent="0.3">
      <c r="A221" s="8" t="s">
        <v>298</v>
      </c>
      <c r="B221" s="18">
        <v>100</v>
      </c>
    </row>
    <row r="222" spans="1:2" ht="24.9" customHeight="1" x14ac:dyDescent="0.3">
      <c r="A222" s="8" t="s">
        <v>206</v>
      </c>
      <c r="B222" s="18">
        <v>100</v>
      </c>
    </row>
    <row r="223" spans="1:2" ht="24.9" customHeight="1" x14ac:dyDescent="0.3">
      <c r="A223" s="8" t="s">
        <v>284</v>
      </c>
      <c r="B223" s="18">
        <v>100</v>
      </c>
    </row>
    <row r="224" spans="1:2" ht="24.9" customHeight="1" x14ac:dyDescent="0.3">
      <c r="A224" s="8" t="s">
        <v>321</v>
      </c>
      <c r="B224" s="18">
        <v>100</v>
      </c>
    </row>
    <row r="225" spans="1:2" ht="24.9" customHeight="1" x14ac:dyDescent="0.3">
      <c r="A225" s="8" t="s">
        <v>329</v>
      </c>
      <c r="B225" s="18">
        <v>100</v>
      </c>
    </row>
    <row r="226" spans="1:2" ht="24.9" customHeight="1" x14ac:dyDescent="0.3">
      <c r="A226" s="8" t="s">
        <v>343</v>
      </c>
      <c r="B226" s="18">
        <v>100</v>
      </c>
    </row>
    <row r="227" spans="1:2" ht="24.9" customHeight="1" x14ac:dyDescent="0.3">
      <c r="A227" s="8" t="s">
        <v>323</v>
      </c>
      <c r="B227" s="18">
        <v>100</v>
      </c>
    </row>
    <row r="228" spans="1:2" ht="24.9" customHeight="1" x14ac:dyDescent="0.3">
      <c r="A228" s="8" t="s">
        <v>326</v>
      </c>
      <c r="B228" s="18">
        <v>100</v>
      </c>
    </row>
    <row r="229" spans="1:2" ht="24.9" customHeight="1" x14ac:dyDescent="0.3">
      <c r="A229" s="8" t="s">
        <v>297</v>
      </c>
      <c r="B229" s="18">
        <v>100</v>
      </c>
    </row>
    <row r="230" spans="1:2" ht="24.9" customHeight="1" x14ac:dyDescent="0.3">
      <c r="A230" s="8" t="s">
        <v>327</v>
      </c>
      <c r="B230" s="18">
        <v>100</v>
      </c>
    </row>
    <row r="231" spans="1:2" ht="24.9" customHeight="1" x14ac:dyDescent="0.3">
      <c r="A231" s="8" t="s">
        <v>292</v>
      </c>
      <c r="B231" s="18">
        <v>100</v>
      </c>
    </row>
    <row r="232" spans="1:2" ht="24.9" customHeight="1" x14ac:dyDescent="0.3">
      <c r="A232" s="8" t="s">
        <v>145</v>
      </c>
      <c r="B232" s="18">
        <v>0</v>
      </c>
    </row>
    <row r="233" spans="1:2" ht="24.9" customHeight="1" x14ac:dyDescent="0.3">
      <c r="A233" s="8" t="s">
        <v>57</v>
      </c>
      <c r="B233" s="18">
        <v>0</v>
      </c>
    </row>
    <row r="234" spans="1:2" ht="24.9" customHeight="1" x14ac:dyDescent="0.3">
      <c r="A234" s="8" t="s">
        <v>76</v>
      </c>
      <c r="B234" s="18">
        <v>0</v>
      </c>
    </row>
    <row r="235" spans="1:2" ht="24.9" customHeight="1" x14ac:dyDescent="0.3">
      <c r="A235" s="8" t="s">
        <v>92</v>
      </c>
      <c r="B235" s="18">
        <v>0</v>
      </c>
    </row>
    <row r="236" spans="1:2" ht="24.9" customHeight="1" x14ac:dyDescent="0.3">
      <c r="A236" s="8" t="s">
        <v>119</v>
      </c>
      <c r="B236" s="18">
        <v>0</v>
      </c>
    </row>
    <row r="237" spans="1:2" ht="24.9" customHeight="1" x14ac:dyDescent="0.3">
      <c r="A237" s="8" t="s">
        <v>229</v>
      </c>
      <c r="B237" s="18">
        <v>0</v>
      </c>
    </row>
    <row r="238" spans="1:2" ht="24.9" customHeight="1" x14ac:dyDescent="0.3">
      <c r="A238" s="8" t="s">
        <v>169</v>
      </c>
      <c r="B238" s="18">
        <v>0</v>
      </c>
    </row>
    <row r="239" spans="1:2" ht="24.9" customHeight="1" x14ac:dyDescent="0.3">
      <c r="A239" s="8" t="s">
        <v>160</v>
      </c>
      <c r="B239" s="18">
        <v>0</v>
      </c>
    </row>
    <row r="240" spans="1:2" ht="24.9" customHeight="1" x14ac:dyDescent="0.3">
      <c r="A240" s="8" t="s">
        <v>14</v>
      </c>
      <c r="B240" s="18">
        <v>0</v>
      </c>
    </row>
    <row r="241" spans="1:2" ht="24.9" customHeight="1" x14ac:dyDescent="0.3">
      <c r="A241" s="8" t="s">
        <v>66</v>
      </c>
      <c r="B241" s="18">
        <v>0</v>
      </c>
    </row>
    <row r="242" spans="1:2" ht="24.9" customHeight="1" x14ac:dyDescent="0.3">
      <c r="A242" s="8" t="s">
        <v>204</v>
      </c>
      <c r="B242" s="18">
        <v>0</v>
      </c>
    </row>
    <row r="243" spans="1:2" ht="24.9" customHeight="1" x14ac:dyDescent="0.3">
      <c r="A243" s="8" t="s">
        <v>137</v>
      </c>
      <c r="B243" s="18">
        <v>0</v>
      </c>
    </row>
    <row r="244" spans="1:2" ht="24.9" customHeight="1" x14ac:dyDescent="0.3">
      <c r="A244" s="8" t="s">
        <v>74</v>
      </c>
      <c r="B244" s="18">
        <v>0</v>
      </c>
    </row>
    <row r="245" spans="1:2" ht="24.9" customHeight="1" x14ac:dyDescent="0.3">
      <c r="A245" s="8" t="s">
        <v>149</v>
      </c>
      <c r="B245" s="18">
        <v>0</v>
      </c>
    </row>
    <row r="246" spans="1:2" ht="24.9" customHeight="1" x14ac:dyDescent="0.3">
      <c r="A246" s="8" t="s">
        <v>262</v>
      </c>
      <c r="B246" s="18">
        <v>0</v>
      </c>
    </row>
    <row r="247" spans="1:2" ht="24.9" customHeight="1" x14ac:dyDescent="0.3">
      <c r="A247" s="8" t="s">
        <v>174</v>
      </c>
      <c r="B247" s="18">
        <v>0</v>
      </c>
    </row>
    <row r="248" spans="1:2" ht="24.9" customHeight="1" x14ac:dyDescent="0.3">
      <c r="A248" s="8" t="s">
        <v>114</v>
      </c>
      <c r="B248" s="18">
        <v>0</v>
      </c>
    </row>
    <row r="249" spans="1:2" ht="24.9" customHeight="1" x14ac:dyDescent="0.3">
      <c r="A249" s="8" t="s">
        <v>103</v>
      </c>
      <c r="B249" s="18">
        <v>0</v>
      </c>
    </row>
    <row r="250" spans="1:2" ht="24.9" customHeight="1" x14ac:dyDescent="0.3">
      <c r="A250" s="8" t="s">
        <v>159</v>
      </c>
      <c r="B250" s="18">
        <v>0</v>
      </c>
    </row>
    <row r="251" spans="1:2" ht="24.9" customHeight="1" x14ac:dyDescent="0.3">
      <c r="A251" s="8" t="s">
        <v>185</v>
      </c>
      <c r="B251" s="18">
        <v>0</v>
      </c>
    </row>
    <row r="252" spans="1:2" ht="24.9" customHeight="1" x14ac:dyDescent="0.3">
      <c r="A252" s="8" t="s">
        <v>216</v>
      </c>
      <c r="B252" s="18">
        <v>0</v>
      </c>
    </row>
    <row r="253" spans="1:2" ht="24.9" customHeight="1" x14ac:dyDescent="0.3">
      <c r="A253" s="8" t="s">
        <v>235</v>
      </c>
      <c r="B253" s="18">
        <v>0</v>
      </c>
    </row>
    <row r="254" spans="1:2" ht="24.9" customHeight="1" x14ac:dyDescent="0.3">
      <c r="A254" s="8" t="s">
        <v>45</v>
      </c>
      <c r="B254" s="18">
        <v>0</v>
      </c>
    </row>
    <row r="255" spans="1:2" ht="24.9" customHeight="1" x14ac:dyDescent="0.3">
      <c r="A255" s="8" t="s">
        <v>212</v>
      </c>
      <c r="B255" s="18">
        <v>0</v>
      </c>
    </row>
    <row r="256" spans="1:2" ht="24.9" customHeight="1" x14ac:dyDescent="0.3">
      <c r="A256" s="8" t="s">
        <v>240</v>
      </c>
      <c r="B256" s="18">
        <v>0</v>
      </c>
    </row>
    <row r="257" spans="1:2" ht="24.9" customHeight="1" x14ac:dyDescent="0.3">
      <c r="A257" s="8" t="s">
        <v>241</v>
      </c>
      <c r="B257" s="18">
        <v>0</v>
      </c>
    </row>
    <row r="258" spans="1:2" ht="24.9" customHeight="1" x14ac:dyDescent="0.3">
      <c r="A258" s="8" t="s">
        <v>234</v>
      </c>
      <c r="B258" s="18">
        <v>0</v>
      </c>
    </row>
    <row r="259" spans="1:2" ht="24.9" customHeight="1" x14ac:dyDescent="0.3">
      <c r="A259" s="8" t="s">
        <v>178</v>
      </c>
      <c r="B259" s="18">
        <v>0</v>
      </c>
    </row>
    <row r="260" spans="1:2" ht="24.9" customHeight="1" x14ac:dyDescent="0.3">
      <c r="A260" s="8" t="s">
        <v>209</v>
      </c>
      <c r="B260" s="18">
        <v>0</v>
      </c>
    </row>
    <row r="261" spans="1:2" ht="24.9" customHeight="1" x14ac:dyDescent="0.3">
      <c r="A261" s="8" t="s">
        <v>122</v>
      </c>
      <c r="B261" s="18">
        <v>0</v>
      </c>
    </row>
    <row r="262" spans="1:2" ht="24.9" customHeight="1" x14ac:dyDescent="0.3">
      <c r="A262" s="8" t="s">
        <v>29</v>
      </c>
      <c r="B262" s="18">
        <v>0</v>
      </c>
    </row>
    <row r="263" spans="1:2" ht="24.9" customHeight="1" x14ac:dyDescent="0.3">
      <c r="A263" s="8" t="s">
        <v>179</v>
      </c>
      <c r="B263" s="18">
        <v>0</v>
      </c>
    </row>
    <row r="264" spans="1:2" ht="24.9" customHeight="1" x14ac:dyDescent="0.3">
      <c r="A264" s="8" t="s">
        <v>95</v>
      </c>
      <c r="B264" s="18">
        <v>0</v>
      </c>
    </row>
    <row r="265" spans="1:2" ht="24.9" customHeight="1" x14ac:dyDescent="0.3">
      <c r="A265" s="8" t="s">
        <v>205</v>
      </c>
      <c r="B265" s="18">
        <v>0</v>
      </c>
    </row>
    <row r="266" spans="1:2" ht="24.9" customHeight="1" x14ac:dyDescent="0.3">
      <c r="A266" s="8" t="s">
        <v>218</v>
      </c>
      <c r="B266" s="18">
        <v>0</v>
      </c>
    </row>
    <row r="267" spans="1:2" ht="24.9" customHeight="1" x14ac:dyDescent="0.3">
      <c r="A267" s="8" t="s">
        <v>258</v>
      </c>
      <c r="B267" s="18">
        <v>0</v>
      </c>
    </row>
    <row r="268" spans="1:2" ht="24.9" customHeight="1" x14ac:dyDescent="0.3">
      <c r="A268" s="8" t="s">
        <v>170</v>
      </c>
      <c r="B268" s="18">
        <v>0</v>
      </c>
    </row>
    <row r="269" spans="1:2" ht="24.9" customHeight="1" x14ac:dyDescent="0.3">
      <c r="A269" s="8" t="s">
        <v>111</v>
      </c>
      <c r="B269" s="18">
        <v>0</v>
      </c>
    </row>
    <row r="270" spans="1:2" ht="24.9" customHeight="1" x14ac:dyDescent="0.3">
      <c r="A270" s="8" t="s">
        <v>197</v>
      </c>
      <c r="B270" s="18">
        <v>0</v>
      </c>
    </row>
    <row r="271" spans="1:2" ht="24.9" customHeight="1" x14ac:dyDescent="0.3">
      <c r="A271" s="8" t="s">
        <v>108</v>
      </c>
      <c r="B271" s="18">
        <v>0</v>
      </c>
    </row>
    <row r="272" spans="1:2" ht="24.9" customHeight="1" x14ac:dyDescent="0.3">
      <c r="A272" s="8" t="s">
        <v>191</v>
      </c>
      <c r="B272" s="18">
        <v>0</v>
      </c>
    </row>
    <row r="273" spans="1:2" ht="24.9" customHeight="1" x14ac:dyDescent="0.3">
      <c r="A273" s="8" t="s">
        <v>144</v>
      </c>
      <c r="B273" s="18">
        <v>0</v>
      </c>
    </row>
    <row r="274" spans="1:2" ht="24.9" customHeight="1" x14ac:dyDescent="0.3">
      <c r="A274" s="8" t="s">
        <v>93</v>
      </c>
      <c r="B274" s="18">
        <v>0</v>
      </c>
    </row>
    <row r="275" spans="1:2" ht="24.9" customHeight="1" x14ac:dyDescent="0.3">
      <c r="A275" s="8" t="s">
        <v>90</v>
      </c>
      <c r="B275" s="18">
        <v>0</v>
      </c>
    </row>
    <row r="276" spans="1:2" ht="24.9" customHeight="1" x14ac:dyDescent="0.3">
      <c r="A276" s="8" t="s">
        <v>165</v>
      </c>
      <c r="B276" s="18">
        <v>0</v>
      </c>
    </row>
    <row r="277" spans="1:2" ht="24.9" customHeight="1" x14ac:dyDescent="0.3">
      <c r="A277" s="8" t="s">
        <v>17</v>
      </c>
      <c r="B277" s="18">
        <v>0</v>
      </c>
    </row>
    <row r="278" spans="1:2" ht="24.9" customHeight="1" x14ac:dyDescent="0.3">
      <c r="A278" s="8" t="s">
        <v>13</v>
      </c>
      <c r="B278" s="18">
        <v>0</v>
      </c>
    </row>
    <row r="279" spans="1:2" ht="24.9" customHeight="1" x14ac:dyDescent="0.3">
      <c r="A279" s="8" t="s">
        <v>37</v>
      </c>
      <c r="B279" s="18">
        <v>0</v>
      </c>
    </row>
    <row r="280" spans="1:2" ht="24.9" customHeight="1" x14ac:dyDescent="0.3">
      <c r="A280" s="8" t="s">
        <v>80</v>
      </c>
      <c r="B280" s="18">
        <v>0</v>
      </c>
    </row>
    <row r="281" spans="1:2" ht="24.9" customHeight="1" x14ac:dyDescent="0.3">
      <c r="A281" s="8" t="s">
        <v>27</v>
      </c>
      <c r="B281" s="18">
        <v>0</v>
      </c>
    </row>
    <row r="282" spans="1:2" ht="24.9" customHeight="1" x14ac:dyDescent="0.3">
      <c r="A282" s="8" t="s">
        <v>85</v>
      </c>
      <c r="B282" s="18">
        <v>0</v>
      </c>
    </row>
    <row r="283" spans="1:2" ht="24.9" customHeight="1" x14ac:dyDescent="0.3">
      <c r="A283" s="8" t="s">
        <v>268</v>
      </c>
      <c r="B283" s="18">
        <v>0</v>
      </c>
    </row>
    <row r="284" spans="1:2" ht="24.9" customHeight="1" x14ac:dyDescent="0.3">
      <c r="A284" s="8" t="s">
        <v>54</v>
      </c>
      <c r="B284" s="18">
        <v>0</v>
      </c>
    </row>
    <row r="285" spans="1:2" ht="24.9" customHeight="1" x14ac:dyDescent="0.3">
      <c r="A285" s="8" t="s">
        <v>3</v>
      </c>
      <c r="B285" s="18">
        <v>0</v>
      </c>
    </row>
    <row r="286" spans="1:2" ht="24.9" customHeight="1" x14ac:dyDescent="0.3">
      <c r="A286" s="8" t="s">
        <v>84</v>
      </c>
      <c r="B286" s="18">
        <v>0</v>
      </c>
    </row>
    <row r="287" spans="1:2" ht="24.9" customHeight="1" x14ac:dyDescent="0.3">
      <c r="A287" s="8" t="s">
        <v>12</v>
      </c>
      <c r="B287" s="18">
        <v>0</v>
      </c>
    </row>
    <row r="288" spans="1:2" ht="24.9" customHeight="1" x14ac:dyDescent="0.3">
      <c r="A288" s="8" t="s">
        <v>171</v>
      </c>
      <c r="B288" s="18">
        <v>0</v>
      </c>
    </row>
    <row r="289" spans="1:2" ht="24.9" customHeight="1" x14ac:dyDescent="0.3">
      <c r="A289" s="8" t="s">
        <v>219</v>
      </c>
      <c r="B289" s="18">
        <v>0</v>
      </c>
    </row>
    <row r="290" spans="1:2" ht="24.9" customHeight="1" x14ac:dyDescent="0.3">
      <c r="A290" s="8" t="s">
        <v>135</v>
      </c>
      <c r="B290" s="18">
        <v>0</v>
      </c>
    </row>
    <row r="291" spans="1:2" ht="24.9" customHeight="1" x14ac:dyDescent="0.3">
      <c r="A291" s="8" t="s">
        <v>230</v>
      </c>
      <c r="B291" s="18">
        <v>0</v>
      </c>
    </row>
    <row r="292" spans="1:2" ht="24.9" customHeight="1" x14ac:dyDescent="0.3">
      <c r="A292" s="8" t="s">
        <v>152</v>
      </c>
      <c r="B292" s="18">
        <v>0</v>
      </c>
    </row>
    <row r="293" spans="1:2" ht="24.9" customHeight="1" x14ac:dyDescent="0.3">
      <c r="A293" s="8" t="s">
        <v>153</v>
      </c>
      <c r="B293" s="18">
        <v>0</v>
      </c>
    </row>
    <row r="294" spans="1:2" ht="24.9" customHeight="1" x14ac:dyDescent="0.3">
      <c r="A294" s="8" t="s">
        <v>238</v>
      </c>
      <c r="B294" s="18">
        <v>0</v>
      </c>
    </row>
    <row r="295" spans="1:2" ht="24.9" customHeight="1" x14ac:dyDescent="0.3">
      <c r="A295" s="8" t="s">
        <v>239</v>
      </c>
      <c r="B295" s="18">
        <v>0</v>
      </c>
    </row>
    <row r="296" spans="1:2" ht="24.9" customHeight="1" x14ac:dyDescent="0.3">
      <c r="A296" s="8" t="s">
        <v>158</v>
      </c>
      <c r="B296" s="18">
        <v>0</v>
      </c>
    </row>
    <row r="297" spans="1:2" ht="24.9" customHeight="1" x14ac:dyDescent="0.3">
      <c r="A297" s="8" t="s">
        <v>148</v>
      </c>
      <c r="B297" s="18">
        <v>0</v>
      </c>
    </row>
    <row r="298" spans="1:2" ht="24.9" customHeight="1" x14ac:dyDescent="0.3">
      <c r="A298" s="8" t="s">
        <v>146</v>
      </c>
      <c r="B298" s="18">
        <v>0</v>
      </c>
    </row>
    <row r="299" spans="1:2" ht="24.9" customHeight="1" x14ac:dyDescent="0.3">
      <c r="A299" s="8" t="s">
        <v>128</v>
      </c>
      <c r="B299" s="18">
        <v>0</v>
      </c>
    </row>
    <row r="300" spans="1:2" ht="24.9" customHeight="1" x14ac:dyDescent="0.3">
      <c r="A300" s="8" t="s">
        <v>52</v>
      </c>
      <c r="B300" s="18">
        <v>0</v>
      </c>
    </row>
    <row r="301" spans="1:2" ht="24.9" customHeight="1" x14ac:dyDescent="0.3">
      <c r="A301" s="8" t="s">
        <v>222</v>
      </c>
      <c r="B301" s="18">
        <v>0</v>
      </c>
    </row>
    <row r="302" spans="1:2" ht="24.9" customHeight="1" x14ac:dyDescent="0.3">
      <c r="A302" s="8" t="s">
        <v>87</v>
      </c>
      <c r="B302" s="18">
        <v>0</v>
      </c>
    </row>
    <row r="303" spans="1:2" ht="24.9" customHeight="1" x14ac:dyDescent="0.3">
      <c r="A303" s="8" t="s">
        <v>79</v>
      </c>
      <c r="B303" s="18">
        <v>0</v>
      </c>
    </row>
    <row r="304" spans="1:2" ht="24.9" customHeight="1" x14ac:dyDescent="0.3">
      <c r="A304" s="8" t="s">
        <v>89</v>
      </c>
      <c r="B304" s="18">
        <v>0</v>
      </c>
    </row>
    <row r="305" spans="1:2" ht="24.9" customHeight="1" x14ac:dyDescent="0.3">
      <c r="A305" s="8" t="s">
        <v>270</v>
      </c>
      <c r="B305" s="18">
        <v>0</v>
      </c>
    </row>
    <row r="306" spans="1:2" ht="24.9" customHeight="1" x14ac:dyDescent="0.3">
      <c r="A306" s="8" t="s">
        <v>97</v>
      </c>
      <c r="B306" s="18">
        <v>0</v>
      </c>
    </row>
    <row r="307" spans="1:2" ht="24.9" customHeight="1" x14ac:dyDescent="0.3">
      <c r="A307" s="8" t="s">
        <v>50</v>
      </c>
      <c r="B307" s="18">
        <v>0</v>
      </c>
    </row>
    <row r="308" spans="1:2" ht="24.9" customHeight="1" x14ac:dyDescent="0.3">
      <c r="A308" s="8" t="s">
        <v>162</v>
      </c>
      <c r="B308" s="18">
        <v>0</v>
      </c>
    </row>
    <row r="309" spans="1:2" ht="24.9" customHeight="1" x14ac:dyDescent="0.3">
      <c r="A309" s="8" t="s">
        <v>106</v>
      </c>
      <c r="B309" s="18">
        <v>0</v>
      </c>
    </row>
    <row r="310" spans="1:2" ht="24.9" customHeight="1" x14ac:dyDescent="0.3">
      <c r="A310" s="8" t="s">
        <v>118</v>
      </c>
      <c r="B310" s="18">
        <v>0</v>
      </c>
    </row>
    <row r="311" spans="1:2" ht="24.9" customHeight="1" x14ac:dyDescent="0.3">
      <c r="A311" s="8" t="s">
        <v>193</v>
      </c>
      <c r="B311" s="18">
        <v>0</v>
      </c>
    </row>
    <row r="312" spans="1:2" ht="24.9" customHeight="1" x14ac:dyDescent="0.3">
      <c r="A312" s="8" t="s">
        <v>172</v>
      </c>
      <c r="B312" s="18">
        <v>0</v>
      </c>
    </row>
    <row r="313" spans="1:2" ht="24.9" customHeight="1" x14ac:dyDescent="0.3">
      <c r="A313" s="8" t="s">
        <v>167</v>
      </c>
      <c r="B313" s="18">
        <v>0</v>
      </c>
    </row>
    <row r="314" spans="1:2" ht="24.9" customHeight="1" x14ac:dyDescent="0.3">
      <c r="A314" s="8" t="s">
        <v>154</v>
      </c>
      <c r="B314" s="18">
        <v>0</v>
      </c>
    </row>
    <row r="315" spans="1:2" ht="24.9" customHeight="1" x14ac:dyDescent="0.3">
      <c r="A315" s="8" t="s">
        <v>168</v>
      </c>
      <c r="B315" s="18">
        <v>0</v>
      </c>
    </row>
    <row r="316" spans="1:2" ht="24.9" customHeight="1" x14ac:dyDescent="0.3">
      <c r="A316" s="8" t="s">
        <v>46</v>
      </c>
      <c r="B316" s="18">
        <v>0</v>
      </c>
    </row>
    <row r="317" spans="1:2" ht="24.9" customHeight="1" x14ac:dyDescent="0.3">
      <c r="A317" s="8" t="s">
        <v>150</v>
      </c>
      <c r="B317" s="18">
        <v>0</v>
      </c>
    </row>
    <row r="318" spans="1:2" ht="24.9" customHeight="1" x14ac:dyDescent="0.3">
      <c r="A318" s="8" t="s">
        <v>124</v>
      </c>
      <c r="B318" s="18">
        <v>0</v>
      </c>
    </row>
    <row r="319" spans="1:2" ht="24.9" customHeight="1" x14ac:dyDescent="0.3">
      <c r="A319" s="8" t="s">
        <v>254</v>
      </c>
      <c r="B319" s="18">
        <v>0</v>
      </c>
    </row>
    <row r="320" spans="1:2" ht="24.9" customHeight="1" x14ac:dyDescent="0.3">
      <c r="A320" s="8" t="s">
        <v>183</v>
      </c>
      <c r="B320" s="18">
        <v>0</v>
      </c>
    </row>
    <row r="321" spans="1:2" ht="24.9" customHeight="1" x14ac:dyDescent="0.3">
      <c r="A321" s="8" t="s">
        <v>273</v>
      </c>
      <c r="B321" s="18">
        <v>0</v>
      </c>
    </row>
    <row r="322" spans="1:2" ht="24.9" customHeight="1" x14ac:dyDescent="0.3">
      <c r="A322" s="8" t="s">
        <v>138</v>
      </c>
      <c r="B322" s="18">
        <v>0</v>
      </c>
    </row>
    <row r="323" spans="1:2" ht="24.9" customHeight="1" x14ac:dyDescent="0.3">
      <c r="A323" s="8" t="s">
        <v>166</v>
      </c>
      <c r="B323" s="18">
        <v>0</v>
      </c>
    </row>
    <row r="324" spans="1:2" ht="24.9" customHeight="1" x14ac:dyDescent="0.3">
      <c r="A324" s="8" t="s">
        <v>274</v>
      </c>
      <c r="B324" s="18">
        <v>0</v>
      </c>
    </row>
    <row r="325" spans="1:2" ht="24.9" customHeight="1" x14ac:dyDescent="0.3">
      <c r="A325" s="8" t="s">
        <v>83</v>
      </c>
      <c r="B325" s="18">
        <v>0</v>
      </c>
    </row>
    <row r="326" spans="1:2" ht="24.9" customHeight="1" x14ac:dyDescent="0.3">
      <c r="A326" s="8" t="s">
        <v>245</v>
      </c>
      <c r="B326" s="18">
        <v>0</v>
      </c>
    </row>
    <row r="327" spans="1:2" ht="24.9" customHeight="1" x14ac:dyDescent="0.3">
      <c r="A327" s="8" t="s">
        <v>190</v>
      </c>
      <c r="B327" s="18">
        <v>0</v>
      </c>
    </row>
    <row r="328" spans="1:2" ht="24.9" customHeight="1" x14ac:dyDescent="0.3">
      <c r="A328" s="8" t="s">
        <v>34</v>
      </c>
      <c r="B328" s="18">
        <v>0</v>
      </c>
    </row>
    <row r="329" spans="1:2" ht="24.9" customHeight="1" x14ac:dyDescent="0.3">
      <c r="A329" s="8" t="s">
        <v>247</v>
      </c>
      <c r="B329" s="18">
        <v>0</v>
      </c>
    </row>
    <row r="330" spans="1:2" ht="24.9" customHeight="1" x14ac:dyDescent="0.3">
      <c r="A330" s="8" t="s">
        <v>75</v>
      </c>
      <c r="B330" s="18">
        <v>0</v>
      </c>
    </row>
    <row r="331" spans="1:2" ht="24.9" customHeight="1" x14ac:dyDescent="0.3">
      <c r="A331" s="8" t="s">
        <v>142</v>
      </c>
      <c r="B331" s="18">
        <v>0</v>
      </c>
    </row>
    <row r="332" spans="1:2" ht="24.9" customHeight="1" x14ac:dyDescent="0.3">
      <c r="A332" s="8" t="s">
        <v>33</v>
      </c>
      <c r="B332" s="18">
        <v>0</v>
      </c>
    </row>
    <row r="333" spans="1:2" ht="24.9" customHeight="1" x14ac:dyDescent="0.3">
      <c r="A333" s="8" t="s">
        <v>120</v>
      </c>
      <c r="B333" s="18">
        <v>0</v>
      </c>
    </row>
    <row r="334" spans="1:2" ht="24.9" customHeight="1" x14ac:dyDescent="0.3">
      <c r="A334" s="8" t="s">
        <v>275</v>
      </c>
      <c r="B334" s="18">
        <v>0</v>
      </c>
    </row>
    <row r="335" spans="1:2" ht="24.9" customHeight="1" x14ac:dyDescent="0.3">
      <c r="A335" s="8" t="s">
        <v>139</v>
      </c>
      <c r="B335" s="18">
        <v>0</v>
      </c>
    </row>
    <row r="336" spans="1:2" ht="24.9" customHeight="1" x14ac:dyDescent="0.3">
      <c r="A336" s="8" t="s">
        <v>67</v>
      </c>
      <c r="B336" s="18">
        <v>0</v>
      </c>
    </row>
    <row r="337" spans="1:2" ht="24.9" customHeight="1" x14ac:dyDescent="0.3">
      <c r="A337" s="8" t="s">
        <v>276</v>
      </c>
      <c r="B337" s="18">
        <v>0</v>
      </c>
    </row>
    <row r="338" spans="1:2" ht="24.9" customHeight="1" x14ac:dyDescent="0.3">
      <c r="A338" s="8" t="s">
        <v>200</v>
      </c>
      <c r="B338" s="18">
        <v>0</v>
      </c>
    </row>
    <row r="339" spans="1:2" ht="24.9" customHeight="1" x14ac:dyDescent="0.3">
      <c r="A339" s="8" t="s">
        <v>41</v>
      </c>
      <c r="B339" s="18">
        <v>0</v>
      </c>
    </row>
    <row r="340" spans="1:2" ht="24.9" customHeight="1" x14ac:dyDescent="0.3">
      <c r="A340" s="8" t="s">
        <v>78</v>
      </c>
      <c r="B340" s="18">
        <v>0</v>
      </c>
    </row>
    <row r="341" spans="1:2" ht="24.9" customHeight="1" x14ac:dyDescent="0.3">
      <c r="A341" s="8" t="s">
        <v>88</v>
      </c>
      <c r="B341" s="18">
        <v>0</v>
      </c>
    </row>
    <row r="342" spans="1:2" ht="24.9" customHeight="1" x14ac:dyDescent="0.3">
      <c r="A342" s="8" t="s">
        <v>243</v>
      </c>
      <c r="B342" s="18">
        <v>0</v>
      </c>
    </row>
    <row r="343" spans="1:2" ht="24.9" customHeight="1" x14ac:dyDescent="0.3">
      <c r="A343" s="8" t="s">
        <v>244</v>
      </c>
      <c r="B343" s="18">
        <v>0</v>
      </c>
    </row>
    <row r="344" spans="1:2" ht="24.9" customHeight="1" x14ac:dyDescent="0.3">
      <c r="A344" s="8" t="s">
        <v>175</v>
      </c>
      <c r="B344" s="18">
        <v>0</v>
      </c>
    </row>
    <row r="345" spans="1:2" ht="24.9" customHeight="1" x14ac:dyDescent="0.3">
      <c r="A345" s="8" t="s">
        <v>189</v>
      </c>
      <c r="B345" s="18">
        <v>0</v>
      </c>
    </row>
    <row r="346" spans="1:2" ht="24.9" customHeight="1" x14ac:dyDescent="0.3">
      <c r="A346" s="8" t="s">
        <v>186</v>
      </c>
      <c r="B346" s="18">
        <v>0</v>
      </c>
    </row>
    <row r="347" spans="1:2" ht="24.9" customHeight="1" x14ac:dyDescent="0.3">
      <c r="A347" s="8" t="s">
        <v>173</v>
      </c>
      <c r="B347" s="18">
        <v>0</v>
      </c>
    </row>
    <row r="348" spans="1:2" ht="24.9" customHeight="1" x14ac:dyDescent="0.3">
      <c r="A348" s="8" t="s">
        <v>227</v>
      </c>
      <c r="B348" s="18">
        <v>0</v>
      </c>
    </row>
    <row r="349" spans="1:2" ht="24.9" customHeight="1" x14ac:dyDescent="0.45">
      <c r="A349" s="8"/>
      <c r="B349" s="13"/>
    </row>
    <row r="350" spans="1:2" ht="24.9" customHeight="1" x14ac:dyDescent="0.45">
      <c r="A350" s="8"/>
      <c r="B350" s="13"/>
    </row>
    <row r="351" spans="1:2" ht="24.9" customHeight="1" x14ac:dyDescent="0.45">
      <c r="A351" s="8"/>
      <c r="B351" s="13"/>
    </row>
    <row r="352" spans="1:2" ht="24.9" customHeight="1" x14ac:dyDescent="0.45">
      <c r="A352" s="8"/>
      <c r="B352" s="13"/>
    </row>
    <row r="353" spans="1:2" ht="24.9" customHeight="1" x14ac:dyDescent="0.45">
      <c r="A353" s="8"/>
      <c r="B353" s="13"/>
    </row>
    <row r="354" spans="1:2" ht="24.9" customHeight="1" x14ac:dyDescent="0.45">
      <c r="A354" s="8"/>
      <c r="B354" s="13"/>
    </row>
    <row r="355" spans="1:2" ht="24.9" customHeight="1" x14ac:dyDescent="0.45">
      <c r="A355" s="8"/>
      <c r="B355" s="13"/>
    </row>
    <row r="356" spans="1:2" ht="24.9" customHeight="1" x14ac:dyDescent="0.45">
      <c r="A356" s="8"/>
      <c r="B356" s="13"/>
    </row>
    <row r="357" spans="1:2" ht="24.9" customHeight="1" x14ac:dyDescent="0.45">
      <c r="A357" s="8"/>
      <c r="B357" s="13"/>
    </row>
    <row r="358" spans="1:2" ht="24.9" customHeight="1" x14ac:dyDescent="0.45">
      <c r="A358" s="8"/>
      <c r="B358" s="13"/>
    </row>
    <row r="359" spans="1:2" ht="24.9" customHeight="1" x14ac:dyDescent="0.45">
      <c r="A359" s="8"/>
      <c r="B359" s="13"/>
    </row>
    <row r="360" spans="1:2" ht="24.9" customHeight="1" x14ac:dyDescent="0.45">
      <c r="A360" s="8"/>
      <c r="B360" s="13"/>
    </row>
    <row r="361" spans="1:2" ht="24.9" customHeight="1" x14ac:dyDescent="0.45">
      <c r="A361" s="9"/>
      <c r="B361" s="13"/>
    </row>
    <row r="362" spans="1:2" ht="24.9" customHeight="1" x14ac:dyDescent="0.45">
      <c r="A362" s="8"/>
      <c r="B362" s="13"/>
    </row>
    <row r="363" spans="1:2" ht="24.9" customHeight="1" x14ac:dyDescent="0.45">
      <c r="A363" s="8"/>
      <c r="B363" s="13"/>
    </row>
    <row r="364" spans="1:2" ht="24.9" customHeight="1" x14ac:dyDescent="0.45">
      <c r="A364" s="8"/>
      <c r="B364" s="13"/>
    </row>
    <row r="365" spans="1:2" ht="24.9" customHeight="1" x14ac:dyDescent="0.45">
      <c r="A365" s="8"/>
      <c r="B365" s="13"/>
    </row>
    <row r="366" spans="1:2" ht="24.9" customHeight="1" x14ac:dyDescent="0.45">
      <c r="A366" s="8"/>
      <c r="B366" s="13"/>
    </row>
    <row r="367" spans="1:2" ht="24.9" customHeight="1" x14ac:dyDescent="0.45">
      <c r="A367" s="8"/>
      <c r="B367" s="13"/>
    </row>
    <row r="368" spans="1:2" ht="24.9" customHeight="1" x14ac:dyDescent="0.45">
      <c r="A368" s="8"/>
      <c r="B368" s="13"/>
    </row>
    <row r="369" spans="1:2" ht="24.9" customHeight="1" x14ac:dyDescent="0.45">
      <c r="A369" s="8"/>
      <c r="B369" s="13"/>
    </row>
    <row r="370" spans="1:2" ht="24.9" customHeight="1" x14ac:dyDescent="0.45">
      <c r="A370" s="8"/>
      <c r="B370" s="13"/>
    </row>
    <row r="371" spans="1:2" ht="24.9" customHeight="1" x14ac:dyDescent="0.45">
      <c r="A371" s="8"/>
      <c r="B371" s="13"/>
    </row>
    <row r="372" spans="1:2" ht="24.9" customHeight="1" x14ac:dyDescent="0.45">
      <c r="A372" s="8"/>
      <c r="B372" s="13"/>
    </row>
    <row r="373" spans="1:2" ht="24.9" customHeight="1" x14ac:dyDescent="0.45">
      <c r="A373" s="8"/>
      <c r="B373" s="13"/>
    </row>
    <row r="374" spans="1:2" ht="24.9" customHeight="1" x14ac:dyDescent="0.45">
      <c r="A374" s="8"/>
      <c r="B374" s="13"/>
    </row>
    <row r="375" spans="1:2" ht="24.9" customHeight="1" x14ac:dyDescent="0.45">
      <c r="A375" s="8"/>
      <c r="B375" s="13"/>
    </row>
    <row r="376" spans="1:2" ht="24.9" customHeight="1" x14ac:dyDescent="0.45">
      <c r="A376" s="8"/>
      <c r="B376" s="13"/>
    </row>
    <row r="377" spans="1:2" ht="24.9" customHeight="1" x14ac:dyDescent="0.45">
      <c r="A377" s="8"/>
      <c r="B377" s="13"/>
    </row>
    <row r="378" spans="1:2" ht="24.9" customHeight="1" x14ac:dyDescent="0.45">
      <c r="A378" s="8"/>
      <c r="B378" s="13"/>
    </row>
    <row r="379" spans="1:2" ht="24.9" customHeight="1" x14ac:dyDescent="0.45">
      <c r="A379" s="8"/>
      <c r="B379" s="13"/>
    </row>
    <row r="380" spans="1:2" ht="24.9" customHeight="1" x14ac:dyDescent="0.45">
      <c r="A380" s="8"/>
      <c r="B380" s="13"/>
    </row>
    <row r="381" spans="1:2" ht="24.9" customHeight="1" x14ac:dyDescent="0.45">
      <c r="A381" s="8"/>
      <c r="B381" s="13"/>
    </row>
    <row r="382" spans="1:2" ht="24.9" customHeight="1" x14ac:dyDescent="0.45">
      <c r="A382" s="8"/>
      <c r="B382" s="13"/>
    </row>
    <row r="383" spans="1:2" ht="24.9" customHeight="1" x14ac:dyDescent="0.45">
      <c r="A383" s="8"/>
      <c r="B383" s="13"/>
    </row>
    <row r="384" spans="1:2" ht="24.9" customHeight="1" x14ac:dyDescent="0.45">
      <c r="A384" s="8"/>
      <c r="B384" s="13"/>
    </row>
    <row r="385" spans="1:2" ht="24.9" customHeight="1" x14ac:dyDescent="0.45">
      <c r="A385" s="8"/>
      <c r="B385" s="13"/>
    </row>
    <row r="386" spans="1:2" ht="24.9" customHeight="1" x14ac:dyDescent="0.45">
      <c r="A386" s="8"/>
      <c r="B386" s="13"/>
    </row>
    <row r="387" spans="1:2" ht="24.9" customHeight="1" x14ac:dyDescent="0.45">
      <c r="A387" s="8"/>
      <c r="B387" s="13"/>
    </row>
    <row r="388" spans="1:2" ht="24.9" customHeight="1" x14ac:dyDescent="0.45">
      <c r="A388" s="8"/>
      <c r="B388" s="13"/>
    </row>
    <row r="389" spans="1:2" ht="24.9" customHeight="1" x14ac:dyDescent="0.45">
      <c r="A389" s="8"/>
      <c r="B389" s="13"/>
    </row>
    <row r="390" spans="1:2" ht="24.9" customHeight="1" x14ac:dyDescent="0.45">
      <c r="A390" s="8"/>
      <c r="B390" s="13"/>
    </row>
    <row r="391" spans="1:2" ht="24.9" customHeight="1" x14ac:dyDescent="0.45">
      <c r="A391" s="8"/>
      <c r="B391" s="13"/>
    </row>
    <row r="392" spans="1:2" ht="24.9" customHeight="1" x14ac:dyDescent="0.45">
      <c r="A392" s="8"/>
      <c r="B392" s="13"/>
    </row>
    <row r="393" spans="1:2" ht="24.9" customHeight="1" x14ac:dyDescent="0.45">
      <c r="A393" s="8"/>
      <c r="B393" s="13"/>
    </row>
    <row r="394" spans="1:2" ht="24.9" customHeight="1" x14ac:dyDescent="0.45">
      <c r="A394" s="8"/>
      <c r="B394" s="13"/>
    </row>
    <row r="395" spans="1:2" ht="24.9" customHeight="1" x14ac:dyDescent="0.45">
      <c r="A395" s="8"/>
      <c r="B395" s="13"/>
    </row>
    <row r="396" spans="1:2" ht="24.9" customHeight="1" x14ac:dyDescent="0.45">
      <c r="A396" s="8"/>
      <c r="B396" s="13"/>
    </row>
    <row r="397" spans="1:2" ht="24.9" customHeight="1" x14ac:dyDescent="0.45">
      <c r="A397" s="8"/>
      <c r="B397" s="13"/>
    </row>
    <row r="398" spans="1:2" ht="24.9" customHeight="1" x14ac:dyDescent="0.45">
      <c r="A398" s="8"/>
      <c r="B398" s="13"/>
    </row>
    <row r="399" spans="1:2" ht="24.9" customHeight="1" x14ac:dyDescent="0.45">
      <c r="A399" s="8"/>
      <c r="B399" s="13"/>
    </row>
    <row r="400" spans="1:2" ht="24.9" customHeight="1" x14ac:dyDescent="0.45">
      <c r="A400" s="8"/>
      <c r="B400" s="13"/>
    </row>
    <row r="401" spans="1:2" ht="24.9" customHeight="1" x14ac:dyDescent="0.45">
      <c r="A401" s="8"/>
      <c r="B401" s="13"/>
    </row>
    <row r="402" spans="1:2" ht="24.9" customHeight="1" x14ac:dyDescent="0.45">
      <c r="A402" s="8"/>
      <c r="B402" s="13"/>
    </row>
    <row r="403" spans="1:2" ht="24.9" customHeight="1" x14ac:dyDescent="0.45">
      <c r="A403" s="8"/>
      <c r="B403" s="13"/>
    </row>
    <row r="404" spans="1:2" ht="24.9" customHeight="1" x14ac:dyDescent="0.45">
      <c r="A404" s="8"/>
      <c r="B404" s="13"/>
    </row>
    <row r="405" spans="1:2" ht="24.9" customHeight="1" x14ac:dyDescent="0.45">
      <c r="A405" s="8"/>
      <c r="B405" s="13"/>
    </row>
    <row r="406" spans="1:2" ht="24.9" customHeight="1" x14ac:dyDescent="0.45">
      <c r="A406" s="8"/>
      <c r="B406" s="13"/>
    </row>
    <row r="407" spans="1:2" ht="24.9" customHeight="1" x14ac:dyDescent="0.45">
      <c r="A407" s="8"/>
      <c r="B407" s="13"/>
    </row>
    <row r="408" spans="1:2" ht="24.9" customHeight="1" x14ac:dyDescent="0.45">
      <c r="A408" s="8"/>
      <c r="B408" s="13"/>
    </row>
    <row r="409" spans="1:2" ht="24.9" customHeight="1" x14ac:dyDescent="0.45">
      <c r="A409" s="8"/>
      <c r="B409" s="13"/>
    </row>
    <row r="410" spans="1:2" ht="24.9" customHeight="1" x14ac:dyDescent="0.45">
      <c r="A410" s="8"/>
      <c r="B410" s="13"/>
    </row>
    <row r="411" spans="1:2" ht="24.9" customHeight="1" x14ac:dyDescent="0.45">
      <c r="A411" s="8"/>
      <c r="B411" s="13"/>
    </row>
    <row r="412" spans="1:2" ht="24.9" customHeight="1" x14ac:dyDescent="0.45">
      <c r="A412" s="8"/>
      <c r="B412" s="13"/>
    </row>
    <row r="413" spans="1:2" ht="24.9" customHeight="1" x14ac:dyDescent="0.45">
      <c r="A413" s="8"/>
      <c r="B413" s="13"/>
    </row>
    <row r="414" spans="1:2" ht="24.9" customHeight="1" x14ac:dyDescent="0.45">
      <c r="A414" s="8"/>
      <c r="B414" s="13"/>
    </row>
    <row r="415" spans="1:2" ht="24.9" customHeight="1" x14ac:dyDescent="0.45">
      <c r="A415" s="8"/>
      <c r="B415" s="13"/>
    </row>
    <row r="416" spans="1:2" ht="24.9" customHeight="1" x14ac:dyDescent="0.45">
      <c r="A416" s="8"/>
      <c r="B416" s="13"/>
    </row>
    <row r="417" spans="1:2" ht="24.9" customHeight="1" x14ac:dyDescent="0.45">
      <c r="A417" s="8"/>
      <c r="B417" s="13"/>
    </row>
    <row r="418" spans="1:2" ht="24.9" customHeight="1" x14ac:dyDescent="0.45">
      <c r="A418" s="8"/>
      <c r="B418" s="13"/>
    </row>
    <row r="419" spans="1:2" ht="24.9" customHeight="1" x14ac:dyDescent="0.45">
      <c r="A419" s="8"/>
      <c r="B419" s="13"/>
    </row>
    <row r="420" spans="1:2" ht="24.9" customHeight="1" x14ac:dyDescent="0.45">
      <c r="A420" s="8"/>
      <c r="B420" s="13"/>
    </row>
    <row r="421" spans="1:2" ht="24.9" customHeight="1" x14ac:dyDescent="0.45">
      <c r="A421" s="8"/>
      <c r="B421" s="13"/>
    </row>
    <row r="422" spans="1:2" ht="24.9" customHeight="1" x14ac:dyDescent="0.45">
      <c r="A422" s="8"/>
      <c r="B422" s="13"/>
    </row>
    <row r="423" spans="1:2" ht="24.9" customHeight="1" x14ac:dyDescent="0.45">
      <c r="A423" s="8"/>
      <c r="B423" s="13"/>
    </row>
    <row r="424" spans="1:2" ht="24.9" customHeight="1" x14ac:dyDescent="0.45">
      <c r="A424" s="8"/>
      <c r="B424" s="13"/>
    </row>
    <row r="425" spans="1:2" ht="24.9" customHeight="1" x14ac:dyDescent="0.45">
      <c r="A425" s="8"/>
      <c r="B425" s="13"/>
    </row>
    <row r="426" spans="1:2" ht="24.9" customHeight="1" x14ac:dyDescent="0.45">
      <c r="A426" s="8"/>
      <c r="B426" s="13"/>
    </row>
    <row r="427" spans="1:2" ht="24.9" customHeight="1" x14ac:dyDescent="0.45">
      <c r="A427" s="8"/>
      <c r="B427" s="13"/>
    </row>
    <row r="428" spans="1:2" ht="24.9" customHeight="1" x14ac:dyDescent="0.45">
      <c r="A428" s="8"/>
      <c r="B428" s="13"/>
    </row>
    <row r="429" spans="1:2" ht="24.9" customHeight="1" x14ac:dyDescent="0.45">
      <c r="A429" s="8"/>
      <c r="B429" s="13"/>
    </row>
    <row r="430" spans="1:2" ht="24.9" customHeight="1" x14ac:dyDescent="0.45">
      <c r="A430" s="8"/>
      <c r="B430" s="13"/>
    </row>
    <row r="431" spans="1:2" ht="24.9" customHeight="1" x14ac:dyDescent="0.45">
      <c r="A431" s="8"/>
      <c r="B431" s="13"/>
    </row>
    <row r="432" spans="1:2" ht="24.9" customHeight="1" x14ac:dyDescent="0.45">
      <c r="A432" s="8"/>
      <c r="B432" s="13"/>
    </row>
    <row r="433" spans="1:2" ht="24.9" customHeight="1" x14ac:dyDescent="0.45">
      <c r="A433" s="8"/>
      <c r="B433" s="13"/>
    </row>
    <row r="434" spans="1:2" ht="24.9" customHeight="1" x14ac:dyDescent="0.45">
      <c r="A434" s="8"/>
      <c r="B434" s="13"/>
    </row>
    <row r="435" spans="1:2" ht="24.9" customHeight="1" x14ac:dyDescent="0.45">
      <c r="A435" s="8"/>
      <c r="B435" s="13"/>
    </row>
    <row r="436" spans="1:2" ht="24.9" customHeight="1" x14ac:dyDescent="0.45">
      <c r="A436" s="8"/>
      <c r="B436" s="13"/>
    </row>
    <row r="437" spans="1:2" ht="24.9" customHeight="1" x14ac:dyDescent="0.45">
      <c r="A437" s="8"/>
      <c r="B437" s="13"/>
    </row>
    <row r="438" spans="1:2" ht="24.9" customHeight="1" x14ac:dyDescent="0.45">
      <c r="A438" s="8"/>
      <c r="B438" s="13"/>
    </row>
    <row r="439" spans="1:2" ht="24.9" customHeight="1" x14ac:dyDescent="0.45">
      <c r="A439" s="8"/>
      <c r="B439" s="13"/>
    </row>
    <row r="440" spans="1:2" ht="24.9" customHeight="1" x14ac:dyDescent="0.45">
      <c r="A440" s="8"/>
      <c r="B440" s="13"/>
    </row>
    <row r="441" spans="1:2" ht="24.9" customHeight="1" x14ac:dyDescent="0.45">
      <c r="A441" s="8"/>
      <c r="B441" s="13"/>
    </row>
    <row r="442" spans="1:2" ht="24.9" customHeight="1" x14ac:dyDescent="0.45">
      <c r="A442" s="8"/>
      <c r="B442" s="13"/>
    </row>
    <row r="443" spans="1:2" ht="24.9" customHeight="1" x14ac:dyDescent="0.45">
      <c r="A443" s="8"/>
      <c r="B443" s="13"/>
    </row>
    <row r="444" spans="1:2" ht="24.9" customHeight="1" x14ac:dyDescent="0.45">
      <c r="A444" s="8"/>
      <c r="B444" s="13"/>
    </row>
    <row r="445" spans="1:2" ht="24.9" customHeight="1" x14ac:dyDescent="0.45">
      <c r="A445" s="8"/>
      <c r="B445" s="13"/>
    </row>
    <row r="446" spans="1:2" ht="24.9" customHeight="1" x14ac:dyDescent="0.45">
      <c r="A446" s="8"/>
      <c r="B446" s="13"/>
    </row>
    <row r="447" spans="1:2" ht="24.9" customHeight="1" x14ac:dyDescent="0.45">
      <c r="A447" s="8"/>
      <c r="B447" s="13"/>
    </row>
    <row r="448" spans="1:2" ht="24.9" customHeight="1" x14ac:dyDescent="0.45">
      <c r="A448" s="8"/>
      <c r="B448" s="13"/>
    </row>
    <row r="449" spans="1:2" ht="24.9" customHeight="1" x14ac:dyDescent="0.45">
      <c r="A449" s="8"/>
      <c r="B449" s="13"/>
    </row>
    <row r="450" spans="1:2" ht="24.9" customHeight="1" x14ac:dyDescent="0.45">
      <c r="A450" s="8"/>
      <c r="B450" s="13"/>
    </row>
    <row r="451" spans="1:2" ht="24.9" customHeight="1" x14ac:dyDescent="0.45">
      <c r="A451" s="8"/>
      <c r="B451" s="13"/>
    </row>
    <row r="452" spans="1:2" ht="24.9" customHeight="1" x14ac:dyDescent="0.45">
      <c r="A452" s="8"/>
      <c r="B452" s="13"/>
    </row>
    <row r="453" spans="1:2" ht="24.9" customHeight="1" x14ac:dyDescent="0.45">
      <c r="A453" s="8"/>
      <c r="B453" s="13"/>
    </row>
    <row r="454" spans="1:2" ht="24.9" customHeight="1" x14ac:dyDescent="0.45">
      <c r="A454" s="8"/>
      <c r="B454" s="13"/>
    </row>
    <row r="455" spans="1:2" ht="24.9" customHeight="1" x14ac:dyDescent="0.45">
      <c r="A455" s="8"/>
      <c r="B455" s="13"/>
    </row>
    <row r="456" spans="1:2" ht="24.9" customHeight="1" x14ac:dyDescent="0.45">
      <c r="A456" s="8"/>
      <c r="B456" s="13"/>
    </row>
    <row r="457" spans="1:2" ht="24.9" customHeight="1" x14ac:dyDescent="0.45">
      <c r="A457" s="8"/>
      <c r="B457" s="13"/>
    </row>
    <row r="458" spans="1:2" ht="24.9" customHeight="1" x14ac:dyDescent="0.45">
      <c r="A458" s="8"/>
      <c r="B458" s="13"/>
    </row>
    <row r="459" spans="1:2" ht="24.9" customHeight="1" x14ac:dyDescent="0.45">
      <c r="A459" s="8"/>
      <c r="B459" s="13"/>
    </row>
    <row r="460" spans="1:2" ht="24.9" customHeight="1" x14ac:dyDescent="0.45">
      <c r="A460" s="8"/>
      <c r="B460" s="13"/>
    </row>
    <row r="461" spans="1:2" ht="24.9" customHeight="1" x14ac:dyDescent="0.45">
      <c r="A461" s="8"/>
      <c r="B461" s="13"/>
    </row>
    <row r="462" spans="1:2" ht="24.9" customHeight="1" x14ac:dyDescent="0.45">
      <c r="A462" s="8"/>
      <c r="B462" s="13"/>
    </row>
    <row r="463" spans="1:2" ht="24.9" customHeight="1" x14ac:dyDescent="0.45">
      <c r="A463" s="8"/>
      <c r="B463" s="13"/>
    </row>
    <row r="464" spans="1:2" ht="24.9" customHeight="1" x14ac:dyDescent="0.45">
      <c r="A464" s="8"/>
      <c r="B464" s="13"/>
    </row>
    <row r="465" spans="1:2" ht="24.9" customHeight="1" x14ac:dyDescent="0.45">
      <c r="A465" s="8"/>
      <c r="B465" s="13"/>
    </row>
    <row r="466" spans="1:2" ht="24.9" customHeight="1" x14ac:dyDescent="0.45">
      <c r="A466" s="8"/>
      <c r="B466" s="13"/>
    </row>
    <row r="467" spans="1:2" ht="24.9" customHeight="1" x14ac:dyDescent="0.45">
      <c r="A467" s="8"/>
      <c r="B467" s="13"/>
    </row>
    <row r="468" spans="1:2" ht="24.9" customHeight="1" x14ac:dyDescent="0.45">
      <c r="A468" s="8"/>
      <c r="B468" s="13"/>
    </row>
    <row r="469" spans="1:2" ht="24.9" customHeight="1" x14ac:dyDescent="0.45">
      <c r="A469" s="8"/>
      <c r="B469" s="13"/>
    </row>
    <row r="470" spans="1:2" ht="24.9" customHeight="1" x14ac:dyDescent="0.45">
      <c r="A470" s="8"/>
      <c r="B470" s="13"/>
    </row>
    <row r="471" spans="1:2" ht="24.9" customHeight="1" x14ac:dyDescent="0.45">
      <c r="A471" s="8"/>
      <c r="B471" s="13"/>
    </row>
    <row r="472" spans="1:2" ht="24.9" customHeight="1" x14ac:dyDescent="0.45">
      <c r="A472" s="8"/>
      <c r="B472" s="13"/>
    </row>
    <row r="473" spans="1:2" ht="24.9" customHeight="1" x14ac:dyDescent="0.45">
      <c r="A473" s="8"/>
      <c r="B473" s="13"/>
    </row>
    <row r="474" spans="1:2" ht="24.9" customHeight="1" x14ac:dyDescent="0.45">
      <c r="A474" s="8"/>
      <c r="B474" s="13"/>
    </row>
    <row r="475" spans="1:2" ht="24.9" customHeight="1" x14ac:dyDescent="0.45">
      <c r="A475" s="8"/>
      <c r="B475" s="13"/>
    </row>
    <row r="476" spans="1:2" ht="24.9" customHeight="1" x14ac:dyDescent="0.45">
      <c r="A476" s="8"/>
      <c r="B476" s="13"/>
    </row>
    <row r="477" spans="1:2" ht="24.9" customHeight="1" x14ac:dyDescent="0.45">
      <c r="A477" s="8"/>
      <c r="B477" s="13"/>
    </row>
    <row r="478" spans="1:2" ht="24.9" customHeight="1" x14ac:dyDescent="0.45">
      <c r="A478" s="8"/>
      <c r="B478" s="13"/>
    </row>
    <row r="479" spans="1:2" ht="24.9" customHeight="1" x14ac:dyDescent="0.45">
      <c r="A479" s="8"/>
      <c r="B479" s="13"/>
    </row>
    <row r="480" spans="1:2" ht="24.9" customHeight="1" x14ac:dyDescent="0.45">
      <c r="A480" s="8"/>
      <c r="B480" s="13"/>
    </row>
    <row r="481" spans="1:2" ht="24.9" customHeight="1" x14ac:dyDescent="0.45">
      <c r="A481" s="8"/>
      <c r="B481" s="13"/>
    </row>
    <row r="482" spans="1:2" ht="24.9" customHeight="1" x14ac:dyDescent="0.45">
      <c r="A482" s="8"/>
      <c r="B482" s="13"/>
    </row>
    <row r="483" spans="1:2" ht="24.9" customHeight="1" x14ac:dyDescent="0.45">
      <c r="A483" s="8"/>
      <c r="B483" s="13"/>
    </row>
    <row r="484" spans="1:2" ht="24.9" customHeight="1" x14ac:dyDescent="0.45">
      <c r="A484" s="8"/>
      <c r="B484" s="13"/>
    </row>
    <row r="485" spans="1:2" ht="24.9" customHeight="1" x14ac:dyDescent="0.45">
      <c r="A485" s="8"/>
      <c r="B485" s="13"/>
    </row>
    <row r="486" spans="1:2" ht="24.9" customHeight="1" x14ac:dyDescent="0.45">
      <c r="A486" s="8"/>
      <c r="B486" s="13"/>
    </row>
    <row r="487" spans="1:2" ht="24.9" customHeight="1" x14ac:dyDescent="0.45">
      <c r="A487" s="8"/>
      <c r="B487" s="13"/>
    </row>
    <row r="488" spans="1:2" ht="24.9" customHeight="1" x14ac:dyDescent="0.45">
      <c r="A488" s="8"/>
      <c r="B488" s="13"/>
    </row>
    <row r="489" spans="1:2" ht="24.9" customHeight="1" x14ac:dyDescent="0.45">
      <c r="A489" s="8"/>
      <c r="B489" s="13"/>
    </row>
    <row r="490" spans="1:2" ht="24.9" customHeight="1" x14ac:dyDescent="0.45">
      <c r="A490" s="8"/>
      <c r="B490" s="13"/>
    </row>
    <row r="491" spans="1:2" ht="24.9" customHeight="1" x14ac:dyDescent="0.45">
      <c r="A491" s="8"/>
      <c r="B491" s="13"/>
    </row>
    <row r="492" spans="1:2" ht="24.9" customHeight="1" x14ac:dyDescent="0.45">
      <c r="A492" s="8"/>
      <c r="B492" s="13"/>
    </row>
    <row r="493" spans="1:2" ht="24.9" customHeight="1" x14ac:dyDescent="0.45">
      <c r="A493" s="8"/>
      <c r="B493" s="13"/>
    </row>
    <row r="494" spans="1:2" ht="24.9" customHeight="1" x14ac:dyDescent="0.45">
      <c r="A494" s="8"/>
      <c r="B494" s="13"/>
    </row>
    <row r="495" spans="1:2" ht="24.9" customHeight="1" x14ac:dyDescent="0.45">
      <c r="A495" s="8"/>
      <c r="B495" s="13"/>
    </row>
    <row r="496" spans="1:2" ht="24.9" customHeight="1" x14ac:dyDescent="0.45">
      <c r="A496" s="8"/>
      <c r="B496" s="13"/>
    </row>
    <row r="497" spans="1:2" ht="24.9" customHeight="1" x14ac:dyDescent="0.45">
      <c r="A497" s="8"/>
      <c r="B497" s="13"/>
    </row>
    <row r="498" spans="1:2" ht="24.9" customHeight="1" x14ac:dyDescent="0.45">
      <c r="A498" s="8"/>
      <c r="B498" s="13"/>
    </row>
    <row r="499" spans="1:2" ht="24.9" customHeight="1" x14ac:dyDescent="0.45">
      <c r="A499" s="8"/>
    </row>
    <row r="500" spans="1:2" ht="24.9" customHeight="1" x14ac:dyDescent="0.45">
      <c r="A500" s="8"/>
    </row>
    <row r="501" spans="1:2" ht="24.9" customHeight="1" x14ac:dyDescent="0.45">
      <c r="A501" s="8"/>
    </row>
  </sheetData>
  <sortState xmlns:xlrd2="http://schemas.microsoft.com/office/spreadsheetml/2017/richdata2" ref="A3:B348">
    <sortCondition descending="1" ref="B3:B348"/>
    <sortCondition ref="A3:A34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MGA Totals</vt:lpstr>
      <vt:lpstr>Standings</vt:lpstr>
    </vt:vector>
  </TitlesOfParts>
  <Company>US Venture,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mike_</cp:lastModifiedBy>
  <cp:lastPrinted>2019-05-12T16:14:56Z</cp:lastPrinted>
  <dcterms:created xsi:type="dcterms:W3CDTF">2014-01-28T17:32:52Z</dcterms:created>
  <dcterms:modified xsi:type="dcterms:W3CDTF">2021-12-20T22:17:33Z</dcterms:modified>
</cp:coreProperties>
</file>