
<file path=[Content_Types].xml><?xml version="1.0" encoding="utf-8"?>
<Types xmlns="http://schemas.openxmlformats.org/package/2006/content-types">
  <Default Extension="docx" ContentType="application/vnd.openxmlformats-officedocument.wordprocessingml.document"/>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Ex1.xml" ContentType="application/vnd.ms-office.chartex+xml"/>
  <Override PartName="/xl/charts/style2.xml" ContentType="application/vnd.ms-office.chartstyle+xml"/>
  <Override PartName="/xl/charts/colors2.xml" ContentType="application/vnd.ms-office.chartcolorstyle+xml"/>
  <Override PartName="/xl/drawings/drawing9.xml" ContentType="application/vnd.openxmlformats-officedocument.drawing+xml"/>
  <Override PartName="/xl/charts/chartEx2.xml" ContentType="application/vnd.ms-office.chartex+xml"/>
  <Override PartName="/xl/charts/style3.xml" ContentType="application/vnd.ms-office.chartstyle+xml"/>
  <Override PartName="/xl/charts/colors3.xml" ContentType="application/vnd.ms-office.chartcolorstyle+xml"/>
  <Override PartName="/xl/charts/chart2.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xml" ContentType="application/vnd.openxmlformats-officedocument.drawing+xml"/>
  <Override PartName="/xl/charts/chartEx3.xml" ContentType="application/vnd.ms-office.chartex+xml"/>
  <Override PartName="/xl/charts/style5.xml" ContentType="application/vnd.ms-office.chartstyle+xml"/>
  <Override PartName="/xl/charts/colors5.xml" ContentType="application/vnd.ms-office.chartcolorstyle+xml"/>
  <Override PartName="/xl/charts/chart3.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charts/chartEx4.xml" ContentType="application/vnd.ms-office.chartex+xml"/>
  <Override PartName="/xl/charts/style7.xml" ContentType="application/vnd.ms-office.chartstyle+xml"/>
  <Override PartName="/xl/charts/colors7.xml" ContentType="application/vnd.ms-office.chartcolorstyle+xml"/>
  <Override PartName="/xl/drawings/drawing12.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0"/>
  <workbookPr/>
  <mc:AlternateContent xmlns:mc="http://schemas.openxmlformats.org/markup-compatibility/2006">
    <mc:Choice Requires="x15">
      <x15ac:absPath xmlns:x15ac="http://schemas.microsoft.com/office/spreadsheetml/2010/11/ac" url="/Users/PatriciaWatts/Blueshift Consulting Dropbox/003_Current_Projects/30_FRDC_Energy &amp; GHG Audit (2020-089)/05_DELIVERABLES/04_Final_Report/03 Tools/03 Tools/01_Tool_Masters/02 Tools v1.0 uploaded to Blueshift website/"/>
    </mc:Choice>
  </mc:AlternateContent>
  <xr:revisionPtr revIDLastSave="0" documentId="13_ncr:1_{F4770011-2C37-4943-9809-84852E2E5F49}" xr6:coauthVersionLast="47" xr6:coauthVersionMax="47" xr10:uidLastSave="{00000000-0000-0000-0000-000000000000}"/>
  <bookViews>
    <workbookView xWindow="0" yWindow="500" windowWidth="38400" windowHeight="19720" activeTab="3" xr2:uid="{AE3B3065-4FF6-4DDB-9FE8-0B728E4334CF}"/>
  </bookViews>
  <sheets>
    <sheet name="HIDE - Version Control" sheetId="26" state="hidden" r:id="rId1"/>
    <sheet name="HIDE - Calculations" sheetId="3" state="hidden" r:id="rId2"/>
    <sheet name="HIDE Background Data Indices" sheetId="5" state="hidden" r:id="rId3"/>
    <sheet name="Disclaimer" sheetId="20" r:id="rId4"/>
    <sheet name="Introduction &amp; Guide" sheetId="17" r:id="rId5"/>
    <sheet name="Business Details" sheetId="13" r:id="rId6"/>
    <sheet name="Scope 1" sheetId="9" r:id="rId7"/>
    <sheet name="Scope 2" sheetId="10" r:id="rId8"/>
    <sheet name="Scope 3 Feed" sheetId="11" r:id="rId9"/>
    <sheet name="Scope 3 Processing &amp; Transport" sheetId="12" r:id="rId10"/>
    <sheet name="Output - Overall" sheetId="24" r:id="rId11"/>
    <sheet name="Output - per kg Harvested" sheetId="23" r:id="rId12"/>
    <sheet name="Output - per kg Sold" sheetId="22" r:id="rId13"/>
    <sheet name="Output - Relativities" sheetId="21" r:id="rId14"/>
    <sheet name="Output Table" sheetId="15" r:id="rId15"/>
  </sheets>
  <definedNames>
    <definedName name="_xlchart.v1.0" hidden="1">'HIDE - Calculations'!$J$16:$J$23</definedName>
    <definedName name="_xlchart.v1.1" hidden="1">'HIDE - Calculations'!$N$15</definedName>
    <definedName name="_xlchart.v1.10" hidden="1">'HIDE - Calculations'!$O$15</definedName>
    <definedName name="_xlchart.v1.11" hidden="1">'HIDE - Calculations'!$O$16:$O$23</definedName>
    <definedName name="_xlchart.v1.2" hidden="1">'HIDE - Calculations'!$N$16:$N$23</definedName>
    <definedName name="_xlchart.v1.3" hidden="1">'HIDE - Calculations'!$J$16:$J$23</definedName>
    <definedName name="_xlchart.v1.4" hidden="1">'HIDE - Calculations'!$L$15</definedName>
    <definedName name="_xlchart.v1.5" hidden="1">'HIDE - Calculations'!$L$16:$L$23</definedName>
    <definedName name="_xlchart.v1.6" hidden="1">'HIDE - Calculations'!$J$16:$J$23</definedName>
    <definedName name="_xlchart.v1.7" hidden="1">'HIDE - Calculations'!$M$15</definedName>
    <definedName name="_xlchart.v1.8" hidden="1">'HIDE - Calculations'!$M$16:$M$23</definedName>
    <definedName name="_xlchart.v1.9" hidden="1">'HIDE - Calculations'!$J$16:$J$23</definedName>
    <definedName name="_xlnm.Print_Area" localSheetId="5">'Business Details'!$A$1:$E$24</definedName>
    <definedName name="_xlnm.Print_Area" localSheetId="3">Disclaimer!$B$1:$C$6</definedName>
    <definedName name="_xlnm.Print_Area" localSheetId="4">'Introduction &amp; Guide'!$A$1:$L$125</definedName>
    <definedName name="_xlnm.Print_Area" localSheetId="10">'Output - Overall'!$A$1:$N$34</definedName>
    <definedName name="_xlnm.Print_Area" localSheetId="11">'Output - per kg Harvested'!$A$1:$N$34</definedName>
    <definedName name="_xlnm.Print_Area" localSheetId="12">'Output - per kg Sold'!$A$1:$N$30</definedName>
    <definedName name="_xlnm.Print_Area" localSheetId="13">'Output - Relativities'!$A$1:$N$38</definedName>
    <definedName name="_xlnm.Print_Area" localSheetId="14">'Output Table'!$A$1:$F$22</definedName>
    <definedName name="_xlnm.Print_Area" localSheetId="6">'Scope 1'!$A$1:$E$20</definedName>
    <definedName name="_xlnm.Print_Area" localSheetId="7">'Scope 2'!$A$1:$E$17</definedName>
    <definedName name="_xlnm.Print_Area" localSheetId="8">'Scope 3 Feed'!$A$1:$E$17</definedName>
    <definedName name="_xlnm.Print_Area" localSheetId="9">'Scope 3 Processing &amp; Transport'!$A$1:$E$29</definedName>
  </definedNames>
  <calcPr calcId="191029" calcMode="autoNoTable"/>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8" i="9" l="1"/>
  <c r="G5" i="9"/>
  <c r="G6" i="10"/>
  <c r="G6" i="11"/>
  <c r="G18" i="12"/>
  <c r="G26" i="12"/>
  <c r="G12" i="9"/>
  <c r="O10" i="21"/>
  <c r="O11" i="21"/>
  <c r="O12" i="21"/>
  <c r="O13" i="21"/>
  <c r="O14" i="21"/>
  <c r="O15" i="21"/>
  <c r="O16" i="21"/>
  <c r="O9" i="21"/>
  <c r="E58" i="5" l="1"/>
  <c r="E57" i="5"/>
  <c r="J24" i="3"/>
  <c r="O17" i="21" s="1"/>
  <c r="D19" i="3"/>
  <c r="D18" i="3"/>
  <c r="C19" i="3"/>
  <c r="D45" i="3"/>
  <c r="D44" i="3"/>
  <c r="D32" i="3"/>
  <c r="K17" i="3" l="1"/>
  <c r="N17" i="3" s="1"/>
  <c r="D48" i="3"/>
  <c r="D14" i="3" l="1"/>
  <c r="B2" i="15" l="1"/>
  <c r="D15" i="3"/>
  <c r="K6" i="3" s="1"/>
  <c r="C15" i="3"/>
  <c r="F8" i="9"/>
  <c r="F5" i="9"/>
  <c r="I8" i="9"/>
  <c r="D7" i="9"/>
  <c r="D4" i="9"/>
  <c r="B14" i="15"/>
  <c r="K16" i="3" l="1"/>
  <c r="N16" i="3" s="1"/>
  <c r="G9" i="9"/>
  <c r="H8" i="9"/>
  <c r="D26" i="3"/>
  <c r="I18" i="12"/>
  <c r="H26" i="12"/>
  <c r="G11" i="12"/>
  <c r="H11" i="12" s="1"/>
  <c r="D72" i="3"/>
  <c r="D74" i="3" s="1"/>
  <c r="G27" i="12" s="1"/>
  <c r="D71" i="3"/>
  <c r="F10" i="3"/>
  <c r="F19" i="3" s="1"/>
  <c r="H12" i="9"/>
  <c r="I5" i="9"/>
  <c r="F15" i="3" l="1"/>
  <c r="I9" i="9" s="1"/>
  <c r="F32" i="3"/>
  <c r="F48" i="3"/>
  <c r="D68" i="3"/>
  <c r="K22" i="3" s="1"/>
  <c r="N22" i="3" s="1"/>
  <c r="D42" i="3"/>
  <c r="D36" i="3"/>
  <c r="I6" i="11"/>
  <c r="D29" i="3"/>
  <c r="K19" i="3" s="1"/>
  <c r="H6" i="10"/>
  <c r="D22" i="3"/>
  <c r="K18" i="3" s="1"/>
  <c r="N18" i="3" s="1"/>
  <c r="G6" i="9"/>
  <c r="C5" i="15"/>
  <c r="G13" i="9"/>
  <c r="C6" i="15"/>
  <c r="D62" i="3"/>
  <c r="G12" i="12" s="1"/>
  <c r="I12" i="9"/>
  <c r="I11" i="12"/>
  <c r="H18" i="12"/>
  <c r="I26" i="12"/>
  <c r="H5" i="9"/>
  <c r="D57" i="3"/>
  <c r="K20" i="3" s="1"/>
  <c r="N20" i="3" s="1"/>
  <c r="E10" i="3"/>
  <c r="E19" i="3" s="1"/>
  <c r="F60" i="5"/>
  <c r="E60" i="5"/>
  <c r="F59" i="5"/>
  <c r="E59" i="5"/>
  <c r="F58" i="5"/>
  <c r="F57" i="5"/>
  <c r="F56" i="5"/>
  <c r="E56" i="5"/>
  <c r="F55" i="5"/>
  <c r="E55" i="5"/>
  <c r="B54" i="5"/>
  <c r="C14" i="3"/>
  <c r="C18" i="3"/>
  <c r="D64" i="3" l="1"/>
  <c r="G14" i="12" s="1"/>
  <c r="D50" i="3"/>
  <c r="E50" i="3" s="1"/>
  <c r="G28" i="12"/>
  <c r="D76" i="3"/>
  <c r="G29" i="12" s="1"/>
  <c r="N19" i="3"/>
  <c r="C8" i="15" s="1"/>
  <c r="G19" i="12"/>
  <c r="C7" i="15"/>
  <c r="C9" i="15"/>
  <c r="F36" i="3"/>
  <c r="E36" i="3"/>
  <c r="E15" i="3"/>
  <c r="H9" i="9" s="1"/>
  <c r="E32" i="3"/>
  <c r="E48" i="3"/>
  <c r="F42" i="3"/>
  <c r="E42" i="3"/>
  <c r="C11" i="15"/>
  <c r="F54" i="5"/>
  <c r="G13" i="12"/>
  <c r="D38" i="3"/>
  <c r="H6" i="11"/>
  <c r="I6" i="10"/>
  <c r="G7" i="10"/>
  <c r="G10" i="11"/>
  <c r="G8" i="11"/>
  <c r="E14" i="3"/>
  <c r="E68" i="3"/>
  <c r="K7" i="3"/>
  <c r="E57" i="3"/>
  <c r="E62" i="3"/>
  <c r="E18" i="3"/>
  <c r="E22" i="3"/>
  <c r="H7" i="10" s="1"/>
  <c r="E29" i="3"/>
  <c r="H8" i="11" s="1"/>
  <c r="E54" i="5"/>
  <c r="D53" i="3" l="1"/>
  <c r="I28" i="12"/>
  <c r="H28" i="12"/>
  <c r="D51" i="3"/>
  <c r="F50" i="3"/>
  <c r="F51" i="3" s="1"/>
  <c r="L6" i="3"/>
  <c r="H13" i="9"/>
  <c r="L17" i="3"/>
  <c r="D6" i="15" s="1"/>
  <c r="E51" i="3"/>
  <c r="F38" i="3"/>
  <c r="F39" i="3" s="1"/>
  <c r="E38" i="3"/>
  <c r="E53" i="3" s="1"/>
  <c r="D39" i="3"/>
  <c r="I13" i="12"/>
  <c r="H13" i="12"/>
  <c r="L16" i="3"/>
  <c r="D5" i="15" s="1"/>
  <c r="L20" i="3"/>
  <c r="D9" i="15" s="1"/>
  <c r="H10" i="11"/>
  <c r="H12" i="12"/>
  <c r="L22" i="3"/>
  <c r="D11" i="15" s="1"/>
  <c r="H19" i="12"/>
  <c r="H6" i="9"/>
  <c r="F57" i="3"/>
  <c r="F14" i="3"/>
  <c r="F22" i="3"/>
  <c r="I7" i="10" s="1"/>
  <c r="F18" i="3"/>
  <c r="F29" i="3"/>
  <c r="I8" i="11" s="1"/>
  <c r="F68" i="3"/>
  <c r="I19" i="12" s="1"/>
  <c r="F62" i="3"/>
  <c r="D65" i="3"/>
  <c r="K21" i="3" s="1"/>
  <c r="F64" i="3"/>
  <c r="E64" i="3"/>
  <c r="H14" i="12" s="1"/>
  <c r="L7" i="3"/>
  <c r="L18" i="3"/>
  <c r="D7" i="15" s="1"/>
  <c r="L19" i="3"/>
  <c r="D8" i="15" s="1"/>
  <c r="N21" i="3" l="1"/>
  <c r="C10" i="15" s="1"/>
  <c r="I13" i="9"/>
  <c r="M17" i="3"/>
  <c r="E6" i="15" s="1"/>
  <c r="M6" i="3"/>
  <c r="F53" i="3"/>
  <c r="E39" i="3"/>
  <c r="M16" i="3"/>
  <c r="E5" i="15" s="1"/>
  <c r="M20" i="3"/>
  <c r="E9" i="15" s="1"/>
  <c r="I10" i="11"/>
  <c r="I14" i="12"/>
  <c r="I12" i="12"/>
  <c r="I6" i="9"/>
  <c r="E65" i="3"/>
  <c r="L21" i="3" s="1"/>
  <c r="D10" i="15" s="1"/>
  <c r="M22" i="3"/>
  <c r="E11" i="15" s="1"/>
  <c r="M18" i="3"/>
  <c r="E7" i="15" s="1"/>
  <c r="M19" i="3"/>
  <c r="E8" i="15" s="1"/>
  <c r="M7" i="3"/>
  <c r="F76" i="3"/>
  <c r="E76" i="3"/>
  <c r="F74" i="3"/>
  <c r="E74" i="3"/>
  <c r="F65" i="3"/>
  <c r="M21" i="3" s="1"/>
  <c r="E10" i="15" s="1"/>
  <c r="D77" i="3"/>
  <c r="K23" i="3" s="1"/>
  <c r="N23" i="3" s="1"/>
  <c r="K24" i="3" l="1"/>
  <c r="N24" i="3" s="1"/>
  <c r="C14" i="15" s="1"/>
  <c r="C12" i="15"/>
  <c r="H29" i="12"/>
  <c r="H27" i="12"/>
  <c r="I29" i="12"/>
  <c r="I27" i="12"/>
  <c r="F77" i="3"/>
  <c r="M8" i="3" s="1"/>
  <c r="M10" i="3" s="1"/>
  <c r="E77" i="3"/>
  <c r="K8" i="3"/>
  <c r="K10" i="3" s="1"/>
  <c r="M23" i="3" l="1"/>
  <c r="E12" i="15" s="1"/>
  <c r="L23" i="3"/>
  <c r="D12" i="15" s="1"/>
  <c r="L8" i="3"/>
  <c r="L10" i="3" s="1"/>
  <c r="K29" i="3"/>
  <c r="L24" i="3" l="1"/>
  <c r="M24" i="3"/>
  <c r="E14" i="15" s="1"/>
  <c r="L29" i="3" l="1"/>
  <c r="D14" i="15"/>
  <c r="O20" i="3"/>
  <c r="P13" i="21" s="1"/>
  <c r="O17" i="3"/>
  <c r="P10" i="21" s="1"/>
  <c r="O22" i="3"/>
  <c r="P15" i="21" s="1"/>
  <c r="O16" i="3"/>
  <c r="P9" i="21" s="1"/>
  <c r="O23" i="3"/>
  <c r="P16" i="21" s="1"/>
  <c r="O21" i="3"/>
  <c r="P14" i="21" s="1"/>
  <c r="M29" i="3"/>
  <c r="O19" i="3"/>
  <c r="P12" i="21" s="1"/>
  <c r="O18" i="3"/>
  <c r="P11" i="21" s="1"/>
  <c r="O24" i="3" l="1"/>
  <c r="P17" i="21" s="1"/>
</calcChain>
</file>

<file path=xl/sharedStrings.xml><?xml version="1.0" encoding="utf-8"?>
<sst xmlns="http://schemas.openxmlformats.org/spreadsheetml/2006/main" count="362" uniqueCount="245">
  <si>
    <t>kg</t>
  </si>
  <si>
    <t>%</t>
  </si>
  <si>
    <t>Scope 1</t>
  </si>
  <si>
    <t>Scope 2</t>
  </si>
  <si>
    <t>kg of refrigerant</t>
  </si>
  <si>
    <t>Refrigerant</t>
  </si>
  <si>
    <t>Diesel</t>
  </si>
  <si>
    <t>Methane</t>
  </si>
  <si>
    <t>Nitrous Oxide</t>
  </si>
  <si>
    <t>HFC-125</t>
  </si>
  <si>
    <t>PFC-14</t>
  </si>
  <si>
    <t>R134a</t>
  </si>
  <si>
    <t>R32</t>
  </si>
  <si>
    <t>R404A</t>
  </si>
  <si>
    <t>R407A</t>
  </si>
  <si>
    <t>R407C</t>
  </si>
  <si>
    <t>R407F</t>
  </si>
  <si>
    <t>R410A</t>
  </si>
  <si>
    <t>R413A</t>
  </si>
  <si>
    <t>R417A</t>
  </si>
  <si>
    <t>R422A</t>
  </si>
  <si>
    <t>R422D</t>
  </si>
  <si>
    <t>R427A</t>
  </si>
  <si>
    <t>R22</t>
  </si>
  <si>
    <t>R507A</t>
  </si>
  <si>
    <t>R450A</t>
  </si>
  <si>
    <t>R448A</t>
  </si>
  <si>
    <t>R449A</t>
  </si>
  <si>
    <t>R452A</t>
  </si>
  <si>
    <t>R1234yf</t>
  </si>
  <si>
    <t>R1234ze</t>
  </si>
  <si>
    <t>Refrigerant EF (100 year GWP)</t>
  </si>
  <si>
    <t>None</t>
  </si>
  <si>
    <t>Scope 3</t>
  </si>
  <si>
    <t>Squid</t>
  </si>
  <si>
    <t>transport in 10T truck</t>
  </si>
  <si>
    <t>transport in 22T semi</t>
  </si>
  <si>
    <t>kg/tonne/km</t>
  </si>
  <si>
    <t>long haul flight</t>
  </si>
  <si>
    <t>km</t>
  </si>
  <si>
    <t>small container ship</t>
  </si>
  <si>
    <t>large container ship</t>
  </si>
  <si>
    <t>Total</t>
  </si>
  <si>
    <t>Background Data and Indices</t>
  </si>
  <si>
    <t>Multiple of large ship</t>
  </si>
  <si>
    <t>kg CO2e / kg saleable fish</t>
  </si>
  <si>
    <t>Rail</t>
  </si>
  <si>
    <t>Australian diesel estimate</t>
  </si>
  <si>
    <t>medium haul flight</t>
  </si>
  <si>
    <t>Unleaded</t>
  </si>
  <si>
    <t>Marine Diesel</t>
  </si>
  <si>
    <t>Fuel Type</t>
  </si>
  <si>
    <t>Emission factor</t>
  </si>
  <si>
    <r>
      <t>kg CO</t>
    </r>
    <r>
      <rPr>
        <vertAlign val="subscript"/>
        <sz val="8"/>
        <color rgb="FF005677"/>
        <rFont val="Arial"/>
        <family val="2"/>
      </rPr>
      <t>2</t>
    </r>
    <r>
      <rPr>
        <sz val="8"/>
        <color rgb="FF005677"/>
        <rFont val="Arial"/>
        <family val="2"/>
      </rPr>
      <t>‑e/kWh</t>
    </r>
  </si>
  <si>
    <t>Victoria</t>
  </si>
  <si>
    <t>Queensland</t>
  </si>
  <si>
    <t>South Australia</t>
  </si>
  <si>
    <t>Tasmania</t>
  </si>
  <si>
    <t>Northern Territory</t>
  </si>
  <si>
    <t>refrigerant type</t>
  </si>
  <si>
    <t>kWh</t>
  </si>
  <si>
    <t>What grid is that electricity drawn from?</t>
  </si>
  <si>
    <t>South West Interconnected System (SWIS) in WA</t>
  </si>
  <si>
    <t>North Western Interconnected System (NWIS) in WA</t>
  </si>
  <si>
    <t>Darwin Katherine Interconnected System (DKIS) in the NT</t>
  </si>
  <si>
    <t>Whole Fish</t>
  </si>
  <si>
    <t xml:space="preserve">kg CO2e </t>
  </si>
  <si>
    <t>Leg 1</t>
  </si>
  <si>
    <t>Leg 2</t>
  </si>
  <si>
    <t xml:space="preserve">Business kg CO2e </t>
  </si>
  <si>
    <t>Processing</t>
  </si>
  <si>
    <t>Pre-Processing Transport</t>
  </si>
  <si>
    <t>Post-Processing Transport</t>
  </si>
  <si>
    <t>Filleting</t>
  </si>
  <si>
    <t>Cooking and Freezing</t>
  </si>
  <si>
    <t>Live tanks</t>
  </si>
  <si>
    <t>Total GHG</t>
  </si>
  <si>
    <t>Calculations and Outputs</t>
  </si>
  <si>
    <t xml:space="preserve"> / Year</t>
  </si>
  <si>
    <t>kg CO2e / kg fish harvested</t>
  </si>
  <si>
    <t xml:space="preserve">State or Territory </t>
  </si>
  <si>
    <t>Purchased Electricity GHG EFs</t>
  </si>
  <si>
    <t>Feed Type</t>
  </si>
  <si>
    <t>Whole Sardines</t>
  </si>
  <si>
    <t>Cereal Grain</t>
  </si>
  <si>
    <t>kg CO2e / kg of Feed</t>
  </si>
  <si>
    <t>Farm Ops</t>
  </si>
  <si>
    <t>Feed</t>
  </si>
  <si>
    <t>Aquatic N2O</t>
  </si>
  <si>
    <t>Cooking and Chilling</t>
  </si>
  <si>
    <t>Freezing only</t>
  </si>
  <si>
    <t>kWh/kg (from range of literature)</t>
  </si>
  <si>
    <t>Smoking</t>
  </si>
  <si>
    <t>Filleting and Smoking</t>
  </si>
  <si>
    <t>Values to be Charted</t>
  </si>
  <si>
    <t>Both Fisheries and Aquaculture Tools</t>
  </si>
  <si>
    <t>Aquaculture Tool Only</t>
  </si>
  <si>
    <t>Summary Outputs for Charting</t>
  </si>
  <si>
    <t>How does your product travel from processing to storage or final destination?</t>
  </si>
  <si>
    <t>Multiple of Semi-trailer</t>
  </si>
  <si>
    <t>What is the yield associated with this grading and processing?</t>
  </si>
  <si>
    <t>Is HVAC used in your farming operation, including on-farm processing? If so:</t>
  </si>
  <si>
    <t>Did you grade or process the harvest on farm? If so:</t>
  </si>
  <si>
    <t>Check</t>
  </si>
  <si>
    <t>Low Animal Protein Formulated Feed</t>
  </si>
  <si>
    <t>High Animal Protein Formulated Feed</t>
  </si>
  <si>
    <t>Sources: 2020 Emissions Factors: National Greenhouse and Energy Reporting (Measurement) Determination 2008 (Schedule 1) and Department of Industry, Science, Energy and Resources.</t>
  </si>
  <si>
    <t>EF per L</t>
  </si>
  <si>
    <t>LPG</t>
  </si>
  <si>
    <t>Scope 1 Results</t>
  </si>
  <si>
    <t xml:space="preserve"> Purchased Electricity</t>
  </si>
  <si>
    <t>Scope 2 Results</t>
  </si>
  <si>
    <t>Purchased Feed</t>
  </si>
  <si>
    <t>Scope 3 Results - Transport and Processing</t>
  </si>
  <si>
    <t>Weight ex- on-farm grade and Processing (kg)</t>
  </si>
  <si>
    <t>Weight harvested (kg)</t>
  </si>
  <si>
    <t>Weight Saleable (kg)</t>
  </si>
  <si>
    <t>Transported Processed Weight including Packaging (kg)</t>
  </si>
  <si>
    <t>Weight Ex Off-Farm Processing = Weight Saleable</t>
  </si>
  <si>
    <t>Scope 3 - Transport and Processing</t>
  </si>
  <si>
    <r>
      <t>Scope 3 Results - Feed and Aquatic N</t>
    </r>
    <r>
      <rPr>
        <b/>
        <vertAlign val="subscript"/>
        <sz val="13"/>
        <color theme="3"/>
        <rFont val="Calibri"/>
        <family val="2"/>
        <scheme val="minor"/>
      </rPr>
      <t>2</t>
    </r>
    <r>
      <rPr>
        <b/>
        <sz val="13"/>
        <color theme="3"/>
        <rFont val="Calibri"/>
        <family val="2"/>
        <scheme val="minor"/>
      </rPr>
      <t>O</t>
    </r>
  </si>
  <si>
    <r>
      <t>Aquaculture Aquatic N</t>
    </r>
    <r>
      <rPr>
        <b/>
        <vertAlign val="subscript"/>
        <sz val="11"/>
        <color theme="1"/>
        <rFont val="Calibri"/>
        <family val="2"/>
        <scheme val="minor"/>
      </rPr>
      <t>2</t>
    </r>
    <r>
      <rPr>
        <b/>
        <sz val="11"/>
        <color theme="1"/>
        <rFont val="Calibri"/>
        <family val="2"/>
        <scheme val="minor"/>
      </rPr>
      <t>O indices</t>
    </r>
  </si>
  <si>
    <r>
      <t>Aquatic N</t>
    </r>
    <r>
      <rPr>
        <b/>
        <vertAlign val="subscript"/>
        <sz val="11"/>
        <color theme="1"/>
        <rFont val="Calibri"/>
        <family val="2"/>
        <scheme val="minor"/>
      </rPr>
      <t>2</t>
    </r>
    <r>
      <rPr>
        <b/>
        <sz val="11"/>
        <color theme="1"/>
        <rFont val="Calibri"/>
        <family val="2"/>
        <scheme val="minor"/>
      </rPr>
      <t>O</t>
    </r>
  </si>
  <si>
    <r>
      <t>kg CO</t>
    </r>
    <r>
      <rPr>
        <b/>
        <vertAlign val="subscript"/>
        <sz val="10"/>
        <color theme="1"/>
        <rFont val="Calibri"/>
        <family val="2"/>
        <scheme val="minor"/>
      </rPr>
      <t>2</t>
    </r>
    <r>
      <rPr>
        <b/>
        <sz val="10"/>
        <color theme="1"/>
        <rFont val="Calibri"/>
        <family val="2"/>
        <scheme val="minor"/>
      </rPr>
      <t>e</t>
    </r>
  </si>
  <si>
    <r>
      <t>kg CO</t>
    </r>
    <r>
      <rPr>
        <b/>
        <vertAlign val="subscript"/>
        <sz val="10"/>
        <color theme="1"/>
        <rFont val="Calibri"/>
        <family val="2"/>
        <scheme val="minor"/>
      </rPr>
      <t>2</t>
    </r>
    <r>
      <rPr>
        <b/>
        <sz val="10"/>
        <color theme="1"/>
        <rFont val="Calibri"/>
        <family val="2"/>
        <scheme val="minor"/>
      </rPr>
      <t>e / kg Production</t>
    </r>
  </si>
  <si>
    <r>
      <t>kg CO</t>
    </r>
    <r>
      <rPr>
        <b/>
        <vertAlign val="subscript"/>
        <sz val="10"/>
        <color theme="1"/>
        <rFont val="Calibri"/>
        <family val="2"/>
        <scheme val="minor"/>
      </rPr>
      <t>2</t>
    </r>
    <r>
      <rPr>
        <b/>
        <sz val="10"/>
        <color theme="1"/>
        <rFont val="Calibri"/>
        <family val="2"/>
        <scheme val="minor"/>
      </rPr>
      <t>e / kg Saleable</t>
    </r>
  </si>
  <si>
    <t>Scope and Type of Emissions</t>
  </si>
  <si>
    <t>Relative contribution</t>
  </si>
  <si>
    <r>
      <t>Tonnes CO</t>
    </r>
    <r>
      <rPr>
        <vertAlign val="subscript"/>
        <sz val="11"/>
        <color theme="1"/>
        <rFont val="Calibri"/>
        <family val="2"/>
        <scheme val="minor"/>
      </rPr>
      <t>2</t>
    </r>
    <r>
      <rPr>
        <sz val="11"/>
        <color theme="1"/>
        <rFont val="Calibri"/>
        <family val="2"/>
        <scheme val="minor"/>
      </rPr>
      <t>e 
Business Emissions</t>
    </r>
  </si>
  <si>
    <r>
      <t>kg CO</t>
    </r>
    <r>
      <rPr>
        <vertAlign val="subscript"/>
        <sz val="11"/>
        <color theme="1"/>
        <rFont val="Calibri"/>
        <family val="2"/>
        <scheme val="minor"/>
      </rPr>
      <t>2</t>
    </r>
    <r>
      <rPr>
        <sz val="11"/>
        <color theme="1"/>
        <rFont val="Calibri"/>
        <family val="2"/>
        <scheme val="minor"/>
      </rPr>
      <t>e / kg 
fish harvested</t>
    </r>
  </si>
  <si>
    <r>
      <t>kg CO</t>
    </r>
    <r>
      <rPr>
        <vertAlign val="subscript"/>
        <sz val="11"/>
        <color theme="1"/>
        <rFont val="Calibri"/>
        <family val="2"/>
        <scheme val="minor"/>
      </rPr>
      <t>2</t>
    </r>
    <r>
      <rPr>
        <sz val="11"/>
        <color theme="1"/>
        <rFont val="Calibri"/>
        <family val="2"/>
        <scheme val="minor"/>
      </rPr>
      <t>e / kg 
saleable fish</t>
    </r>
  </si>
  <si>
    <t>Scope 1 Fuel Emissions</t>
  </si>
  <si>
    <t>Scope 1 Fugitive Refrigerant Loss</t>
  </si>
  <si>
    <t>Scope 2 Electricity Emissions</t>
  </si>
  <si>
    <t>Scope 3 Feed Emissions</t>
  </si>
  <si>
    <t>Scope 3 Transport Pre-Processing</t>
  </si>
  <si>
    <t>Scope 3 Processing Electricity Emissions</t>
  </si>
  <si>
    <t>Scope 3 Transport Post-Processing</t>
  </si>
  <si>
    <r>
      <t>Scope 3 Aquatic N</t>
    </r>
    <r>
      <rPr>
        <vertAlign val="subscript"/>
        <sz val="11"/>
        <color theme="1"/>
        <rFont val="Calibri"/>
        <family val="2"/>
        <scheme val="minor"/>
      </rPr>
      <t>2</t>
    </r>
    <r>
      <rPr>
        <sz val="11"/>
        <color theme="1"/>
        <rFont val="Calibri"/>
        <family val="2"/>
        <scheme val="minor"/>
      </rPr>
      <t>O Emissions</t>
    </r>
  </si>
  <si>
    <t>Emissions from Refrigerant Used</t>
  </si>
  <si>
    <t>Scope 1 - Fuel and Refrigerant</t>
  </si>
  <si>
    <t>Scope 2 - Purchased Power</t>
  </si>
  <si>
    <t>Pre-Processing Transport Total</t>
  </si>
  <si>
    <t xml:space="preserve">Post-Processing Transport Total </t>
  </si>
  <si>
    <t>Chilling only</t>
  </si>
  <si>
    <t>default value</t>
  </si>
  <si>
    <t>Did your operation use more than one type of refrigerant?</t>
  </si>
  <si>
    <t xml:space="preserve">Business T CO2e </t>
  </si>
  <si>
    <t>Scope 3 Processing Emissions</t>
  </si>
  <si>
    <t>Stream 1 Pre-Process Leg 1</t>
  </si>
  <si>
    <t>Stream 1 Pre-Process Leg 2</t>
  </si>
  <si>
    <t>Stream 2 Pre-Process Leg 2</t>
  </si>
  <si>
    <t>Stream 2 Pre-Process Leg 1</t>
  </si>
  <si>
    <t>How does your product travel from the farm to processing?</t>
  </si>
  <si>
    <t>Pre-processing transport</t>
  </si>
  <si>
    <t>Post-processing transport</t>
  </si>
  <si>
    <t>When you have completed this section, move to the next blue tab - Scope 1</t>
  </si>
  <si>
    <t>When you have completed this section, move to the next blue tab - Scope 2</t>
  </si>
  <si>
    <t>When you have completed this section, move to the next blue tab - Scope 3 Feed</t>
  </si>
  <si>
    <t>When you have completed this section, move to the next blue tab - Scope 3 Processing and Transport</t>
  </si>
  <si>
    <t>Blueshift GHG Onshore Aquaculture Emissions Calculator</t>
  </si>
  <si>
    <t>Fish farming - pond</t>
  </si>
  <si>
    <t>Onshore Abalone Farming</t>
  </si>
  <si>
    <t>Prawn farming - pond</t>
  </si>
  <si>
    <t>Prawn hatchery operation</t>
  </si>
  <si>
    <t>Recirculating Aquaculture System</t>
  </si>
  <si>
    <t>Salmon hatchery operation</t>
  </si>
  <si>
    <t xml:space="preserve">Yabby farming </t>
  </si>
  <si>
    <t>onshore</t>
  </si>
  <si>
    <t>NSW</t>
  </si>
  <si>
    <t>Please enter your Business Name:</t>
  </si>
  <si>
    <t>Select your aquaculture technique from the drop-down menu:</t>
  </si>
  <si>
    <t>If "Other" name your aquaculture technique - otherwise please leave this cell blank:</t>
  </si>
  <si>
    <t>What was your harvest in kilograms over this year?</t>
  </si>
  <si>
    <t>What financial or calendar year would you like to analyse?</t>
  </si>
  <si>
    <t>Onshore Aquaculture Business Details</t>
  </si>
  <si>
    <t>Hide Columns F-I prior to protecting sheet</t>
  </si>
  <si>
    <t>Output Chart - GHG Emissions Profile of your business (Tonnes CO2-e)</t>
  </si>
  <si>
    <t>Output Chart - GHG Emissions kilograms CO2-e per kilogram harvested</t>
  </si>
  <si>
    <t>Version Control</t>
  </si>
  <si>
    <t>Version</t>
  </si>
  <si>
    <t>Author</t>
  </si>
  <si>
    <t>Date</t>
  </si>
  <si>
    <t>Document name/filepath</t>
  </si>
  <si>
    <t>Revision changes / intent</t>
  </si>
  <si>
    <t>Daniel Fels</t>
  </si>
  <si>
    <t>First draft</t>
  </si>
  <si>
    <t>Patricia Watts</t>
  </si>
  <si>
    <t>format revisions, added logos/graphics/banners, updated all colours for consistency, added disclaimer tab, updated Introduction &amp; Guide tab, updated all output charts</t>
  </si>
  <si>
    <t>BlueshiftAquacultureOnshoreToolDRAFTv0.1.xlxs</t>
  </si>
  <si>
    <t>BlueshiftAquacultureOnshoreToolDRAFTv0.2.xlxs</t>
  </si>
  <si>
    <t>BlueshiftAquacultureOnshoreToolDRAFTv0.3.xlxs</t>
  </si>
  <si>
    <t>format revisions, minor updates to 'Calculations' tab with data sources referenced, updates to 'drop down' fields, minor wording revisions for headings, charts, addition of 'version control tab'</t>
  </si>
  <si>
    <t>Aquaculture tool only- does not apply to fisheries</t>
  </si>
  <si>
    <t>Data Source: MacLeod et al documents, see background docs folder and FRDC report references</t>
  </si>
  <si>
    <t>Data Source: Data extracted from various sources. refrigerant gas methodologies change periodically  - search online for latest data and update if/as required</t>
  </si>
  <si>
    <t>Select</t>
  </si>
  <si>
    <t>search online for data: 'European Chemical Transport Association' website. No Australian data available, there may be other sources of this data apart from European Transport Association available as well.</t>
  </si>
  <si>
    <t>Source: EUROPEAN CHEMICAL TRANSPORT ASSOCIATION, European Chemical Industry Council, CTA-CEFIC-GUIDELINE-FOR-MEASURING-AND-MANAGING-CO2.</t>
  </si>
  <si>
    <t>Source: Australian National Greenhouse Accounts Factors - available online</t>
  </si>
  <si>
    <t>Data extracted/reverse-engineered by Blueshift/Dan from Seafish Calculator (UK/European numbers). Periodically check if alternate sources of data are now available.</t>
  </si>
  <si>
    <t>Blueshift estimate based on other referred sources</t>
  </si>
  <si>
    <t>Blueshift estimates</t>
  </si>
  <si>
    <t>Select the type of fuel used most in your operations from the drop down menu:</t>
  </si>
  <si>
    <t>Input the volume of fuel used during the selected financial or calendar year:</t>
  </si>
  <si>
    <t>Select from the drop down if the business used a significant amount of any other fuel:</t>
  </si>
  <si>
    <t>Select from dropdown the main type of refrigerant used:</t>
  </si>
  <si>
    <t>Input your known or estimated annualised purchases or losses of this refrigerant:</t>
  </si>
  <si>
    <t>If so, select the other refrigerant type from dropdown:</t>
  </si>
  <si>
    <t>hint….set to 100% if no grading</t>
  </si>
  <si>
    <t>For your selected year, input  the amount of power purchased to operate your farm:</t>
  </si>
  <si>
    <t>Select from drop down the feed type you use:</t>
  </si>
  <si>
    <t>Hint...prawns typically use a high animal protein formulated feed. Barramundi and salmon use a low animal protein formulated feed.</t>
  </si>
  <si>
    <t>For your selected year, input the volume of feed used:</t>
  </si>
  <si>
    <r>
      <t>Scope 3 emissions (Aquatic N</t>
    </r>
    <r>
      <rPr>
        <b/>
        <vertAlign val="subscript"/>
        <sz val="12"/>
        <color theme="0"/>
        <rFont val="Calibri"/>
        <family val="2"/>
        <scheme val="minor"/>
      </rPr>
      <t>2</t>
    </r>
    <r>
      <rPr>
        <b/>
        <sz val="12"/>
        <color theme="0"/>
        <rFont val="Calibri"/>
        <family val="2"/>
        <scheme val="minor"/>
      </rPr>
      <t xml:space="preserve">O) are calculated by this tool based on the kind of aquaculture operations you operate, rather than the type of feed used. </t>
    </r>
  </si>
  <si>
    <r>
      <t>Scope 3 - Feed and Aquatic N</t>
    </r>
    <r>
      <rPr>
        <b/>
        <vertAlign val="subscript"/>
        <sz val="16"/>
        <color rgb="FF002060"/>
        <rFont val="Calibri"/>
        <family val="2"/>
        <scheme val="minor"/>
      </rPr>
      <t>2</t>
    </r>
    <r>
      <rPr>
        <b/>
        <sz val="16"/>
        <color rgb="FF002060"/>
        <rFont val="Calibri"/>
        <family val="2"/>
        <scheme val="minor"/>
      </rPr>
      <t>O</t>
    </r>
  </si>
  <si>
    <r>
      <t xml:space="preserve">Once off farm, your product may be </t>
    </r>
    <r>
      <rPr>
        <b/>
        <sz val="11"/>
        <color theme="1"/>
        <rFont val="Calibri"/>
        <family val="2"/>
        <scheme val="minor"/>
      </rPr>
      <t>transported</t>
    </r>
    <r>
      <rPr>
        <sz val="11"/>
        <color theme="1"/>
        <rFont val="Calibri"/>
        <family val="2"/>
        <scheme val="minor"/>
      </rPr>
      <t xml:space="preserve"> to be </t>
    </r>
    <r>
      <rPr>
        <b/>
        <sz val="11"/>
        <color theme="1"/>
        <rFont val="Calibri"/>
        <family val="2"/>
        <scheme val="minor"/>
      </rPr>
      <t>processed,</t>
    </r>
    <r>
      <rPr>
        <sz val="11"/>
        <color theme="1"/>
        <rFont val="Calibri"/>
        <family val="2"/>
        <scheme val="minor"/>
      </rPr>
      <t xml:space="preserve"> and then </t>
    </r>
    <r>
      <rPr>
        <b/>
        <sz val="11"/>
        <color theme="1"/>
        <rFont val="Calibri"/>
        <family val="2"/>
        <scheme val="minor"/>
      </rPr>
      <t>transported</t>
    </r>
    <r>
      <rPr>
        <sz val="11"/>
        <color theme="1"/>
        <rFont val="Calibri"/>
        <family val="2"/>
        <scheme val="minor"/>
      </rPr>
      <t xml:space="preserve"> to a point of storage or final sale. This section aims to determine these off-farm transport and processing inputs for your product and allows you to specify only one processing and transport channel. If your product is distributed across more than one processing and transport channel, specify the transport and processing that applies that product stream you are most interested in.</t>
    </r>
  </si>
  <si>
    <t>Add Leg 1 Distance (km)</t>
  </si>
  <si>
    <t>Select from drop down Leg 1 transport type</t>
  </si>
  <si>
    <t>Add Leg 2 Distance (km)</t>
  </si>
  <si>
    <t>Select from drop down Leg 2 transport type</t>
  </si>
  <si>
    <t>Select the type of off-farm processing that your product undergoes from the drop down:</t>
  </si>
  <si>
    <t>Select from drop down the grid that the electricity is drawn from:</t>
  </si>
  <si>
    <t>hint…set to 100% if no processing losses</t>
  </si>
  <si>
    <t>How much weight does packaging and ice add to your processed product (As % of processed weight)</t>
  </si>
  <si>
    <t>Your inputs and outputs may be interesting discussion points for your industry association</t>
  </si>
  <si>
    <t>When you have completed this section, move to the Output table and charts (green tabs)</t>
  </si>
  <si>
    <t>Feel free to then return to any of the inputs sections (light blue tabs) to change your responses. The outputs will change.</t>
  </si>
  <si>
    <t>Output Chart - GHG Emissions kilograms CO2-e per kilogram of product sold</t>
  </si>
  <si>
    <t>Output Chart - Business GHG Emissions - Relative Contributions by Source</t>
  </si>
  <si>
    <t>Type of data for this graph:</t>
  </si>
  <si>
    <t>Please note:</t>
  </si>
  <si>
    <t>If you would like to print any of the tabs in this workbook, all tabs are preset to print to landscape  orientation, A4 paper.</t>
  </si>
  <si>
    <r>
      <rPr>
        <b/>
        <sz val="12"/>
        <color theme="0"/>
        <rFont val="Calibri"/>
        <family val="2"/>
        <scheme val="minor"/>
      </rPr>
      <t xml:space="preserve">FRDC Project 2020-089 </t>
    </r>
    <r>
      <rPr>
        <sz val="12"/>
        <color theme="0"/>
        <rFont val="Calibri"/>
        <family val="2"/>
        <scheme val="minor"/>
      </rPr>
      <t xml:space="preserve">
Energy use and carbon emissions assessments in the Australian fishing and aquaculture sectors
Audit, self-assessment and guidance tools for footprint reduction</t>
    </r>
  </si>
  <si>
    <t>BlueshiftAquacultureOnshoreToolDRAFTv0.4.xlxs</t>
  </si>
  <si>
    <t>worksheet size reduction, compression of picture size, deletion of selected graphics</t>
  </si>
  <si>
    <r>
      <rPr>
        <b/>
        <sz val="12"/>
        <color theme="0"/>
        <rFont val="Calibri (Body)"/>
      </rPr>
      <t xml:space="preserve">FRDC Project 2020-089 </t>
    </r>
    <r>
      <rPr>
        <sz val="12"/>
        <color theme="0"/>
        <rFont val="Calibri (Body)"/>
      </rPr>
      <t xml:space="preserve">
Energy use and carbon emissions assessments in the Australian fishing and aquaculture sectors
Audit, self-assessment and guidance tools for footprint reduction</t>
    </r>
  </si>
  <si>
    <r>
      <rPr>
        <b/>
        <sz val="11"/>
        <color theme="1"/>
        <rFont val="Calibri"/>
        <family val="2"/>
        <scheme val="minor"/>
      </rPr>
      <t xml:space="preserve">Ownership of Intellectual property rights
</t>
    </r>
    <r>
      <rPr>
        <sz val="11"/>
        <color theme="1"/>
        <rFont val="Calibri"/>
        <family val="2"/>
        <scheme val="minor"/>
      </rPr>
      <t xml:space="preserve">
Unless otherwise noted, copyright (and any other intellectual property rights, if any) in this publication is owned by the Fisheries Research and Development Corporation and Blueshift Consulting.
This publication (and any information sourced from it) should be attributed to: FRDC Project No 2020/089. Bell, Robert A., Blueshift Consulting 2021, Energy use and carbon emissions assessments in the Australian fishing &amp; aquaculture sectors: Audit, self-assessment, and guidance tools for footprint reduction, Canberra, Australia, (October). CC BY 3.0</t>
    </r>
  </si>
  <si>
    <r>
      <rPr>
        <b/>
        <sz val="11"/>
        <color theme="1"/>
        <rFont val="Calibri"/>
        <family val="2"/>
        <scheme val="minor"/>
      </rPr>
      <t>Creative Commons licence</t>
    </r>
    <r>
      <rPr>
        <sz val="11"/>
        <color theme="1"/>
        <rFont val="Calibri"/>
        <family val="2"/>
        <scheme val="minor"/>
      </rPr>
      <t xml:space="preserve">
All material in this publication is licensed under a Creative Commons Attribution 3.0 Australia Licence, save for content supplied by third parties, logos and the Commonwealth Coat of Arms.
Creative Commons Attribution 3.0 Australia Licence is a standard form licence agreement that allows you to copy, distribute, transmit and adapt this publication provided you attribute the work.</t>
    </r>
  </si>
  <si>
    <r>
      <t xml:space="preserve">A summary of the licence terms is available from </t>
    </r>
    <r>
      <rPr>
        <i/>
        <sz val="11"/>
        <color theme="1"/>
        <rFont val="Calibri"/>
        <family val="2"/>
        <scheme val="minor"/>
      </rPr>
      <t>https://creativecommons.org/licenses/by/3.0/au/</t>
    </r>
    <r>
      <rPr>
        <sz val="11"/>
        <color theme="1"/>
        <rFont val="Calibri"/>
        <family val="2"/>
        <scheme val="minor"/>
      </rPr>
      <t xml:space="preserve">
The full licence terms are available from </t>
    </r>
    <r>
      <rPr>
        <i/>
        <sz val="11"/>
        <color theme="1"/>
        <rFont val="Calibri"/>
        <family val="2"/>
        <scheme val="minor"/>
      </rPr>
      <t>https://creativecommons.org/licenses/by-sa/3.0/au/legalcode</t>
    </r>
    <r>
      <rPr>
        <sz val="11"/>
        <color theme="1"/>
        <rFont val="Calibri"/>
        <family val="2"/>
        <scheme val="minor"/>
      </rPr>
      <t xml:space="preserve">
Inquiries regarding the licence and any use of this document should be sent to:</t>
    </r>
    <r>
      <rPr>
        <i/>
        <sz val="11"/>
        <color theme="1"/>
        <rFont val="Calibri"/>
        <family val="2"/>
        <scheme val="minor"/>
      </rPr>
      <t xml:space="preserve"> frdc@frdc.com.au</t>
    </r>
  </si>
  <si>
    <r>
      <rPr>
        <b/>
        <sz val="11"/>
        <color theme="1"/>
        <rFont val="Calibri"/>
        <family val="2"/>
        <scheme val="minor"/>
      </rPr>
      <t xml:space="preserve">Disclaimer
</t>
    </r>
    <r>
      <rPr>
        <sz val="11"/>
        <color theme="1"/>
        <rFont val="Calibri"/>
        <family val="2"/>
        <scheme val="minor"/>
      </rPr>
      <t xml:space="preserve">
The authors do not warrant that the information in this document is free from errors or omissions. The authors do not accept any form of liability, be it contractual, tortious, or otherwise, for the contents of this document or for any consequences arising from its use or any reliance placed upon it. The information, opinions and advice contained in this document may not relate, or be relevant, to a reader’s circumstances. Opinions expressed by the authors are the individual opinions expressed by those persons and are not necessarily those of the publisher, research provider or the FRDC.
The Fisheries Research and Development Corporation plans, invests in and manages fisheries research and development throughout Australia. It is a statutory authority within the portfolio of the federal Minister for Agriculture, Fisheries and Forestry, jointly funded by the Australian Government and the fishing industry</t>
    </r>
  </si>
  <si>
    <r>
      <rPr>
        <b/>
        <sz val="11"/>
        <color theme="1"/>
        <rFont val="Calibri"/>
        <family val="2"/>
        <scheme val="minor"/>
      </rPr>
      <t xml:space="preserve">Background Data and Indices
</t>
    </r>
    <r>
      <rPr>
        <sz val="11"/>
        <color theme="1"/>
        <rFont val="Calibri"/>
        <family val="2"/>
        <scheme val="minor"/>
      </rPr>
      <t xml:space="preserve">
Please note this workbook was developed with background and source data available as of August 2021 and will require periodic updating to remain relevant. If data was not available as of August 2021, extrapolations and estimations were used. As additional and updated data becomes available, the background data and indices that drive these calculator tools will require updating.</t>
    </r>
  </si>
  <si>
    <r>
      <rPr>
        <b/>
        <sz val="12"/>
        <color theme="0"/>
        <rFont val="Calibri (Body)"/>
      </rPr>
      <t xml:space="preserve">FRDC Project 2020-089 </t>
    </r>
    <r>
      <rPr>
        <sz val="12"/>
        <color theme="0"/>
        <rFont val="Calibri (Body)"/>
      </rPr>
      <t xml:space="preserve">
Energy use and carbon emissions assessments in the Australian
fishing and aquaculture sectors: Audit, self-assessment
 and guidance tools for footprint reduction</t>
    </r>
  </si>
  <si>
    <t>Blueshift_Aquaculture_Onshore_Tool_v1.0.xlxs</t>
  </si>
  <si>
    <t>Draft peer reviewed &amp; accepted, renamed as final version 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</si>
</sst>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 #,##0.00_-;_-* &quot;-&quot;??_-;_-@_-"/>
    <numFmt numFmtId="165" formatCode="0.000"/>
    <numFmt numFmtId="166" formatCode="0.0"/>
    <numFmt numFmtId="167" formatCode="0.00000"/>
  </numFmts>
  <fonts count="45" x14ac:knownFonts="1">
    <font>
      <sz val="11"/>
      <color theme="1"/>
      <name val="Calibri"/>
      <family val="2"/>
      <scheme val="minor"/>
    </font>
    <font>
      <sz val="11"/>
      <color theme="1"/>
      <name val="Calibri"/>
      <family val="2"/>
      <scheme val="minor"/>
    </font>
    <font>
      <b/>
      <sz val="13"/>
      <color theme="3"/>
      <name val="Calibri"/>
      <family val="2"/>
      <scheme val="minor"/>
    </font>
    <font>
      <b/>
      <sz val="11"/>
      <color theme="1"/>
      <name val="Calibri"/>
      <family val="2"/>
      <scheme val="minor"/>
    </font>
    <font>
      <sz val="10"/>
      <color theme="1"/>
      <name val="Arial"/>
      <family val="2"/>
    </font>
    <font>
      <b/>
      <sz val="15"/>
      <color theme="3"/>
      <name val="Calibri"/>
      <family val="2"/>
      <scheme val="minor"/>
    </font>
    <font>
      <sz val="11"/>
      <color rgb="FFFF0000"/>
      <name val="Calibri"/>
      <family val="2"/>
      <scheme val="minor"/>
    </font>
    <font>
      <sz val="11"/>
      <color theme="7" tint="-0.249977111117893"/>
      <name val="Calibri"/>
      <family val="2"/>
      <scheme val="minor"/>
    </font>
    <font>
      <sz val="8"/>
      <color theme="1"/>
      <name val="Arial"/>
      <family val="2"/>
    </font>
    <font>
      <b/>
      <sz val="8"/>
      <color theme="1"/>
      <name val="Arial"/>
      <family val="2"/>
    </font>
    <font>
      <sz val="8"/>
      <color rgb="FF005677"/>
      <name val="Arial"/>
      <family val="2"/>
    </font>
    <font>
      <vertAlign val="subscript"/>
      <sz val="8"/>
      <color rgb="FF005677"/>
      <name val="Arial"/>
      <family val="2"/>
    </font>
    <font>
      <vertAlign val="subscript"/>
      <sz val="11"/>
      <color theme="1"/>
      <name val="Calibri"/>
      <family val="2"/>
      <scheme val="minor"/>
    </font>
    <font>
      <b/>
      <sz val="11"/>
      <color rgb="FF00B0F0"/>
      <name val="Calibri"/>
      <family val="2"/>
      <scheme val="minor"/>
    </font>
    <font>
      <b/>
      <vertAlign val="subscript"/>
      <sz val="13"/>
      <color theme="3"/>
      <name val="Calibri"/>
      <family val="2"/>
      <scheme val="minor"/>
    </font>
    <font>
      <b/>
      <vertAlign val="subscript"/>
      <sz val="11"/>
      <color theme="1"/>
      <name val="Calibri"/>
      <family val="2"/>
      <scheme val="minor"/>
    </font>
    <font>
      <b/>
      <sz val="10"/>
      <color theme="1"/>
      <name val="Calibri"/>
      <family val="2"/>
      <scheme val="minor"/>
    </font>
    <font>
      <b/>
      <vertAlign val="subscript"/>
      <sz val="10"/>
      <color theme="1"/>
      <name val="Calibri"/>
      <family val="2"/>
      <scheme val="minor"/>
    </font>
    <font>
      <sz val="8"/>
      <name val="Calibri"/>
      <family val="2"/>
      <scheme val="minor"/>
    </font>
    <font>
      <b/>
      <sz val="11"/>
      <color theme="4" tint="0.39997558519241921"/>
      <name val="Calibri"/>
      <family val="2"/>
      <scheme val="minor"/>
    </font>
    <font>
      <b/>
      <sz val="11"/>
      <color rgb="FFFF0000"/>
      <name val="Calibri"/>
      <family val="2"/>
      <scheme val="minor"/>
    </font>
    <font>
      <b/>
      <sz val="11"/>
      <color theme="7" tint="-0.249977111117893"/>
      <name val="Calibri"/>
      <family val="2"/>
      <scheme val="minor"/>
    </font>
    <font>
      <sz val="14"/>
      <color theme="4"/>
      <name val="Calibri"/>
      <family val="2"/>
      <scheme val="minor"/>
    </font>
    <font>
      <b/>
      <sz val="11"/>
      <name val="Calibri"/>
      <family val="2"/>
      <scheme val="minor"/>
    </font>
    <font>
      <sz val="11"/>
      <name val="Calibri"/>
      <family val="2"/>
      <scheme val="minor"/>
    </font>
    <font>
      <b/>
      <sz val="16"/>
      <color rgb="FF002060"/>
      <name val="Calibri"/>
      <family val="2"/>
      <scheme val="minor"/>
    </font>
    <font>
      <b/>
      <sz val="12"/>
      <color theme="0"/>
      <name val="Calibri"/>
      <family val="2"/>
      <scheme val="minor"/>
    </font>
    <font>
      <b/>
      <sz val="16"/>
      <color rgb="FFFF0000"/>
      <name val="Calibri"/>
      <family val="2"/>
      <scheme val="minor"/>
    </font>
    <font>
      <sz val="12"/>
      <color theme="0"/>
      <name val="Calibri"/>
      <family val="2"/>
    </font>
    <font>
      <b/>
      <sz val="11"/>
      <color rgb="FF000000"/>
      <name val="Calibri"/>
      <family val="2"/>
      <scheme val="minor"/>
    </font>
    <font>
      <sz val="11"/>
      <color theme="0"/>
      <name val="Calibri"/>
      <family val="2"/>
      <scheme val="minor"/>
    </font>
    <font>
      <b/>
      <sz val="16"/>
      <color theme="3"/>
      <name val="Calibri"/>
      <family val="2"/>
      <scheme val="minor"/>
    </font>
    <font>
      <i/>
      <sz val="11"/>
      <name val="Calibri"/>
      <family val="2"/>
      <scheme val="minor"/>
    </font>
    <font>
      <b/>
      <sz val="11"/>
      <color theme="0"/>
      <name val="Calibri"/>
      <family val="2"/>
      <scheme val="minor"/>
    </font>
    <font>
      <b/>
      <vertAlign val="subscript"/>
      <sz val="12"/>
      <color theme="0"/>
      <name val="Calibri"/>
      <family val="2"/>
      <scheme val="minor"/>
    </font>
    <font>
      <i/>
      <sz val="11"/>
      <color theme="1"/>
      <name val="Calibri"/>
      <family val="2"/>
      <scheme val="minor"/>
    </font>
    <font>
      <b/>
      <vertAlign val="subscript"/>
      <sz val="16"/>
      <color rgb="FF002060"/>
      <name val="Calibri"/>
      <family val="2"/>
      <scheme val="minor"/>
    </font>
    <font>
      <sz val="14"/>
      <color rgb="FF002060"/>
      <name val="Calibri"/>
      <family val="2"/>
      <scheme val="minor"/>
    </font>
    <font>
      <b/>
      <sz val="12"/>
      <color theme="1"/>
      <name val="Calibri"/>
      <family val="2"/>
      <scheme val="minor"/>
    </font>
    <font>
      <sz val="12"/>
      <color theme="1"/>
      <name val="Calibri"/>
      <family val="2"/>
      <scheme val="minor"/>
    </font>
    <font>
      <b/>
      <sz val="14"/>
      <color theme="1"/>
      <name val="Calibri"/>
      <family val="2"/>
      <scheme val="minor"/>
    </font>
    <font>
      <sz val="14"/>
      <color theme="1"/>
      <name val="Calibri"/>
      <family val="2"/>
      <scheme val="minor"/>
    </font>
    <font>
      <sz val="12"/>
      <color theme="0"/>
      <name val="Calibri"/>
      <family val="2"/>
      <scheme val="minor"/>
    </font>
    <font>
      <sz val="12"/>
      <color theme="0"/>
      <name val="Calibri (Body)"/>
    </font>
    <font>
      <b/>
      <sz val="12"/>
      <color theme="0"/>
      <name val="Calibri (Body)"/>
    </font>
  </fonts>
  <fills count="12">
    <fill>
      <patternFill patternType="none"/>
    </fill>
    <fill>
      <patternFill patternType="gray125"/>
    </fill>
    <fill>
      <patternFill patternType="solid">
        <fgColor theme="4" tint="0.39994506668294322"/>
        <bgColor indexed="64"/>
      </patternFill>
    </fill>
    <fill>
      <patternFill patternType="solid">
        <fgColor theme="7"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rgb="FFFFFF00"/>
        <bgColor indexed="64"/>
      </patternFill>
    </fill>
    <fill>
      <patternFill patternType="solid">
        <fgColor rgb="FFD9D9D9"/>
        <bgColor indexed="64"/>
      </patternFill>
    </fill>
    <fill>
      <patternFill patternType="solid">
        <fgColor theme="0" tint="-4.9989318521683403E-2"/>
        <bgColor indexed="64"/>
      </patternFill>
    </fill>
    <fill>
      <patternFill patternType="solid">
        <fgColor rgb="FF002060"/>
        <bgColor indexed="64"/>
      </patternFill>
    </fill>
    <fill>
      <patternFill patternType="solid">
        <fgColor theme="4"/>
      </patternFill>
    </fill>
    <fill>
      <patternFill patternType="solid">
        <fgColor theme="4" tint="0.39997558519241921"/>
        <bgColor indexed="64"/>
      </patternFill>
    </fill>
  </fills>
  <borders count="41">
    <border>
      <left/>
      <right/>
      <top/>
      <bottom/>
      <diagonal/>
    </border>
    <border>
      <left/>
      <right/>
      <top/>
      <bottom style="thick">
        <color theme="4" tint="0.499984740745262"/>
      </bottom>
      <diagonal/>
    </border>
    <border>
      <left style="dashed">
        <color theme="4" tint="0.39994506668294322"/>
      </left>
      <right style="dashed">
        <color theme="4" tint="0.39994506668294322"/>
      </right>
      <top style="dashed">
        <color theme="4" tint="0.39994506668294322"/>
      </top>
      <bottom style="dashed">
        <color theme="4" tint="0.3999450666829432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rgb="FFDDDDDD"/>
      </right>
      <top style="medium">
        <color rgb="FFDDDDDD"/>
      </top>
      <bottom style="medium">
        <color rgb="FFDDDDDD"/>
      </bottom>
      <diagonal/>
    </border>
    <border>
      <left style="medium">
        <color rgb="FFDDDDDD"/>
      </left>
      <right style="medium">
        <color indexed="64"/>
      </right>
      <top style="medium">
        <color rgb="FFDDDDDD"/>
      </top>
      <bottom style="medium">
        <color rgb="FFDDDDDD"/>
      </bottom>
      <diagonal/>
    </border>
    <border>
      <left style="medium">
        <color indexed="64"/>
      </left>
      <right style="medium">
        <color rgb="FFDDDDDD"/>
      </right>
      <top style="medium">
        <color rgb="FFDDDDDD"/>
      </top>
      <bottom style="medium">
        <color indexed="64"/>
      </bottom>
      <diagonal/>
    </border>
    <border>
      <left style="medium">
        <color rgb="FFDDDDDD"/>
      </left>
      <right style="medium">
        <color indexed="64"/>
      </right>
      <top style="medium">
        <color rgb="FFDDDDDD"/>
      </top>
      <bottom style="medium">
        <color indexed="64"/>
      </bottom>
      <diagonal/>
    </border>
    <border>
      <left/>
      <right/>
      <top/>
      <bottom style="thick">
        <color theme="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dashed">
        <color theme="4" tint="0.39994506668294322"/>
      </right>
      <top/>
      <bottom/>
      <diagonal/>
    </border>
    <border>
      <left/>
      <right style="dotted">
        <color auto="1"/>
      </right>
      <top/>
      <bottom/>
      <diagonal/>
    </border>
    <border>
      <left style="dotted">
        <color auto="1"/>
      </left>
      <right style="medium">
        <color indexed="64"/>
      </right>
      <top/>
      <bottom/>
      <diagonal/>
    </border>
    <border>
      <left/>
      <right style="dotted">
        <color auto="1"/>
      </right>
      <top/>
      <bottom style="medium">
        <color indexed="64"/>
      </bottom>
      <diagonal/>
    </border>
    <border>
      <left style="dotted">
        <color auto="1"/>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dashed">
        <color theme="4" tint="0.39994506668294322"/>
      </left>
      <right style="dashed">
        <color theme="4" tint="0.39994506668294322"/>
      </right>
      <top/>
      <bottom style="dashed">
        <color theme="4" tint="0.39994506668294322"/>
      </bottom>
      <diagonal/>
    </border>
    <border>
      <left/>
      <right/>
      <top/>
      <bottom style="thin">
        <color rgb="FF002060"/>
      </bottom>
      <diagonal/>
    </border>
    <border>
      <left/>
      <right style="thin">
        <color rgb="FF002060"/>
      </right>
      <top/>
      <bottom/>
      <diagonal/>
    </border>
    <border>
      <left/>
      <right style="thin">
        <color rgb="FF002060"/>
      </right>
      <top/>
      <bottom style="thin">
        <color rgb="FF002060"/>
      </bottom>
      <diagonal/>
    </border>
    <border>
      <left style="thin">
        <color rgb="FF002060"/>
      </left>
      <right/>
      <top style="thin">
        <color rgb="FF002060"/>
      </top>
      <bottom style="thin">
        <color rgb="FF002060"/>
      </bottom>
      <diagonal/>
    </border>
    <border>
      <left/>
      <right/>
      <top style="thin">
        <color rgb="FF002060"/>
      </top>
      <bottom style="thin">
        <color rgb="FF002060"/>
      </bottom>
      <diagonal/>
    </border>
    <border>
      <left/>
      <right style="thin">
        <color rgb="FF002060"/>
      </right>
      <top style="thin">
        <color rgb="FF002060"/>
      </top>
      <bottom style="thin">
        <color rgb="FF00206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7">
    <xf numFmtId="0" fontId="0" fillId="0" borderId="0"/>
    <xf numFmtId="164" fontId="1" fillId="0" borderId="0" applyFont="0" applyFill="0" applyBorder="0" applyAlignment="0" applyProtection="0"/>
    <xf numFmtId="9" fontId="1" fillId="0" borderId="0" applyFont="0" applyFill="0" applyBorder="0" applyAlignment="0" applyProtection="0"/>
    <xf numFmtId="0" fontId="2" fillId="0" borderId="1" applyNumberFormat="0" applyFill="0" applyAlignment="0" applyProtection="0"/>
    <xf numFmtId="0" fontId="4" fillId="0" borderId="0"/>
    <xf numFmtId="0" fontId="5" fillId="0" borderId="15" applyNumberFormat="0" applyFill="0" applyAlignment="0" applyProtection="0"/>
    <xf numFmtId="0" fontId="28" fillId="10" borderId="0" applyNumberFormat="0" applyBorder="0" applyAlignment="0" applyProtection="0"/>
  </cellStyleXfs>
  <cellXfs count="225">
    <xf numFmtId="0" fontId="0" fillId="0" borderId="0" xfId="0"/>
    <xf numFmtId="0" fontId="0" fillId="0" borderId="0" xfId="0" applyProtection="1">
      <protection locked="0"/>
    </xf>
    <xf numFmtId="3" fontId="0" fillId="2" borderId="2" xfId="1" applyNumberFormat="1" applyFont="1" applyFill="1" applyBorder="1" applyAlignment="1" applyProtection="1">
      <alignment horizontal="center"/>
      <protection locked="0"/>
    </xf>
    <xf numFmtId="4" fontId="0" fillId="5" borderId="2" xfId="0" applyNumberFormat="1" applyFill="1" applyBorder="1" applyAlignment="1" applyProtection="1">
      <alignment horizontal="center"/>
      <protection locked="0"/>
    </xf>
    <xf numFmtId="165" fontId="0" fillId="0" borderId="0" xfId="0" applyNumberFormat="1" applyProtection="1">
      <protection locked="0"/>
    </xf>
    <xf numFmtId="0" fontId="3" fillId="0" borderId="0" xfId="0" applyFont="1" applyProtection="1">
      <protection locked="0"/>
    </xf>
    <xf numFmtId="0" fontId="5" fillId="0" borderId="15" xfId="5" applyProtection="1">
      <protection locked="0"/>
    </xf>
    <xf numFmtId="3" fontId="0" fillId="0" borderId="0" xfId="1" applyNumberFormat="1" applyFont="1" applyFill="1" applyBorder="1" applyAlignment="1" applyProtection="1">
      <alignment horizontal="center"/>
      <protection locked="0"/>
    </xf>
    <xf numFmtId="3" fontId="0" fillId="3" borderId="0" xfId="0" applyNumberFormat="1" applyFill="1" applyAlignment="1">
      <alignment horizontal="center"/>
    </xf>
    <xf numFmtId="3" fontId="0" fillId="0" borderId="0" xfId="0" applyNumberFormat="1" applyProtection="1">
      <protection locked="0"/>
    </xf>
    <xf numFmtId="3" fontId="3" fillId="0" borderId="0" xfId="0" applyNumberFormat="1" applyFont="1" applyProtection="1">
      <protection locked="0"/>
    </xf>
    <xf numFmtId="165" fontId="3" fillId="0" borderId="0" xfId="0" applyNumberFormat="1" applyFont="1" applyProtection="1">
      <protection locked="0"/>
    </xf>
    <xf numFmtId="0" fontId="0" fillId="0" borderId="0" xfId="0" applyAlignment="1" applyProtection="1">
      <alignment wrapText="1"/>
      <protection locked="0"/>
    </xf>
    <xf numFmtId="9" fontId="0" fillId="2" borderId="2" xfId="2" applyFont="1" applyFill="1" applyBorder="1" applyAlignment="1" applyProtection="1">
      <alignment horizontal="center" vertical="center"/>
      <protection locked="0"/>
    </xf>
    <xf numFmtId="3" fontId="3" fillId="8" borderId="0" xfId="0" applyNumberFormat="1" applyFont="1" applyFill="1" applyProtection="1">
      <protection locked="0"/>
    </xf>
    <xf numFmtId="3" fontId="13" fillId="8" borderId="0" xfId="0" applyNumberFormat="1" applyFont="1" applyFill="1" applyProtection="1">
      <protection locked="0"/>
    </xf>
    <xf numFmtId="165" fontId="13" fillId="0" borderId="0" xfId="0" applyNumberFormat="1" applyFont="1" applyProtection="1">
      <protection locked="0"/>
    </xf>
    <xf numFmtId="0" fontId="0" fillId="0" borderId="0" xfId="0" applyFont="1" applyProtection="1">
      <protection locked="0"/>
    </xf>
    <xf numFmtId="165" fontId="0" fillId="0" borderId="0" xfId="0" applyNumberFormat="1" applyFont="1" applyProtection="1">
      <protection locked="0"/>
    </xf>
    <xf numFmtId="165" fontId="3" fillId="0" borderId="0" xfId="0" applyNumberFormat="1" applyFont="1" applyAlignment="1" applyProtection="1">
      <alignment horizontal="center"/>
      <protection locked="0"/>
    </xf>
    <xf numFmtId="165" fontId="0" fillId="0" borderId="0" xfId="0" applyNumberFormat="1" applyAlignment="1" applyProtection="1">
      <alignment horizontal="center"/>
      <protection locked="0"/>
    </xf>
    <xf numFmtId="165" fontId="0" fillId="0" borderId="0" xfId="0" applyNumberFormat="1" applyFont="1" applyAlignment="1" applyProtection="1">
      <alignment horizontal="center"/>
      <protection locked="0"/>
    </xf>
    <xf numFmtId="165" fontId="13" fillId="0" borderId="0" xfId="0" applyNumberFormat="1" applyFont="1" applyAlignment="1" applyProtection="1">
      <alignment horizontal="center"/>
      <protection locked="0"/>
    </xf>
    <xf numFmtId="0" fontId="0" fillId="0" borderId="0" xfId="0" applyAlignment="1">
      <alignment horizontal="center"/>
    </xf>
    <xf numFmtId="0" fontId="0" fillId="3" borderId="0" xfId="0" applyFill="1" applyProtection="1">
      <protection locked="0"/>
    </xf>
    <xf numFmtId="0" fontId="5" fillId="0" borderId="15" xfId="5" applyAlignment="1" applyProtection="1"/>
    <xf numFmtId="0" fontId="5" fillId="0" borderId="15" xfId="5" applyFill="1" applyAlignment="1" applyProtection="1"/>
    <xf numFmtId="0" fontId="0" fillId="0" borderId="0" xfId="0" applyProtection="1"/>
    <xf numFmtId="0" fontId="0" fillId="0" borderId="0" xfId="0" applyAlignment="1" applyProtection="1"/>
    <xf numFmtId="0" fontId="3" fillId="0" borderId="3" xfId="0" applyFont="1" applyBorder="1" applyAlignment="1" applyProtection="1"/>
    <xf numFmtId="0" fontId="0" fillId="0" borderId="4" xfId="0" applyBorder="1" applyAlignment="1" applyProtection="1"/>
    <xf numFmtId="0" fontId="0" fillId="0" borderId="5" xfId="0" applyBorder="1" applyAlignment="1" applyProtection="1"/>
    <xf numFmtId="0" fontId="0" fillId="0" borderId="0" xfId="0" applyFill="1" applyAlignment="1" applyProtection="1"/>
    <xf numFmtId="0" fontId="0" fillId="0" borderId="6" xfId="0" applyBorder="1" applyAlignment="1" applyProtection="1"/>
    <xf numFmtId="0" fontId="0" fillId="0" borderId="19" xfId="0" applyBorder="1" applyAlignment="1" applyProtection="1"/>
    <xf numFmtId="0" fontId="0" fillId="0" borderId="20" xfId="0" applyBorder="1" applyAlignment="1" applyProtection="1">
      <alignment horizontal="center"/>
    </xf>
    <xf numFmtId="0" fontId="0" fillId="5" borderId="6" xfId="0" applyFill="1" applyBorder="1" applyAlignment="1" applyProtection="1"/>
    <xf numFmtId="0" fontId="0" fillId="5" borderId="8" xfId="0" applyFill="1" applyBorder="1" applyAlignment="1" applyProtection="1"/>
    <xf numFmtId="0" fontId="0" fillId="0" borderId="0" xfId="0" applyAlignment="1" applyProtection="1">
      <alignment wrapText="1"/>
    </xf>
    <xf numFmtId="0" fontId="3" fillId="0" borderId="5" xfId="0" applyFont="1" applyBorder="1" applyAlignment="1" applyProtection="1"/>
    <xf numFmtId="0" fontId="4" fillId="5" borderId="11" xfId="4" applyFill="1" applyBorder="1" applyAlignment="1" applyProtection="1"/>
    <xf numFmtId="0" fontId="4" fillId="5" borderId="12" xfId="4" applyFill="1" applyBorder="1" applyAlignment="1" applyProtection="1"/>
    <xf numFmtId="0" fontId="4" fillId="4" borderId="11" xfId="4" applyFill="1" applyBorder="1" applyAlignment="1" applyProtection="1"/>
    <xf numFmtId="0" fontId="4" fillId="4" borderId="12" xfId="4" applyFill="1" applyBorder="1" applyAlignment="1" applyProtection="1"/>
    <xf numFmtId="0" fontId="4" fillId="4" borderId="13" xfId="4" applyFill="1" applyBorder="1" applyAlignment="1" applyProtection="1"/>
    <xf numFmtId="0" fontId="4" fillId="4" borderId="14" xfId="4" applyFill="1" applyBorder="1" applyAlignment="1" applyProtection="1"/>
    <xf numFmtId="0" fontId="0" fillId="0" borderId="3" xfId="0" applyBorder="1" applyAlignment="1" applyProtection="1"/>
    <xf numFmtId="167" fontId="0" fillId="5" borderId="0" xfId="0" applyNumberFormat="1" applyFill="1" applyBorder="1" applyAlignment="1" applyProtection="1"/>
    <xf numFmtId="0" fontId="0" fillId="5" borderId="7" xfId="0" applyFill="1" applyBorder="1" applyAlignment="1" applyProtection="1"/>
    <xf numFmtId="166" fontId="0" fillId="0" borderId="0" xfId="0" applyNumberFormat="1" applyFill="1" applyAlignment="1" applyProtection="1"/>
    <xf numFmtId="166" fontId="0" fillId="0" borderId="0" xfId="0" applyNumberFormat="1" applyProtection="1"/>
    <xf numFmtId="167" fontId="0" fillId="5" borderId="9" xfId="0" applyNumberFormat="1" applyFill="1" applyBorder="1" applyAlignment="1" applyProtection="1"/>
    <xf numFmtId="0" fontId="0" fillId="5" borderId="10" xfId="0" applyFill="1" applyBorder="1" applyAlignment="1" applyProtection="1"/>
    <xf numFmtId="165" fontId="0" fillId="0" borderId="0" xfId="0" applyNumberFormat="1" applyAlignment="1" applyProtection="1"/>
    <xf numFmtId="0" fontId="9" fillId="7" borderId="16" xfId="0" applyFont="1" applyFill="1" applyBorder="1" applyAlignment="1" applyProtection="1">
      <alignment horizontal="center" vertical="center"/>
    </xf>
    <xf numFmtId="0" fontId="10" fillId="7" borderId="5" xfId="0" applyFont="1" applyFill="1" applyBorder="1" applyAlignment="1" applyProtection="1">
      <alignment horizontal="center" vertical="center"/>
    </xf>
    <xf numFmtId="0" fontId="9" fillId="7" borderId="17" xfId="0" applyFont="1" applyFill="1" applyBorder="1" applyAlignment="1" applyProtection="1">
      <alignment horizontal="center" vertical="center"/>
    </xf>
    <xf numFmtId="0" fontId="10" fillId="7" borderId="7" xfId="0" applyFont="1" applyFill="1" applyBorder="1" applyAlignment="1" applyProtection="1">
      <alignment horizontal="center" vertical="center"/>
    </xf>
    <xf numFmtId="0" fontId="8" fillId="0" borderId="0" xfId="0" applyFont="1" applyAlignment="1" applyProtection="1">
      <alignment vertical="center"/>
    </xf>
    <xf numFmtId="0" fontId="3" fillId="0" borderId="5" xfId="0" applyFont="1" applyBorder="1" applyAlignment="1" applyProtection="1">
      <alignment horizontal="center" vertical="center"/>
    </xf>
    <xf numFmtId="4" fontId="0" fillId="0" borderId="0" xfId="0" applyNumberFormat="1" applyAlignment="1" applyProtection="1">
      <alignment horizontal="center"/>
    </xf>
    <xf numFmtId="0" fontId="0" fillId="5" borderId="6" xfId="0" applyFill="1" applyBorder="1" applyProtection="1"/>
    <xf numFmtId="4" fontId="0" fillId="0" borderId="0" xfId="0" applyNumberFormat="1" applyAlignment="1" applyProtection="1">
      <alignment horizontal="left"/>
    </xf>
    <xf numFmtId="0" fontId="6" fillId="5" borderId="7" xfId="0" applyFont="1" applyFill="1" applyBorder="1" applyAlignment="1" applyProtection="1"/>
    <xf numFmtId="165" fontId="0" fillId="5" borderId="7" xfId="0" applyNumberFormat="1" applyFill="1" applyBorder="1" applyAlignment="1" applyProtection="1"/>
    <xf numFmtId="0" fontId="0" fillId="0" borderId="0" xfId="0" applyAlignment="1" applyProtection="1">
      <alignment horizontal="center"/>
    </xf>
    <xf numFmtId="0" fontId="5" fillId="0" borderId="15" xfId="5" applyProtection="1"/>
    <xf numFmtId="0" fontId="5" fillId="0" borderId="15" xfId="5" applyAlignment="1" applyProtection="1">
      <alignment horizontal="center"/>
    </xf>
    <xf numFmtId="0" fontId="3" fillId="0" borderId="0" xfId="0" applyFont="1" applyProtection="1"/>
    <xf numFmtId="0" fontId="2" fillId="0" borderId="1" xfId="3" applyProtection="1"/>
    <xf numFmtId="3" fontId="3" fillId="0" borderId="0" xfId="0" applyNumberFormat="1" applyFont="1" applyProtection="1"/>
    <xf numFmtId="165" fontId="3" fillId="0" borderId="0" xfId="0" applyNumberFormat="1" applyFont="1" applyProtection="1"/>
    <xf numFmtId="3" fontId="0" fillId="3" borderId="0" xfId="0" applyNumberFormat="1" applyFill="1" applyAlignment="1" applyProtection="1">
      <alignment horizontal="center"/>
    </xf>
    <xf numFmtId="0" fontId="2" fillId="0" borderId="1" xfId="3" applyAlignment="1" applyProtection="1">
      <alignment horizontal="center"/>
    </xf>
    <xf numFmtId="3" fontId="3" fillId="8" borderId="0" xfId="0" applyNumberFormat="1" applyFont="1" applyFill="1" applyProtection="1"/>
    <xf numFmtId="165" fontId="3" fillId="0" borderId="0" xfId="0" applyNumberFormat="1" applyFont="1" applyAlignment="1" applyProtection="1">
      <alignment horizontal="center"/>
    </xf>
    <xf numFmtId="4" fontId="0" fillId="0" borderId="0" xfId="0" applyNumberFormat="1" applyProtection="1"/>
    <xf numFmtId="165" fontId="0" fillId="0" borderId="0" xfId="0" applyNumberFormat="1" applyProtection="1"/>
    <xf numFmtId="4" fontId="3" fillId="0" borderId="0" xfId="0" applyNumberFormat="1" applyFont="1" applyAlignment="1" applyProtection="1"/>
    <xf numFmtId="3" fontId="0" fillId="0" borderId="0" xfId="0" applyNumberFormat="1" applyProtection="1"/>
    <xf numFmtId="165" fontId="0" fillId="0" borderId="0" xfId="0" applyNumberFormat="1" applyAlignment="1" applyProtection="1">
      <alignment horizontal="center"/>
    </xf>
    <xf numFmtId="2" fontId="7" fillId="0" borderId="0" xfId="0" applyNumberFormat="1" applyFont="1" applyProtection="1"/>
    <xf numFmtId="9" fontId="0" fillId="0" borderId="0" xfId="2" applyFont="1" applyAlignment="1" applyProtection="1">
      <alignment horizontal="center"/>
    </xf>
    <xf numFmtId="3" fontId="0" fillId="0" borderId="0" xfId="1" applyNumberFormat="1" applyFont="1" applyFill="1" applyBorder="1" applyAlignment="1" applyProtection="1">
      <alignment horizontal="center"/>
    </xf>
    <xf numFmtId="2" fontId="7" fillId="0" borderId="0" xfId="0" applyNumberFormat="1" applyFont="1" applyAlignment="1" applyProtection="1"/>
    <xf numFmtId="0" fontId="0" fillId="3" borderId="0" xfId="0" applyFill="1" applyProtection="1"/>
    <xf numFmtId="0" fontId="6" fillId="6" borderId="0" xfId="0" applyFont="1" applyFill="1" applyProtection="1"/>
    <xf numFmtId="3" fontId="6" fillId="6" borderId="0" xfId="1" applyNumberFormat="1" applyFont="1" applyFill="1" applyBorder="1" applyAlignment="1" applyProtection="1">
      <alignment horizontal="center"/>
    </xf>
    <xf numFmtId="165" fontId="6" fillId="6" borderId="0" xfId="0" applyNumberFormat="1" applyFont="1" applyFill="1" applyProtection="1"/>
    <xf numFmtId="0" fontId="3" fillId="0" borderId="0" xfId="0" applyFont="1" applyAlignment="1" applyProtection="1"/>
    <xf numFmtId="0" fontId="0" fillId="0" borderId="0" xfId="0" applyAlignment="1" applyProtection="1">
      <alignment horizontal="left" wrapText="1"/>
    </xf>
    <xf numFmtId="0" fontId="6" fillId="0" borderId="0" xfId="0" applyFont="1" applyAlignment="1" applyProtection="1">
      <alignment wrapText="1"/>
    </xf>
    <xf numFmtId="4" fontId="0" fillId="0" borderId="0" xfId="0" applyNumberFormat="1" applyFill="1" applyProtection="1"/>
    <xf numFmtId="0" fontId="3" fillId="0" borderId="0" xfId="0" applyFont="1" applyFill="1" applyProtection="1"/>
    <xf numFmtId="0" fontId="3" fillId="0" borderId="0" xfId="0" applyFont="1" applyAlignment="1" applyProtection="1">
      <alignment horizontal="left" indent="3"/>
    </xf>
    <xf numFmtId="3" fontId="19" fillId="0" borderId="0" xfId="0" applyNumberFormat="1" applyFont="1" applyProtection="1"/>
    <xf numFmtId="165" fontId="19" fillId="0" borderId="0" xfId="0" applyNumberFormat="1" applyFont="1" applyAlignment="1" applyProtection="1">
      <alignment horizontal="center"/>
    </xf>
    <xf numFmtId="0" fontId="20" fillId="0" borderId="0" xfId="0" applyFont="1" applyProtection="1"/>
    <xf numFmtId="3" fontId="20" fillId="0" borderId="0" xfId="0" applyNumberFormat="1" applyFont="1" applyProtection="1"/>
    <xf numFmtId="165" fontId="20" fillId="0" borderId="0" xfId="0" applyNumberFormat="1" applyFont="1" applyAlignment="1" applyProtection="1">
      <alignment horizontal="center"/>
    </xf>
    <xf numFmtId="2" fontId="21" fillId="0" borderId="0" xfId="0" applyNumberFormat="1" applyFont="1" applyProtection="1"/>
    <xf numFmtId="9" fontId="3" fillId="0" borderId="0" xfId="2" applyFont="1" applyAlignment="1" applyProtection="1">
      <alignment horizontal="center"/>
    </xf>
    <xf numFmtId="2" fontId="3" fillId="0" borderId="0" xfId="0" applyNumberFormat="1" applyFont="1" applyProtection="1"/>
    <xf numFmtId="0" fontId="22" fillId="0" borderId="0" xfId="0" applyFont="1" applyAlignment="1" applyProtection="1">
      <alignment horizontal="left" wrapText="1"/>
    </xf>
    <xf numFmtId="4" fontId="24" fillId="0" borderId="0" xfId="0" applyNumberFormat="1" applyFont="1" applyAlignment="1" applyProtection="1">
      <alignment horizontal="center"/>
    </xf>
    <xf numFmtId="0" fontId="24" fillId="0" borderId="0" xfId="0" applyFont="1" applyProtection="1"/>
    <xf numFmtId="3" fontId="24" fillId="2" borderId="2" xfId="1" applyNumberFormat="1" applyFont="1" applyFill="1" applyBorder="1" applyAlignment="1" applyProtection="1">
      <alignment horizontal="center"/>
      <protection locked="0"/>
    </xf>
    <xf numFmtId="4" fontId="24" fillId="5" borderId="2" xfId="0" applyNumberFormat="1" applyFont="1" applyFill="1" applyBorder="1" applyAlignment="1" applyProtection="1">
      <alignment horizontal="center"/>
      <protection locked="0"/>
    </xf>
    <xf numFmtId="9" fontId="24" fillId="2" borderId="2" xfId="2" applyFont="1" applyFill="1" applyBorder="1" applyAlignment="1" applyProtection="1">
      <alignment horizontal="center"/>
      <protection locked="0"/>
    </xf>
    <xf numFmtId="0" fontId="0" fillId="5" borderId="6" xfId="0" applyFill="1" applyBorder="1"/>
    <xf numFmtId="0" fontId="0" fillId="5" borderId="19" xfId="0" applyFill="1" applyBorder="1"/>
    <xf numFmtId="0" fontId="0" fillId="5" borderId="20" xfId="0" applyFill="1" applyBorder="1" applyAlignment="1">
      <alignment horizontal="center"/>
    </xf>
    <xf numFmtId="0" fontId="0" fillId="5" borderId="8" xfId="0" applyFill="1" applyBorder="1"/>
    <xf numFmtId="0" fontId="0" fillId="5" borderId="21" xfId="0" applyFill="1" applyBorder="1"/>
    <xf numFmtId="0" fontId="0" fillId="5" borderId="22" xfId="0" applyFill="1" applyBorder="1" applyAlignment="1">
      <alignment horizontal="center"/>
    </xf>
    <xf numFmtId="0" fontId="0" fillId="0" borderId="0" xfId="0" applyAlignment="1">
      <alignment wrapText="1"/>
    </xf>
    <xf numFmtId="0" fontId="0" fillId="5" borderId="7" xfId="0" applyFill="1" applyBorder="1"/>
    <xf numFmtId="0" fontId="0" fillId="0" borderId="0" xfId="0" applyAlignment="1" applyProtection="1">
      <alignment horizontal="right" wrapText="1"/>
    </xf>
    <xf numFmtId="0" fontId="25" fillId="0" borderId="0" xfId="5" applyFont="1" applyBorder="1" applyAlignment="1" applyProtection="1">
      <alignment horizontal="center" vertical="center"/>
    </xf>
    <xf numFmtId="0" fontId="0" fillId="0" borderId="0" xfId="0" applyAlignment="1" applyProtection="1">
      <alignment wrapText="1"/>
    </xf>
    <xf numFmtId="0" fontId="24" fillId="0" borderId="0" xfId="0" applyFont="1" applyAlignment="1" applyProtection="1">
      <alignment horizontal="right" wrapText="1"/>
    </xf>
    <xf numFmtId="0" fontId="28" fillId="10" borderId="23" xfId="6" applyBorder="1" applyAlignment="1">
      <alignment horizontal="center" vertical="center"/>
    </xf>
    <xf numFmtId="0" fontId="0" fillId="0" borderId="0" xfId="0" applyAlignment="1">
      <alignment horizontal="center" vertical="center"/>
    </xf>
    <xf numFmtId="0" fontId="0" fillId="0" borderId="24" xfId="0" applyBorder="1" applyAlignment="1">
      <alignment horizontal="center"/>
    </xf>
    <xf numFmtId="0" fontId="0" fillId="0" borderId="25" xfId="0" applyBorder="1"/>
    <xf numFmtId="15" fontId="0" fillId="0" borderId="25" xfId="0" applyNumberFormat="1" applyBorder="1" applyAlignment="1">
      <alignment horizontal="center"/>
    </xf>
    <xf numFmtId="0" fontId="0" fillId="0" borderId="26" xfId="0" applyBorder="1"/>
    <xf numFmtId="0" fontId="0" fillId="0" borderId="27" xfId="0" applyBorder="1" applyAlignment="1">
      <alignment horizontal="center"/>
    </xf>
    <xf numFmtId="15" fontId="0" fillId="0" borderId="0" xfId="0" applyNumberFormat="1" applyAlignment="1">
      <alignment horizontal="center"/>
    </xf>
    <xf numFmtId="0" fontId="0" fillId="0" borderId="28" xfId="0" applyBorder="1"/>
    <xf numFmtId="0" fontId="0" fillId="0" borderId="29" xfId="0" applyBorder="1" applyAlignment="1">
      <alignment horizontal="center"/>
    </xf>
    <xf numFmtId="0" fontId="0" fillId="0" borderId="30" xfId="0" applyBorder="1"/>
    <xf numFmtId="15" fontId="0" fillId="0" borderId="30" xfId="0" applyNumberFormat="1" applyBorder="1" applyAlignment="1">
      <alignment horizontal="center"/>
    </xf>
    <xf numFmtId="0" fontId="0" fillId="0" borderId="31" xfId="0" applyBorder="1"/>
    <xf numFmtId="0" fontId="3" fillId="0" borderId="0" xfId="0" applyFont="1" applyAlignment="1">
      <alignment horizontal="left"/>
    </xf>
    <xf numFmtId="0" fontId="3" fillId="0" borderId="0" xfId="0" applyFont="1"/>
    <xf numFmtId="0" fontId="0" fillId="0" borderId="0" xfId="0" applyAlignment="1">
      <alignment horizontal="left"/>
    </xf>
    <xf numFmtId="14" fontId="0" fillId="0" borderId="0" xfId="0" applyNumberFormat="1" applyAlignment="1">
      <alignment horizontal="left"/>
    </xf>
    <xf numFmtId="0" fontId="29" fillId="0" borderId="0" xfId="0" applyFont="1"/>
    <xf numFmtId="0" fontId="0" fillId="0" borderId="0" xfId="0" applyAlignment="1" applyProtection="1">
      <alignment horizontal="right"/>
    </xf>
    <xf numFmtId="0" fontId="3" fillId="0" borderId="0" xfId="0" applyFont="1" applyAlignment="1" applyProtection="1">
      <alignment horizontal="right"/>
    </xf>
    <xf numFmtId="0" fontId="3" fillId="0" borderId="0" xfId="0" applyFont="1" applyAlignment="1" applyProtection="1">
      <alignment horizontal="right" wrapText="1"/>
    </xf>
    <xf numFmtId="4" fontId="0" fillId="5" borderId="2" xfId="0" applyNumberFormat="1" applyFont="1" applyFill="1" applyBorder="1" applyAlignment="1" applyProtection="1">
      <alignment horizontal="center" vertical="center" wrapText="1"/>
      <protection locked="0"/>
    </xf>
    <xf numFmtId="0" fontId="0" fillId="0" borderId="0" xfId="0" applyAlignment="1" applyProtection="1">
      <alignment horizontal="right" vertical="center" wrapText="1"/>
    </xf>
    <xf numFmtId="3" fontId="0" fillId="11" borderId="2" xfId="1" applyNumberFormat="1" applyFont="1" applyFill="1" applyBorder="1" applyAlignment="1" applyProtection="1">
      <alignment horizontal="center"/>
      <protection locked="0"/>
    </xf>
    <xf numFmtId="4" fontId="0" fillId="11" borderId="2" xfId="1" applyNumberFormat="1" applyFont="1" applyFill="1" applyBorder="1" applyAlignment="1" applyProtection="1">
      <alignment horizontal="center"/>
      <protection locked="0"/>
    </xf>
    <xf numFmtId="4" fontId="0" fillId="11" borderId="2" xfId="0" applyNumberFormat="1" applyFill="1" applyBorder="1" applyAlignment="1" applyProtection="1">
      <alignment horizontal="center"/>
      <protection locked="0"/>
    </xf>
    <xf numFmtId="3" fontId="0" fillId="5" borderId="2" xfId="1" applyNumberFormat="1" applyFont="1" applyFill="1" applyBorder="1" applyAlignment="1" applyProtection="1">
      <alignment horizontal="center"/>
      <protection locked="0"/>
    </xf>
    <xf numFmtId="0" fontId="6" fillId="0" borderId="0" xfId="0" applyFont="1" applyAlignment="1" applyProtection="1">
      <alignment horizontal="right"/>
    </xf>
    <xf numFmtId="0" fontId="0" fillId="0" borderId="0" xfId="0" applyAlignment="1" applyProtection="1">
      <alignment vertical="center"/>
    </xf>
    <xf numFmtId="4" fontId="0" fillId="5" borderId="2" xfId="0" applyNumberFormat="1" applyFill="1" applyBorder="1" applyAlignment="1" applyProtection="1">
      <alignment horizontal="center" vertical="center"/>
      <protection locked="0"/>
    </xf>
    <xf numFmtId="0" fontId="24" fillId="0" borderId="18" xfId="0" applyFont="1" applyBorder="1" applyAlignment="1" applyProtection="1">
      <alignment wrapText="1"/>
    </xf>
    <xf numFmtId="0" fontId="23" fillId="0" borderId="0" xfId="0" applyFont="1" applyAlignment="1" applyProtection="1">
      <alignment horizontal="right" wrapText="1"/>
    </xf>
    <xf numFmtId="0" fontId="23" fillId="0" borderId="0" xfId="0" applyFont="1" applyAlignment="1" applyProtection="1">
      <alignment horizontal="right"/>
    </xf>
    <xf numFmtId="0" fontId="24" fillId="0" borderId="0" xfId="0" applyFont="1" applyAlignment="1" applyProtection="1">
      <alignment horizontal="right"/>
    </xf>
    <xf numFmtId="0" fontId="24" fillId="0" borderId="0" xfId="0" applyFont="1" applyBorder="1" applyAlignment="1" applyProtection="1">
      <alignment horizontal="right" wrapText="1"/>
    </xf>
    <xf numFmtId="0" fontId="24" fillId="0" borderId="0" xfId="0" applyFont="1" applyAlignment="1" applyProtection="1">
      <alignment horizontal="right" vertical="center" wrapText="1"/>
    </xf>
    <xf numFmtId="4" fontId="24" fillId="5" borderId="2" xfId="0" applyNumberFormat="1" applyFont="1" applyFill="1" applyBorder="1" applyAlignment="1" applyProtection="1">
      <alignment horizontal="center" vertical="center" wrapText="1"/>
      <protection locked="0"/>
    </xf>
    <xf numFmtId="9" fontId="24" fillId="2" borderId="32" xfId="2" applyFont="1" applyFill="1" applyBorder="1" applyAlignment="1" applyProtection="1">
      <alignment horizontal="center" vertical="center"/>
      <protection locked="0"/>
    </xf>
    <xf numFmtId="0" fontId="32" fillId="0" borderId="0" xfId="0" applyFont="1" applyAlignment="1" applyProtection="1">
      <alignment wrapText="1"/>
    </xf>
    <xf numFmtId="0" fontId="38" fillId="0" borderId="30" xfId="0" applyFont="1" applyBorder="1"/>
    <xf numFmtId="0" fontId="39" fillId="0" borderId="0" xfId="0" applyFont="1"/>
    <xf numFmtId="0" fontId="39" fillId="0" borderId="30" xfId="0" applyFont="1" applyBorder="1"/>
    <xf numFmtId="0" fontId="38" fillId="0" borderId="0" xfId="0" applyFont="1" applyAlignment="1">
      <alignment wrapText="1"/>
    </xf>
    <xf numFmtId="10" fontId="39" fillId="0" borderId="0" xfId="0" applyNumberFormat="1" applyFont="1"/>
    <xf numFmtId="10" fontId="39" fillId="0" borderId="30" xfId="0" applyNumberFormat="1" applyFont="1" applyBorder="1"/>
    <xf numFmtId="10" fontId="38" fillId="0" borderId="0" xfId="0" applyNumberFormat="1" applyFont="1"/>
    <xf numFmtId="4" fontId="0" fillId="9" borderId="0" xfId="0" applyNumberFormat="1" applyFill="1" applyAlignment="1" applyProtection="1">
      <alignment horizontal="center" vertical="center" wrapText="1"/>
    </xf>
    <xf numFmtId="4" fontId="0" fillId="9" borderId="0" xfId="0" applyNumberFormat="1" applyFill="1" applyAlignment="1" applyProtection="1">
      <alignment horizontal="center" vertical="center"/>
    </xf>
    <xf numFmtId="3" fontId="0" fillId="0" borderId="0" xfId="0" applyNumberFormat="1" applyAlignment="1" applyProtection="1">
      <alignment horizontal="center"/>
    </xf>
    <xf numFmtId="4" fontId="0" fillId="0" borderId="0" xfId="0" applyNumberFormat="1" applyFill="1" applyAlignment="1" applyProtection="1">
      <alignment horizontal="right"/>
    </xf>
    <xf numFmtId="3" fontId="0" fillId="0" borderId="33" xfId="0" applyNumberFormat="1" applyBorder="1" applyAlignment="1" applyProtection="1">
      <alignment horizontal="right" indent="3"/>
    </xf>
    <xf numFmtId="4" fontId="0" fillId="0" borderId="33" xfId="0" applyNumberFormat="1" applyBorder="1" applyAlignment="1" applyProtection="1">
      <alignment horizontal="right" indent="3"/>
    </xf>
    <xf numFmtId="4" fontId="0" fillId="0" borderId="33" xfId="0" applyNumberFormat="1" applyFill="1" applyBorder="1" applyProtection="1"/>
    <xf numFmtId="0" fontId="0" fillId="0" borderId="34" xfId="0" applyBorder="1" applyProtection="1"/>
    <xf numFmtId="4" fontId="0" fillId="0" borderId="34" xfId="0" applyNumberFormat="1" applyBorder="1" applyAlignment="1" applyProtection="1">
      <alignment horizontal="center"/>
    </xf>
    <xf numFmtId="4" fontId="0" fillId="0" borderId="35" xfId="0" applyNumberFormat="1" applyBorder="1" applyAlignment="1" applyProtection="1">
      <alignment horizontal="right" indent="3"/>
    </xf>
    <xf numFmtId="4" fontId="40" fillId="0" borderId="36" xfId="0" applyNumberFormat="1" applyFont="1" applyFill="1" applyBorder="1" applyAlignment="1" applyProtection="1">
      <alignment horizontal="right" wrapText="1"/>
    </xf>
    <xf numFmtId="3" fontId="40" fillId="0" borderId="37" xfId="0" applyNumberFormat="1" applyFont="1" applyBorder="1" applyAlignment="1" applyProtection="1">
      <alignment horizontal="center"/>
    </xf>
    <xf numFmtId="4" fontId="40" fillId="0" borderId="37" xfId="0" applyNumberFormat="1" applyFont="1" applyBorder="1" applyAlignment="1" applyProtection="1">
      <alignment horizontal="center"/>
    </xf>
    <xf numFmtId="4" fontId="40" fillId="0" borderId="38" xfId="0" applyNumberFormat="1" applyFont="1" applyBorder="1" applyAlignment="1" applyProtection="1">
      <alignment horizontal="center"/>
    </xf>
    <xf numFmtId="4" fontId="0" fillId="0" borderId="0" xfId="0" applyNumberFormat="1" applyBorder="1" applyProtection="1"/>
    <xf numFmtId="4" fontId="24" fillId="11" borderId="32" xfId="0" applyNumberFormat="1" applyFont="1" applyFill="1" applyBorder="1" applyAlignment="1" applyProtection="1">
      <alignment horizontal="center"/>
      <protection locked="0"/>
    </xf>
    <xf numFmtId="0" fontId="0" fillId="0" borderId="39" xfId="0" applyBorder="1" applyAlignment="1">
      <alignment vertical="top" wrapText="1"/>
    </xf>
    <xf numFmtId="0" fontId="0" fillId="0" borderId="40" xfId="0" applyBorder="1" applyAlignment="1">
      <alignment vertical="center" wrapText="1"/>
    </xf>
    <xf numFmtId="0" fontId="27" fillId="6" borderId="0" xfId="0" applyFont="1" applyFill="1" applyAlignment="1" applyProtection="1">
      <alignment horizontal="center" vertical="center" wrapText="1"/>
    </xf>
    <xf numFmtId="0" fontId="2" fillId="0" borderId="1" xfId="3" applyAlignment="1" applyProtection="1"/>
    <xf numFmtId="0" fontId="16" fillId="0" borderId="0" xfId="0" applyFont="1" applyAlignment="1" applyProtection="1">
      <alignment horizontal="center" vertical="center" wrapText="1"/>
    </xf>
    <xf numFmtId="3" fontId="6" fillId="0" borderId="0" xfId="0" applyNumberFormat="1" applyFont="1" applyAlignment="1" applyProtection="1">
      <alignment horizontal="center"/>
    </xf>
    <xf numFmtId="165" fontId="6" fillId="0" borderId="0" xfId="0" applyNumberFormat="1" applyFont="1" applyAlignment="1" applyProtection="1">
      <alignment horizontal="center"/>
    </xf>
    <xf numFmtId="0" fontId="32" fillId="0" borderId="0" xfId="0" applyFont="1" applyAlignment="1" applyProtection="1">
      <alignment horizontal="center"/>
    </xf>
    <xf numFmtId="0" fontId="0" fillId="0" borderId="0" xfId="0" applyFont="1" applyAlignment="1" applyProtection="1">
      <alignment horizontal="right"/>
    </xf>
    <xf numFmtId="165" fontId="6" fillId="0" borderId="0" xfId="0" applyNumberFormat="1" applyFont="1" applyProtection="1"/>
    <xf numFmtId="0" fontId="24" fillId="0" borderId="0" xfId="0" applyFont="1" applyBorder="1" applyProtection="1"/>
    <xf numFmtId="0" fontId="28" fillId="10" borderId="23" xfId="6" applyBorder="1" applyAlignment="1">
      <alignment horizontal="center" vertical="center"/>
    </xf>
    <xf numFmtId="0" fontId="43" fillId="9" borderId="0" xfId="0" applyFont="1" applyFill="1" applyAlignment="1">
      <alignment horizontal="left" vertical="center" wrapText="1"/>
    </xf>
    <xf numFmtId="0" fontId="30" fillId="9" borderId="0" xfId="0" applyFont="1" applyFill="1" applyAlignment="1">
      <alignment horizontal="left" vertical="center" wrapText="1"/>
    </xf>
    <xf numFmtId="0" fontId="0" fillId="0" borderId="0" xfId="0" applyAlignment="1">
      <alignment horizontal="left" vertical="center" wrapText="1"/>
    </xf>
    <xf numFmtId="0" fontId="40" fillId="0" borderId="33" xfId="0" applyFont="1" applyBorder="1" applyAlignment="1">
      <alignment horizontal="left"/>
    </xf>
    <xf numFmtId="0" fontId="41" fillId="0" borderId="0" xfId="0" applyFont="1" applyAlignment="1">
      <alignment horizontal="left" vertical="top" wrapText="1"/>
    </xf>
    <xf numFmtId="0" fontId="25" fillId="0" borderId="9" xfId="5" applyFont="1" applyBorder="1" applyAlignment="1" applyProtection="1">
      <alignment horizontal="center" vertical="center"/>
    </xf>
    <xf numFmtId="0" fontId="26" fillId="9" borderId="0" xfId="0" applyFont="1" applyFill="1" applyAlignment="1" applyProtection="1">
      <alignment horizontal="center" vertical="center" wrapText="1"/>
    </xf>
    <xf numFmtId="0" fontId="42" fillId="9" borderId="0" xfId="0" applyFont="1" applyFill="1" applyAlignment="1" applyProtection="1">
      <alignment horizontal="left" vertical="center" wrapText="1"/>
    </xf>
    <xf numFmtId="0" fontId="31" fillId="0" borderId="9" xfId="3" applyFont="1" applyBorder="1" applyAlignment="1" applyProtection="1">
      <alignment horizontal="center" vertical="center" wrapText="1"/>
    </xf>
    <xf numFmtId="0" fontId="25" fillId="0" borderId="9" xfId="0" applyFont="1" applyBorder="1" applyAlignment="1" applyProtection="1">
      <alignment horizontal="center" vertical="center"/>
    </xf>
    <xf numFmtId="0" fontId="35" fillId="0" borderId="0" xfId="0" applyFont="1" applyAlignment="1" applyProtection="1">
      <alignment horizontal="left" wrapText="1"/>
    </xf>
    <xf numFmtId="0" fontId="25" fillId="0" borderId="9" xfId="3" applyFont="1" applyBorder="1" applyAlignment="1" applyProtection="1">
      <alignment horizontal="center" vertical="center" wrapText="1"/>
    </xf>
    <xf numFmtId="0" fontId="33" fillId="9" borderId="0" xfId="0" applyFont="1" applyFill="1" applyAlignment="1" applyProtection="1">
      <alignment horizontal="center" vertical="center" wrapText="1"/>
    </xf>
    <xf numFmtId="0" fontId="0" fillId="5" borderId="24" xfId="0" applyFill="1" applyBorder="1" applyAlignment="1" applyProtection="1">
      <alignment horizontal="center" wrapText="1"/>
    </xf>
    <xf numFmtId="0" fontId="0" fillId="5" borderId="25" xfId="0" applyFill="1" applyBorder="1" applyAlignment="1" applyProtection="1">
      <alignment horizontal="center" wrapText="1"/>
    </xf>
    <xf numFmtId="0" fontId="0" fillId="5" borderId="26" xfId="0" applyFill="1" applyBorder="1" applyAlignment="1" applyProtection="1">
      <alignment horizontal="center" wrapText="1"/>
    </xf>
    <xf numFmtId="0" fontId="0" fillId="5" borderId="27" xfId="0" applyFill="1" applyBorder="1" applyAlignment="1" applyProtection="1">
      <alignment horizontal="center" wrapText="1"/>
    </xf>
    <xf numFmtId="0" fontId="0" fillId="5" borderId="0" xfId="0" applyFill="1" applyBorder="1" applyAlignment="1" applyProtection="1">
      <alignment horizontal="center" wrapText="1"/>
    </xf>
    <xf numFmtId="0" fontId="0" fillId="5" borderId="28" xfId="0" applyFill="1" applyBorder="1" applyAlignment="1" applyProtection="1">
      <alignment horizontal="center" wrapText="1"/>
    </xf>
    <xf numFmtId="0" fontId="0" fillId="5" borderId="29" xfId="0" applyFill="1" applyBorder="1" applyAlignment="1" applyProtection="1">
      <alignment horizontal="center" wrapText="1"/>
    </xf>
    <xf numFmtId="0" fontId="0" fillId="5" borderId="30" xfId="0" applyFill="1" applyBorder="1" applyAlignment="1" applyProtection="1">
      <alignment horizontal="center" wrapText="1"/>
    </xf>
    <xf numFmtId="0" fontId="0" fillId="5" borderId="31" xfId="0" applyFill="1" applyBorder="1" applyAlignment="1" applyProtection="1">
      <alignment horizontal="center" wrapText="1"/>
    </xf>
    <xf numFmtId="0" fontId="37" fillId="0" borderId="9" xfId="0" applyFont="1" applyBorder="1" applyAlignment="1" applyProtection="1">
      <alignment horizontal="center" wrapText="1"/>
    </xf>
    <xf numFmtId="0" fontId="25" fillId="0" borderId="9" xfId="0" applyFont="1" applyBorder="1" applyAlignment="1">
      <alignment horizontal="center"/>
    </xf>
    <xf numFmtId="0" fontId="42" fillId="9" borderId="0" xfId="0" applyFont="1" applyFill="1" applyAlignment="1">
      <alignment horizontal="left" vertical="center" wrapText="1"/>
    </xf>
    <xf numFmtId="0" fontId="25" fillId="0" borderId="9" xfId="0" applyFont="1" applyBorder="1" applyAlignment="1">
      <alignment horizontal="center" vertical="center"/>
    </xf>
    <xf numFmtId="0" fontId="25" fillId="0" borderId="9" xfId="0" applyFont="1" applyBorder="1" applyAlignment="1">
      <alignment horizontal="left"/>
    </xf>
    <xf numFmtId="0" fontId="43" fillId="9" borderId="0" xfId="0" applyFont="1" applyFill="1" applyAlignment="1" applyProtection="1">
      <alignment horizontal="left" vertical="center" wrapText="1"/>
    </xf>
    <xf numFmtId="0" fontId="30" fillId="9" borderId="0" xfId="0" applyFont="1" applyFill="1" applyAlignment="1" applyProtection="1">
      <alignment horizontal="left" vertical="center"/>
    </xf>
    <xf numFmtId="166" fontId="0" fillId="0" borderId="27" xfId="0" applyNumberFormat="1" applyBorder="1" applyAlignment="1">
      <alignment horizontal="center"/>
    </xf>
  </cellXfs>
  <cellStyles count="7">
    <cellStyle name="Accent1" xfId="6" builtinId="29"/>
    <cellStyle name="Comma" xfId="1" builtinId="3"/>
    <cellStyle name="Heading 1" xfId="5" builtinId="16"/>
    <cellStyle name="Heading 2" xfId="3" builtinId="17"/>
    <cellStyle name="Normal" xfId="0" builtinId="0"/>
    <cellStyle name="Normal 2" xfId="4" xr:uid="{3A2AE7CB-43DA-4A3E-995A-1DF0958E43D8}"/>
    <cellStyle name="Per cent" xfId="2" builtinId="5"/>
  </cellStyles>
  <dxfs count="6">
    <dxf>
      <numFmt numFmtId="4" formatCode="#,##0.00"/>
      <alignment horizontal="right" vertical="bottom" textRotation="0" wrapText="0" relativeIndent="1" justifyLastLine="0" shrinkToFit="0" readingOrder="0"/>
      <border diagonalUp="0" diagonalDown="0">
        <left/>
        <right style="thin">
          <color rgb="FF002060"/>
        </right>
        <top/>
        <bottom/>
        <vertical/>
        <horizontal/>
      </border>
      <protection locked="1" hidden="0"/>
    </dxf>
    <dxf>
      <numFmt numFmtId="4" formatCode="#,##0.00"/>
      <alignment horizontal="right" vertical="bottom" textRotation="0" wrapText="0" relativeIndent="1" justifyLastLine="0" shrinkToFit="0" readingOrder="0"/>
      <protection locked="1" hidden="0"/>
    </dxf>
    <dxf>
      <numFmt numFmtId="3" formatCode="#,##0"/>
      <alignment horizontal="right" vertical="bottom" textRotation="0" wrapText="0" relativeIndent="1" justifyLastLine="0" shrinkToFit="0" readingOrder="0"/>
      <protection locked="1" hidden="0"/>
    </dxf>
    <dxf>
      <numFmt numFmtId="4" formatCode="#,##0.00"/>
      <fill>
        <patternFill patternType="none">
          <fgColor indexed="64"/>
          <bgColor auto="1"/>
        </patternFill>
      </fill>
      <protection locked="1" hidden="0"/>
    </dxf>
    <dxf>
      <protection locked="1" hidden="0"/>
    </dxf>
    <dxf>
      <fill>
        <patternFill patternType="solid">
          <fgColor indexed="64"/>
          <bgColor rgb="FF002060"/>
        </patternFill>
      </fill>
      <alignment horizontal="center" vertical="center" textRotation="0" indent="0" justifyLastLine="0" shrinkToFit="0" readingOrder="0"/>
      <protection locked="1" hidden="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3.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Ex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Ex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Ex3.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Ex4.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'HIDE - Calculations'!$N$15</c:f>
              <c:strCache>
                <c:ptCount val="1"/>
                <c:pt idx="0">
                  <c:v>Business T CO2e </c:v>
                </c:pt>
              </c:strCache>
            </c:strRef>
          </c:tx>
          <c:spPr>
            <a:solidFill>
              <a:schemeClr val="accent1"/>
            </a:solidFill>
            <a:ln>
              <a:noFill/>
            </a:ln>
            <a:effectLst>
              <a:outerShdw blurRad="50800" dist="38100" dir="2700000" algn="tl" rotWithShape="0">
                <a:prstClr val="black">
                  <a:alpha val="40000"/>
                </a:prstClr>
              </a:outerShdw>
            </a:effectLst>
          </c:spPr>
          <c:invertIfNegative val="0"/>
          <c:dPt>
            <c:idx val="8"/>
            <c:invertIfNegative val="0"/>
            <c:bubble3D val="0"/>
            <c:spPr>
              <a:solidFill>
                <a:schemeClr val="accent5">
                  <a:lumMod val="75000"/>
                </a:schemeClr>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2-5C3A-E94F-A8D5-F85B9EF24D70}"/>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 - Calculations'!$J$16:$J$24</c:f>
              <c:strCache>
                <c:ptCount val="9"/>
                <c:pt idx="0">
                  <c:v>Scope 1 Fuel Emissions</c:v>
                </c:pt>
                <c:pt idx="1">
                  <c:v>Scope 1 Fugitive Refrigerant Loss</c:v>
                </c:pt>
                <c:pt idx="2">
                  <c:v>Scope 2 Electricity Emissions</c:v>
                </c:pt>
                <c:pt idx="3">
                  <c:v>Scope 3 Feed Emissions</c:v>
                </c:pt>
                <c:pt idx="4">
                  <c:v>Scope 3 Aquatic N2O Emissions</c:v>
                </c:pt>
                <c:pt idx="5">
                  <c:v>Scope 3 Transport Pre-Processing</c:v>
                </c:pt>
                <c:pt idx="6">
                  <c:v>Scope 3 Processing Emissions</c:v>
                </c:pt>
                <c:pt idx="7">
                  <c:v>Scope 3 Transport Post-Processing</c:v>
                </c:pt>
                <c:pt idx="8">
                  <c:v>Total Emissions - </c:v>
                </c:pt>
              </c:strCache>
            </c:strRef>
          </c:cat>
          <c:val>
            <c:numRef>
              <c:f>'HIDE - Calculations'!$N$16:$N$24</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5C3A-E94F-A8D5-F85B9EF24D70}"/>
            </c:ext>
          </c:extLst>
        </c:ser>
        <c:dLbls>
          <c:showLegendKey val="0"/>
          <c:showVal val="0"/>
          <c:showCatName val="0"/>
          <c:showSerName val="0"/>
          <c:showPercent val="0"/>
          <c:showBubbleSize val="0"/>
        </c:dLbls>
        <c:gapWidth val="50"/>
        <c:axId val="1994633472"/>
        <c:axId val="1994635120"/>
      </c:barChart>
      <c:catAx>
        <c:axId val="1994633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994635120"/>
        <c:crosses val="autoZero"/>
        <c:auto val="1"/>
        <c:lblAlgn val="ctr"/>
        <c:lblOffset val="100"/>
        <c:noMultiLvlLbl val="0"/>
      </c:catAx>
      <c:valAx>
        <c:axId val="19946351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n-GB" sz="1100" b="1"/>
                  <a:t>Tonnes CO2-e</a:t>
                </a:r>
              </a:p>
            </c:rich>
          </c:tx>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463347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306653210429884"/>
          <c:y val="2.5826646813856984E-2"/>
          <c:w val="0.60159907562812476"/>
          <c:h val="0.8684954101778064"/>
        </c:manualLayout>
      </c:layout>
      <c:barChart>
        <c:barDir val="bar"/>
        <c:grouping val="clustered"/>
        <c:varyColors val="0"/>
        <c:ser>
          <c:idx val="0"/>
          <c:order val="0"/>
          <c:tx>
            <c:strRef>
              <c:f>'HIDE - Calculations'!$L$15</c:f>
              <c:strCache>
                <c:ptCount val="1"/>
                <c:pt idx="0">
                  <c:v>kg CO2e / kg fish harvested</c:v>
                </c:pt>
              </c:strCache>
            </c:strRef>
          </c:tx>
          <c:spPr>
            <a:solidFill>
              <a:schemeClr val="accent1"/>
            </a:solidFill>
            <a:ln>
              <a:noFill/>
            </a:ln>
            <a:effectLst>
              <a:outerShdw blurRad="50800" dist="38100" dir="2700000" algn="tl" rotWithShape="0">
                <a:prstClr val="black">
                  <a:alpha val="40000"/>
                </a:prstClr>
              </a:outerShdw>
            </a:effectLst>
          </c:spPr>
          <c:invertIfNegative val="0"/>
          <c:dPt>
            <c:idx val="8"/>
            <c:invertIfNegative val="0"/>
            <c:bubble3D val="0"/>
            <c:spPr>
              <a:solidFill>
                <a:schemeClr val="accent5">
                  <a:lumMod val="75000"/>
                </a:schemeClr>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2-A150-8F4F-81A7-48F9A8580F0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 - Calculations'!$J$16:$J$24</c:f>
              <c:strCache>
                <c:ptCount val="9"/>
                <c:pt idx="0">
                  <c:v>Scope 1 Fuel Emissions</c:v>
                </c:pt>
                <c:pt idx="1">
                  <c:v>Scope 1 Fugitive Refrigerant Loss</c:v>
                </c:pt>
                <c:pt idx="2">
                  <c:v>Scope 2 Electricity Emissions</c:v>
                </c:pt>
                <c:pt idx="3">
                  <c:v>Scope 3 Feed Emissions</c:v>
                </c:pt>
                <c:pt idx="4">
                  <c:v>Scope 3 Aquatic N2O Emissions</c:v>
                </c:pt>
                <c:pt idx="5">
                  <c:v>Scope 3 Transport Pre-Processing</c:v>
                </c:pt>
                <c:pt idx="6">
                  <c:v>Scope 3 Processing Emissions</c:v>
                </c:pt>
                <c:pt idx="7">
                  <c:v>Scope 3 Transport Post-Processing</c:v>
                </c:pt>
                <c:pt idx="8">
                  <c:v>Total Emissions - </c:v>
                </c:pt>
              </c:strCache>
            </c:strRef>
          </c:cat>
          <c:val>
            <c:numRef>
              <c:f>'HIDE - Calculations'!$L$16:$L$24</c:f>
              <c:numCache>
                <c:formatCode>0.00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A150-8F4F-81A7-48F9A8580F0A}"/>
            </c:ext>
          </c:extLst>
        </c:ser>
        <c:dLbls>
          <c:showLegendKey val="0"/>
          <c:showVal val="0"/>
          <c:showCatName val="0"/>
          <c:showSerName val="0"/>
          <c:showPercent val="0"/>
          <c:showBubbleSize val="0"/>
        </c:dLbls>
        <c:gapWidth val="50"/>
        <c:axId val="432246191"/>
        <c:axId val="264196799"/>
      </c:barChart>
      <c:catAx>
        <c:axId val="43224619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264196799"/>
        <c:crosses val="autoZero"/>
        <c:auto val="1"/>
        <c:lblAlgn val="ctr"/>
        <c:lblOffset val="100"/>
        <c:noMultiLvlLbl val="0"/>
      </c:catAx>
      <c:valAx>
        <c:axId val="264196799"/>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050" b="1"/>
                  <a:t>kg CO2-e  per kg of harvested product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224619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'HIDE - Calculations'!$M$15</c:f>
              <c:strCache>
                <c:ptCount val="1"/>
                <c:pt idx="0">
                  <c:v>kg CO2e / kg saleable fish</c:v>
                </c:pt>
              </c:strCache>
            </c:strRef>
          </c:tx>
          <c:spPr>
            <a:solidFill>
              <a:schemeClr val="accent1"/>
            </a:solidFill>
            <a:ln>
              <a:noFill/>
            </a:ln>
            <a:effectLst>
              <a:outerShdw blurRad="50800" dist="38100" dir="2700000" algn="tl" rotWithShape="0">
                <a:prstClr val="black">
                  <a:alpha val="40000"/>
                </a:prstClr>
              </a:outerShdw>
            </a:effectLst>
          </c:spPr>
          <c:invertIfNegative val="0"/>
          <c:dPt>
            <c:idx val="8"/>
            <c:invertIfNegative val="0"/>
            <c:bubble3D val="0"/>
            <c:spPr>
              <a:solidFill>
                <a:schemeClr val="accent5">
                  <a:lumMod val="75000"/>
                </a:schemeClr>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2-17FD-4343-A149-1899C7E3041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 - Calculations'!$J$16:$J$24</c:f>
              <c:strCache>
                <c:ptCount val="9"/>
                <c:pt idx="0">
                  <c:v>Scope 1 Fuel Emissions</c:v>
                </c:pt>
                <c:pt idx="1">
                  <c:v>Scope 1 Fugitive Refrigerant Loss</c:v>
                </c:pt>
                <c:pt idx="2">
                  <c:v>Scope 2 Electricity Emissions</c:v>
                </c:pt>
                <c:pt idx="3">
                  <c:v>Scope 3 Feed Emissions</c:v>
                </c:pt>
                <c:pt idx="4">
                  <c:v>Scope 3 Aquatic N2O Emissions</c:v>
                </c:pt>
                <c:pt idx="5">
                  <c:v>Scope 3 Transport Pre-Processing</c:v>
                </c:pt>
                <c:pt idx="6">
                  <c:v>Scope 3 Processing Emissions</c:v>
                </c:pt>
                <c:pt idx="7">
                  <c:v>Scope 3 Transport Post-Processing</c:v>
                </c:pt>
                <c:pt idx="8">
                  <c:v>Total Emissions - </c:v>
                </c:pt>
              </c:strCache>
            </c:strRef>
          </c:cat>
          <c:val>
            <c:numRef>
              <c:f>'HIDE - Calculations'!$M$16:$M$24</c:f>
              <c:numCache>
                <c:formatCode>0.00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17FD-4343-A149-1899C7E3041D}"/>
            </c:ext>
          </c:extLst>
        </c:ser>
        <c:dLbls>
          <c:showLegendKey val="0"/>
          <c:showVal val="0"/>
          <c:showCatName val="0"/>
          <c:showSerName val="0"/>
          <c:showPercent val="0"/>
          <c:showBubbleSize val="0"/>
        </c:dLbls>
        <c:gapWidth val="50"/>
        <c:axId val="1462484095"/>
        <c:axId val="1462484495"/>
      </c:barChart>
      <c:catAx>
        <c:axId val="146248409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62484495"/>
        <c:crosses val="autoZero"/>
        <c:auto val="1"/>
        <c:lblAlgn val="ctr"/>
        <c:lblOffset val="100"/>
        <c:noMultiLvlLbl val="0"/>
      </c:catAx>
      <c:valAx>
        <c:axId val="1462484495"/>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b="1"/>
                  <a:t>kg CO2-e / kg saleable product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62484095"/>
        <c:crosses val="autoZero"/>
        <c:crossBetween val="between"/>
      </c:valAx>
      <c:spPr>
        <a:noFill/>
        <a:ln>
          <a:noFill/>
        </a:ln>
        <a:effectLst>
          <a:outerShdw blurRad="50800" dist="38100" dir="2700000" algn="tl" rotWithShape="0">
            <a:prstClr val="black">
              <a:alpha val="40000"/>
            </a:prstClr>
          </a:outerShdw>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_xlchart.v1.2</cx:f>
      </cx:numDim>
    </cx:data>
  </cx:chartData>
  <cx:chart>
    <cx:plotArea>
      <cx:plotAreaRegion>
        <cx:series layoutId="sunburst" uniqueId="{F3E516FE-C8D3-3C4B-9F7C-59274B5F3ECA}">
          <cx:tx>
            <cx:txData>
              <cx:f>_xlchart.v1.1</cx:f>
              <cx:v>Business T CO2e </cx:v>
            </cx:txData>
          </cx:tx>
          <cx:dataId val="0"/>
        </cx:series>
      </cx:plotAreaRegion>
    </cx:plotArea>
    <cx:legend pos="b" align="ctr" overlay="0">
      <cx:txPr>
        <a:bodyPr spcFirstLastPara="1" vertOverflow="ellipsis" horzOverflow="overflow" wrap="square" lIns="0" tIns="0" rIns="0" bIns="0" anchor="ctr" anchorCtr="1"/>
        <a:lstStyle/>
        <a:p>
          <a:pPr algn="ctr" rtl="0">
            <a:defRPr sz="1100"/>
          </a:pPr>
          <a:endParaRPr lang="en-GB" sz="1100" b="0" i="0" u="none" strike="noStrike" baseline="0">
            <a:solidFill>
              <a:sysClr val="windowText" lastClr="000000">
                <a:lumMod val="65000"/>
                <a:lumOff val="35000"/>
              </a:sysClr>
            </a:solidFill>
            <a:latin typeface="Calibri" panose="020F0502020204030204"/>
          </a:endParaRPr>
        </a:p>
      </cx:txPr>
    </cx:legend>
  </cx:chart>
  <cx:spPr>
    <a:effectLst>
      <a:outerShdw blurRad="50800" dist="38100" dir="2700000" algn="tl" rotWithShape="0">
        <a:prstClr val="black">
          <a:alpha val="40000"/>
        </a:prstClr>
      </a:outerShdw>
    </a:effectLst>
  </cx:spPr>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_xlchart.v1.3</cx:f>
      </cx:strDim>
      <cx:numDim type="size">
        <cx:f>_xlchart.v1.5</cx:f>
      </cx:numDim>
    </cx:data>
  </cx:chartData>
  <cx:chart>
    <cx:plotArea>
      <cx:plotAreaRegion>
        <cx:series layoutId="sunburst" uniqueId="{E5BD22A5-5D56-2846-B856-3AB6FFF41F97}">
          <cx:tx>
            <cx:txData>
              <cx:f>_xlchart.v1.4</cx:f>
              <cx:v>kg CO2e / kg fish harvested</cx:v>
            </cx:txData>
          </cx:tx>
          <cx:dataPt idx="3"/>
          <cx:dataId val="0"/>
        </cx:series>
      </cx:plotAreaRegion>
    </cx:plotArea>
    <cx:legend pos="b" align="ctr" overlay="0">
      <cx:txPr>
        <a:bodyPr spcFirstLastPara="1" vertOverflow="ellipsis" horzOverflow="overflow" wrap="square" lIns="0" tIns="0" rIns="0" bIns="0" anchor="ctr" anchorCtr="1"/>
        <a:lstStyle/>
        <a:p>
          <a:pPr algn="ctr" rtl="0">
            <a:defRPr sz="1050"/>
          </a:pPr>
          <a:endParaRPr lang="en-GB" sz="1050" b="0" i="0" u="none" strike="noStrike" baseline="0">
            <a:solidFill>
              <a:sysClr val="windowText" lastClr="000000">
                <a:lumMod val="65000"/>
                <a:lumOff val="35000"/>
              </a:sysClr>
            </a:solidFill>
            <a:latin typeface="Calibri" panose="020F0502020204030204"/>
          </a:endParaRPr>
        </a:p>
      </cx:txPr>
    </cx:legend>
  </cx:chart>
  <cx:spPr>
    <a:effectLst>
      <a:outerShdw blurRad="50800" dist="38100" dir="2700000" algn="tl" rotWithShape="0">
        <a:prstClr val="black">
          <a:alpha val="40000"/>
        </a:prstClr>
      </a:outerShdw>
    </a:effectLst>
  </cx:spPr>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_xlchart.v1.6</cx:f>
      </cx:strDim>
      <cx:numDim type="size">
        <cx:f>_xlchart.v1.8</cx:f>
      </cx:numDim>
    </cx:data>
  </cx:chartData>
  <cx:chart>
    <cx:plotArea>
      <cx:plotAreaRegion>
        <cx:series layoutId="sunburst" uniqueId="{91F2A0A2-6CDE-4D40-AFC8-0BF900151387}">
          <cx:tx>
            <cx:txData>
              <cx:f>_xlchart.v1.7</cx:f>
              <cx:v>kg CO2e / kg saleable fish</cx:v>
            </cx:txData>
          </cx:tx>
          <cx:dataId val="0"/>
        </cx:series>
      </cx:plotAreaRegion>
    </cx:plotArea>
    <cx:legend pos="b" align="ctr" overlay="0">
      <cx:txPr>
        <a:bodyPr spcFirstLastPara="1" vertOverflow="ellipsis" horzOverflow="overflow" wrap="square" lIns="0" tIns="0" rIns="0" bIns="0" anchor="ctr" anchorCtr="1"/>
        <a:lstStyle/>
        <a:p>
          <a:pPr algn="ctr" rtl="0">
            <a:defRPr sz="1050"/>
          </a:pPr>
          <a:endParaRPr lang="en-GB" sz="1050" b="0" i="0" u="none" strike="noStrike" baseline="0">
            <a:solidFill>
              <a:sysClr val="windowText" lastClr="000000">
                <a:lumMod val="65000"/>
                <a:lumOff val="35000"/>
              </a:sysClr>
            </a:solidFill>
            <a:latin typeface="Calibri" panose="020F0502020204030204"/>
          </a:endParaRPr>
        </a:p>
      </cx:txPr>
    </cx:legend>
  </cx:chart>
  <cx:spPr>
    <a:effectLst>
      <a:outerShdw blurRad="50800" dist="38100" dir="2700000" algn="tl" rotWithShape="0">
        <a:prstClr val="black">
          <a:alpha val="40000"/>
        </a:prstClr>
      </a:outerShdw>
    </a:effectLst>
  </cx:spPr>
</cx:chartSpace>
</file>

<file path=xl/charts/chartEx4.xml><?xml version="1.0" encoding="utf-8"?>
<cx:chartSpace xmlns:a="http://schemas.openxmlformats.org/drawingml/2006/main" xmlns:r="http://schemas.openxmlformats.org/officeDocument/2006/relationships" xmlns:cx="http://schemas.microsoft.com/office/drawing/2014/chartex">
  <cx:chartData>
    <cx:data id="0">
      <cx:strDim type="cat">
        <cx:f>_xlchart.v1.9</cx:f>
      </cx:strDim>
      <cx:numDim type="size">
        <cx:f>_xlchart.v1.11</cx:f>
      </cx:numDim>
    </cx:data>
  </cx:chartData>
  <cx:chart>
    <cx:plotArea>
      <cx:plotAreaRegion>
        <cx:series layoutId="sunburst" uniqueId="{4AC7DE5A-DA0E-B241-8D67-CC7D77D0BC18}">
          <cx:tx>
            <cx:txData>
              <cx:f>_xlchart.v1.10</cx:f>
              <cx:v>Relative contribution</cx:v>
            </cx:txData>
          </cx:tx>
          <cx:spPr>
            <a:ln>
              <a:noFill/>
            </a:ln>
            <a:effectLst>
              <a:outerShdw blurRad="50800" dist="38100" dir="2700000" algn="tl" rotWithShape="0">
                <a:prstClr val="black">
                  <a:alpha val="40000"/>
                </a:prstClr>
              </a:outerShdw>
            </a:effectLst>
          </cx:spPr>
          <cx:dataLabels>
            <cx:numFmt formatCode="0%" sourceLinked="0"/>
            <cx:txPr>
              <a:bodyPr spcFirstLastPara="1" vertOverflow="ellipsis" horzOverflow="overflow" wrap="square" lIns="0" tIns="0" rIns="0" bIns="0" anchor="ctr" anchorCtr="1"/>
              <a:lstStyle/>
              <a:p>
                <a:pPr algn="ctr" rtl="0">
                  <a:defRPr sz="1050" b="1"/>
                </a:pPr>
                <a:endParaRPr lang="en-GB" sz="1050" b="1" i="0" u="none" strike="noStrike" baseline="0">
                  <a:solidFill>
                    <a:sysClr val="window" lastClr="FFFFFF"/>
                  </a:solidFill>
                  <a:latin typeface="Calibri" panose="020F0502020204030204"/>
                </a:endParaRPr>
              </a:p>
            </cx:txPr>
            <cx:visibility seriesName="0" categoryName="0" value="1"/>
          </cx:dataLabels>
          <cx:dataId val="0"/>
        </cx:series>
      </cx:plotAreaRegion>
    </cx:plotArea>
    <cx:legend pos="t" align="ctr" overlay="0">
      <cx:txPr>
        <a:bodyPr spcFirstLastPara="1" vertOverflow="ellipsis" horzOverflow="overflow" wrap="square" lIns="0" tIns="0" rIns="0" bIns="0" anchor="ctr" anchorCtr="1"/>
        <a:lstStyle/>
        <a:p>
          <a:pPr algn="ctr" rtl="0">
            <a:defRPr sz="1050"/>
          </a:pPr>
          <a:endParaRPr lang="en-GB" sz="1050" b="0" i="0" u="none" strike="noStrike" baseline="0">
            <a:solidFill>
              <a:sysClr val="windowText" lastClr="000000">
                <a:lumMod val="65000"/>
                <a:lumOff val="35000"/>
              </a:sysClr>
            </a:solidFill>
            <a:latin typeface="Calibri" panose="020F0502020204030204"/>
          </a:endParaRPr>
        </a:p>
      </cx:txPr>
    </cx:legend>
  </cx:chart>
  <cx:spPr>
    <a:effectLst>
      <a:outerShdw blurRad="50800" dist="38100" dir="2700000" algn="tl" rotWithShape="0">
        <a:prstClr val="black">
          <a:alpha val="40000"/>
        </a:prstClr>
      </a:outerShdw>
    </a:effectLst>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chart" Target="../charts/chart3.xml"/><Relationship Id="rId1" Type="http://schemas.microsoft.com/office/2014/relationships/chartEx" Target="../charts/chartEx3.xml"/><Relationship Id="rId4" Type="http://schemas.openxmlformats.org/officeDocument/2006/relationships/image" Target="../media/image6.png"/></Relationships>
</file>

<file path=xl/drawings/_rels/drawing11.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microsoft.com/office/2014/relationships/chartEx" Target="../charts/chartEx4.xml"/></Relationships>
</file>

<file path=xl/drawings/_rels/drawing1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3" Type="http://schemas.openxmlformats.org/officeDocument/2006/relationships/image" Target="../media/image6.png"/><Relationship Id="rId2" Type="http://schemas.microsoft.com/office/2014/relationships/chartEx" Target="../charts/chartEx1.xml"/><Relationship Id="rId1" Type="http://schemas.openxmlformats.org/officeDocument/2006/relationships/chart" Target="../charts/chart1.xml"/><Relationship Id="rId4" Type="http://schemas.openxmlformats.org/officeDocument/2006/relationships/image" Target="../media/image7.png"/></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2.xml"/><Relationship Id="rId1" Type="http://schemas.microsoft.com/office/2014/relationships/chartEx" Target="../charts/chartEx2.xml"/><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 Id="rId4"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3</xdr:row>
      <xdr:rowOff>50800</xdr:rowOff>
    </xdr:from>
    <xdr:to>
      <xdr:col>1</xdr:col>
      <xdr:colOff>1885950</xdr:colOff>
      <xdr:row>3</xdr:row>
      <xdr:rowOff>720725</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r="1974"/>
        <a:stretch>
          <a:fillRect/>
        </a:stretch>
      </xdr:blipFill>
      <xdr:spPr bwMode="auto">
        <a:xfrm>
          <a:off x="482600" y="4445000"/>
          <a:ext cx="1847850" cy="669925"/>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7</xdr:col>
      <xdr:colOff>730248</xdr:colOff>
      <xdr:row>2</xdr:row>
      <xdr:rowOff>52915</xdr:rowOff>
    </xdr:from>
    <xdr:to>
      <xdr:col>12</xdr:col>
      <xdr:colOff>804332</xdr:colOff>
      <xdr:row>29</xdr:row>
      <xdr:rowOff>84666</xdr:rowOff>
    </xdr:to>
    <mc:AlternateContent xmlns:mc="http://schemas.openxmlformats.org/markup-compatibility/2006">
      <mc:Choice xmlns:cx1="http://schemas.microsoft.com/office/drawing/2015/9/8/chartex" Requires="cx1">
        <xdr:graphicFrame macro="">
          <xdr:nvGraphicFramePr>
            <xdr:cNvPr id="2" name="Chart 1">
              <a:extLst>
                <a:ext uri="{FF2B5EF4-FFF2-40B4-BE49-F238E27FC236}">
                  <a16:creationId xmlns:a16="http://schemas.microsoft.com/office/drawing/2014/main" id="{00000000-0008-0000-0C00-000002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6864348" y="1640415"/>
              <a:ext cx="4455584" cy="5175251"/>
            </a:xfrm>
            <a:prstGeom prst="rect">
              <a:avLst/>
            </a:prstGeom>
            <a:solidFill>
              <a:prstClr val="white"/>
            </a:solidFill>
            <a:ln w="1">
              <a:solidFill>
                <a:prstClr val="green"/>
              </a:solidFill>
            </a:ln>
          </xdr:spPr>
          <xdr:txBody>
            <a:bodyPr vertOverflow="clip" horzOverflow="clip"/>
            <a:lstStyle/>
            <a:p>
              <a:r>
                <a:rPr lang="en-GB"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0</xdr:col>
      <xdr:colOff>867832</xdr:colOff>
      <xdr:row>2</xdr:row>
      <xdr:rowOff>78315</xdr:rowOff>
    </xdr:from>
    <xdr:to>
      <xdr:col>7</xdr:col>
      <xdr:colOff>486832</xdr:colOff>
      <xdr:row>29</xdr:row>
      <xdr:rowOff>116416</xdr:rowOff>
    </xdr:to>
    <xdr:graphicFrame macro="">
      <xdr:nvGraphicFramePr>
        <xdr:cNvPr id="3" name="Chart 2">
          <a:extLst>
            <a:ext uri="{FF2B5EF4-FFF2-40B4-BE49-F238E27FC236}">
              <a16:creationId xmlns:a16="http://schemas.microsoft.com/office/drawing/2014/main" id="{00000000-0008-0000-0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8</xdr:col>
      <xdr:colOff>419100</xdr:colOff>
      <xdr:row>0</xdr:row>
      <xdr:rowOff>88900</xdr:rowOff>
    </xdr:from>
    <xdr:to>
      <xdr:col>10</xdr:col>
      <xdr:colOff>456572</xdr:colOff>
      <xdr:row>0</xdr:row>
      <xdr:rowOff>881783</xdr:rowOff>
    </xdr:to>
    <xdr:pic>
      <xdr:nvPicPr>
        <xdr:cNvPr id="7" name="Picture 6" descr="A picture containing application&#10;&#10;Description automatically generated">
          <a:extLst>
            <a:ext uri="{FF2B5EF4-FFF2-40B4-BE49-F238E27FC236}">
              <a16:creationId xmlns:a16="http://schemas.microsoft.com/office/drawing/2014/main" id="{00000000-0008-0000-0C00-000007000000}"/>
            </a:ext>
          </a:extLst>
        </xdr:cNvPr>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bwMode="auto">
        <a:xfrm>
          <a:off x="7429500" y="88900"/>
          <a:ext cx="1790072" cy="792883"/>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11</xdr:col>
      <xdr:colOff>38100</xdr:colOff>
      <xdr:row>0</xdr:row>
      <xdr:rowOff>266700</xdr:rowOff>
    </xdr:from>
    <xdr:to>
      <xdr:col>12</xdr:col>
      <xdr:colOff>723900</xdr:colOff>
      <xdr:row>0</xdr:row>
      <xdr:rowOff>789909</xdr:rowOff>
    </xdr:to>
    <xdr:pic>
      <xdr:nvPicPr>
        <xdr:cNvPr id="8" name="Picture 7">
          <a:extLst>
            <a:ext uri="{FF2B5EF4-FFF2-40B4-BE49-F238E27FC236}">
              <a16:creationId xmlns:a16="http://schemas.microsoft.com/office/drawing/2014/main" id="{00000000-0008-0000-0C00-000008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9677400" y="266700"/>
          <a:ext cx="1562100" cy="52320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41274</xdr:colOff>
      <xdr:row>3</xdr:row>
      <xdr:rowOff>16934</xdr:rowOff>
    </xdr:from>
    <xdr:to>
      <xdr:col>13</xdr:col>
      <xdr:colOff>12699</xdr:colOff>
      <xdr:row>36</xdr:row>
      <xdr:rowOff>139700</xdr:rowOff>
    </xdr:to>
    <mc:AlternateContent xmlns:mc="http://schemas.openxmlformats.org/markup-compatibility/2006">
      <mc:Choice xmlns:cx1="http://schemas.microsoft.com/office/drawing/2015/9/8/chartex" Requires="cx1">
        <xdr:graphicFrame macro="">
          <xdr:nvGraphicFramePr>
            <xdr:cNvPr id="2" name="Chart 1">
              <a:extLst>
                <a:ext uri="{FF2B5EF4-FFF2-40B4-BE49-F238E27FC236}">
                  <a16:creationId xmlns:a16="http://schemas.microsoft.com/office/drawing/2014/main" id="{00000000-0008-0000-0D00-000002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917574" y="1731434"/>
              <a:ext cx="10487025" cy="6726766"/>
            </a:xfrm>
            <a:prstGeom prst="rect">
              <a:avLst/>
            </a:prstGeom>
            <a:solidFill>
              <a:prstClr val="white"/>
            </a:solidFill>
            <a:ln w="1">
              <a:solidFill>
                <a:prstClr val="green"/>
              </a:solidFill>
            </a:ln>
          </xdr:spPr>
          <xdr:txBody>
            <a:bodyPr vertOverflow="clip" horzOverflow="clip"/>
            <a:lstStyle/>
            <a:p>
              <a:r>
                <a:rPr lang="en-GB" sz="1100"/>
                <a:t>This chart isn't available in your version of Excel.
Editing this shape or saving this workbook into a different file format will permanently break the chart.</a:t>
              </a:r>
            </a:p>
          </xdr:txBody>
        </xdr:sp>
      </mc:Fallback>
    </mc:AlternateContent>
    <xdr:clientData/>
  </xdr:twoCellAnchor>
  <xdr:twoCellAnchor editAs="oneCell">
    <xdr:from>
      <xdr:col>10</xdr:col>
      <xdr:colOff>520700</xdr:colOff>
      <xdr:row>0</xdr:row>
      <xdr:rowOff>243410</xdr:rowOff>
    </xdr:from>
    <xdr:to>
      <xdr:col>12</xdr:col>
      <xdr:colOff>330200</xdr:colOff>
      <xdr:row>0</xdr:row>
      <xdr:rowOff>766619</xdr:rowOff>
    </xdr:to>
    <xdr:pic>
      <xdr:nvPicPr>
        <xdr:cNvPr id="4" name="Picture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9283700" y="243410"/>
          <a:ext cx="1562100" cy="523209"/>
        </a:xfrm>
        <a:prstGeom prst="rect">
          <a:avLst/>
        </a:prstGeom>
      </xdr:spPr>
    </xdr:pic>
    <xdr:clientData/>
  </xdr:twoCellAnchor>
  <xdr:twoCellAnchor editAs="oneCell">
    <xdr:from>
      <xdr:col>8</xdr:col>
      <xdr:colOff>76200</xdr:colOff>
      <xdr:row>0</xdr:row>
      <xdr:rowOff>127000</xdr:rowOff>
    </xdr:from>
    <xdr:to>
      <xdr:col>10</xdr:col>
      <xdr:colOff>113672</xdr:colOff>
      <xdr:row>0</xdr:row>
      <xdr:rowOff>919883</xdr:rowOff>
    </xdr:to>
    <xdr:pic>
      <xdr:nvPicPr>
        <xdr:cNvPr id="5" name="Picture 4" descr="A picture containing application&#10;&#10;Description automatically generated">
          <a:extLst>
            <a:ext uri="{FF2B5EF4-FFF2-40B4-BE49-F238E27FC236}">
              <a16:creationId xmlns:a16="http://schemas.microsoft.com/office/drawing/2014/main" id="{00000000-0008-0000-0D00-000005000000}"/>
            </a:ext>
          </a:extLst>
        </xdr:cNvPr>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bwMode="auto">
        <a:xfrm>
          <a:off x="7086600" y="127000"/>
          <a:ext cx="1790072" cy="792883"/>
        </a:xfrm>
        <a:prstGeom prst="rect">
          <a:avLst/>
        </a:prstGeom>
        <a:ln>
          <a:noFill/>
        </a:ln>
        <a:extLst>
          <a:ext uri="{53640926-AAD7-44D8-BBD7-CCE9431645EC}">
            <a14:shadowObscured xmlns:a14="http://schemas.microsoft.com/office/drawing/2010/main"/>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1408604</xdr:colOff>
      <xdr:row>0</xdr:row>
      <xdr:rowOff>279400</xdr:rowOff>
    </xdr:from>
    <xdr:to>
      <xdr:col>4</xdr:col>
      <xdr:colOff>1155700</xdr:colOff>
      <xdr:row>0</xdr:row>
      <xdr:rowOff>726409</xdr:rowOff>
    </xdr:to>
    <xdr:pic>
      <xdr:nvPicPr>
        <xdr:cNvPr id="5" name="Picture 4">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7593504" y="279400"/>
          <a:ext cx="1334596" cy="447009"/>
        </a:xfrm>
        <a:prstGeom prst="rect">
          <a:avLst/>
        </a:prstGeom>
      </xdr:spPr>
    </xdr:pic>
    <xdr:clientData/>
  </xdr:twoCellAnchor>
  <xdr:twoCellAnchor editAs="oneCell">
    <xdr:from>
      <xdr:col>2</xdr:col>
      <xdr:colOff>1206500</xdr:colOff>
      <xdr:row>0</xdr:row>
      <xdr:rowOff>165100</xdr:rowOff>
    </xdr:from>
    <xdr:to>
      <xdr:col>3</xdr:col>
      <xdr:colOff>1002672</xdr:colOff>
      <xdr:row>0</xdr:row>
      <xdr:rowOff>777975</xdr:rowOff>
    </xdr:to>
    <xdr:pic>
      <xdr:nvPicPr>
        <xdr:cNvPr id="6" name="Picture 5" descr="A picture containing application&#10;&#10;Description automatically generated">
          <a:extLst>
            <a:ext uri="{FF2B5EF4-FFF2-40B4-BE49-F238E27FC236}">
              <a16:creationId xmlns:a16="http://schemas.microsoft.com/office/drawing/2014/main" id="{00000000-0008-0000-0E00-000006000000}"/>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bwMode="auto">
        <a:xfrm>
          <a:off x="5803900" y="165100"/>
          <a:ext cx="1383672" cy="612875"/>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457200</xdr:colOff>
          <xdr:row>1</xdr:row>
          <xdr:rowOff>76200</xdr:rowOff>
        </xdr:from>
        <xdr:to>
          <xdr:col>11</xdr:col>
          <xdr:colOff>368300</xdr:colOff>
          <xdr:row>31</xdr:row>
          <xdr:rowOff>114300</xdr:rowOff>
        </xdr:to>
        <xdr:sp macro="" textlink="">
          <xdr:nvSpPr>
            <xdr:cNvPr id="20481" name="Object 1" hidden="1">
              <a:extLst>
                <a:ext uri="{63B3BB69-23CF-44E3-9099-C40C66FF867C}">
                  <a14:compatExt spid="_x0000_s20481"/>
                </a:ext>
                <a:ext uri="{FF2B5EF4-FFF2-40B4-BE49-F238E27FC236}">
                  <a16:creationId xmlns:a16="http://schemas.microsoft.com/office/drawing/2014/main" id="{00000000-0008-0000-0400-0000015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469900</xdr:colOff>
          <xdr:row>32</xdr:row>
          <xdr:rowOff>165100</xdr:rowOff>
        </xdr:from>
        <xdr:to>
          <xdr:col>11</xdr:col>
          <xdr:colOff>127000</xdr:colOff>
          <xdr:row>64</xdr:row>
          <xdr:rowOff>114300</xdr:rowOff>
        </xdr:to>
        <xdr:sp macro="" textlink="">
          <xdr:nvSpPr>
            <xdr:cNvPr id="20482" name="Object 2" hidden="1">
              <a:extLst>
                <a:ext uri="{63B3BB69-23CF-44E3-9099-C40C66FF867C}">
                  <a14:compatExt spid="_x0000_s20482"/>
                </a:ext>
                <a:ext uri="{FF2B5EF4-FFF2-40B4-BE49-F238E27FC236}">
                  <a16:creationId xmlns:a16="http://schemas.microsoft.com/office/drawing/2014/main" id="{00000000-0008-0000-0400-0000025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444500</xdr:colOff>
          <xdr:row>66</xdr:row>
          <xdr:rowOff>38100</xdr:rowOff>
        </xdr:from>
        <xdr:to>
          <xdr:col>11</xdr:col>
          <xdr:colOff>101600</xdr:colOff>
          <xdr:row>97</xdr:row>
          <xdr:rowOff>165100</xdr:rowOff>
        </xdr:to>
        <xdr:sp macro="" textlink="">
          <xdr:nvSpPr>
            <xdr:cNvPr id="20483" name="Object 3" hidden="1">
              <a:extLst>
                <a:ext uri="{63B3BB69-23CF-44E3-9099-C40C66FF867C}">
                  <a14:compatExt spid="_x0000_s20483"/>
                </a:ext>
                <a:ext uri="{FF2B5EF4-FFF2-40B4-BE49-F238E27FC236}">
                  <a16:creationId xmlns:a16="http://schemas.microsoft.com/office/drawing/2014/main" id="{00000000-0008-0000-0400-0000035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457200</xdr:colOff>
          <xdr:row>99</xdr:row>
          <xdr:rowOff>38100</xdr:rowOff>
        </xdr:from>
        <xdr:to>
          <xdr:col>10</xdr:col>
          <xdr:colOff>558800</xdr:colOff>
          <xdr:row>116</xdr:row>
          <xdr:rowOff>63500</xdr:rowOff>
        </xdr:to>
        <xdr:sp macro="" textlink="">
          <xdr:nvSpPr>
            <xdr:cNvPr id="20484" name="Object 4" hidden="1">
              <a:extLst>
                <a:ext uri="{63B3BB69-23CF-44E3-9099-C40C66FF867C}">
                  <a14:compatExt spid="_x0000_s20484"/>
                </a:ext>
                <a:ext uri="{FF2B5EF4-FFF2-40B4-BE49-F238E27FC236}">
                  <a16:creationId xmlns:a16="http://schemas.microsoft.com/office/drawing/2014/main" id="{00000000-0008-0000-0400-0000045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3</xdr:col>
      <xdr:colOff>444500</xdr:colOff>
      <xdr:row>0</xdr:row>
      <xdr:rowOff>281510</xdr:rowOff>
    </xdr:from>
    <xdr:to>
      <xdr:col>3</xdr:col>
      <xdr:colOff>2006600</xdr:colOff>
      <xdr:row>0</xdr:row>
      <xdr:rowOff>804719</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8890000" y="281510"/>
          <a:ext cx="1562100" cy="523209"/>
        </a:xfrm>
        <a:prstGeom prst="rect">
          <a:avLst/>
        </a:prstGeom>
      </xdr:spPr>
    </xdr:pic>
    <xdr:clientData/>
  </xdr:twoCellAnchor>
  <xdr:twoCellAnchor editAs="oneCell">
    <xdr:from>
      <xdr:col>2</xdr:col>
      <xdr:colOff>850900</xdr:colOff>
      <xdr:row>0</xdr:row>
      <xdr:rowOff>127000</xdr:rowOff>
    </xdr:from>
    <xdr:to>
      <xdr:col>3</xdr:col>
      <xdr:colOff>291472</xdr:colOff>
      <xdr:row>0</xdr:row>
      <xdr:rowOff>919883</xdr:rowOff>
    </xdr:to>
    <xdr:pic>
      <xdr:nvPicPr>
        <xdr:cNvPr id="8" name="Picture 7" descr="A picture containing application&#10;&#10;Description automatically generated">
          <a:extLst>
            <a:ext uri="{FF2B5EF4-FFF2-40B4-BE49-F238E27FC236}">
              <a16:creationId xmlns:a16="http://schemas.microsoft.com/office/drawing/2014/main" id="{00000000-0008-0000-0500-000008000000}"/>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bwMode="auto">
        <a:xfrm>
          <a:off x="6946900" y="127000"/>
          <a:ext cx="1790072" cy="792883"/>
        </a:xfrm>
        <a:prstGeom prst="rect">
          <a:avLst/>
        </a:prstGeom>
        <a:ln>
          <a:noFill/>
        </a:ln>
        <a:extLst>
          <a:ext uri="{53640926-AAD7-44D8-BBD7-CCE9431645EC}">
            <a14:shadowObscured xmlns:a14="http://schemas.microsoft.com/office/drawing/2010/main"/>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444500</xdr:colOff>
      <xdr:row>0</xdr:row>
      <xdr:rowOff>281510</xdr:rowOff>
    </xdr:from>
    <xdr:to>
      <xdr:col>3</xdr:col>
      <xdr:colOff>2006600</xdr:colOff>
      <xdr:row>0</xdr:row>
      <xdr:rowOff>804719</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8890000" y="281510"/>
          <a:ext cx="1562100" cy="523209"/>
        </a:xfrm>
        <a:prstGeom prst="rect">
          <a:avLst/>
        </a:prstGeom>
      </xdr:spPr>
    </xdr:pic>
    <xdr:clientData/>
  </xdr:twoCellAnchor>
  <xdr:twoCellAnchor editAs="oneCell">
    <xdr:from>
      <xdr:col>2</xdr:col>
      <xdr:colOff>850900</xdr:colOff>
      <xdr:row>0</xdr:row>
      <xdr:rowOff>127000</xdr:rowOff>
    </xdr:from>
    <xdr:to>
      <xdr:col>3</xdr:col>
      <xdr:colOff>291472</xdr:colOff>
      <xdr:row>0</xdr:row>
      <xdr:rowOff>919883</xdr:rowOff>
    </xdr:to>
    <xdr:pic>
      <xdr:nvPicPr>
        <xdr:cNvPr id="4" name="Picture 3" descr="A picture containing application&#10;&#10;Description automatically generated">
          <a:extLst>
            <a:ext uri="{FF2B5EF4-FFF2-40B4-BE49-F238E27FC236}">
              <a16:creationId xmlns:a16="http://schemas.microsoft.com/office/drawing/2014/main" id="{00000000-0008-0000-0600-000004000000}"/>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bwMode="auto">
        <a:xfrm>
          <a:off x="6946900" y="127000"/>
          <a:ext cx="1790072" cy="792883"/>
        </a:xfrm>
        <a:prstGeom prst="rect">
          <a:avLst/>
        </a:prstGeom>
        <a:ln>
          <a:noFill/>
        </a:ln>
        <a:extLst>
          <a:ext uri="{53640926-AAD7-44D8-BBD7-CCE9431645EC}">
            <a14:shadowObscured xmlns:a14="http://schemas.microsoft.com/office/drawing/2010/main"/>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81138</xdr:colOff>
      <xdr:row>0</xdr:row>
      <xdr:rowOff>342900</xdr:rowOff>
    </xdr:from>
    <xdr:to>
      <xdr:col>3</xdr:col>
      <xdr:colOff>1346199</xdr:colOff>
      <xdr:row>0</xdr:row>
      <xdr:rowOff>766619</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8526638" y="342900"/>
          <a:ext cx="1265061" cy="423719"/>
        </a:xfrm>
        <a:prstGeom prst="rect">
          <a:avLst/>
        </a:prstGeom>
      </xdr:spPr>
    </xdr:pic>
    <xdr:clientData/>
  </xdr:twoCellAnchor>
  <xdr:twoCellAnchor editAs="oneCell">
    <xdr:from>
      <xdr:col>2</xdr:col>
      <xdr:colOff>871316</xdr:colOff>
      <xdr:row>0</xdr:row>
      <xdr:rowOff>228600</xdr:rowOff>
    </xdr:from>
    <xdr:to>
      <xdr:col>2</xdr:col>
      <xdr:colOff>2259971</xdr:colOff>
      <xdr:row>0</xdr:row>
      <xdr:rowOff>843682</xdr:rowOff>
    </xdr:to>
    <xdr:pic>
      <xdr:nvPicPr>
        <xdr:cNvPr id="4" name="Picture 3" descr="A picture containing application&#10;&#10;Description automatically generated">
          <a:extLst>
            <a:ext uri="{FF2B5EF4-FFF2-40B4-BE49-F238E27FC236}">
              <a16:creationId xmlns:a16="http://schemas.microsoft.com/office/drawing/2014/main" id="{00000000-0008-0000-0700-000004000000}"/>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bwMode="auto">
        <a:xfrm>
          <a:off x="6967316" y="228600"/>
          <a:ext cx="1388655" cy="615082"/>
        </a:xfrm>
        <a:prstGeom prst="rect">
          <a:avLst/>
        </a:prstGeom>
        <a:ln>
          <a:noFill/>
        </a:ln>
        <a:extLst>
          <a:ext uri="{53640926-AAD7-44D8-BBD7-CCE9431645EC}">
            <a14:shadowObscured xmlns:a14="http://schemas.microsoft.com/office/drawing/2010/main"/>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1028700</xdr:colOff>
      <xdr:row>0</xdr:row>
      <xdr:rowOff>268810</xdr:rowOff>
    </xdr:from>
    <xdr:to>
      <xdr:col>3</xdr:col>
      <xdr:colOff>2590800</xdr:colOff>
      <xdr:row>0</xdr:row>
      <xdr:rowOff>792019</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9093200" y="268810"/>
          <a:ext cx="1562100" cy="523209"/>
        </a:xfrm>
        <a:prstGeom prst="rect">
          <a:avLst/>
        </a:prstGeom>
      </xdr:spPr>
    </xdr:pic>
    <xdr:clientData/>
  </xdr:twoCellAnchor>
  <xdr:twoCellAnchor editAs="oneCell">
    <xdr:from>
      <xdr:col>2</xdr:col>
      <xdr:colOff>1778000</xdr:colOff>
      <xdr:row>0</xdr:row>
      <xdr:rowOff>127000</xdr:rowOff>
    </xdr:from>
    <xdr:to>
      <xdr:col>3</xdr:col>
      <xdr:colOff>837572</xdr:colOff>
      <xdr:row>0</xdr:row>
      <xdr:rowOff>919883</xdr:rowOff>
    </xdr:to>
    <xdr:pic>
      <xdr:nvPicPr>
        <xdr:cNvPr id="4" name="Picture 3" descr="A picture containing application&#10;&#10;Description automatically generated">
          <a:extLst>
            <a:ext uri="{FF2B5EF4-FFF2-40B4-BE49-F238E27FC236}">
              <a16:creationId xmlns:a16="http://schemas.microsoft.com/office/drawing/2014/main" id="{00000000-0008-0000-0800-000004000000}"/>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bwMode="auto">
        <a:xfrm>
          <a:off x="7112000" y="127000"/>
          <a:ext cx="1790072" cy="792883"/>
        </a:xfrm>
        <a:prstGeom prst="rect">
          <a:avLst/>
        </a:prstGeom>
        <a:ln>
          <a:noFill/>
        </a:ln>
        <a:extLst>
          <a:ext uri="{53640926-AAD7-44D8-BBD7-CCE9431645EC}">
            <a14:shadowObscured xmlns:a14="http://schemas.microsoft.com/office/drawing/2010/main"/>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2044700</xdr:colOff>
      <xdr:row>0</xdr:row>
      <xdr:rowOff>306910</xdr:rowOff>
    </xdr:from>
    <xdr:to>
      <xdr:col>3</xdr:col>
      <xdr:colOff>876300</xdr:colOff>
      <xdr:row>0</xdr:row>
      <xdr:rowOff>830119</xdr:rowOff>
    </xdr:to>
    <xdr:pic>
      <xdr:nvPicPr>
        <xdr:cNvPr id="5" name="Picture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8902700" y="306910"/>
          <a:ext cx="1562100" cy="523209"/>
        </a:xfrm>
        <a:prstGeom prst="rect">
          <a:avLst/>
        </a:prstGeom>
      </xdr:spPr>
    </xdr:pic>
    <xdr:clientData/>
  </xdr:twoCellAnchor>
  <xdr:twoCellAnchor editAs="oneCell">
    <xdr:from>
      <xdr:col>2</xdr:col>
      <xdr:colOff>38100</xdr:colOff>
      <xdr:row>0</xdr:row>
      <xdr:rowOff>127000</xdr:rowOff>
    </xdr:from>
    <xdr:to>
      <xdr:col>2</xdr:col>
      <xdr:colOff>1828172</xdr:colOff>
      <xdr:row>0</xdr:row>
      <xdr:rowOff>919883</xdr:rowOff>
    </xdr:to>
    <xdr:pic>
      <xdr:nvPicPr>
        <xdr:cNvPr id="6" name="Picture 5" descr="A picture containing application&#10;&#10;Description automatically generated">
          <a:extLst>
            <a:ext uri="{FF2B5EF4-FFF2-40B4-BE49-F238E27FC236}">
              <a16:creationId xmlns:a16="http://schemas.microsoft.com/office/drawing/2014/main" id="{00000000-0008-0000-0900-000006000000}"/>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bwMode="auto">
        <a:xfrm>
          <a:off x="6896100" y="127000"/>
          <a:ext cx="1790072" cy="792883"/>
        </a:xfrm>
        <a:prstGeom prst="rect">
          <a:avLst/>
        </a:prstGeom>
        <a:ln>
          <a:noFill/>
        </a:ln>
        <a:extLst>
          <a:ext uri="{53640926-AAD7-44D8-BBD7-CCE9431645EC}">
            <a14:shadowObscured xmlns:a14="http://schemas.microsoft.com/office/drawing/2010/main"/>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285750</xdr:colOff>
      <xdr:row>2</xdr:row>
      <xdr:rowOff>95250</xdr:rowOff>
    </xdr:from>
    <xdr:to>
      <xdr:col>8</xdr:col>
      <xdr:colOff>391583</xdr:colOff>
      <xdr:row>30</xdr:row>
      <xdr:rowOff>21166</xdr:rowOff>
    </xdr:to>
    <xdr:graphicFrame macro="">
      <xdr:nvGraphicFramePr>
        <xdr:cNvPr id="2" name="Chart 1">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539750</xdr:colOff>
      <xdr:row>2</xdr:row>
      <xdr:rowOff>95249</xdr:rowOff>
    </xdr:from>
    <xdr:to>
      <xdr:col>13</xdr:col>
      <xdr:colOff>497416</xdr:colOff>
      <xdr:row>29</xdr:row>
      <xdr:rowOff>148166</xdr:rowOff>
    </xdr:to>
    <mc:AlternateContent xmlns:mc="http://schemas.openxmlformats.org/markup-compatibility/2006">
      <mc:Choice xmlns:cx1="http://schemas.microsoft.com/office/drawing/2015/9/8/chartex" Requires="cx1">
        <xdr:graphicFrame macro="">
          <xdr:nvGraphicFramePr>
            <xdr:cNvPr id="4" name="Chart 3">
              <a:extLst>
                <a:ext uri="{FF2B5EF4-FFF2-40B4-BE49-F238E27FC236}">
                  <a16:creationId xmlns:a16="http://schemas.microsoft.com/office/drawing/2014/main" id="{00000000-0008-0000-0A00-000004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7550150" y="1733549"/>
              <a:ext cx="4339166" cy="5196417"/>
            </a:xfrm>
            <a:prstGeom prst="rect">
              <a:avLst/>
            </a:prstGeom>
            <a:solidFill>
              <a:prstClr val="white"/>
            </a:solidFill>
            <a:ln w="1">
              <a:solidFill>
                <a:prstClr val="green"/>
              </a:solidFill>
            </a:ln>
          </xdr:spPr>
          <xdr:txBody>
            <a:bodyPr vertOverflow="clip" horzOverflow="clip"/>
            <a:lstStyle/>
            <a:p>
              <a:r>
                <a:rPr lang="en-GB" sz="1100"/>
                <a:t>This chart isn't available in your version of Excel.
Editing this shape or saving this workbook into a different file format will permanently break the chart.</a:t>
              </a:r>
            </a:p>
          </xdr:txBody>
        </xdr:sp>
      </mc:Fallback>
    </mc:AlternateContent>
    <xdr:clientData/>
  </xdr:twoCellAnchor>
  <xdr:twoCellAnchor editAs="oneCell">
    <xdr:from>
      <xdr:col>11</xdr:col>
      <xdr:colOff>38100</xdr:colOff>
      <xdr:row>0</xdr:row>
      <xdr:rowOff>345010</xdr:rowOff>
    </xdr:from>
    <xdr:to>
      <xdr:col>12</xdr:col>
      <xdr:colOff>723900</xdr:colOff>
      <xdr:row>0</xdr:row>
      <xdr:rowOff>868219</xdr:rowOff>
    </xdr:to>
    <xdr:pic>
      <xdr:nvPicPr>
        <xdr:cNvPr id="6" name="Picture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9677400" y="345010"/>
          <a:ext cx="1562100" cy="523209"/>
        </a:xfrm>
        <a:prstGeom prst="rect">
          <a:avLst/>
        </a:prstGeom>
      </xdr:spPr>
    </xdr:pic>
    <xdr:clientData/>
  </xdr:twoCellAnchor>
  <xdr:twoCellAnchor editAs="oneCell">
    <xdr:from>
      <xdr:col>8</xdr:col>
      <xdr:colOff>685800</xdr:colOff>
      <xdr:row>0</xdr:row>
      <xdr:rowOff>152400</xdr:rowOff>
    </xdr:from>
    <xdr:to>
      <xdr:col>10</xdr:col>
      <xdr:colOff>723272</xdr:colOff>
      <xdr:row>0</xdr:row>
      <xdr:rowOff>945283</xdr:rowOff>
    </xdr:to>
    <xdr:pic>
      <xdr:nvPicPr>
        <xdr:cNvPr id="7" name="Picture 6" descr="A picture containing application&#10;&#10;Description automatically generated">
          <a:extLst>
            <a:ext uri="{FF2B5EF4-FFF2-40B4-BE49-F238E27FC236}">
              <a16:creationId xmlns:a16="http://schemas.microsoft.com/office/drawing/2014/main" id="{00000000-0008-0000-0A00-000007000000}"/>
            </a:ext>
          </a:extLst>
        </xdr:cNvPr>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bwMode="auto">
        <a:xfrm>
          <a:off x="7696200" y="152400"/>
          <a:ext cx="1790072" cy="792883"/>
        </a:xfrm>
        <a:prstGeom prst="rect">
          <a:avLst/>
        </a:prstGeom>
        <a:ln>
          <a:noFill/>
        </a:ln>
        <a:extLst>
          <a:ext uri="{53640926-AAD7-44D8-BBD7-CCE9431645EC}">
            <a14:shadowObscured xmlns:a14="http://schemas.microsoft.com/office/drawing/2010/main"/>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8</xdr:col>
      <xdr:colOff>227543</xdr:colOff>
      <xdr:row>2</xdr:row>
      <xdr:rowOff>137583</xdr:rowOff>
    </xdr:from>
    <xdr:to>
      <xdr:col>13</xdr:col>
      <xdr:colOff>402167</xdr:colOff>
      <xdr:row>30</xdr:row>
      <xdr:rowOff>179916</xdr:rowOff>
    </xdr:to>
    <mc:AlternateContent xmlns:mc="http://schemas.openxmlformats.org/markup-compatibility/2006">
      <mc:Choice xmlns:cx1="http://schemas.microsoft.com/office/drawing/2015/9/8/chartex" Requires="cx1">
        <xdr:graphicFrame macro="">
          <xdr:nvGraphicFramePr>
            <xdr:cNvPr id="2" name="Chart 2">
              <a:extLst>
                <a:ext uri="{FF2B5EF4-FFF2-40B4-BE49-F238E27FC236}">
                  <a16:creationId xmlns:a16="http://schemas.microsoft.com/office/drawing/2014/main" id="{00000000-0008-0000-0B00-000002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6831543" y="1775883"/>
              <a:ext cx="4302124" cy="5376333"/>
            </a:xfrm>
            <a:prstGeom prst="rect">
              <a:avLst/>
            </a:prstGeom>
            <a:solidFill>
              <a:prstClr val="white"/>
            </a:solidFill>
            <a:ln w="1">
              <a:solidFill>
                <a:prstClr val="green"/>
              </a:solidFill>
            </a:ln>
          </xdr:spPr>
          <xdr:txBody>
            <a:bodyPr vertOverflow="clip" horzOverflow="clip"/>
            <a:lstStyle/>
            <a:p>
              <a:r>
                <a:rPr lang="en-GB"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0</xdr:col>
      <xdr:colOff>232833</xdr:colOff>
      <xdr:row>2</xdr:row>
      <xdr:rowOff>125941</xdr:rowOff>
    </xdr:from>
    <xdr:to>
      <xdr:col>7</xdr:col>
      <xdr:colOff>656166</xdr:colOff>
      <xdr:row>31</xdr:row>
      <xdr:rowOff>10583</xdr:rowOff>
    </xdr:to>
    <xdr:graphicFrame macro="">
      <xdr:nvGraphicFramePr>
        <xdr:cNvPr id="3" name="Chart 1">
          <a:extLst>
            <a:ext uri="{FF2B5EF4-FFF2-40B4-BE49-F238E27FC236}">
              <a16:creationId xmlns:a16="http://schemas.microsoft.com/office/drawing/2014/main" id="{00000000-0008-0000-0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10</xdr:col>
      <xdr:colOff>736600</xdr:colOff>
      <xdr:row>0</xdr:row>
      <xdr:rowOff>319610</xdr:rowOff>
    </xdr:from>
    <xdr:to>
      <xdr:col>12</xdr:col>
      <xdr:colOff>647700</xdr:colOff>
      <xdr:row>0</xdr:row>
      <xdr:rowOff>842819</xdr:rowOff>
    </xdr:to>
    <xdr:pic>
      <xdr:nvPicPr>
        <xdr:cNvPr id="5" name="Picture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8991600" y="319610"/>
          <a:ext cx="1562100" cy="523209"/>
        </a:xfrm>
        <a:prstGeom prst="rect">
          <a:avLst/>
        </a:prstGeom>
      </xdr:spPr>
    </xdr:pic>
    <xdr:clientData/>
  </xdr:twoCellAnchor>
  <xdr:twoCellAnchor editAs="oneCell">
    <xdr:from>
      <xdr:col>8</xdr:col>
      <xdr:colOff>457200</xdr:colOff>
      <xdr:row>0</xdr:row>
      <xdr:rowOff>152400</xdr:rowOff>
    </xdr:from>
    <xdr:to>
      <xdr:col>10</xdr:col>
      <xdr:colOff>596272</xdr:colOff>
      <xdr:row>0</xdr:row>
      <xdr:rowOff>945283</xdr:rowOff>
    </xdr:to>
    <xdr:pic>
      <xdr:nvPicPr>
        <xdr:cNvPr id="6" name="Picture 5" descr="A picture containing application&#10;&#10;Description automatically generated">
          <a:extLst>
            <a:ext uri="{FF2B5EF4-FFF2-40B4-BE49-F238E27FC236}">
              <a16:creationId xmlns:a16="http://schemas.microsoft.com/office/drawing/2014/main" id="{00000000-0008-0000-0B00-000006000000}"/>
            </a:ext>
          </a:extLst>
        </xdr:cNvPr>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bwMode="auto">
        <a:xfrm>
          <a:off x="7061200" y="152400"/>
          <a:ext cx="1790072" cy="792883"/>
        </a:xfrm>
        <a:prstGeom prst="rect">
          <a:avLst/>
        </a:prstGeom>
        <a:ln>
          <a:noFill/>
        </a:ln>
        <a:extLst>
          <a:ext uri="{53640926-AAD7-44D8-BBD7-CCE9431645EC}">
            <a14:shadowObscured xmlns:a14="http://schemas.microsoft.com/office/drawing/2010/main"/>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2664939-62F5-4348-8151-3EED025F1ECE}" name="Table2" displayName="Table2" ref="B4:E14" totalsRowShown="0" headerRowDxfId="5" dataDxfId="4">
  <tableColumns count="4">
    <tableColumn id="1" xr3:uid="{0821B1A7-9669-491D-9EC5-041CF53ECEFD}" name="Scope and Type of Emissions" dataDxfId="3">
      <calculatedColumnFormula>'HIDE - Calculations'!J16</calculatedColumnFormula>
    </tableColumn>
    <tableColumn id="2" xr3:uid="{D9C01856-B3AC-4643-9C1F-7D4FB409239F}" name="Tonnes CO2e _x000a_Business Emissions" dataDxfId="2">
      <calculatedColumnFormula>'HIDE - Calculations'!N16</calculatedColumnFormula>
    </tableColumn>
    <tableColumn id="3" xr3:uid="{20B696A3-8729-4A44-A601-D76526FA9A63}" name="kg CO2e / kg _x000a_fish harvested" dataDxfId="1">
      <calculatedColumnFormula>'HIDE - Calculations'!L16</calculatedColumnFormula>
    </tableColumn>
    <tableColumn id="4" xr3:uid="{80ACD746-4626-480C-9201-140596E21E93}" name="kg CO2e / kg _x000a_saleable fish" dataDxfId="0">
      <calculatedColumnFormula>'HIDE - Calculations'!M16</calculatedColumnFormula>
    </tableColumn>
  </tableColumns>
  <tableStyleInfo name="TableStyleMedium16" showFirstColumn="0" showLastColumn="0" showRowStripes="1" showColumnStripes="0"/>
</table>
</file>

<file path=xl/theme/theme1.xml><?xml version="1.0" encoding="utf-8"?>
<a:theme xmlns:a="http://schemas.openxmlformats.org/drawingml/2006/main" name="Office Theme">
  <a:themeElements>
    <a:clrScheme name="Blue Warm">
      <a:dk1>
        <a:sysClr val="windowText" lastClr="000000"/>
      </a:dk1>
      <a:lt1>
        <a:sysClr val="window" lastClr="FFFFFF"/>
      </a:lt1>
      <a:dk2>
        <a:srgbClr val="242852"/>
      </a:dk2>
      <a:lt2>
        <a:srgbClr val="ACCBF9"/>
      </a:lt2>
      <a:accent1>
        <a:srgbClr val="4A66AC"/>
      </a:accent1>
      <a:accent2>
        <a:srgbClr val="629DD1"/>
      </a:accent2>
      <a:accent3>
        <a:srgbClr val="297FD5"/>
      </a:accent3>
      <a:accent4>
        <a:srgbClr val="7F8FA9"/>
      </a:accent4>
      <a:accent5>
        <a:srgbClr val="5AA2AE"/>
      </a:accent5>
      <a:accent6>
        <a:srgbClr val="9D90A0"/>
      </a:accent6>
      <a:hlink>
        <a:srgbClr val="9454C3"/>
      </a:hlink>
      <a:folHlink>
        <a:srgbClr val="3EBBF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1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8" Type="http://schemas.openxmlformats.org/officeDocument/2006/relationships/image" Target="../media/image4.emf"/><Relationship Id="rId3" Type="http://schemas.openxmlformats.org/officeDocument/2006/relationships/package" Target="../embeddings/Microsoft_Word_Document.docx"/><Relationship Id="rId7" Type="http://schemas.openxmlformats.org/officeDocument/2006/relationships/package" Target="../embeddings/Microsoft_Word_Document2.docx"/><Relationship Id="rId2" Type="http://schemas.openxmlformats.org/officeDocument/2006/relationships/vmlDrawing" Target="../drawings/vmlDrawing1.vml"/><Relationship Id="rId1" Type="http://schemas.openxmlformats.org/officeDocument/2006/relationships/drawing" Target="../drawings/drawing2.xml"/><Relationship Id="rId6" Type="http://schemas.openxmlformats.org/officeDocument/2006/relationships/image" Target="../media/image3.emf"/><Relationship Id="rId5" Type="http://schemas.openxmlformats.org/officeDocument/2006/relationships/package" Target="../embeddings/Microsoft_Word_Document1.docx"/><Relationship Id="rId10" Type="http://schemas.openxmlformats.org/officeDocument/2006/relationships/image" Target="../media/image5.emf"/><Relationship Id="rId4" Type="http://schemas.openxmlformats.org/officeDocument/2006/relationships/image" Target="../media/image2.emf"/><Relationship Id="rId9" Type="http://schemas.openxmlformats.org/officeDocument/2006/relationships/package" Target="../embeddings/Microsoft_Word_Document3.docx"/></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3C865B-AE8B-7B46-A831-75EAE57BCDA3}">
  <sheetPr>
    <tabColor rgb="FFFFFC00"/>
  </sheetPr>
  <dimension ref="A1:E45"/>
  <sheetViews>
    <sheetView zoomScaleNormal="100" workbookViewId="0">
      <pane ySplit="1" topLeftCell="A2" activePane="bottomLeft" state="frozen"/>
      <selection pane="bottomLeft" activeCell="C7" sqref="C7"/>
    </sheetView>
  </sheetViews>
  <sheetFormatPr baseColWidth="10" defaultRowHeight="15" x14ac:dyDescent="0.2"/>
  <cols>
    <col min="1" max="1" width="16.5" style="23" customWidth="1"/>
    <col min="2" max="2" width="19.1640625" customWidth="1"/>
    <col min="3" max="3" width="17.5" style="23" customWidth="1"/>
    <col min="4" max="4" width="45.33203125" customWidth="1"/>
    <col min="5" max="5" width="112.83203125" customWidth="1"/>
  </cols>
  <sheetData>
    <row r="1" spans="1:5" ht="30" customHeight="1" x14ac:dyDescent="0.2">
      <c r="A1" s="194" t="s">
        <v>179</v>
      </c>
      <c r="B1" s="194"/>
      <c r="C1" s="194"/>
      <c r="D1" s="194"/>
      <c r="E1" s="194"/>
    </row>
    <row r="2" spans="1:5" s="122" customFormat="1" ht="20" customHeight="1" x14ac:dyDescent="0.2">
      <c r="A2" s="121" t="s">
        <v>180</v>
      </c>
      <c r="B2" s="121" t="s">
        <v>181</v>
      </c>
      <c r="C2" s="121" t="s">
        <v>182</v>
      </c>
      <c r="D2" s="121" t="s">
        <v>183</v>
      </c>
      <c r="E2" s="121" t="s">
        <v>184</v>
      </c>
    </row>
    <row r="3" spans="1:5" x14ac:dyDescent="0.2">
      <c r="A3" s="123">
        <v>0.1</v>
      </c>
      <c r="B3" s="124" t="s">
        <v>185</v>
      </c>
      <c r="C3" s="125">
        <v>44434</v>
      </c>
      <c r="D3" t="s">
        <v>189</v>
      </c>
      <c r="E3" s="126" t="s">
        <v>186</v>
      </c>
    </row>
    <row r="4" spans="1:5" x14ac:dyDescent="0.2">
      <c r="A4" s="127">
        <v>0.2</v>
      </c>
      <c r="B4" t="s">
        <v>187</v>
      </c>
      <c r="C4" s="128">
        <v>44518</v>
      </c>
      <c r="D4" t="s">
        <v>190</v>
      </c>
      <c r="E4" s="129" t="s">
        <v>188</v>
      </c>
    </row>
    <row r="5" spans="1:5" x14ac:dyDescent="0.2">
      <c r="A5" s="127">
        <v>0.3</v>
      </c>
      <c r="B5" t="s">
        <v>187</v>
      </c>
      <c r="C5" s="128">
        <v>44537</v>
      </c>
      <c r="D5" t="s">
        <v>191</v>
      </c>
      <c r="E5" s="129" t="s">
        <v>192</v>
      </c>
    </row>
    <row r="6" spans="1:5" x14ac:dyDescent="0.2">
      <c r="A6" s="127">
        <v>0.4</v>
      </c>
      <c r="B6" t="s">
        <v>187</v>
      </c>
      <c r="C6" s="128">
        <v>44553</v>
      </c>
      <c r="D6" t="s">
        <v>234</v>
      </c>
      <c r="E6" s="129" t="s">
        <v>235</v>
      </c>
    </row>
    <row r="7" spans="1:5" x14ac:dyDescent="0.2">
      <c r="A7" s="224">
        <v>1</v>
      </c>
      <c r="B7" t="s">
        <v>187</v>
      </c>
      <c r="C7" s="128">
        <v>44686</v>
      </c>
      <c r="D7" t="s">
        <v>243</v>
      </c>
      <c r="E7" s="129" t="s">
        <v>244</v>
      </c>
    </row>
    <row r="8" spans="1:5" x14ac:dyDescent="0.2">
      <c r="A8" s="127"/>
      <c r="C8" s="128"/>
      <c r="D8" s="1"/>
      <c r="E8" s="129"/>
    </row>
    <row r="9" spans="1:5" x14ac:dyDescent="0.2">
      <c r="A9" s="127"/>
      <c r="C9" s="128"/>
      <c r="E9" s="129"/>
    </row>
    <row r="10" spans="1:5" x14ac:dyDescent="0.2">
      <c r="A10" s="127"/>
      <c r="C10" s="128"/>
      <c r="E10" s="129"/>
    </row>
    <row r="11" spans="1:5" x14ac:dyDescent="0.2">
      <c r="A11" s="127"/>
      <c r="C11" s="128"/>
      <c r="E11" s="129"/>
    </row>
    <row r="12" spans="1:5" x14ac:dyDescent="0.2">
      <c r="A12" s="127"/>
      <c r="C12" s="128"/>
      <c r="E12" s="129"/>
    </row>
    <row r="13" spans="1:5" x14ac:dyDescent="0.2">
      <c r="A13" s="127"/>
      <c r="C13" s="128"/>
      <c r="E13" s="129"/>
    </row>
    <row r="14" spans="1:5" x14ac:dyDescent="0.2">
      <c r="A14" s="127"/>
      <c r="C14" s="128"/>
      <c r="E14" s="129"/>
    </row>
    <row r="15" spans="1:5" x14ac:dyDescent="0.2">
      <c r="A15" s="127"/>
      <c r="C15" s="128"/>
      <c r="E15" s="129"/>
    </row>
    <row r="16" spans="1:5" x14ac:dyDescent="0.2">
      <c r="A16" s="130"/>
      <c r="B16" s="131"/>
      <c r="C16" s="132"/>
      <c r="D16" s="131"/>
      <c r="E16" s="133"/>
    </row>
    <row r="17" spans="1:4" x14ac:dyDescent="0.2">
      <c r="A17" s="134"/>
      <c r="C17" s="128"/>
    </row>
    <row r="18" spans="1:4" x14ac:dyDescent="0.2">
      <c r="B18" s="23"/>
      <c r="D18" s="23"/>
    </row>
    <row r="19" spans="1:4" x14ac:dyDescent="0.2">
      <c r="B19" s="23"/>
      <c r="D19" s="23"/>
    </row>
    <row r="20" spans="1:4" x14ac:dyDescent="0.2">
      <c r="B20" s="23"/>
      <c r="D20" s="23"/>
    </row>
    <row r="21" spans="1:4" x14ac:dyDescent="0.2">
      <c r="B21" s="23"/>
      <c r="D21" s="23"/>
    </row>
    <row r="22" spans="1:4" x14ac:dyDescent="0.2">
      <c r="B22" s="23"/>
      <c r="D22" s="23"/>
    </row>
    <row r="23" spans="1:4" x14ac:dyDescent="0.2">
      <c r="B23" s="23"/>
      <c r="D23" s="23"/>
    </row>
    <row r="24" spans="1:4" x14ac:dyDescent="0.2">
      <c r="B24" s="23"/>
      <c r="D24" s="23"/>
    </row>
    <row r="25" spans="1:4" x14ac:dyDescent="0.2">
      <c r="B25" s="23"/>
      <c r="D25" s="23"/>
    </row>
    <row r="26" spans="1:4" x14ac:dyDescent="0.2">
      <c r="B26" s="23"/>
      <c r="D26" s="23"/>
    </row>
    <row r="27" spans="1:4" x14ac:dyDescent="0.2">
      <c r="B27" s="23"/>
      <c r="D27" s="23"/>
    </row>
    <row r="28" spans="1:4" x14ac:dyDescent="0.2">
      <c r="B28" s="23"/>
      <c r="D28" s="23"/>
    </row>
    <row r="29" spans="1:4" x14ac:dyDescent="0.2">
      <c r="B29" s="23"/>
      <c r="D29" s="23"/>
    </row>
    <row r="30" spans="1:4" x14ac:dyDescent="0.2">
      <c r="B30" s="23"/>
      <c r="D30" s="23"/>
    </row>
    <row r="31" spans="1:4" x14ac:dyDescent="0.2">
      <c r="B31" s="23"/>
      <c r="D31" s="23"/>
    </row>
    <row r="32" spans="1:4" x14ac:dyDescent="0.2">
      <c r="B32" s="23"/>
      <c r="D32" s="23"/>
    </row>
    <row r="33" spans="1:4" x14ac:dyDescent="0.2">
      <c r="B33" s="23"/>
      <c r="D33" s="23"/>
    </row>
    <row r="34" spans="1:4" x14ac:dyDescent="0.2">
      <c r="A34"/>
    </row>
    <row r="35" spans="1:4" x14ac:dyDescent="0.2">
      <c r="A35"/>
    </row>
    <row r="36" spans="1:4" x14ac:dyDescent="0.2">
      <c r="A36"/>
    </row>
    <row r="44" spans="1:4" x14ac:dyDescent="0.2">
      <c r="B44" s="137"/>
    </row>
    <row r="45" spans="1:4" x14ac:dyDescent="0.2">
      <c r="A45" s="136"/>
    </row>
  </sheetData>
  <sheetProtection algorithmName="SHA-512" hashValue="J5NSAv5iF9ySHK40JOdPoH5swuyEWcTbHFyTBWG3VL+JnsimyAO1c/DXLen64oFFMm9MKuRVs0yMMcA5y9GLyw==" saltValue="Ly2mtOtKStK973vO+oC1qQ==" spinCount="100000" sheet="1" objects="1" scenarios="1" selectLockedCells="1" selectUnlockedCells="1"/>
  <mergeCells count="1">
    <mergeCell ref="A1:E1"/>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40005-2DB5-4B77-BAD6-7F087F37993E}">
  <sheetPr>
    <tabColor theme="4" tint="0.39997558519241921"/>
  </sheetPr>
  <dimension ref="B1:L36"/>
  <sheetViews>
    <sheetView showGridLines="0" zoomScaleNormal="100" workbookViewId="0">
      <selection activeCell="C10" sqref="C10"/>
    </sheetView>
  </sheetViews>
  <sheetFormatPr baseColWidth="10" defaultColWidth="9.1640625" defaultRowHeight="15" x14ac:dyDescent="0.2"/>
  <cols>
    <col min="1" max="1" width="9.1640625" style="27" customWidth="1"/>
    <col min="2" max="2" width="80.83203125" style="27" customWidth="1"/>
    <col min="3" max="3" width="35.83203125" style="27" customWidth="1"/>
    <col min="4" max="4" width="15.83203125" style="27" customWidth="1"/>
    <col min="5" max="5" width="9.1640625" style="27" customWidth="1"/>
    <col min="6" max="6" width="25.6640625" style="27" hidden="1" customWidth="1"/>
    <col min="7" max="9" width="20.6640625" style="27" hidden="1" customWidth="1"/>
    <col min="10" max="10" width="19.83203125" style="27" customWidth="1"/>
    <col min="11" max="12" width="9.1640625" style="27" customWidth="1"/>
    <col min="13" max="16384" width="9.1640625" style="27"/>
  </cols>
  <sheetData>
    <row r="1" spans="2:12" ht="80" customHeight="1" x14ac:dyDescent="0.2">
      <c r="B1" s="202" t="s">
        <v>233</v>
      </c>
      <c r="C1" s="202"/>
      <c r="D1" s="202"/>
      <c r="F1" s="185" t="s">
        <v>176</v>
      </c>
    </row>
    <row r="2" spans="2:12" ht="40" customHeight="1" thickBot="1" x14ac:dyDescent="0.25">
      <c r="B2" s="206" t="s">
        <v>119</v>
      </c>
      <c r="C2" s="206"/>
      <c r="D2" s="206"/>
    </row>
    <row r="3" spans="2:12" ht="15" customHeight="1" thickBot="1" x14ac:dyDescent="0.25">
      <c r="E3" s="148"/>
      <c r="F3" s="186" t="s">
        <v>113</v>
      </c>
      <c r="H3" s="169"/>
      <c r="I3" s="65"/>
      <c r="J3" s="65"/>
    </row>
    <row r="4" spans="2:12" ht="16" thickTop="1" x14ac:dyDescent="0.2">
      <c r="B4" s="208" t="s">
        <v>216</v>
      </c>
      <c r="C4" s="209"/>
      <c r="D4" s="210"/>
      <c r="H4" s="169"/>
      <c r="I4" s="65"/>
      <c r="J4" s="65"/>
    </row>
    <row r="5" spans="2:12" ht="15" customHeight="1" x14ac:dyDescent="0.2">
      <c r="B5" s="211"/>
      <c r="C5" s="212"/>
      <c r="D5" s="213"/>
      <c r="E5" s="148"/>
      <c r="F5" s="28"/>
      <c r="H5" s="169"/>
      <c r="I5" s="65"/>
      <c r="J5" s="65"/>
    </row>
    <row r="6" spans="2:12" ht="15" customHeight="1" x14ac:dyDescent="0.2">
      <c r="B6" s="214"/>
      <c r="C6" s="215"/>
      <c r="D6" s="216"/>
      <c r="G6" s="65"/>
      <c r="H6" s="65"/>
      <c r="I6" s="65"/>
    </row>
    <row r="7" spans="2:12" ht="15" customHeight="1" x14ac:dyDescent="0.25">
      <c r="B7" s="103"/>
      <c r="C7" s="90"/>
      <c r="G7" s="65"/>
      <c r="H7" s="65"/>
      <c r="I7" s="65"/>
    </row>
    <row r="8" spans="2:12" ht="35" customHeight="1" thickBot="1" x14ac:dyDescent="0.3">
      <c r="B8" s="217" t="s">
        <v>154</v>
      </c>
      <c r="C8" s="217"/>
      <c r="D8" s="217"/>
      <c r="G8" s="65"/>
      <c r="H8" s="65"/>
      <c r="I8" s="65"/>
    </row>
    <row r="9" spans="2:12" ht="15" customHeight="1" x14ac:dyDescent="0.2">
      <c r="B9" s="152" t="s">
        <v>153</v>
      </c>
      <c r="C9" s="104"/>
      <c r="D9" s="105"/>
      <c r="G9" s="65"/>
      <c r="H9" s="65"/>
      <c r="I9" s="65"/>
    </row>
    <row r="10" spans="2:12" ht="16" x14ac:dyDescent="0.2">
      <c r="B10" s="120" t="s">
        <v>217</v>
      </c>
      <c r="C10" s="106"/>
      <c r="D10" s="105" t="s">
        <v>39</v>
      </c>
      <c r="F10" s="27" t="s">
        <v>71</v>
      </c>
      <c r="G10" s="169"/>
      <c r="H10" s="65"/>
      <c r="I10" s="65"/>
    </row>
    <row r="11" spans="2:12" ht="16" x14ac:dyDescent="0.2">
      <c r="B11" s="120" t="s">
        <v>218</v>
      </c>
      <c r="C11" s="107" t="s">
        <v>196</v>
      </c>
      <c r="D11" s="105"/>
      <c r="F11" s="27" t="s">
        <v>67</v>
      </c>
      <c r="G11" s="169">
        <f>'Scope 3 Processing &amp; Transport'!$C$10*'Business Details'!$C$8*'Scope 2'!$C$9/1000*SUMIF('HIDE Background Data Indices'!$A$53:$A$60,'Scope 3 Processing &amp; Transport'!$C$11,'HIDE Background Data Indices'!$B$53:$B$60)</f>
        <v>0</v>
      </c>
      <c r="H11" s="80" t="e">
        <f>G11/'Business Details'!$C$8</f>
        <v>#DIV/0!</v>
      </c>
      <c r="I11" s="80" t="e">
        <f>G11/'Business Details'!$C$8/'Scope 2'!$C$9/'Scope 3 Processing &amp; Transport'!$C$19</f>
        <v>#DIV/0!</v>
      </c>
      <c r="K11" s="192"/>
      <c r="L11" s="192"/>
    </row>
    <row r="12" spans="2:12" ht="16" x14ac:dyDescent="0.2">
      <c r="B12" s="120" t="s">
        <v>219</v>
      </c>
      <c r="C12" s="106"/>
      <c r="D12" s="105" t="s">
        <v>39</v>
      </c>
      <c r="G12" s="188">
        <f>'HIDE - Calculations'!D62</f>
        <v>0</v>
      </c>
      <c r="H12" s="189" t="e">
        <f>'HIDE - Calculations'!E62</f>
        <v>#DIV/0!</v>
      </c>
      <c r="I12" s="189" t="e">
        <f>'HIDE - Calculations'!F62</f>
        <v>#DIV/0!</v>
      </c>
    </row>
    <row r="13" spans="2:12" ht="16" x14ac:dyDescent="0.2">
      <c r="B13" s="120" t="s">
        <v>220</v>
      </c>
      <c r="C13" s="107" t="s">
        <v>196</v>
      </c>
      <c r="D13" s="105"/>
      <c r="F13" s="27" t="s">
        <v>68</v>
      </c>
      <c r="G13" s="169">
        <f>'Scope 3 Processing &amp; Transport'!$C$12*'Business Details'!$C$8*'Scope 2'!$C$9/1000*SUMIF('HIDE Background Data Indices'!$A$53:$A$60,'Scope 3 Processing &amp; Transport'!$C$13,'HIDE Background Data Indices'!$B$53:$B$60)</f>
        <v>0</v>
      </c>
      <c r="H13" s="80" t="e">
        <f>G13/'Business Details'!$C$8</f>
        <v>#DIV/0!</v>
      </c>
      <c r="I13" s="80" t="e">
        <f>G13/'Business Details'!$C$8/'Scope 2'!$C$9/'Scope 3 Processing &amp; Transport'!$C$19</f>
        <v>#DIV/0!</v>
      </c>
      <c r="K13" s="192"/>
      <c r="L13" s="192"/>
    </row>
    <row r="14" spans="2:12" x14ac:dyDescent="0.2">
      <c r="B14" s="153"/>
      <c r="C14" s="104"/>
      <c r="D14" s="105"/>
      <c r="G14" s="188">
        <f>'HIDE - Calculations'!D64</f>
        <v>0</v>
      </c>
      <c r="H14" s="189" t="e">
        <f>'HIDE - Calculations'!E64</f>
        <v>#DIV/0!</v>
      </c>
      <c r="I14" s="189" t="e">
        <f>'HIDE - Calculations'!F64</f>
        <v>#DIV/0!</v>
      </c>
    </row>
    <row r="15" spans="2:12" ht="35" customHeight="1" thickBot="1" x14ac:dyDescent="0.3">
      <c r="B15" s="217" t="s">
        <v>70</v>
      </c>
      <c r="C15" s="217"/>
      <c r="D15" s="217"/>
      <c r="G15" s="169"/>
      <c r="H15" s="65"/>
      <c r="I15" s="65"/>
    </row>
    <row r="16" spans="2:12" ht="15" customHeight="1" x14ac:dyDescent="0.2">
      <c r="B16" s="154" t="s">
        <v>221</v>
      </c>
      <c r="C16" s="182" t="s">
        <v>196</v>
      </c>
      <c r="D16" s="105"/>
      <c r="G16" s="169"/>
      <c r="H16" s="65"/>
      <c r="I16" s="65"/>
    </row>
    <row r="17" spans="2:12" ht="16" x14ac:dyDescent="0.2">
      <c r="B17" s="156" t="s">
        <v>222</v>
      </c>
      <c r="C17" s="157" t="s">
        <v>196</v>
      </c>
      <c r="D17" s="105"/>
      <c r="G17" s="169"/>
      <c r="H17" s="65"/>
      <c r="I17" s="65"/>
    </row>
    <row r="18" spans="2:12" ht="15" customHeight="1" x14ac:dyDescent="0.2">
      <c r="C18" s="193"/>
      <c r="D18" s="105"/>
      <c r="F18" s="27" t="s">
        <v>70</v>
      </c>
      <c r="G18" s="169">
        <f>'Business Details'!$C$8*'Scope 2'!$C$9*SUMIF('HIDE Background Data Indices'!$A$88:$A$97,'Scope 3 Processing &amp; Transport'!$C$16,'HIDE Background Data Indices'!$B$88:$B$97)*SUMIF('HIDE Background Data Indices'!$A$65:$A$75,'Scope 3 Processing &amp; Transport'!$C$17,'HIDE Background Data Indices'!$B$65:$B75)</f>
        <v>0</v>
      </c>
      <c r="H18" s="80" t="e">
        <f>G18/'Business Details'!$C$8</f>
        <v>#DIV/0!</v>
      </c>
      <c r="I18" s="80" t="e">
        <f>G18/'Business Details'!$C$8/'Scope 2'!$C$9/'Scope 3 Processing &amp; Transport'!$C$19</f>
        <v>#DIV/0!</v>
      </c>
      <c r="K18" s="192"/>
      <c r="L18" s="192"/>
    </row>
    <row r="19" spans="2:12" ht="16" x14ac:dyDescent="0.2">
      <c r="B19" s="155" t="s">
        <v>100</v>
      </c>
      <c r="C19" s="108"/>
      <c r="D19" s="105" t="s">
        <v>1</v>
      </c>
      <c r="G19" s="188">
        <f>'HIDE - Calculations'!D68</f>
        <v>0</v>
      </c>
      <c r="H19" s="189" t="e">
        <f>'HIDE - Calculations'!E68</f>
        <v>#DIV/0!</v>
      </c>
      <c r="I19" s="189" t="e">
        <f>'HIDE - Calculations'!F68</f>
        <v>#DIV/0!</v>
      </c>
    </row>
    <row r="20" spans="2:12" ht="15" customHeight="1" x14ac:dyDescent="0.2">
      <c r="B20" s="155"/>
      <c r="C20" s="159" t="s">
        <v>223</v>
      </c>
      <c r="D20" s="105"/>
      <c r="G20" s="188"/>
      <c r="H20" s="189"/>
      <c r="I20" s="189"/>
    </row>
    <row r="21" spans="2:12" ht="15" customHeight="1" x14ac:dyDescent="0.2">
      <c r="B21" s="154"/>
      <c r="D21" s="151"/>
      <c r="G21" s="188"/>
      <c r="H21" s="189"/>
      <c r="I21" s="189"/>
    </row>
    <row r="22" spans="2:12" ht="35" customHeight="1" thickBot="1" x14ac:dyDescent="0.3">
      <c r="B22" s="217" t="s">
        <v>155</v>
      </c>
      <c r="C22" s="217"/>
      <c r="D22" s="217"/>
      <c r="G22" s="169"/>
      <c r="H22" s="65"/>
      <c r="I22" s="65"/>
    </row>
    <row r="23" spans="2:12" ht="15" customHeight="1" x14ac:dyDescent="0.2">
      <c r="B23" s="120" t="s">
        <v>224</v>
      </c>
      <c r="C23" s="158"/>
      <c r="D23" s="105" t="s">
        <v>1</v>
      </c>
      <c r="G23" s="169"/>
      <c r="H23" s="65"/>
      <c r="I23" s="65"/>
    </row>
    <row r="24" spans="2:12" ht="30" customHeight="1" x14ac:dyDescent="0.2">
      <c r="B24" s="152" t="s">
        <v>98</v>
      </c>
      <c r="C24" s="104"/>
      <c r="D24" s="105"/>
      <c r="G24" s="169"/>
      <c r="H24" s="65"/>
      <c r="I24" s="65"/>
    </row>
    <row r="25" spans="2:12" ht="15" customHeight="1" x14ac:dyDescent="0.2">
      <c r="B25" s="120" t="s">
        <v>217</v>
      </c>
      <c r="C25" s="106"/>
      <c r="D25" s="105" t="s">
        <v>39</v>
      </c>
      <c r="F25" s="27" t="s">
        <v>72</v>
      </c>
      <c r="G25" s="169"/>
      <c r="H25" s="65"/>
      <c r="I25" s="65"/>
    </row>
    <row r="26" spans="2:12" ht="16" x14ac:dyDescent="0.2">
      <c r="B26" s="120" t="s">
        <v>218</v>
      </c>
      <c r="C26" s="107" t="s">
        <v>196</v>
      </c>
      <c r="D26" s="105"/>
      <c r="F26" s="27" t="s">
        <v>67</v>
      </c>
      <c r="G26" s="169">
        <f>'Scope 3 Processing &amp; Transport'!$C$25*'Business Details'!$C$8*'Scope 2'!$C$9*'Scope 3 Processing &amp; Transport'!$C$19*(1+'Scope 3 Processing &amp; Transport'!$C$23)/1000*SUMIF('HIDE Background Data Indices'!$A$53:$A$60,'Scope 3 Processing &amp; Transport'!$C$26,'HIDE Background Data Indices'!$B$53:$B$60)</f>
        <v>0</v>
      </c>
      <c r="H26" s="80" t="e">
        <f>G26/'Business Details'!$C$8</f>
        <v>#DIV/0!</v>
      </c>
      <c r="I26" s="80" t="e">
        <f>G26/'Business Details'!$C$8/'Scope 2'!$C$9/'Scope 3 Processing &amp; Transport'!$C$19</f>
        <v>#DIV/0!</v>
      </c>
      <c r="K26" s="192"/>
      <c r="L26" s="192"/>
    </row>
    <row r="27" spans="2:12" ht="16" x14ac:dyDescent="0.2">
      <c r="B27" s="120" t="s">
        <v>219</v>
      </c>
      <c r="C27" s="106"/>
      <c r="D27" s="105" t="s">
        <v>39</v>
      </c>
      <c r="G27" s="188">
        <f>'HIDE - Calculations'!D74</f>
        <v>0</v>
      </c>
      <c r="H27" s="189" t="e">
        <f>'HIDE - Calculations'!E74</f>
        <v>#DIV/0!</v>
      </c>
      <c r="I27" s="189" t="e">
        <f>'HIDE - Calculations'!F74</f>
        <v>#DIV/0!</v>
      </c>
    </row>
    <row r="28" spans="2:12" ht="16" x14ac:dyDescent="0.2">
      <c r="B28" s="120" t="s">
        <v>220</v>
      </c>
      <c r="C28" s="107" t="s">
        <v>196</v>
      </c>
      <c r="D28" s="105"/>
      <c r="F28" s="27" t="s">
        <v>68</v>
      </c>
      <c r="G28" s="169">
        <f>'Scope 3 Processing &amp; Transport'!$C$27*'Business Details'!$C$8*'Scope 2'!$C$9*'Scope 3 Processing &amp; Transport'!$C$19*(1+'Scope 3 Processing &amp; Transport'!$C$23)/1000*SUMIF('HIDE Background Data Indices'!$A$53:$A$60,'Scope 3 Processing &amp; Transport'!$C$28,'HIDE Background Data Indices'!$B$53:$B$60)</f>
        <v>0</v>
      </c>
      <c r="H28" s="80" t="e">
        <f>G28/'Business Details'!$C$8</f>
        <v>#DIV/0!</v>
      </c>
      <c r="I28" s="80" t="e">
        <f>G28/'Business Details'!$C$8/'Scope 2'!$C$9/'Scope 3 Processing &amp; Transport'!$C$19</f>
        <v>#DIV/0!</v>
      </c>
      <c r="K28" s="192"/>
      <c r="L28" s="192"/>
    </row>
    <row r="29" spans="2:12" x14ac:dyDescent="0.2">
      <c r="B29" s="120"/>
      <c r="D29" s="105"/>
      <c r="G29" s="188">
        <f>'HIDE - Calculations'!D76</f>
        <v>0</v>
      </c>
      <c r="H29" s="189" t="e">
        <f>'HIDE - Calculations'!E76</f>
        <v>#DIV/0!</v>
      </c>
      <c r="I29" s="189" t="e">
        <f>'HIDE - Calculations'!F76</f>
        <v>#DIV/0!</v>
      </c>
    </row>
    <row r="31" spans="2:12" ht="22" customHeight="1" x14ac:dyDescent="0.2"/>
    <row r="32" spans="2:12" ht="15" customHeight="1" x14ac:dyDescent="0.2">
      <c r="B32" s="207" t="s">
        <v>226</v>
      </c>
      <c r="C32" s="207"/>
      <c r="D32" s="207"/>
    </row>
    <row r="33" spans="2:4" ht="22" customHeight="1" x14ac:dyDescent="0.2"/>
    <row r="34" spans="2:4" ht="15" customHeight="1" x14ac:dyDescent="0.2">
      <c r="B34" s="207" t="s">
        <v>227</v>
      </c>
      <c r="C34" s="207"/>
      <c r="D34" s="207"/>
    </row>
    <row r="35" spans="2:4" ht="22" customHeight="1" x14ac:dyDescent="0.2"/>
    <row r="36" spans="2:4" ht="15" customHeight="1" x14ac:dyDescent="0.2">
      <c r="B36" s="207" t="s">
        <v>225</v>
      </c>
      <c r="C36" s="207"/>
      <c r="D36" s="207"/>
    </row>
  </sheetData>
  <sheetProtection algorithmName="SHA-512" hashValue="AfhEL5zB5lK97P2jQ56aiuTs4xVCVxCAsdYfypOSkE5TA1H2zmWcEHsqeecS9D6ntZSrF3XKMV22XwPOk3u04Q==" saltValue="Z7Hfmf9MOboGrKEqyIUiLg==" spinCount="100000" sheet="1" objects="1" scenarios="1" selectLockedCells="1"/>
  <mergeCells count="9">
    <mergeCell ref="B1:D1"/>
    <mergeCell ref="B32:D32"/>
    <mergeCell ref="B34:D34"/>
    <mergeCell ref="B36:D36"/>
    <mergeCell ref="B2:D2"/>
    <mergeCell ref="B4:D6"/>
    <mergeCell ref="B8:D8"/>
    <mergeCell ref="B22:D22"/>
    <mergeCell ref="B15:D15"/>
  </mergeCells>
  <pageMargins left="0.70866141732283472" right="0.70866141732283472" top="0.74803149606299213" bottom="0.74803149606299213" header="0.31496062992125984" footer="0.31496062992125984"/>
  <pageSetup paperSize="9" scale="81" fitToHeight="2" orientation="landscape" horizontalDpi="0" verticalDpi="0"/>
  <headerFooter>
    <oddHeader>&amp;C&amp;"Calibri,Bold"&amp;12&amp;K002060Blueshift Onshore Aquaculture GHG Emissions Calculator</oddHeader>
    <oddFooter xml:space="preserve">&amp;LFRDC Project 2020-089&amp;RBlueshift Consulting
</oddFooter>
  </headerFooter>
  <rowBreaks count="1" manualBreakCount="1">
    <brk id="29" max="4" man="1"/>
  </rowBreaks>
  <drawing r:id="rId1"/>
  <extLst>
    <ext xmlns:x14="http://schemas.microsoft.com/office/spreadsheetml/2009/9/main" uri="{CCE6A557-97BC-4b89-ADB6-D9C93CAAB3DF}">
      <x14:dataValidations xmlns:xm="http://schemas.microsoft.com/office/excel/2006/main" count="4">
        <x14:dataValidation type="list" allowBlank="1" showInputMessage="1" showErrorMessage="1" xr:uid="{AC2F229E-B6C0-4E7E-86E8-A23768D0DC1E}">
          <x14:formula1>
            <xm:f>'HIDE Background Data Indices'!$A$88:$A$97</xm:f>
          </x14:formula1>
          <xm:sqref>C16</xm:sqref>
        </x14:dataValidation>
        <x14:dataValidation type="list" allowBlank="1" showInputMessage="1" showErrorMessage="1" xr:uid="{3A422C62-53B6-4A7E-A9FB-7896BCE94AF8}">
          <x14:formula1>
            <xm:f>'HIDE Background Data Indices'!$A$65:$A$75</xm:f>
          </x14:formula1>
          <xm:sqref>C17</xm:sqref>
        </x14:dataValidation>
        <x14:dataValidation type="list" allowBlank="1" showInputMessage="1" showErrorMessage="1" xr:uid="{6E6FB046-007B-42A3-AE20-0BBE4D0C991A}">
          <x14:formula1>
            <xm:f>'HIDE Background Data Indices'!$A$53:$A$60</xm:f>
          </x14:formula1>
          <xm:sqref>C29</xm:sqref>
        </x14:dataValidation>
        <x14:dataValidation type="list" allowBlank="1" showInputMessage="1" showErrorMessage="1" xr:uid="{F7BDA0EA-F53C-F643-B6D2-B70C433DF916}">
          <x14:formula1>
            <xm:f>'HIDE Background Data Indices'!$A$52:$A$60</xm:f>
          </x14:formula1>
          <xm:sqref>C11 C13 C26 C28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1391F7-913B-FF46-A841-E2C079C7FD87}">
  <sheetPr>
    <tabColor theme="8"/>
    <pageSetUpPr fitToPage="1"/>
  </sheetPr>
  <dimension ref="B1:M2"/>
  <sheetViews>
    <sheetView showGridLines="0" zoomScaleNormal="100" workbookViewId="0">
      <selection sqref="A1:XFD1048576"/>
    </sheetView>
  </sheetViews>
  <sheetFormatPr baseColWidth="10" defaultRowHeight="15" x14ac:dyDescent="0.2"/>
  <cols>
    <col min="1" max="15" width="11.5" customWidth="1"/>
  </cols>
  <sheetData>
    <row r="1" spans="2:13" ht="89" customHeight="1" x14ac:dyDescent="0.2">
      <c r="B1" s="219" t="s">
        <v>233</v>
      </c>
      <c r="C1" s="219"/>
      <c r="D1" s="219"/>
      <c r="E1" s="219"/>
      <c r="F1" s="219"/>
      <c r="G1" s="219"/>
      <c r="H1" s="219"/>
      <c r="I1" s="219"/>
      <c r="J1" s="219"/>
      <c r="K1" s="219"/>
      <c r="L1" s="219"/>
      <c r="M1" s="219"/>
    </row>
    <row r="2" spans="2:13" ht="40" customHeight="1" thickBot="1" x14ac:dyDescent="0.3">
      <c r="B2" s="218" t="s">
        <v>177</v>
      </c>
      <c r="C2" s="218"/>
      <c r="D2" s="218"/>
      <c r="E2" s="218"/>
      <c r="F2" s="218"/>
      <c r="G2" s="218"/>
      <c r="H2" s="218"/>
      <c r="I2" s="218"/>
      <c r="J2" s="218"/>
      <c r="K2" s="218"/>
      <c r="L2" s="218"/>
      <c r="M2" s="218"/>
    </row>
  </sheetData>
  <sheetProtection algorithmName="SHA-512" hashValue="jdRUiRWj6VmiYNtfFiok5jgB9q72NscZk+TYQJdA90trRoD6v6weuHmG9KJhvQPMsiFqpVlM251UeObHCwzJ7g==" saltValue="WzY8zzf18nApPqU75ZrFZg==" spinCount="100000" sheet="1" scenarios="1" selectLockedCells="1" selectUnlockedCells="1"/>
  <mergeCells count="2">
    <mergeCell ref="B2:M2"/>
    <mergeCell ref="B1:M1"/>
  </mergeCells>
  <pageMargins left="0.70866141732283472" right="0.70866141732283472" top="0.74803149606299213" bottom="0.74803149606299213" header="0.31496062992125984" footer="0.31496062992125984"/>
  <pageSetup paperSize="9" scale="76" orientation="landscape" horizontalDpi="0" verticalDpi="0"/>
  <headerFooter>
    <oddHeader>&amp;C&amp;"Calibri (Body),Bold"&amp;12&amp;K002060Blueshift Onshore Aquaculture GHG Emissions Calculator</oddHeader>
    <oddFooter xml:space="preserve">&amp;LFRDC Project 2020-089&amp;RBlueshift Consulting
</oddFoot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C5F9F-FC86-354D-9906-4DD9A37761FC}">
  <sheetPr>
    <tabColor theme="8"/>
    <pageSetUpPr fitToPage="1"/>
  </sheetPr>
  <dimension ref="B1:M2"/>
  <sheetViews>
    <sheetView showGridLines="0" zoomScaleNormal="100" workbookViewId="0">
      <selection sqref="A1:XFD1048576"/>
    </sheetView>
  </sheetViews>
  <sheetFormatPr baseColWidth="10" defaultRowHeight="15" x14ac:dyDescent="0.2"/>
  <sheetData>
    <row r="1" spans="2:13" ht="89" customHeight="1" x14ac:dyDescent="0.2">
      <c r="B1" s="219" t="s">
        <v>233</v>
      </c>
      <c r="C1" s="219"/>
      <c r="D1" s="219"/>
      <c r="E1" s="219"/>
      <c r="F1" s="219"/>
      <c r="G1" s="219"/>
      <c r="H1" s="219"/>
      <c r="I1" s="219"/>
      <c r="J1" s="219"/>
      <c r="K1" s="219"/>
      <c r="L1" s="219"/>
      <c r="M1" s="219"/>
    </row>
    <row r="2" spans="2:13" ht="40" customHeight="1" thickBot="1" x14ac:dyDescent="0.25">
      <c r="B2" s="220" t="s">
        <v>178</v>
      </c>
      <c r="C2" s="220"/>
      <c r="D2" s="220"/>
      <c r="E2" s="220"/>
      <c r="F2" s="220"/>
      <c r="G2" s="220"/>
      <c r="H2" s="220"/>
      <c r="I2" s="220"/>
      <c r="J2" s="220"/>
      <c r="K2" s="220"/>
      <c r="L2" s="220"/>
      <c r="M2" s="220"/>
    </row>
  </sheetData>
  <sheetProtection algorithmName="SHA-512" hashValue="EN71N478aHbY4YHfBD8JFYK61ITmDi3CSOPGbl4bwsscs7/9D1s4W4CbFpepTlk//pIQ4hb8frlTg9G448wmoQ==" saltValue="br7Gwzi8f0fCIf+RtkYgkw==" spinCount="100000" sheet="1" scenarios="1" selectLockedCells="1" selectUnlockedCells="1"/>
  <mergeCells count="2">
    <mergeCell ref="B2:M2"/>
    <mergeCell ref="B1:M1"/>
  </mergeCells>
  <pageMargins left="0.70866141732283472" right="0.70866141732283472" top="0.74803149606299213" bottom="0.74803149606299213" header="0.31496062992125984" footer="0.31496062992125984"/>
  <pageSetup paperSize="9" scale="81" orientation="landscape" horizontalDpi="0" verticalDpi="0"/>
  <headerFooter>
    <oddHeader xml:space="preserve">&amp;C&amp;"Calibri,Bold"&amp;12&amp;K002060Blueshift Onshore Aquaculture GHG Emissions Calculator
</oddHeader>
    <oddFooter>&amp;LFRDC Project 2020-089&amp;RBlueshift Consulting</oddFooter>
  </headerFooter>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3619A-1506-4B48-B242-67EA698FC7F4}">
  <sheetPr>
    <tabColor theme="8"/>
    <pageSetUpPr fitToPage="1"/>
  </sheetPr>
  <dimension ref="B1:M2"/>
  <sheetViews>
    <sheetView showGridLines="0" zoomScaleNormal="100" workbookViewId="0">
      <selection sqref="A1:XFD1048576"/>
    </sheetView>
  </sheetViews>
  <sheetFormatPr baseColWidth="10" defaultRowHeight="15" x14ac:dyDescent="0.2"/>
  <cols>
    <col min="1" max="14" width="11.5" customWidth="1"/>
  </cols>
  <sheetData>
    <row r="1" spans="2:13" ht="85" customHeight="1" x14ac:dyDescent="0.2">
      <c r="B1" s="219" t="s">
        <v>233</v>
      </c>
      <c r="C1" s="219"/>
      <c r="D1" s="219"/>
      <c r="E1" s="219"/>
      <c r="F1" s="219"/>
      <c r="G1" s="219"/>
      <c r="H1" s="219"/>
      <c r="I1" s="219"/>
      <c r="J1" s="219"/>
      <c r="K1" s="219"/>
      <c r="L1" s="219"/>
      <c r="M1" s="219"/>
    </row>
    <row r="2" spans="2:13" ht="40" customHeight="1" thickBot="1" x14ac:dyDescent="0.3">
      <c r="B2" s="221" t="s">
        <v>228</v>
      </c>
      <c r="C2" s="221"/>
      <c r="D2" s="221"/>
      <c r="E2" s="221"/>
      <c r="F2" s="221"/>
      <c r="G2" s="221"/>
      <c r="H2" s="221"/>
      <c r="I2" s="221"/>
      <c r="J2" s="221"/>
      <c r="K2" s="221"/>
      <c r="L2" s="221"/>
      <c r="M2" s="221"/>
    </row>
  </sheetData>
  <sheetProtection algorithmName="SHA-512" hashValue="3BJ0OT7T1+EIPXYBNuviNlZDJn7TNyiGd7lPaVGCQpdNjSH1WdF8i5rR2ESoJAlpDiLwC+SS9kQGScaV/OxvLQ==" saltValue="8Ndxg4WMoJjuliqfPxJqgg==" spinCount="100000" sheet="1" scenarios="1" selectLockedCells="1" selectUnlockedCells="1"/>
  <mergeCells count="2">
    <mergeCell ref="B2:M2"/>
    <mergeCell ref="B1:M1"/>
  </mergeCells>
  <pageMargins left="0.70866141732283472" right="0.70866141732283472" top="0.74803149606299213" bottom="0.74803149606299213" header="0.31496062992125984" footer="0.31496062992125984"/>
  <pageSetup paperSize="9" scale="76" orientation="landscape" horizontalDpi="0" verticalDpi="0"/>
  <headerFooter>
    <oddHeader xml:space="preserve">&amp;C&amp;"Calibri,Bold"&amp;12&amp;K002060Blueshift Onshore Aquaculture GHG Emissions Calculator
</oddHeader>
    <oddFooter>&amp;LFRDC Project 2020-089&amp;RBlueshift Consulting</oddFooter>
  </headerFooter>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20B69-A7C2-854E-AC8B-619BFCD60EB0}">
  <sheetPr>
    <tabColor theme="8"/>
    <pageSetUpPr fitToPage="1"/>
  </sheetPr>
  <dimension ref="B1:P18"/>
  <sheetViews>
    <sheetView showGridLines="0" zoomScaleNormal="100" workbookViewId="0">
      <selection sqref="A1:XFD1048576"/>
    </sheetView>
  </sheetViews>
  <sheetFormatPr baseColWidth="10" defaultRowHeight="15" x14ac:dyDescent="0.2"/>
  <cols>
    <col min="1" max="14" width="11.5" customWidth="1"/>
    <col min="15" max="15" width="32.83203125" customWidth="1"/>
  </cols>
  <sheetData>
    <row r="1" spans="2:16" ht="80" customHeight="1" x14ac:dyDescent="0.2">
      <c r="B1" s="219" t="s">
        <v>233</v>
      </c>
      <c r="C1" s="219"/>
      <c r="D1" s="219"/>
      <c r="E1" s="219"/>
      <c r="F1" s="219"/>
      <c r="G1" s="219"/>
      <c r="H1" s="219"/>
      <c r="I1" s="219"/>
      <c r="J1" s="219"/>
      <c r="K1" s="219"/>
      <c r="L1" s="219"/>
      <c r="M1" s="219"/>
    </row>
    <row r="2" spans="2:16" ht="40" customHeight="1" thickBot="1" x14ac:dyDescent="0.3">
      <c r="B2" s="221" t="s">
        <v>229</v>
      </c>
      <c r="C2" s="221"/>
      <c r="D2" s="221"/>
      <c r="E2" s="221"/>
      <c r="F2" s="221"/>
      <c r="G2" s="221"/>
      <c r="H2" s="221"/>
      <c r="I2" s="221"/>
      <c r="J2" s="221"/>
      <c r="K2" s="221"/>
      <c r="L2" s="221"/>
      <c r="M2" s="221"/>
    </row>
    <row r="8" spans="2:16" ht="16" x14ac:dyDescent="0.2">
      <c r="O8" s="160" t="s">
        <v>230</v>
      </c>
      <c r="P8" s="160"/>
    </row>
    <row r="9" spans="2:16" ht="16" x14ac:dyDescent="0.2">
      <c r="O9" s="161" t="str">
        <f>'HIDE - Calculations'!J16</f>
        <v>Scope 1 Fuel Emissions</v>
      </c>
      <c r="P9" s="164" t="e">
        <f>'HIDE - Calculations'!O16</f>
        <v>#DIV/0!</v>
      </c>
    </row>
    <row r="10" spans="2:16" ht="16" x14ac:dyDescent="0.2">
      <c r="O10" s="161" t="str">
        <f>'HIDE - Calculations'!J17</f>
        <v>Scope 1 Fugitive Refrigerant Loss</v>
      </c>
      <c r="P10" s="164" t="e">
        <f>'HIDE - Calculations'!O17</f>
        <v>#DIV/0!</v>
      </c>
    </row>
    <row r="11" spans="2:16" ht="16" x14ac:dyDescent="0.2">
      <c r="O11" s="161" t="str">
        <f>'HIDE - Calculations'!J18</f>
        <v>Scope 2 Electricity Emissions</v>
      </c>
      <c r="P11" s="164" t="e">
        <f>'HIDE - Calculations'!O18</f>
        <v>#DIV/0!</v>
      </c>
    </row>
    <row r="12" spans="2:16" ht="16" x14ac:dyDescent="0.2">
      <c r="O12" s="161" t="str">
        <f>'HIDE - Calculations'!J19</f>
        <v>Scope 3 Feed Emissions</v>
      </c>
      <c r="P12" s="164" t="e">
        <f>'HIDE - Calculations'!O19</f>
        <v>#DIV/0!</v>
      </c>
    </row>
    <row r="13" spans="2:16" ht="16" x14ac:dyDescent="0.2">
      <c r="O13" s="161" t="str">
        <f>'HIDE - Calculations'!J20</f>
        <v>Scope 3 Aquatic N2O Emissions</v>
      </c>
      <c r="P13" s="164" t="e">
        <f>'HIDE - Calculations'!O20</f>
        <v>#DIV/0!</v>
      </c>
    </row>
    <row r="14" spans="2:16" ht="16" x14ac:dyDescent="0.2">
      <c r="O14" s="161" t="str">
        <f>'HIDE - Calculations'!J21</f>
        <v>Scope 3 Transport Pre-Processing</v>
      </c>
      <c r="P14" s="164" t="e">
        <f>'HIDE - Calculations'!O21</f>
        <v>#DIV/0!</v>
      </c>
    </row>
    <row r="15" spans="2:16" ht="16" x14ac:dyDescent="0.2">
      <c r="O15" s="161" t="str">
        <f>'HIDE - Calculations'!J22</f>
        <v>Scope 3 Processing Emissions</v>
      </c>
      <c r="P15" s="164" t="e">
        <f>'HIDE - Calculations'!O22</f>
        <v>#DIV/0!</v>
      </c>
    </row>
    <row r="16" spans="2:16" ht="16" x14ac:dyDescent="0.2">
      <c r="O16" s="162" t="str">
        <f>'HIDE - Calculations'!J23</f>
        <v>Scope 3 Transport Post-Processing</v>
      </c>
      <c r="P16" s="165" t="e">
        <f>'HIDE - Calculations'!O23</f>
        <v>#DIV/0!</v>
      </c>
    </row>
    <row r="17" spans="15:16" ht="30" customHeight="1" x14ac:dyDescent="0.2">
      <c r="O17" s="163" t="str">
        <f>'HIDE - Calculations'!J24</f>
        <v xml:space="preserve">Total Emissions - </v>
      </c>
      <c r="P17" s="166" t="e">
        <f>'HIDE - Calculations'!O24</f>
        <v>#DIV/0!</v>
      </c>
    </row>
    <row r="18" spans="15:16" ht="16" x14ac:dyDescent="0.2">
      <c r="O18" s="161"/>
      <c r="P18" s="161"/>
    </row>
  </sheetData>
  <sheetProtection algorithmName="SHA-512" hashValue="PZaVJSv+h86B1GG2GQtQ4lUKRX+MxJOqZVzIuyKB6DPBcNvzqeB0RBtcDYKfAnEUBQr2il/SZcIxdWttnJ7bJA==" saltValue="EVCPQPNWULEaiAFgQ4Fhog==" spinCount="100000" sheet="1" scenarios="1" selectLockedCells="1" selectUnlockedCells="1"/>
  <mergeCells count="2">
    <mergeCell ref="B2:M2"/>
    <mergeCell ref="B1:M1"/>
  </mergeCells>
  <pageMargins left="0.70866141732283472" right="0.70866141732283472" top="0.74803149606299213" bottom="0.74803149606299213" header="0.31496062992125984" footer="0.31496062992125984"/>
  <pageSetup paperSize="9" scale="76" orientation="landscape" horizontalDpi="0" verticalDpi="0"/>
  <headerFooter>
    <oddHeader>&amp;C&amp;"Calibri,Bold"&amp;12&amp;K002060Blueshift Onshore Aquaculture GHG Emissions Tool</oddHeader>
    <oddFooter>&amp;LFRDC Project 2020-089&amp;RBlueshift Consulting</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FB7CC-9699-40AF-A1CA-4865701794C8}">
  <sheetPr>
    <tabColor theme="8"/>
    <pageSetUpPr fitToPage="1"/>
  </sheetPr>
  <dimension ref="A1:F17"/>
  <sheetViews>
    <sheetView showGridLines="0" zoomScaleNormal="100" workbookViewId="0">
      <selection sqref="A1:XFD1048576"/>
    </sheetView>
  </sheetViews>
  <sheetFormatPr baseColWidth="10" defaultColWidth="9.5" defaultRowHeight="15" x14ac:dyDescent="0.2"/>
  <cols>
    <col min="1" max="1" width="9.5" style="27" customWidth="1"/>
    <col min="2" max="2" width="50.83203125" style="27" customWidth="1"/>
    <col min="3" max="5" width="20.83203125" style="27" customWidth="1"/>
    <col min="6" max="6" width="4.5" style="27" bestFit="1" customWidth="1"/>
    <col min="7" max="7" width="9.5" style="27" customWidth="1"/>
    <col min="8" max="16384" width="9.5" style="27"/>
  </cols>
  <sheetData>
    <row r="1" spans="1:6" ht="81" customHeight="1" x14ac:dyDescent="0.2">
      <c r="B1" s="222" t="s">
        <v>242</v>
      </c>
      <c r="C1" s="223"/>
      <c r="D1" s="223"/>
      <c r="E1" s="223"/>
    </row>
    <row r="2" spans="1:6" ht="40" customHeight="1" thickBot="1" x14ac:dyDescent="0.25">
      <c r="B2" s="200" t="str">
        <f>"Output Table - Emissions Profile of your business - "&amp;'Business Details'!C4</f>
        <v xml:space="preserve">Output Table - Emissions Profile of your business - </v>
      </c>
      <c r="C2" s="200"/>
      <c r="D2" s="200"/>
      <c r="E2" s="200"/>
    </row>
    <row r="3" spans="1:6" ht="15" customHeight="1" x14ac:dyDescent="0.2"/>
    <row r="4" spans="1:6" ht="34" x14ac:dyDescent="0.2">
      <c r="B4" s="168" t="s">
        <v>126</v>
      </c>
      <c r="C4" s="167" t="s">
        <v>128</v>
      </c>
      <c r="D4" s="167" t="s">
        <v>129</v>
      </c>
      <c r="E4" s="167" t="s">
        <v>130</v>
      </c>
      <c r="F4" s="76"/>
    </row>
    <row r="5" spans="1:6" x14ac:dyDescent="0.2">
      <c r="A5" s="174"/>
      <c r="B5" s="170" t="s">
        <v>131</v>
      </c>
      <c r="C5" s="169">
        <f>'HIDE - Calculations'!N16</f>
        <v>0</v>
      </c>
      <c r="D5" s="60" t="e">
        <f>'HIDE - Calculations'!L16</f>
        <v>#DIV/0!</v>
      </c>
      <c r="E5" s="175" t="e">
        <f>'HIDE - Calculations'!M16</f>
        <v>#DIV/0!</v>
      </c>
      <c r="F5" s="76"/>
    </row>
    <row r="6" spans="1:6" x14ac:dyDescent="0.2">
      <c r="A6" s="174"/>
      <c r="B6" s="170" t="s">
        <v>132</v>
      </c>
      <c r="C6" s="169">
        <f>'HIDE - Calculations'!N17</f>
        <v>0</v>
      </c>
      <c r="D6" s="60" t="e">
        <f>'HIDE - Calculations'!L17</f>
        <v>#DIV/0!</v>
      </c>
      <c r="E6" s="175" t="e">
        <f>'HIDE - Calculations'!M17</f>
        <v>#DIV/0!</v>
      </c>
      <c r="F6" s="76"/>
    </row>
    <row r="7" spans="1:6" x14ac:dyDescent="0.2">
      <c r="A7" s="174"/>
      <c r="B7" s="170" t="s">
        <v>133</v>
      </c>
      <c r="C7" s="169">
        <f>'HIDE - Calculations'!N18</f>
        <v>0</v>
      </c>
      <c r="D7" s="60" t="e">
        <f>'HIDE - Calculations'!L18</f>
        <v>#DIV/0!</v>
      </c>
      <c r="E7" s="175" t="e">
        <f>'HIDE - Calculations'!M18</f>
        <v>#DIV/0!</v>
      </c>
      <c r="F7" s="76"/>
    </row>
    <row r="8" spans="1:6" x14ac:dyDescent="0.2">
      <c r="A8" s="174"/>
      <c r="B8" s="170" t="s">
        <v>134</v>
      </c>
      <c r="C8" s="169">
        <f>'HIDE - Calculations'!N19</f>
        <v>0</v>
      </c>
      <c r="D8" s="60" t="e">
        <f>'HIDE - Calculations'!L19</f>
        <v>#DIV/0!</v>
      </c>
      <c r="E8" s="175" t="e">
        <f>'HIDE - Calculations'!M19</f>
        <v>#DIV/0!</v>
      </c>
      <c r="F8" s="76"/>
    </row>
    <row r="9" spans="1:6" ht="17" x14ac:dyDescent="0.25">
      <c r="A9" s="174"/>
      <c r="B9" s="170" t="s">
        <v>138</v>
      </c>
      <c r="C9" s="169">
        <f>'HIDE - Calculations'!N20</f>
        <v>0</v>
      </c>
      <c r="D9" s="60" t="e">
        <f>'HIDE - Calculations'!L20</f>
        <v>#DIV/0!</v>
      </c>
      <c r="E9" s="175" t="e">
        <f>'HIDE - Calculations'!M20</f>
        <v>#DIV/0!</v>
      </c>
      <c r="F9" s="76"/>
    </row>
    <row r="10" spans="1:6" x14ac:dyDescent="0.2">
      <c r="A10" s="174"/>
      <c r="B10" s="170" t="s">
        <v>135</v>
      </c>
      <c r="C10" s="169">
        <f>'HIDE - Calculations'!N21</f>
        <v>0</v>
      </c>
      <c r="D10" s="60" t="e">
        <f>'HIDE - Calculations'!L21</f>
        <v>#DIV/0!</v>
      </c>
      <c r="E10" s="175" t="e">
        <f>'HIDE - Calculations'!M21</f>
        <v>#DIV/0!</v>
      </c>
      <c r="F10" s="76"/>
    </row>
    <row r="11" spans="1:6" x14ac:dyDescent="0.2">
      <c r="A11" s="174"/>
      <c r="B11" s="170" t="s">
        <v>136</v>
      </c>
      <c r="C11" s="169">
        <f>'HIDE - Calculations'!N22</f>
        <v>0</v>
      </c>
      <c r="D11" s="60" t="e">
        <f>'HIDE - Calculations'!L22</f>
        <v>#DIV/0!</v>
      </c>
      <c r="E11" s="175" t="e">
        <f>'HIDE - Calculations'!M22</f>
        <v>#DIV/0!</v>
      </c>
      <c r="F11" s="76"/>
    </row>
    <row r="12" spans="1:6" x14ac:dyDescent="0.2">
      <c r="A12" s="174"/>
      <c r="B12" s="170" t="s">
        <v>137</v>
      </c>
      <c r="C12" s="169">
        <f>'HIDE - Calculations'!N23</f>
        <v>0</v>
      </c>
      <c r="D12" s="60" t="e">
        <f>'HIDE - Calculations'!L23</f>
        <v>#DIV/0!</v>
      </c>
      <c r="E12" s="175" t="e">
        <f>'HIDE - Calculations'!M23</f>
        <v>#DIV/0!</v>
      </c>
      <c r="F12" s="76"/>
    </row>
    <row r="13" spans="1:6" x14ac:dyDescent="0.2">
      <c r="A13" s="174"/>
      <c r="B13" s="173"/>
      <c r="C13" s="171"/>
      <c r="D13" s="172"/>
      <c r="E13" s="176"/>
      <c r="F13" s="76"/>
    </row>
    <row r="14" spans="1:6" ht="25" customHeight="1" x14ac:dyDescent="0.25">
      <c r="A14" s="174"/>
      <c r="B14" s="177" t="str">
        <f>'HIDE - Calculations'!J24</f>
        <v xml:space="preserve">Total Emissions - </v>
      </c>
      <c r="C14" s="178">
        <f>'HIDE - Calculations'!N24</f>
        <v>0</v>
      </c>
      <c r="D14" s="179" t="e">
        <f>'HIDE - Calculations'!L24</f>
        <v>#DIV/0!</v>
      </c>
      <c r="E14" s="180" t="e">
        <f>'HIDE - Calculations'!M24</f>
        <v>#DIV/0!</v>
      </c>
      <c r="F14" s="76"/>
    </row>
    <row r="15" spans="1:6" x14ac:dyDescent="0.2">
      <c r="B15" s="76"/>
      <c r="C15" s="76"/>
      <c r="D15" s="76"/>
      <c r="E15" s="181"/>
      <c r="F15" s="181"/>
    </row>
    <row r="16" spans="1:6" x14ac:dyDescent="0.2">
      <c r="B16" s="76"/>
      <c r="C16" s="76"/>
      <c r="D16" s="76"/>
      <c r="E16" s="76"/>
      <c r="F16" s="76"/>
    </row>
    <row r="17" spans="2:6" x14ac:dyDescent="0.2">
      <c r="B17" s="76"/>
      <c r="C17" s="76"/>
      <c r="D17" s="76"/>
      <c r="E17" s="76"/>
      <c r="F17" s="76"/>
    </row>
  </sheetData>
  <sheetProtection algorithmName="SHA-512" hashValue="hrvzMo10alNl4izvmz37R4gl599suA+uHJAj2M8vlqSGzSBXBTNSLik3yI6RJl3Hk+XTLSMI++tnFTOx//8OIQ==" saltValue="FPO85OQKYDhp/EbGB+B/1w==" spinCount="100000" sheet="1" scenarios="1" selectLockedCells="1" selectUnlockedCells="1"/>
  <mergeCells count="2">
    <mergeCell ref="B2:E2"/>
    <mergeCell ref="B1:E1"/>
  </mergeCells>
  <pageMargins left="0.70866141732283472" right="0.70866141732283472" top="0.74803149606299213" bottom="0.74803149606299213" header="0.31496062992125984" footer="0.31496062992125984"/>
  <pageSetup paperSize="9" scale="96" orientation="landscape" horizontalDpi="0" verticalDpi="0"/>
  <headerFooter>
    <oddHeader>&amp;C&amp;"Calibri,Bold"&amp;12&amp;K002060Blueshift Onshore Aquaculture GHG Emissions Calculator</oddHeader>
    <oddFooter>&amp;LFRDC Project 2020-089&amp;RBlueshift Consulting</oddFooter>
  </headerFooter>
  <ignoredErrors>
    <ignoredError sqref="B5:B7 B8:E8 B9:E9 B10:B12 B14:C14 D14:E14" calculatedColumn="1"/>
  </ignoredErrors>
  <drawing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0E014F-BFC5-4D64-AF47-FD915B0DB16C}">
  <sheetPr>
    <tabColor rgb="FFFFFF00"/>
  </sheetPr>
  <dimension ref="A1:S78"/>
  <sheetViews>
    <sheetView topLeftCell="I1" zoomScale="120" zoomScaleNormal="120" workbookViewId="0">
      <pane ySplit="1" topLeftCell="A2" activePane="bottomLeft" state="frozen"/>
      <selection pane="bottomLeft" activeCell="J16" sqref="J16"/>
    </sheetView>
  </sheetViews>
  <sheetFormatPr baseColWidth="10" defaultColWidth="9.1640625" defaultRowHeight="15" x14ac:dyDescent="0.2"/>
  <cols>
    <col min="1" max="2" width="9.1640625" customWidth="1"/>
    <col min="3" max="3" width="32.5" bestFit="1" customWidth="1"/>
    <col min="4" max="4" width="17.5" customWidth="1"/>
    <col min="5" max="5" width="51" style="23" bestFit="1" customWidth="1"/>
    <col min="6" max="6" width="36.33203125" style="23" customWidth="1"/>
    <col min="7" max="7" width="17.5" customWidth="1"/>
    <col min="8" max="8" width="37.83203125" customWidth="1"/>
    <col min="9" max="9" width="19.33203125" customWidth="1"/>
    <col min="10" max="10" width="50.5" customWidth="1"/>
    <col min="11" max="17" width="19.33203125" customWidth="1"/>
    <col min="18" max="19" width="9.1640625" customWidth="1"/>
  </cols>
  <sheetData>
    <row r="1" spans="1:19" ht="21" thickBot="1" x14ac:dyDescent="0.3">
      <c r="A1" s="27"/>
      <c r="B1" s="27"/>
      <c r="C1" s="66" t="s">
        <v>160</v>
      </c>
      <c r="D1" s="27"/>
      <c r="E1" s="65"/>
      <c r="F1" s="65"/>
      <c r="G1" s="27"/>
      <c r="H1" s="27"/>
      <c r="I1" s="27"/>
      <c r="J1" s="27"/>
      <c r="K1" s="27"/>
      <c r="L1" s="27"/>
      <c r="M1" s="27"/>
      <c r="N1" s="27"/>
      <c r="O1" s="27"/>
      <c r="P1" s="27"/>
    </row>
    <row r="2" spans="1:19" ht="16" thickTop="1" x14ac:dyDescent="0.2">
      <c r="A2" s="27"/>
      <c r="B2" s="27"/>
      <c r="C2" s="27"/>
      <c r="D2" s="27"/>
      <c r="E2" s="65"/>
      <c r="F2" s="65"/>
      <c r="G2" s="27"/>
      <c r="H2" s="27"/>
      <c r="I2" s="27"/>
      <c r="J2" s="27"/>
      <c r="K2" s="27"/>
      <c r="L2" s="27"/>
      <c r="M2" s="27"/>
      <c r="N2" s="27"/>
      <c r="O2" s="27"/>
      <c r="P2" s="27"/>
    </row>
    <row r="3" spans="1:19" ht="21" thickBot="1" x14ac:dyDescent="0.3">
      <c r="A3" s="27"/>
      <c r="B3" s="27"/>
      <c r="C3" s="66" t="s">
        <v>77</v>
      </c>
      <c r="D3" s="66"/>
      <c r="E3" s="67"/>
      <c r="F3" s="67"/>
      <c r="G3" s="66"/>
      <c r="H3" s="27"/>
      <c r="I3" s="66" t="s">
        <v>97</v>
      </c>
      <c r="J3" s="66"/>
      <c r="K3" s="66"/>
      <c r="L3" s="66"/>
      <c r="M3" s="66"/>
      <c r="N3" s="66"/>
      <c r="O3" s="66"/>
      <c r="P3" s="66"/>
      <c r="Q3" s="6"/>
      <c r="R3" s="6"/>
      <c r="S3" s="6"/>
    </row>
    <row r="4" spans="1:19" ht="16" thickTop="1" x14ac:dyDescent="0.2">
      <c r="A4" s="27"/>
      <c r="B4" s="27"/>
      <c r="C4" s="27"/>
      <c r="D4" s="27"/>
      <c r="E4" s="65"/>
      <c r="F4" s="65"/>
      <c r="G4" s="27"/>
      <c r="H4" s="27"/>
      <c r="I4" s="27"/>
      <c r="J4" s="27"/>
      <c r="K4" s="27"/>
      <c r="L4" s="27"/>
      <c r="M4" s="27"/>
      <c r="N4" s="27"/>
      <c r="O4" s="27"/>
      <c r="P4" s="27"/>
      <c r="Q4" s="1"/>
      <c r="R4" s="1"/>
      <c r="S4" s="1"/>
    </row>
    <row r="5" spans="1:19" x14ac:dyDescent="0.2">
      <c r="A5" s="27"/>
      <c r="B5" s="27"/>
      <c r="C5" s="27"/>
      <c r="D5" s="27"/>
      <c r="E5" s="65"/>
      <c r="F5" s="65"/>
      <c r="G5" s="27"/>
      <c r="H5" s="27"/>
      <c r="I5" s="27"/>
      <c r="J5" s="68"/>
      <c r="K5" s="27" t="s">
        <v>66</v>
      </c>
      <c r="L5" s="27" t="s">
        <v>79</v>
      </c>
      <c r="M5" s="27" t="s">
        <v>45</v>
      </c>
      <c r="N5" s="27"/>
      <c r="O5" s="27"/>
      <c r="P5" s="27"/>
      <c r="Q5" s="1"/>
      <c r="R5" s="1"/>
      <c r="S5" s="1"/>
    </row>
    <row r="6" spans="1:19" ht="18" thickBot="1" x14ac:dyDescent="0.25">
      <c r="A6" s="27"/>
      <c r="B6" s="27"/>
      <c r="C6" s="27"/>
      <c r="D6" s="27"/>
      <c r="E6" s="65"/>
      <c r="F6" s="65"/>
      <c r="G6" s="27"/>
      <c r="H6" s="27"/>
      <c r="I6" s="69" t="s">
        <v>2</v>
      </c>
      <c r="J6" s="68"/>
      <c r="K6" s="70">
        <f>D14+D15+D18+D19</f>
        <v>0</v>
      </c>
      <c r="L6" s="102" t="e">
        <f>E14+E15+E18+E19</f>
        <v>#DIV/0!</v>
      </c>
      <c r="M6" s="102" t="e">
        <f>F14+F15+F18+F19</f>
        <v>#DIV/0!</v>
      </c>
      <c r="N6" s="71"/>
      <c r="O6" s="27"/>
      <c r="P6" s="27"/>
      <c r="Q6" s="1"/>
      <c r="R6" s="1"/>
      <c r="S6" s="1"/>
    </row>
    <row r="7" spans="1:19" ht="19" thickTop="1" thickBot="1" x14ac:dyDescent="0.25">
      <c r="A7" s="27"/>
      <c r="B7" s="27"/>
      <c r="C7" s="27"/>
      <c r="D7" s="27"/>
      <c r="E7" s="65"/>
      <c r="F7" s="65"/>
      <c r="G7" s="27"/>
      <c r="H7" s="27"/>
      <c r="I7" s="69" t="s">
        <v>3</v>
      </c>
      <c r="J7" s="68"/>
      <c r="K7" s="70">
        <f>D22</f>
        <v>0</v>
      </c>
      <c r="L7" s="102" t="e">
        <f>E22</f>
        <v>#DIV/0!</v>
      </c>
      <c r="M7" s="102" t="e">
        <f>F22</f>
        <v>#DIV/0!</v>
      </c>
      <c r="N7" s="71"/>
      <c r="O7" s="27"/>
      <c r="P7" s="27"/>
      <c r="Q7" s="1"/>
      <c r="R7" s="1"/>
      <c r="S7" s="1"/>
    </row>
    <row r="8" spans="1:19" ht="19" thickTop="1" thickBot="1" x14ac:dyDescent="0.25">
      <c r="A8" s="27"/>
      <c r="B8" s="27"/>
      <c r="C8" s="27"/>
      <c r="D8" s="27"/>
      <c r="E8" s="65"/>
      <c r="F8" s="65"/>
      <c r="G8" s="27"/>
      <c r="H8" s="27"/>
      <c r="I8" s="69" t="s">
        <v>33</v>
      </c>
      <c r="J8" s="68"/>
      <c r="K8" s="70">
        <f>D29+D57+D65+D68+D77</f>
        <v>0</v>
      </c>
      <c r="L8" s="102" t="e">
        <f>E29+E57+E65+E68+E77</f>
        <v>#DIV/0!</v>
      </c>
      <c r="M8" s="102" t="e">
        <f>F29+F57+F65+F68+F77</f>
        <v>#DIV/0!</v>
      </c>
      <c r="N8" s="71"/>
      <c r="O8" s="27"/>
      <c r="P8" s="27"/>
      <c r="Q8" s="1"/>
      <c r="R8" s="1"/>
      <c r="S8" s="1"/>
    </row>
    <row r="9" spans="1:19" ht="16" thickTop="1" x14ac:dyDescent="0.2">
      <c r="A9" s="27"/>
      <c r="B9" s="27"/>
      <c r="C9" s="27"/>
      <c r="D9" s="27"/>
      <c r="E9" s="65" t="s">
        <v>115</v>
      </c>
      <c r="F9" s="65" t="s">
        <v>116</v>
      </c>
      <c r="G9" s="27"/>
      <c r="H9" s="27"/>
      <c r="I9" s="27"/>
      <c r="J9" s="68"/>
      <c r="K9" s="70"/>
      <c r="L9" s="102"/>
      <c r="M9" s="102"/>
      <c r="N9" s="71"/>
      <c r="O9" s="27"/>
      <c r="P9" s="27"/>
      <c r="Q9" s="1"/>
      <c r="R9" s="1"/>
      <c r="S9" s="1"/>
    </row>
    <row r="10" spans="1:19" ht="18" thickBot="1" x14ac:dyDescent="0.25">
      <c r="A10" s="27"/>
      <c r="B10" s="27"/>
      <c r="C10" s="27"/>
      <c r="D10" s="27"/>
      <c r="E10" s="72">
        <f>'Business Details'!$C$8</f>
        <v>0</v>
      </c>
      <c r="F10" s="72">
        <f>'Business Details'!$C$8*'Scope 2'!$C$9*'Scope 3 Processing &amp; Transport'!$C$19</f>
        <v>0</v>
      </c>
      <c r="G10" s="27"/>
      <c r="H10" s="27"/>
      <c r="I10" s="69" t="s">
        <v>76</v>
      </c>
      <c r="J10" s="68"/>
      <c r="K10" s="70">
        <f>SUM(K6:K8)</f>
        <v>0</v>
      </c>
      <c r="L10" s="102" t="e">
        <f>SUM(L6:L8)</f>
        <v>#DIV/0!</v>
      </c>
      <c r="M10" s="102" t="e">
        <f>SUM(M6:M8)</f>
        <v>#DIV/0!</v>
      </c>
      <c r="N10" s="71"/>
      <c r="O10" s="27"/>
      <c r="P10" s="27"/>
      <c r="Q10" s="1"/>
      <c r="R10" s="1"/>
      <c r="S10" s="1"/>
    </row>
    <row r="11" spans="1:19" ht="19" thickTop="1" thickBot="1" x14ac:dyDescent="0.25">
      <c r="A11" s="27"/>
      <c r="B11" s="27"/>
      <c r="C11" s="27"/>
      <c r="D11" s="69" t="s">
        <v>66</v>
      </c>
      <c r="E11" s="73" t="s">
        <v>79</v>
      </c>
      <c r="F11" s="73" t="s">
        <v>45</v>
      </c>
      <c r="G11" s="69"/>
      <c r="H11" s="27"/>
      <c r="I11" s="27"/>
      <c r="J11" s="27"/>
      <c r="K11" s="27"/>
      <c r="L11" s="27"/>
      <c r="M11" s="27"/>
      <c r="N11" s="27"/>
      <c r="O11" s="68"/>
      <c r="P11" s="70"/>
      <c r="Q11" s="1"/>
      <c r="R11" s="1"/>
      <c r="S11" s="1"/>
    </row>
    <row r="12" spans="1:19" ht="16" thickTop="1" x14ac:dyDescent="0.2">
      <c r="A12" s="27"/>
      <c r="B12" s="27"/>
      <c r="C12" s="27"/>
      <c r="D12" s="27"/>
      <c r="E12" s="65"/>
      <c r="F12" s="65"/>
      <c r="G12" s="27"/>
      <c r="H12" s="27"/>
      <c r="I12" s="27"/>
      <c r="J12" s="27"/>
      <c r="K12" s="27"/>
      <c r="L12" s="27"/>
      <c r="M12" s="27"/>
      <c r="N12" s="27"/>
      <c r="O12" s="27"/>
      <c r="P12" s="27"/>
      <c r="Q12" s="1"/>
      <c r="R12" s="1"/>
      <c r="S12" s="1"/>
    </row>
    <row r="13" spans="1:19" ht="18" thickBot="1" x14ac:dyDescent="0.25">
      <c r="A13" s="27"/>
      <c r="B13" s="27"/>
      <c r="C13" s="69" t="s">
        <v>2</v>
      </c>
      <c r="H13" s="27"/>
      <c r="I13" s="27"/>
      <c r="J13" s="27"/>
      <c r="K13" s="27"/>
      <c r="L13" s="27"/>
      <c r="M13" s="27"/>
      <c r="N13" s="27"/>
      <c r="O13" s="27"/>
      <c r="P13" s="27"/>
      <c r="Q13" s="1"/>
      <c r="R13" s="1"/>
      <c r="S13" s="1"/>
    </row>
    <row r="14" spans="1:19" ht="19" thickTop="1" thickBot="1" x14ac:dyDescent="0.25">
      <c r="A14" s="27"/>
      <c r="B14" s="27"/>
      <c r="C14" s="93" t="str">
        <f>'Scope 1'!C3</f>
        <v>Select</v>
      </c>
      <c r="D14" s="74">
        <f>'Scope 1'!C4*SUMIF('HIDE Background Data Indices'!$A$81:$A$84,'Scope 1'!C3,'HIDE Background Data Indices'!$B$81:$B$84)</f>
        <v>0</v>
      </c>
      <c r="E14" s="75" t="e">
        <f>D14/$E$10</f>
        <v>#DIV/0!</v>
      </c>
      <c r="F14" s="75" t="e">
        <f>D14/$F$10</f>
        <v>#DIV/0!</v>
      </c>
      <c r="G14" s="71"/>
      <c r="H14" s="27"/>
      <c r="I14" s="69" t="s">
        <v>94</v>
      </c>
      <c r="J14" s="27"/>
      <c r="L14" s="27"/>
      <c r="M14" s="27"/>
      <c r="N14" s="27"/>
      <c r="O14" s="27"/>
      <c r="P14" s="27"/>
      <c r="Q14" s="1"/>
      <c r="R14" s="1"/>
      <c r="S14" s="1"/>
    </row>
    <row r="15" spans="1:19" ht="16" thickTop="1" x14ac:dyDescent="0.2">
      <c r="A15" s="27"/>
      <c r="B15" s="27"/>
      <c r="C15" s="92" t="str">
        <f>'Scope 1'!C6</f>
        <v>Select</v>
      </c>
      <c r="D15" s="74">
        <f>'Scope 1'!C7*SUMIF('HIDE Background Data Indices'!$A$81:$A$84,'Scope 1'!C6,'HIDE Background Data Indices'!$B$81:$B$84)</f>
        <v>0</v>
      </c>
      <c r="E15" s="75" t="e">
        <f>D15/$E$10</f>
        <v>#DIV/0!</v>
      </c>
      <c r="F15" s="75" t="e">
        <f>D15/$F$10</f>
        <v>#DIV/0!</v>
      </c>
      <c r="G15" s="77"/>
      <c r="H15" s="27"/>
      <c r="I15" s="27"/>
      <c r="J15" s="78" t="s">
        <v>126</v>
      </c>
      <c r="K15" s="27" t="s">
        <v>69</v>
      </c>
      <c r="L15" s="27" t="s">
        <v>79</v>
      </c>
      <c r="M15" s="27" t="s">
        <v>45</v>
      </c>
      <c r="N15" s="27" t="s">
        <v>147</v>
      </c>
      <c r="O15" s="65" t="s">
        <v>127</v>
      </c>
      <c r="P15" s="27"/>
      <c r="Q15" s="1"/>
      <c r="R15" s="1"/>
      <c r="S15" s="1"/>
    </row>
    <row r="16" spans="1:19" x14ac:dyDescent="0.2">
      <c r="A16" s="27"/>
      <c r="B16" s="27"/>
      <c r="C16" s="27"/>
      <c r="D16" s="79"/>
      <c r="E16" s="80"/>
      <c r="F16" s="80"/>
      <c r="G16" s="77"/>
      <c r="H16" s="27"/>
      <c r="I16" s="27"/>
      <c r="J16" s="27" t="s">
        <v>131</v>
      </c>
      <c r="K16" s="79">
        <f>D14+D15</f>
        <v>0</v>
      </c>
      <c r="L16" s="81" t="e">
        <f>E14+E15</f>
        <v>#DIV/0!</v>
      </c>
      <c r="M16" s="81" t="e">
        <f>F14+F15</f>
        <v>#DIV/0!</v>
      </c>
      <c r="N16" s="79">
        <f>K16/1000</f>
        <v>0</v>
      </c>
      <c r="O16" s="82" t="e">
        <f t="shared" ref="O16:O23" si="0">L16/$L$24</f>
        <v>#DIV/0!</v>
      </c>
      <c r="P16" s="83"/>
      <c r="Q16" s="9"/>
      <c r="R16" s="1"/>
      <c r="S16" s="1"/>
    </row>
    <row r="17" spans="1:19" x14ac:dyDescent="0.2">
      <c r="A17" s="27"/>
      <c r="B17" s="27"/>
      <c r="C17" s="27"/>
      <c r="D17" s="79"/>
      <c r="E17" s="80"/>
      <c r="F17" s="80"/>
      <c r="G17" s="77"/>
      <c r="H17" s="27"/>
      <c r="I17" s="27"/>
      <c r="J17" s="27" t="s">
        <v>132</v>
      </c>
      <c r="K17" s="79">
        <f>D18+D19</f>
        <v>0</v>
      </c>
      <c r="L17" s="81" t="e">
        <f>E18+E19</f>
        <v>#DIV/0!</v>
      </c>
      <c r="M17" s="81" t="e">
        <f>F18+F19</f>
        <v>#DIV/0!</v>
      </c>
      <c r="N17" s="79">
        <f t="shared" ref="N17:N24" si="1">K17/1000</f>
        <v>0</v>
      </c>
      <c r="O17" s="82" t="e">
        <f t="shared" si="0"/>
        <v>#DIV/0!</v>
      </c>
      <c r="P17" s="83"/>
      <c r="Q17" s="9"/>
      <c r="R17" s="1"/>
      <c r="S17" s="1"/>
    </row>
    <row r="18" spans="1:19" x14ac:dyDescent="0.2">
      <c r="A18" s="27"/>
      <c r="B18" s="27"/>
      <c r="C18" s="93" t="str">
        <f>'Scope 1'!C10</f>
        <v>Select</v>
      </c>
      <c r="D18" s="74">
        <f>'Scope 1'!C11*SUMIF('HIDE Background Data Indices'!$A$20:$A$45,'Scope 1'!C10,'HIDE Background Data Indices'!$B$20:$B$45)</f>
        <v>0</v>
      </c>
      <c r="E18" s="75" t="e">
        <f>D18/$E$10</f>
        <v>#DIV/0!</v>
      </c>
      <c r="F18" s="75" t="e">
        <f>D18/$F$10</f>
        <v>#DIV/0!</v>
      </c>
      <c r="G18" s="71"/>
      <c r="H18" s="27"/>
      <c r="I18" s="27"/>
      <c r="J18" s="27" t="s">
        <v>133</v>
      </c>
      <c r="K18" s="79">
        <f>D22</f>
        <v>0</v>
      </c>
      <c r="L18" s="81" t="e">
        <f>E22</f>
        <v>#DIV/0!</v>
      </c>
      <c r="M18" s="81" t="e">
        <f>F22</f>
        <v>#DIV/0!</v>
      </c>
      <c r="N18" s="79">
        <f t="shared" si="1"/>
        <v>0</v>
      </c>
      <c r="O18" s="82" t="e">
        <f t="shared" si="0"/>
        <v>#DIV/0!</v>
      </c>
      <c r="P18" s="83"/>
      <c r="Q18" s="9"/>
      <c r="R18" s="1"/>
      <c r="S18" s="1"/>
    </row>
    <row r="19" spans="1:19" x14ac:dyDescent="0.2">
      <c r="A19" s="27"/>
      <c r="B19" s="27"/>
      <c r="C19" s="76" t="str">
        <f>'Scope 1'!C14</f>
        <v>Select</v>
      </c>
      <c r="D19" s="74">
        <f>'Scope 1'!C15*SUMIF('HIDE Background Data Indices'!$A$20:$A$45,'Scope 1'!C14,'HIDE Background Data Indices'!$B$20:$B$45)</f>
        <v>0</v>
      </c>
      <c r="E19" s="75" t="e">
        <f>D19/$E$10</f>
        <v>#DIV/0!</v>
      </c>
      <c r="F19" s="75" t="e">
        <f>D19/$F$10</f>
        <v>#DIV/0!</v>
      </c>
      <c r="G19" s="77"/>
      <c r="H19" s="27"/>
      <c r="I19" s="27"/>
      <c r="J19" s="27" t="s">
        <v>134</v>
      </c>
      <c r="K19" s="79">
        <f>D29</f>
        <v>0</v>
      </c>
      <c r="L19" s="81" t="e">
        <f>E29</f>
        <v>#DIV/0!</v>
      </c>
      <c r="M19" s="81" t="e">
        <f>F29</f>
        <v>#DIV/0!</v>
      </c>
      <c r="N19" s="79">
        <f t="shared" si="1"/>
        <v>0</v>
      </c>
      <c r="O19" s="82" t="e">
        <f t="shared" si="0"/>
        <v>#DIV/0!</v>
      </c>
      <c r="P19" s="83"/>
      <c r="Q19" s="9"/>
      <c r="R19" s="1"/>
      <c r="S19" s="1"/>
    </row>
    <row r="20" spans="1:19" ht="17" x14ac:dyDescent="0.25">
      <c r="A20" s="27"/>
      <c r="B20" s="27"/>
      <c r="C20" s="27"/>
      <c r="D20" s="79"/>
      <c r="E20" s="80"/>
      <c r="F20" s="80"/>
      <c r="G20" s="77"/>
      <c r="H20" s="27"/>
      <c r="I20" s="27"/>
      <c r="J20" s="27" t="s">
        <v>138</v>
      </c>
      <c r="K20" s="79">
        <f>D57</f>
        <v>0</v>
      </c>
      <c r="L20" s="81" t="e">
        <f>E57</f>
        <v>#DIV/0!</v>
      </c>
      <c r="M20" s="81" t="e">
        <f>F57</f>
        <v>#DIV/0!</v>
      </c>
      <c r="N20" s="79">
        <f t="shared" si="1"/>
        <v>0</v>
      </c>
      <c r="O20" s="82" t="e">
        <f t="shared" si="0"/>
        <v>#DIV/0!</v>
      </c>
      <c r="P20" s="83"/>
      <c r="Q20" s="9"/>
      <c r="R20" s="1"/>
      <c r="S20" s="1"/>
    </row>
    <row r="21" spans="1:19" ht="18" thickBot="1" x14ac:dyDescent="0.25">
      <c r="A21" s="27"/>
      <c r="B21" s="27"/>
      <c r="C21" s="69" t="s">
        <v>3</v>
      </c>
      <c r="D21" s="27"/>
      <c r="E21" s="65"/>
      <c r="F21" s="80"/>
      <c r="G21" s="77"/>
      <c r="H21" s="27"/>
      <c r="I21" s="27"/>
      <c r="J21" s="28" t="s">
        <v>135</v>
      </c>
      <c r="K21" s="79">
        <f>D65</f>
        <v>0</v>
      </c>
      <c r="L21" s="84" t="e">
        <f>E65</f>
        <v>#DIV/0!</v>
      </c>
      <c r="M21" s="84" t="e">
        <f>F65</f>
        <v>#DIV/0!</v>
      </c>
      <c r="N21" s="79">
        <f t="shared" si="1"/>
        <v>0</v>
      </c>
      <c r="O21" s="82" t="e">
        <f t="shared" si="0"/>
        <v>#DIV/0!</v>
      </c>
      <c r="P21" s="83"/>
      <c r="Q21" s="9"/>
      <c r="R21" s="1"/>
      <c r="S21" s="1"/>
    </row>
    <row r="22" spans="1:19" ht="16" thickTop="1" x14ac:dyDescent="0.2">
      <c r="A22" s="27"/>
      <c r="B22" s="27"/>
      <c r="C22" s="68" t="s">
        <v>86</v>
      </c>
      <c r="D22" s="74">
        <f>'Scope 2'!C5*SUMIF('HIDE Background Data Indices'!$A$66:$A$75,'Scope 2'!C6,'HIDE Background Data Indices'!$B$66:$B$75)</f>
        <v>0</v>
      </c>
      <c r="E22" s="75" t="e">
        <f>D22/$E$10</f>
        <v>#DIV/0!</v>
      </c>
      <c r="F22" s="75" t="e">
        <f>D22/$F$10</f>
        <v>#DIV/0!</v>
      </c>
      <c r="G22" s="71"/>
      <c r="H22" s="27"/>
      <c r="I22" s="27"/>
      <c r="J22" s="27" t="s">
        <v>148</v>
      </c>
      <c r="K22" s="79">
        <f>D68</f>
        <v>0</v>
      </c>
      <c r="L22" s="81" t="e">
        <f>E68</f>
        <v>#DIV/0!</v>
      </c>
      <c r="M22" s="81" t="e">
        <f>F68</f>
        <v>#DIV/0!</v>
      </c>
      <c r="N22" s="79">
        <f t="shared" si="1"/>
        <v>0</v>
      </c>
      <c r="O22" s="82" t="e">
        <f t="shared" si="0"/>
        <v>#DIV/0!</v>
      </c>
      <c r="P22" s="83"/>
      <c r="Q22" s="9"/>
      <c r="R22" s="1"/>
      <c r="S22" s="1"/>
    </row>
    <row r="23" spans="1:19" x14ac:dyDescent="0.2">
      <c r="A23" s="27"/>
      <c r="B23" s="27"/>
      <c r="C23" s="27"/>
      <c r="D23" s="79"/>
      <c r="E23" s="80"/>
      <c r="F23" s="80"/>
      <c r="G23" s="77"/>
      <c r="H23" s="27"/>
      <c r="I23" s="27"/>
      <c r="J23" s="28" t="s">
        <v>137</v>
      </c>
      <c r="K23" s="79">
        <f>D77</f>
        <v>0</v>
      </c>
      <c r="L23" s="84" t="e">
        <f>E77</f>
        <v>#DIV/0!</v>
      </c>
      <c r="M23" s="84" t="e">
        <f>F77</f>
        <v>#DIV/0!</v>
      </c>
      <c r="N23" s="79">
        <f t="shared" si="1"/>
        <v>0</v>
      </c>
      <c r="O23" s="82" t="e">
        <f t="shared" si="0"/>
        <v>#DIV/0!</v>
      </c>
      <c r="P23" s="83"/>
      <c r="Q23" s="9"/>
      <c r="R23" s="1"/>
      <c r="S23" s="1"/>
    </row>
    <row r="24" spans="1:19" x14ac:dyDescent="0.2">
      <c r="A24" s="27"/>
      <c r="B24" s="27"/>
      <c r="C24" s="27"/>
      <c r="D24" s="79"/>
      <c r="E24" s="80"/>
      <c r="F24" s="80"/>
      <c r="G24" s="77"/>
      <c r="H24" s="27"/>
      <c r="I24" s="27"/>
      <c r="J24" s="89" t="str">
        <f>"Total Emissions - "&amp;'Business Details'!C4</f>
        <v xml:space="preserve">Total Emissions - </v>
      </c>
      <c r="K24" s="70">
        <f>SUM(K16:K23)</f>
        <v>0</v>
      </c>
      <c r="L24" s="100" t="e">
        <f>SUM(L16:L23)</f>
        <v>#DIV/0!</v>
      </c>
      <c r="M24" s="100" t="e">
        <f>SUM(M16:M23)</f>
        <v>#DIV/0!</v>
      </c>
      <c r="N24" s="70">
        <f t="shared" si="1"/>
        <v>0</v>
      </c>
      <c r="O24" s="101" t="e">
        <f>SUM(O16:O23)</f>
        <v>#DIV/0!</v>
      </c>
      <c r="P24" s="27"/>
      <c r="Q24" s="1"/>
      <c r="R24" s="1"/>
      <c r="S24" s="1"/>
    </row>
    <row r="25" spans="1:19" x14ac:dyDescent="0.2">
      <c r="A25" s="27"/>
      <c r="B25" s="27"/>
      <c r="C25" s="27"/>
      <c r="D25" s="27"/>
      <c r="E25" s="80"/>
      <c r="F25" s="80"/>
      <c r="G25" s="77"/>
      <c r="H25" s="27"/>
      <c r="I25" s="27"/>
      <c r="J25" s="27"/>
      <c r="K25" s="27"/>
      <c r="L25" s="27"/>
      <c r="M25" s="27"/>
      <c r="N25" s="27"/>
      <c r="O25" s="82"/>
      <c r="P25" s="83"/>
      <c r="Q25" s="7"/>
      <c r="R25" s="1"/>
      <c r="S25" s="1"/>
    </row>
    <row r="26" spans="1:19" x14ac:dyDescent="0.2">
      <c r="A26" s="27"/>
      <c r="B26" s="27"/>
      <c r="C26" s="27"/>
      <c r="D26" s="72">
        <f>'Business Details'!$C$8*'Scope 2'!$C$9</f>
        <v>0</v>
      </c>
      <c r="E26" s="85" t="s">
        <v>114</v>
      </c>
      <c r="F26" s="65"/>
      <c r="G26" s="27"/>
      <c r="H26" s="27"/>
      <c r="I26" s="27"/>
      <c r="J26" s="27"/>
      <c r="K26" s="27"/>
      <c r="L26" s="27"/>
      <c r="M26" s="27"/>
      <c r="N26" s="27"/>
      <c r="O26" s="27"/>
      <c r="P26" s="83"/>
      <c r="Q26" s="7"/>
      <c r="R26" s="1"/>
      <c r="S26" s="1"/>
    </row>
    <row r="27" spans="1:19" x14ac:dyDescent="0.2">
      <c r="A27" s="27"/>
      <c r="B27" s="27"/>
      <c r="C27" s="27"/>
      <c r="D27" s="79"/>
      <c r="E27" s="80"/>
      <c r="F27" s="80"/>
      <c r="G27" s="77"/>
      <c r="H27" s="27"/>
      <c r="I27" s="27"/>
      <c r="J27" s="27"/>
      <c r="K27" s="27"/>
      <c r="L27" s="27"/>
      <c r="M27" s="27"/>
      <c r="N27" s="27"/>
      <c r="O27" s="27"/>
      <c r="P27" s="27"/>
      <c r="Q27" s="1"/>
      <c r="R27" s="1"/>
      <c r="S27" s="1"/>
    </row>
    <row r="28" spans="1:19" ht="18" thickBot="1" x14ac:dyDescent="0.25">
      <c r="A28" s="27"/>
      <c r="B28" s="27"/>
      <c r="C28" s="69" t="s">
        <v>33</v>
      </c>
      <c r="D28" s="27"/>
      <c r="E28" s="65"/>
      <c r="F28" s="80"/>
      <c r="G28" s="77"/>
      <c r="H28" s="27"/>
      <c r="I28" s="27"/>
      <c r="J28" s="27"/>
      <c r="K28" s="27"/>
      <c r="L28" s="27"/>
      <c r="M28" s="27"/>
      <c r="N28" s="27"/>
      <c r="O28" s="27"/>
      <c r="P28" s="27"/>
      <c r="Q28" s="1"/>
      <c r="R28" s="1"/>
      <c r="S28" s="1"/>
    </row>
    <row r="29" spans="1:19" ht="16" thickTop="1" x14ac:dyDescent="0.2">
      <c r="A29" s="27"/>
      <c r="B29" s="27"/>
      <c r="C29" s="68" t="s">
        <v>87</v>
      </c>
      <c r="D29" s="74">
        <f>'Scope 3 Feed'!C8*SUMIF('HIDE Background Data Indices'!A102:A108,'Scope 3 Feed'!C5,'HIDE Background Data Indices'!B102:B108)</f>
        <v>0</v>
      </c>
      <c r="E29" s="75" t="e">
        <f>D29/$E$10</f>
        <v>#DIV/0!</v>
      </c>
      <c r="F29" s="75" t="e">
        <f>D29/$F$10</f>
        <v>#DIV/0!</v>
      </c>
      <c r="G29" s="71"/>
      <c r="H29" s="27"/>
      <c r="I29" s="27"/>
      <c r="J29" s="86" t="s">
        <v>103</v>
      </c>
      <c r="K29" s="87">
        <f>N24-K10/1000</f>
        <v>0</v>
      </c>
      <c r="L29" s="88" t="e">
        <f>L24-L10</f>
        <v>#DIV/0!</v>
      </c>
      <c r="M29" s="88" t="e">
        <f>M24-M10</f>
        <v>#DIV/0!</v>
      </c>
      <c r="N29" s="27"/>
      <c r="O29" s="27"/>
      <c r="P29" s="27"/>
      <c r="Q29" s="1"/>
      <c r="R29" s="1"/>
      <c r="S29" s="1"/>
    </row>
    <row r="30" spans="1:19" x14ac:dyDescent="0.2">
      <c r="A30" s="27"/>
      <c r="B30" s="27"/>
      <c r="C30" s="68"/>
      <c r="D30" s="68"/>
      <c r="E30" s="75"/>
      <c r="F30" s="75"/>
      <c r="G30" s="71"/>
      <c r="H30" s="27"/>
      <c r="I30" s="27"/>
      <c r="J30" s="27"/>
      <c r="K30" s="27"/>
      <c r="L30" s="27"/>
      <c r="M30" s="27"/>
      <c r="N30" s="27"/>
      <c r="O30" s="27"/>
      <c r="P30" s="27"/>
      <c r="Q30" s="1"/>
      <c r="R30" s="1"/>
      <c r="S30" s="1"/>
    </row>
    <row r="31" spans="1:19" x14ac:dyDescent="0.2">
      <c r="A31" s="27"/>
      <c r="B31" s="27"/>
      <c r="G31" s="71"/>
      <c r="H31" s="27"/>
      <c r="I31" s="27"/>
      <c r="J31" s="27"/>
      <c r="K31" s="27"/>
      <c r="L31" s="27"/>
      <c r="M31" s="27"/>
      <c r="N31" s="27"/>
      <c r="O31" s="27"/>
      <c r="P31" s="27"/>
      <c r="Q31" s="1"/>
      <c r="R31" s="1"/>
      <c r="S31" s="1"/>
    </row>
    <row r="32" spans="1:19" x14ac:dyDescent="0.2">
      <c r="A32" s="27"/>
      <c r="B32" s="27"/>
      <c r="C32" s="68" t="s">
        <v>88</v>
      </c>
      <c r="D32" s="74">
        <f>SUMIF('HIDE Background Data Indices'!$A$7:$A$13,'Business Details'!C5,'HIDE Background Data Indices'!$C$7:$C$13)*'Business Details'!C8</f>
        <v>0</v>
      </c>
      <c r="E32" s="75" t="e">
        <f>D32/$E$10</f>
        <v>#DIV/0!</v>
      </c>
      <c r="F32" s="75" t="e">
        <f>D32/$F$10</f>
        <v>#DIV/0!</v>
      </c>
      <c r="G32" s="71"/>
      <c r="H32" s="27"/>
      <c r="I32" s="27"/>
      <c r="J32" s="27"/>
      <c r="K32" s="27"/>
      <c r="L32" s="27"/>
      <c r="M32" s="27"/>
      <c r="N32" s="27"/>
      <c r="O32" s="27"/>
      <c r="P32" s="27"/>
      <c r="Q32" s="1"/>
      <c r="R32" s="1"/>
      <c r="S32" s="1"/>
    </row>
    <row r="33" spans="1:19" x14ac:dyDescent="0.2">
      <c r="A33" s="27"/>
      <c r="B33" s="27"/>
      <c r="C33" s="68"/>
      <c r="D33" s="68"/>
      <c r="E33" s="75"/>
      <c r="F33" s="75"/>
      <c r="G33" s="71"/>
      <c r="H33" s="27"/>
      <c r="I33" s="27"/>
      <c r="J33" s="27"/>
      <c r="K33" s="27"/>
      <c r="L33" s="27"/>
      <c r="M33" s="27"/>
      <c r="N33" s="27"/>
      <c r="O33" s="27"/>
      <c r="P33" s="27"/>
      <c r="Q33" s="1"/>
      <c r="R33" s="1"/>
      <c r="S33" s="1"/>
    </row>
    <row r="34" spans="1:19" x14ac:dyDescent="0.2">
      <c r="A34" s="27"/>
      <c r="B34" s="27"/>
      <c r="C34" s="68"/>
      <c r="D34" s="68"/>
      <c r="E34" s="75"/>
      <c r="F34" s="75"/>
      <c r="G34" s="71"/>
      <c r="H34" s="27"/>
      <c r="I34" s="27"/>
      <c r="J34" s="27"/>
      <c r="K34" s="27"/>
      <c r="L34" s="27"/>
      <c r="M34" s="27"/>
      <c r="N34" s="27"/>
      <c r="O34" s="27"/>
      <c r="P34" s="27"/>
      <c r="Q34" s="1"/>
      <c r="R34" s="1"/>
      <c r="S34" s="1"/>
    </row>
    <row r="35" spans="1:19" x14ac:dyDescent="0.2">
      <c r="A35" s="27"/>
      <c r="B35" s="27"/>
      <c r="C35" s="68" t="s">
        <v>71</v>
      </c>
      <c r="D35" s="68"/>
      <c r="E35" s="75"/>
      <c r="F35" s="75"/>
      <c r="G35" s="71"/>
      <c r="H35" s="27"/>
      <c r="I35" s="27"/>
      <c r="J35" s="27"/>
      <c r="K35" s="27"/>
      <c r="L35" s="27"/>
      <c r="M35" s="27"/>
      <c r="N35" s="27"/>
      <c r="O35" s="27"/>
      <c r="P35" s="27"/>
      <c r="Q35" s="1"/>
      <c r="R35" s="1"/>
      <c r="S35" s="1"/>
    </row>
    <row r="36" spans="1:19" x14ac:dyDescent="0.2">
      <c r="A36" s="27"/>
      <c r="B36" s="27"/>
      <c r="C36" s="94" t="s">
        <v>149</v>
      </c>
      <c r="D36" s="74">
        <f>'Scope 3 Processing &amp; Transport'!C10*SUMIF('HIDE Background Data Indices'!$A$49:$A$60,'Scope 3 Processing &amp; Transport'!C11,'HIDE Background Data Indices'!$B$49:$B$60)*$D$26/1000</f>
        <v>0</v>
      </c>
      <c r="E36" s="75" t="e">
        <f>D36/$E$10</f>
        <v>#DIV/0!</v>
      </c>
      <c r="F36" s="75" t="e">
        <f>D36/$F$10</f>
        <v>#DIV/0!</v>
      </c>
      <c r="G36" s="71"/>
      <c r="H36" s="27"/>
      <c r="I36" s="27"/>
      <c r="J36" s="27"/>
      <c r="K36" s="27"/>
      <c r="L36" s="27"/>
      <c r="M36" s="27"/>
      <c r="N36" s="27"/>
      <c r="O36" s="27"/>
      <c r="P36" s="27"/>
      <c r="Q36" s="1"/>
      <c r="R36" s="1"/>
      <c r="S36" s="1"/>
    </row>
    <row r="37" spans="1:19" x14ac:dyDescent="0.2">
      <c r="A37" s="27"/>
      <c r="B37" s="27"/>
      <c r="C37" s="68"/>
      <c r="D37" s="68"/>
      <c r="E37" s="75"/>
      <c r="F37" s="75"/>
      <c r="G37" s="71"/>
      <c r="H37" s="27"/>
      <c r="I37" s="27"/>
      <c r="J37" s="27"/>
      <c r="K37" s="27"/>
      <c r="L37" s="27"/>
      <c r="M37" s="27"/>
      <c r="N37" s="27"/>
      <c r="O37" s="27"/>
      <c r="P37" s="27"/>
      <c r="Q37" s="1"/>
      <c r="R37" s="1"/>
      <c r="S37" s="1"/>
    </row>
    <row r="38" spans="1:19" x14ac:dyDescent="0.2">
      <c r="A38" s="27"/>
      <c r="B38" s="27"/>
      <c r="C38" s="94" t="s">
        <v>150</v>
      </c>
      <c r="D38" s="74">
        <f>'Scope 3 Processing &amp; Transport'!C12*SUMIF('HIDE Background Data Indices'!$A$49:$A$60,'Scope 3 Processing &amp; Transport'!C13,'HIDE Background Data Indices'!$B$49:$B$60)*$D$26/1000</f>
        <v>0</v>
      </c>
      <c r="E38" s="75" t="e">
        <f>D38/$E$10</f>
        <v>#DIV/0!</v>
      </c>
      <c r="F38" s="75" t="e">
        <f>D38/$F$10</f>
        <v>#DIV/0!</v>
      </c>
      <c r="G38" s="71"/>
      <c r="H38" s="27"/>
      <c r="I38" s="27"/>
      <c r="J38" s="27"/>
      <c r="K38" s="27"/>
      <c r="L38" s="27"/>
      <c r="M38" s="27"/>
      <c r="N38" s="27"/>
      <c r="O38" s="27"/>
      <c r="P38" s="27"/>
      <c r="Q38" s="1"/>
      <c r="R38" s="1"/>
      <c r="S38" s="1"/>
    </row>
    <row r="39" spans="1:19" x14ac:dyDescent="0.2">
      <c r="A39" s="27"/>
      <c r="B39" s="27"/>
      <c r="C39" s="68" t="s">
        <v>142</v>
      </c>
      <c r="D39" s="95">
        <f>D36+D38</f>
        <v>0</v>
      </c>
      <c r="E39" s="96" t="e">
        <f>E36+E38</f>
        <v>#DIV/0!</v>
      </c>
      <c r="F39" s="96" t="e">
        <f>F36+F38</f>
        <v>#DIV/0!</v>
      </c>
      <c r="G39" s="71"/>
      <c r="H39" s="27"/>
      <c r="I39" s="27"/>
      <c r="J39" s="27"/>
      <c r="K39" s="27"/>
      <c r="L39" s="27"/>
      <c r="M39" s="27"/>
      <c r="N39" s="27"/>
      <c r="O39" s="27"/>
      <c r="P39" s="27"/>
      <c r="Q39" s="1"/>
      <c r="R39" s="1"/>
      <c r="S39" s="1"/>
    </row>
    <row r="40" spans="1:19" x14ac:dyDescent="0.2">
      <c r="A40" s="27"/>
      <c r="B40" s="27"/>
      <c r="C40" s="68"/>
      <c r="D40" s="68"/>
      <c r="E40" s="75"/>
      <c r="F40" s="75"/>
      <c r="G40" s="71"/>
      <c r="H40" s="27"/>
      <c r="I40" s="27"/>
      <c r="J40" s="27"/>
      <c r="K40" s="27"/>
      <c r="L40" s="27"/>
      <c r="M40" s="27"/>
      <c r="N40" s="27"/>
      <c r="O40" s="27"/>
      <c r="P40" s="27"/>
      <c r="Q40" s="1"/>
      <c r="R40" s="1"/>
      <c r="S40" s="1"/>
    </row>
    <row r="41" spans="1:19" x14ac:dyDescent="0.2">
      <c r="A41" s="27"/>
      <c r="B41" s="27"/>
      <c r="C41" s="68"/>
      <c r="D41" s="68"/>
      <c r="E41" s="75"/>
      <c r="F41" s="75"/>
      <c r="G41" s="71"/>
      <c r="H41" s="27"/>
      <c r="I41" s="27"/>
      <c r="J41" s="27"/>
      <c r="K41" s="27"/>
      <c r="L41" s="27"/>
      <c r="M41" s="27"/>
      <c r="N41" s="27"/>
      <c r="O41" s="27"/>
      <c r="P41" s="27"/>
      <c r="Q41" s="1"/>
      <c r="R41" s="1"/>
      <c r="S41" s="1"/>
    </row>
    <row r="42" spans="1:19" x14ac:dyDescent="0.2">
      <c r="A42" s="27"/>
      <c r="B42" s="27"/>
      <c r="C42" s="68" t="s">
        <v>70</v>
      </c>
      <c r="D42" s="74">
        <f>SUMIF('HIDE Background Data Indices'!$A$89:$A$97,'Scope 3 Processing &amp; Transport'!C16,'HIDE Background Data Indices'!$B$89:$B$97)*SUMIF('HIDE Background Data Indices'!$A$66:$A$75,'Scope 3 Processing &amp; Transport'!C17,'HIDE Background Data Indices'!$B$66:$B$75)*D26</f>
        <v>0</v>
      </c>
      <c r="E42" s="75" t="e">
        <f>D42/$E$10</f>
        <v>#DIV/0!</v>
      </c>
      <c r="F42" s="75" t="e">
        <f>D42/$F$10</f>
        <v>#DIV/0!</v>
      </c>
      <c r="G42" s="71"/>
      <c r="H42" s="27"/>
      <c r="I42" s="27"/>
      <c r="J42" s="27"/>
      <c r="K42" s="27"/>
      <c r="L42" s="27"/>
      <c r="M42" s="27"/>
      <c r="N42" s="27"/>
      <c r="O42" s="27"/>
      <c r="P42" s="27"/>
      <c r="Q42" s="1"/>
      <c r="R42" s="1"/>
      <c r="S42" s="1"/>
    </row>
    <row r="43" spans="1:19" x14ac:dyDescent="0.2">
      <c r="A43" s="27"/>
      <c r="B43" s="27"/>
      <c r="C43" s="68"/>
      <c r="D43" s="68"/>
      <c r="E43" s="75"/>
      <c r="F43" s="75"/>
      <c r="G43" s="71"/>
      <c r="H43" s="27"/>
      <c r="I43" s="27"/>
      <c r="J43" s="27"/>
      <c r="K43" s="27"/>
      <c r="L43" s="27"/>
      <c r="M43" s="27"/>
      <c r="N43" s="27"/>
      <c r="O43" s="27"/>
      <c r="P43" s="27"/>
      <c r="Q43" s="1"/>
      <c r="R43" s="1"/>
      <c r="S43" s="1"/>
    </row>
    <row r="44" spans="1:19" x14ac:dyDescent="0.2">
      <c r="A44" s="27"/>
      <c r="B44" s="27"/>
      <c r="C44" s="68"/>
      <c r="D44" s="8">
        <f>'Business Details'!C8*'Scope 2'!C9*'Scope 3 Processing &amp; Transport'!C19</f>
        <v>0</v>
      </c>
      <c r="E44" s="24" t="s">
        <v>118</v>
      </c>
      <c r="F44" s="75"/>
      <c r="G44" s="71"/>
      <c r="H44" s="27"/>
      <c r="I44" s="27"/>
      <c r="J44" s="27"/>
      <c r="K44" s="27"/>
      <c r="L44" s="27"/>
      <c r="M44" s="27"/>
      <c r="N44" s="27"/>
      <c r="O44" s="27"/>
      <c r="P44" s="27"/>
      <c r="Q44" s="1"/>
      <c r="R44" s="1"/>
      <c r="S44" s="1"/>
    </row>
    <row r="45" spans="1:19" x14ac:dyDescent="0.2">
      <c r="A45" s="27"/>
      <c r="B45" s="27"/>
      <c r="C45" s="68"/>
      <c r="D45" s="8">
        <f>'Business Details'!C8*'Scope 2'!C9*'Scope 3 Processing &amp; Transport'!C19*(1+'Scope 3 Processing &amp; Transport'!C23)</f>
        <v>0</v>
      </c>
      <c r="E45" s="24" t="s">
        <v>117</v>
      </c>
      <c r="F45" s="75"/>
      <c r="G45" s="71"/>
      <c r="H45" s="27"/>
      <c r="I45" s="27"/>
      <c r="J45" s="27"/>
      <c r="K45" s="27"/>
      <c r="L45" s="27"/>
      <c r="M45" s="27"/>
      <c r="N45" s="27"/>
      <c r="O45" s="27"/>
      <c r="P45" s="27"/>
      <c r="Q45" s="1"/>
      <c r="R45" s="1"/>
      <c r="S45" s="1"/>
    </row>
    <row r="46" spans="1:19" x14ac:dyDescent="0.2">
      <c r="A46" s="27"/>
      <c r="B46" s="27"/>
      <c r="C46" s="68"/>
      <c r="D46" s="68"/>
      <c r="E46" s="75"/>
      <c r="F46" s="75"/>
      <c r="G46" s="71"/>
      <c r="H46" s="27"/>
      <c r="I46" s="27"/>
      <c r="J46" s="27"/>
      <c r="K46" s="27"/>
      <c r="L46" s="27"/>
      <c r="M46" s="27"/>
      <c r="N46" s="27"/>
      <c r="O46" s="27"/>
      <c r="P46" s="27"/>
      <c r="Q46" s="1"/>
      <c r="R46" s="1"/>
      <c r="S46" s="1"/>
    </row>
    <row r="47" spans="1:19" x14ac:dyDescent="0.2">
      <c r="A47" s="27"/>
      <c r="B47" s="27"/>
      <c r="C47" s="68" t="s">
        <v>72</v>
      </c>
      <c r="D47" s="68"/>
      <c r="E47" s="75"/>
      <c r="F47" s="75"/>
      <c r="G47" s="71"/>
      <c r="H47" s="27"/>
      <c r="I47" s="27"/>
      <c r="J47" s="27"/>
      <c r="K47" s="27"/>
      <c r="L47" s="27"/>
      <c r="M47" s="27"/>
      <c r="N47" s="27"/>
      <c r="O47" s="27"/>
      <c r="P47" s="27"/>
      <c r="Q47" s="1"/>
      <c r="R47" s="1"/>
      <c r="S47" s="1"/>
    </row>
    <row r="48" spans="1:19" x14ac:dyDescent="0.2">
      <c r="A48" s="27"/>
      <c r="B48" s="27"/>
      <c r="C48" s="94" t="s">
        <v>152</v>
      </c>
      <c r="D48" s="74">
        <f>'Scope 3 Processing &amp; Transport'!C25*SUMIF('HIDE Background Data Indices'!$A$53:$A$60,'Scope 3 Processing &amp; Transport'!C26,'HIDE Background Data Indices'!$B$53:$B$60)*$D$45/1000</f>
        <v>0</v>
      </c>
      <c r="E48" s="75" t="e">
        <f>D48/$E$10</f>
        <v>#DIV/0!</v>
      </c>
      <c r="F48" s="75" t="e">
        <f>D48/$F$10</f>
        <v>#DIV/0!</v>
      </c>
      <c r="G48" s="71"/>
      <c r="H48" s="27"/>
      <c r="I48" s="27"/>
      <c r="J48" s="27"/>
      <c r="K48" s="27"/>
      <c r="L48" s="27"/>
      <c r="M48" s="27"/>
      <c r="N48" s="27"/>
      <c r="O48" s="27"/>
      <c r="P48" s="27"/>
      <c r="Q48" s="1"/>
      <c r="R48" s="1"/>
      <c r="S48" s="1"/>
    </row>
    <row r="49" spans="1:19" x14ac:dyDescent="0.2">
      <c r="A49" s="27"/>
      <c r="B49" s="27"/>
      <c r="C49" s="94"/>
      <c r="D49" s="68"/>
      <c r="E49" s="75"/>
      <c r="F49" s="75"/>
      <c r="G49" s="71"/>
      <c r="H49" s="27"/>
      <c r="I49" s="27"/>
      <c r="J49" s="27"/>
      <c r="K49" s="27"/>
      <c r="L49" s="27"/>
      <c r="M49" s="27"/>
      <c r="N49" s="27"/>
      <c r="O49" s="27"/>
      <c r="P49" s="27"/>
      <c r="Q49" s="1"/>
      <c r="R49" s="1"/>
      <c r="S49" s="1"/>
    </row>
    <row r="50" spans="1:19" x14ac:dyDescent="0.2">
      <c r="A50" s="27"/>
      <c r="B50" s="27"/>
      <c r="C50" s="94" t="s">
        <v>151</v>
      </c>
      <c r="D50" s="74">
        <f>'Scope 3 Processing &amp; Transport'!C27*SUMIF('HIDE Background Data Indices'!$A$53:$A$60,'Scope 3 Processing &amp; Transport'!C28,'HIDE Background Data Indices'!$B$53:$B$60)*$D$45/1000</f>
        <v>0</v>
      </c>
      <c r="E50" s="75" t="e">
        <f>D50/$E$10</f>
        <v>#DIV/0!</v>
      </c>
      <c r="F50" s="75" t="e">
        <f>D50/$F$10</f>
        <v>#DIV/0!</v>
      </c>
      <c r="G50" s="71"/>
      <c r="H50" s="27"/>
      <c r="I50" s="27"/>
      <c r="J50" s="27"/>
      <c r="K50" s="27"/>
      <c r="L50" s="27"/>
      <c r="M50" s="27"/>
      <c r="N50" s="27"/>
      <c r="O50" s="27"/>
      <c r="P50" s="27"/>
      <c r="Q50" s="1"/>
      <c r="R50" s="1"/>
      <c r="S50" s="1"/>
    </row>
    <row r="51" spans="1:19" x14ac:dyDescent="0.2">
      <c r="A51" s="27"/>
      <c r="B51" s="27"/>
      <c r="C51" s="68" t="s">
        <v>143</v>
      </c>
      <c r="D51" s="95">
        <f>D48+D50</f>
        <v>0</v>
      </c>
      <c r="E51" s="96" t="e">
        <f>E48+E50</f>
        <v>#DIV/0!</v>
      </c>
      <c r="F51" s="96" t="e">
        <f>F48+F50</f>
        <v>#DIV/0!</v>
      </c>
      <c r="G51" s="71"/>
      <c r="H51" s="27"/>
      <c r="I51" s="27"/>
      <c r="J51" s="27"/>
      <c r="K51" s="27"/>
      <c r="L51" s="27"/>
      <c r="M51" s="27"/>
      <c r="N51" s="27"/>
      <c r="O51" s="27"/>
      <c r="P51" s="27"/>
      <c r="Q51" s="1"/>
      <c r="R51" s="1"/>
      <c r="S51" s="1"/>
    </row>
    <row r="52" spans="1:19" x14ac:dyDescent="0.2">
      <c r="A52" s="27"/>
      <c r="B52" s="27"/>
      <c r="C52" s="68"/>
      <c r="D52" s="68"/>
      <c r="E52" s="75"/>
      <c r="F52" s="75"/>
      <c r="G52" s="71"/>
      <c r="H52" s="27"/>
      <c r="I52" s="27"/>
      <c r="J52" s="27"/>
      <c r="K52" s="27"/>
      <c r="L52" s="27"/>
      <c r="M52" s="27"/>
      <c r="N52" s="27"/>
      <c r="O52" s="27"/>
      <c r="P52" s="27"/>
      <c r="Q52" s="1"/>
      <c r="R52" s="1"/>
      <c r="S52" s="1"/>
    </row>
    <row r="53" spans="1:19" x14ac:dyDescent="0.2">
      <c r="A53" s="27"/>
      <c r="B53" s="27"/>
      <c r="C53" s="97" t="s">
        <v>42</v>
      </c>
      <c r="D53" s="98">
        <f>D14+D15+D18+D19+D22+D29+D32+D36+D38+D42+D48+D50</f>
        <v>0</v>
      </c>
      <c r="E53" s="99" t="e">
        <f>E14+E15+E18+E19+E22+E29+E32+E36+E38+E42+E48+E50</f>
        <v>#DIV/0!</v>
      </c>
      <c r="F53" s="99" t="e">
        <f>F14+F15+F18+F19+F22+F29+F32+F36+F38+F42+F48+F50</f>
        <v>#DIV/0!</v>
      </c>
      <c r="G53" s="71"/>
      <c r="H53" s="27"/>
      <c r="I53" s="27"/>
      <c r="J53" s="27"/>
      <c r="K53" s="27"/>
      <c r="L53" s="27"/>
      <c r="M53" s="27"/>
      <c r="N53" s="27"/>
      <c r="O53" s="27"/>
      <c r="P53" s="27"/>
      <c r="Q53" s="1"/>
      <c r="R53" s="1"/>
      <c r="S53" s="1"/>
    </row>
    <row r="54" spans="1:19" x14ac:dyDescent="0.2">
      <c r="A54" s="27"/>
      <c r="B54" s="27"/>
      <c r="C54" s="27"/>
      <c r="D54" s="79"/>
      <c r="E54" s="80"/>
      <c r="F54" s="80"/>
      <c r="G54" s="77"/>
      <c r="H54" s="27"/>
      <c r="I54" s="27"/>
      <c r="J54" s="27"/>
      <c r="K54" s="27"/>
      <c r="L54" s="27"/>
      <c r="M54" s="27"/>
      <c r="N54" s="27"/>
      <c r="O54" s="27"/>
      <c r="P54" s="27"/>
      <c r="Q54" s="1"/>
      <c r="R54" s="1"/>
      <c r="S54" s="1"/>
    </row>
    <row r="55" spans="1:19" x14ac:dyDescent="0.2">
      <c r="C55" s="1"/>
      <c r="D55" s="9"/>
      <c r="E55" s="20"/>
      <c r="F55" s="20"/>
      <c r="G55" s="4"/>
      <c r="H55" s="1"/>
      <c r="I55" s="1"/>
      <c r="J55" s="1"/>
      <c r="K55" s="1"/>
      <c r="L55" s="1"/>
      <c r="M55" s="1"/>
      <c r="N55" s="1"/>
      <c r="O55" s="1"/>
      <c r="P55" s="1"/>
      <c r="Q55" s="1"/>
      <c r="R55" s="1"/>
      <c r="S55" s="1"/>
    </row>
    <row r="56" spans="1:19" x14ac:dyDescent="0.2">
      <c r="C56" s="1"/>
      <c r="D56" s="9"/>
      <c r="E56" s="20"/>
      <c r="F56" s="20"/>
      <c r="G56" s="4"/>
      <c r="H56" s="1"/>
      <c r="I56" s="1"/>
      <c r="J56" s="1"/>
      <c r="K56" s="1"/>
      <c r="L56" s="1"/>
      <c r="M56" s="1"/>
      <c r="N56" s="1"/>
      <c r="O56" s="1"/>
      <c r="P56" s="1"/>
      <c r="Q56" s="1"/>
      <c r="R56" s="1"/>
      <c r="S56" s="1"/>
    </row>
    <row r="57" spans="1:19" ht="17" x14ac:dyDescent="0.25">
      <c r="C57" s="5" t="s">
        <v>122</v>
      </c>
      <c r="D57" s="14">
        <f>SUMIF('HIDE Background Data Indices'!$A$7:$A$13,'Business Details'!C5,'HIDE Background Data Indices'!$C$7:$C$13)*'Business Details'!C8</f>
        <v>0</v>
      </c>
      <c r="E57" s="19" t="e">
        <f>D57/$E$10</f>
        <v>#DIV/0!</v>
      </c>
      <c r="F57" s="19" t="e">
        <f>D57/$F$10</f>
        <v>#DIV/0!</v>
      </c>
      <c r="G57" s="11"/>
      <c r="H57" s="1"/>
      <c r="I57" s="1"/>
      <c r="J57" s="1"/>
      <c r="K57" s="1"/>
      <c r="L57" s="1"/>
      <c r="M57" s="1"/>
      <c r="N57" s="1"/>
      <c r="O57" s="1"/>
      <c r="P57" s="1"/>
      <c r="Q57" s="1"/>
      <c r="R57" s="1"/>
      <c r="S57" s="1"/>
    </row>
    <row r="58" spans="1:19" x14ac:dyDescent="0.2">
      <c r="C58" s="1"/>
      <c r="D58" s="9"/>
      <c r="E58" s="20"/>
      <c r="F58" s="20"/>
      <c r="G58" s="4"/>
      <c r="H58" s="1"/>
      <c r="I58" s="1"/>
      <c r="J58" s="1"/>
      <c r="K58" s="1"/>
      <c r="L58" s="1"/>
      <c r="M58" s="1"/>
      <c r="N58" s="1"/>
      <c r="O58" s="1"/>
      <c r="P58" s="1"/>
      <c r="Q58" s="1"/>
      <c r="R58" s="1"/>
      <c r="S58" s="1"/>
    </row>
    <row r="59" spans="1:19" x14ac:dyDescent="0.2">
      <c r="C59" s="1"/>
      <c r="D59" s="9"/>
      <c r="E59" s="20"/>
      <c r="F59" s="20"/>
      <c r="G59" s="4"/>
      <c r="H59" s="1"/>
      <c r="I59" s="1"/>
      <c r="J59" s="1"/>
      <c r="K59" s="1"/>
      <c r="L59" s="1"/>
      <c r="M59" s="1"/>
      <c r="N59" s="1"/>
      <c r="O59" s="1"/>
      <c r="P59" s="1"/>
      <c r="Q59" s="1"/>
      <c r="R59" s="1"/>
      <c r="S59" s="1"/>
    </row>
    <row r="60" spans="1:19" x14ac:dyDescent="0.2">
      <c r="C60" s="1"/>
      <c r="D60" s="9"/>
      <c r="E60" s="20"/>
      <c r="F60" s="20"/>
      <c r="G60" s="4"/>
      <c r="H60" s="1"/>
      <c r="I60" s="1"/>
      <c r="J60" s="1"/>
      <c r="K60" s="1"/>
      <c r="L60" s="1"/>
      <c r="M60" s="1"/>
      <c r="N60" s="1"/>
      <c r="O60" s="1"/>
      <c r="P60" s="1"/>
      <c r="Q60" s="1"/>
      <c r="R60" s="1"/>
      <c r="S60" s="1"/>
    </row>
    <row r="61" spans="1:19" x14ac:dyDescent="0.2">
      <c r="C61" s="17" t="s">
        <v>71</v>
      </c>
      <c r="D61" s="9"/>
      <c r="E61" s="20"/>
      <c r="F61" s="20"/>
      <c r="G61" s="4"/>
      <c r="H61" s="1"/>
      <c r="I61" s="1"/>
      <c r="J61" s="1"/>
      <c r="K61" s="1"/>
      <c r="L61" s="1"/>
      <c r="M61" s="1"/>
      <c r="N61" s="1"/>
      <c r="O61" s="1"/>
      <c r="P61" s="1"/>
      <c r="Q61" s="1"/>
      <c r="R61" s="1"/>
      <c r="S61" s="1"/>
    </row>
    <row r="62" spans="1:19" x14ac:dyDescent="0.2">
      <c r="C62" s="1" t="s">
        <v>67</v>
      </c>
      <c r="D62" s="9">
        <f>'Scope 3 Processing &amp; Transport'!C10*SUMIF('HIDE Background Data Indices'!$A$53:$A$60,'Scope 3 Processing &amp; Transport'!C11,'HIDE Background Data Indices'!$B$53:$B$60)*$D$26/1000</f>
        <v>0</v>
      </c>
      <c r="E62" s="21" t="e">
        <f>D62/$E$10</f>
        <v>#DIV/0!</v>
      </c>
      <c r="F62" s="21" t="e">
        <f>D62/$F$10</f>
        <v>#DIV/0!</v>
      </c>
      <c r="G62" s="18"/>
      <c r="H62" s="1"/>
      <c r="I62" s="1"/>
      <c r="J62" s="1"/>
      <c r="K62" s="1"/>
      <c r="L62" s="1"/>
      <c r="M62" s="1"/>
      <c r="N62" s="1"/>
      <c r="O62" s="1"/>
      <c r="P62" s="1"/>
      <c r="Q62" s="1"/>
      <c r="R62" s="1"/>
      <c r="S62" s="1"/>
    </row>
    <row r="63" spans="1:19" x14ac:dyDescent="0.2">
      <c r="C63" s="1"/>
      <c r="D63" s="9"/>
      <c r="E63" s="21"/>
      <c r="F63" s="21"/>
      <c r="G63" s="18"/>
      <c r="H63" s="1"/>
      <c r="I63" s="1"/>
      <c r="J63" s="1"/>
      <c r="K63" s="1"/>
      <c r="L63" s="1"/>
      <c r="M63" s="1"/>
      <c r="N63" s="1"/>
      <c r="O63" s="1"/>
      <c r="P63" s="1"/>
      <c r="Q63" s="1"/>
      <c r="R63" s="1"/>
      <c r="S63" s="1"/>
    </row>
    <row r="64" spans="1:19" x14ac:dyDescent="0.2">
      <c r="C64" s="1" t="s">
        <v>68</v>
      </c>
      <c r="D64" s="9">
        <f>'Scope 3 Processing &amp; Transport'!C12*SUMIF('HIDE Background Data Indices'!$A$53:$A$60,'Scope 3 Processing &amp; Transport'!C13,'HIDE Background Data Indices'!$B$53:$B$60)*$D$26/1000</f>
        <v>0</v>
      </c>
      <c r="E64" s="21" t="e">
        <f>D64/$E$10</f>
        <v>#DIV/0!</v>
      </c>
      <c r="F64" s="21" t="e">
        <f>D64/$F$10</f>
        <v>#DIV/0!</v>
      </c>
      <c r="G64" s="18"/>
      <c r="H64" s="1"/>
      <c r="I64" s="1"/>
      <c r="J64" s="1"/>
      <c r="K64" s="1"/>
      <c r="L64" s="1"/>
      <c r="M64" s="1"/>
      <c r="N64" s="1"/>
      <c r="O64" s="1"/>
      <c r="P64" s="1"/>
      <c r="Q64" s="1"/>
      <c r="R64" s="1"/>
      <c r="S64" s="1"/>
    </row>
    <row r="65" spans="3:19" x14ac:dyDescent="0.2">
      <c r="C65" s="5" t="s">
        <v>71</v>
      </c>
      <c r="D65" s="15">
        <f>D62+D64</f>
        <v>0</v>
      </c>
      <c r="E65" s="22" t="e">
        <f>E62+E64</f>
        <v>#DIV/0!</v>
      </c>
      <c r="F65" s="22" t="e">
        <f>F62+F64</f>
        <v>#DIV/0!</v>
      </c>
      <c r="G65" s="16"/>
      <c r="H65" s="1"/>
      <c r="I65" s="1"/>
      <c r="J65" s="1"/>
      <c r="K65" s="1"/>
      <c r="L65" s="1"/>
      <c r="M65" s="1"/>
      <c r="N65" s="1"/>
      <c r="O65" s="1"/>
      <c r="P65" s="1"/>
      <c r="Q65" s="1"/>
      <c r="R65" s="1"/>
      <c r="S65" s="1"/>
    </row>
    <row r="66" spans="3:19" x14ac:dyDescent="0.2">
      <c r="C66" s="1"/>
      <c r="D66" s="9"/>
      <c r="E66" s="20"/>
      <c r="F66" s="20"/>
      <c r="G66" s="4"/>
      <c r="H66" s="1"/>
      <c r="I66" s="1"/>
      <c r="J66" s="1"/>
      <c r="K66" s="1"/>
      <c r="L66" s="1"/>
      <c r="M66" s="1"/>
      <c r="N66" s="1"/>
      <c r="O66" s="1"/>
      <c r="P66" s="1"/>
      <c r="Q66" s="1"/>
      <c r="R66" s="1"/>
      <c r="S66" s="1"/>
    </row>
    <row r="67" spans="3:19" x14ac:dyDescent="0.2">
      <c r="C67" s="1"/>
      <c r="D67" s="9"/>
      <c r="E67" s="20"/>
      <c r="F67" s="20"/>
      <c r="G67" s="4"/>
      <c r="H67" s="1"/>
      <c r="I67" s="1"/>
      <c r="J67" s="1"/>
      <c r="K67" s="1"/>
      <c r="L67" s="1"/>
      <c r="M67" s="1"/>
      <c r="N67" s="1"/>
      <c r="O67" s="1"/>
      <c r="P67" s="1"/>
      <c r="Q67" s="1"/>
      <c r="R67" s="1"/>
      <c r="S67" s="1"/>
    </row>
    <row r="68" spans="3:19" x14ac:dyDescent="0.2">
      <c r="C68" s="5" t="s">
        <v>70</v>
      </c>
      <c r="D68" s="14">
        <f>D26*SUMIF('HIDE Background Data Indices'!$A$91:$A$97,'Scope 3 Processing &amp; Transport'!C16,'HIDE Background Data Indices'!$B$91:$B$97)*SUMIF('HIDE Background Data Indices'!$A$66:$A$75,'Scope 3 Processing &amp; Transport'!C17,'HIDE Background Data Indices'!$B$66:$B$75)</f>
        <v>0</v>
      </c>
      <c r="E68" s="19" t="e">
        <f>D68/$E$10</f>
        <v>#DIV/0!</v>
      </c>
      <c r="F68" s="19" t="e">
        <f>D68/$F$10</f>
        <v>#DIV/0!</v>
      </c>
      <c r="G68" s="11"/>
      <c r="H68" s="1"/>
      <c r="I68" s="1"/>
      <c r="J68" s="1"/>
      <c r="K68" s="1"/>
      <c r="L68" s="1"/>
      <c r="M68" s="1"/>
      <c r="N68" s="1"/>
      <c r="O68" s="1"/>
      <c r="P68" s="1"/>
      <c r="Q68" s="1"/>
      <c r="R68" s="1"/>
      <c r="S68" s="1"/>
    </row>
    <row r="69" spans="3:19" x14ac:dyDescent="0.2">
      <c r="C69" s="1"/>
      <c r="D69" s="1" t="s">
        <v>0</v>
      </c>
      <c r="E69" s="20"/>
      <c r="F69" s="20"/>
      <c r="G69" s="4"/>
      <c r="H69" s="1"/>
      <c r="I69" s="1"/>
      <c r="J69" s="1"/>
      <c r="K69" s="1"/>
      <c r="L69" s="1"/>
      <c r="M69" s="1"/>
      <c r="N69" s="1"/>
      <c r="O69" s="1"/>
      <c r="P69" s="1"/>
      <c r="Q69" s="1"/>
      <c r="R69" s="1"/>
      <c r="S69" s="1"/>
    </row>
    <row r="70" spans="3:19" x14ac:dyDescent="0.2">
      <c r="C70" s="1"/>
      <c r="D70" s="9"/>
      <c r="E70" s="20"/>
      <c r="F70" s="20"/>
      <c r="G70" s="4"/>
      <c r="H70" s="1"/>
      <c r="I70" s="1"/>
      <c r="J70" s="1"/>
      <c r="K70" s="1"/>
      <c r="L70" s="1"/>
      <c r="M70" s="1"/>
      <c r="N70" s="1"/>
      <c r="O70" s="1"/>
      <c r="P70" s="1"/>
      <c r="Q70" s="1"/>
      <c r="R70" s="1"/>
      <c r="S70" s="1"/>
    </row>
    <row r="71" spans="3:19" x14ac:dyDescent="0.2">
      <c r="C71" s="1"/>
      <c r="D71" s="8">
        <f>'Business Details'!$C$8*'Scope 2'!$C$9*'Scope 3 Processing &amp; Transport'!$C$19</f>
        <v>0</v>
      </c>
      <c r="E71" s="24" t="s">
        <v>118</v>
      </c>
      <c r="F71" s="20"/>
      <c r="G71" s="4"/>
      <c r="H71" s="1"/>
      <c r="I71" s="1"/>
      <c r="J71" s="1"/>
      <c r="K71" s="1"/>
      <c r="L71" s="1"/>
      <c r="M71" s="1"/>
      <c r="N71" s="1"/>
      <c r="O71" s="1"/>
      <c r="P71" s="1"/>
      <c r="Q71" s="1"/>
      <c r="R71" s="1"/>
      <c r="S71" s="1"/>
    </row>
    <row r="72" spans="3:19" x14ac:dyDescent="0.2">
      <c r="D72" s="8">
        <f>'Business Details'!$C$8*'Scope 2'!$C$9*'Scope 3 Processing &amp; Transport'!$C$19*(1+'Scope 3 Processing &amp; Transport'!$C$23)</f>
        <v>0</v>
      </c>
      <c r="E72" s="24" t="s">
        <v>117</v>
      </c>
      <c r="F72" s="20"/>
      <c r="G72" s="4"/>
      <c r="H72" s="1"/>
      <c r="I72" s="1"/>
      <c r="J72" s="1"/>
      <c r="K72" s="1"/>
      <c r="L72" s="1"/>
      <c r="M72" s="1"/>
      <c r="N72" s="1"/>
      <c r="O72" s="1"/>
      <c r="P72" s="1"/>
      <c r="Q72" s="1"/>
      <c r="R72" s="1"/>
      <c r="S72" s="1"/>
    </row>
    <row r="73" spans="3:19" x14ac:dyDescent="0.2">
      <c r="C73" t="s">
        <v>72</v>
      </c>
      <c r="D73" s="9"/>
      <c r="E73" s="20"/>
      <c r="F73" s="20"/>
      <c r="G73" s="4"/>
      <c r="H73" s="1"/>
      <c r="I73" s="1"/>
      <c r="J73" s="1"/>
      <c r="K73" s="1"/>
      <c r="L73" s="1"/>
      <c r="M73" s="1"/>
      <c r="N73" s="1"/>
      <c r="O73" s="1"/>
      <c r="P73" s="1"/>
      <c r="Q73" s="1"/>
      <c r="R73" s="1"/>
      <c r="S73" s="1"/>
    </row>
    <row r="74" spans="3:19" x14ac:dyDescent="0.2">
      <c r="C74" s="1" t="s">
        <v>67</v>
      </c>
      <c r="D74" s="9">
        <f>'Scope 3 Processing &amp; Transport'!C25*SUMIF('HIDE Background Data Indices'!$A$53:$A$60,'Scope 3 Processing &amp; Transport'!C26,'HIDE Background Data Indices'!$B$53:$B$60)*$D$72/1000</f>
        <v>0</v>
      </c>
      <c r="E74" s="21" t="e">
        <f>D74/$E$10</f>
        <v>#DIV/0!</v>
      </c>
      <c r="F74" s="21" t="e">
        <f>D74/$F$10</f>
        <v>#DIV/0!</v>
      </c>
      <c r="G74" s="18"/>
      <c r="H74" s="1"/>
      <c r="I74" s="1"/>
      <c r="J74" s="1"/>
      <c r="K74" s="1"/>
      <c r="L74" s="1"/>
      <c r="M74" s="1"/>
      <c r="N74" s="1"/>
      <c r="O74" s="1"/>
      <c r="P74" s="1"/>
      <c r="Q74" s="1"/>
      <c r="R74" s="1"/>
      <c r="S74" s="1"/>
    </row>
    <row r="75" spans="3:19" x14ac:dyDescent="0.2">
      <c r="C75" s="1"/>
      <c r="D75" s="9"/>
      <c r="E75" s="21"/>
      <c r="F75" s="21"/>
      <c r="G75" s="18"/>
      <c r="H75" s="1"/>
      <c r="I75" s="1"/>
      <c r="J75" s="1"/>
      <c r="K75" s="1"/>
      <c r="L75" s="1"/>
      <c r="M75" s="1"/>
      <c r="N75" s="1"/>
      <c r="O75" s="1"/>
      <c r="P75" s="1"/>
      <c r="Q75" s="1"/>
      <c r="R75" s="1"/>
      <c r="S75" s="1"/>
    </row>
    <row r="76" spans="3:19" x14ac:dyDescent="0.2">
      <c r="C76" s="1" t="s">
        <v>68</v>
      </c>
      <c r="D76" s="9">
        <f>'Scope 3 Processing &amp; Transport'!C27*SUMIF('HIDE Background Data Indices'!$A$53:$A$60,'Scope 3 Processing &amp; Transport'!C28,'HIDE Background Data Indices'!$B$53:$B$60)*$D$72/1000</f>
        <v>0</v>
      </c>
      <c r="E76" s="21" t="e">
        <f>D76/$E$10</f>
        <v>#DIV/0!</v>
      </c>
      <c r="F76" s="21" t="e">
        <f>D76/$F$10</f>
        <v>#DIV/0!</v>
      </c>
      <c r="G76" s="18"/>
      <c r="H76" s="1"/>
      <c r="I76" s="1"/>
      <c r="J76" s="1"/>
      <c r="K76" s="1"/>
      <c r="L76" s="1"/>
      <c r="M76" s="1"/>
      <c r="N76" s="1"/>
      <c r="O76" s="1"/>
      <c r="P76" s="1"/>
      <c r="Q76" s="1"/>
      <c r="R76" s="1"/>
      <c r="S76" s="1"/>
    </row>
    <row r="77" spans="3:19" x14ac:dyDescent="0.2">
      <c r="C77" s="5" t="s">
        <v>72</v>
      </c>
      <c r="D77" s="15">
        <f>D74+D76</f>
        <v>0</v>
      </c>
      <c r="E77" s="22" t="e">
        <f>E74+E76</f>
        <v>#DIV/0!</v>
      </c>
      <c r="F77" s="22" t="e">
        <f>F74+F76</f>
        <v>#DIV/0!</v>
      </c>
      <c r="G77" s="16"/>
      <c r="H77" s="1"/>
      <c r="I77" s="1"/>
      <c r="J77" s="1"/>
      <c r="K77" s="1"/>
      <c r="L77" s="1"/>
      <c r="M77" s="1"/>
      <c r="N77" s="1"/>
      <c r="O77" s="1"/>
      <c r="P77" s="1"/>
      <c r="Q77" s="1"/>
      <c r="R77" s="1"/>
      <c r="S77" s="1"/>
    </row>
    <row r="78" spans="3:19" x14ac:dyDescent="0.2">
      <c r="C78" s="5"/>
      <c r="D78" s="10"/>
      <c r="E78" s="19"/>
      <c r="F78" s="19"/>
      <c r="G78" s="11"/>
      <c r="H78" s="1"/>
      <c r="I78" s="1"/>
      <c r="P78" s="1"/>
      <c r="Q78" s="1"/>
      <c r="R78" s="1"/>
      <c r="S78" s="1"/>
    </row>
  </sheetData>
  <sheetProtection algorithmName="SHA-512" hashValue="yE2+1MCq5yfb3N31DBDIqQb0bsA5GaDyBC9WDCFn7jJ6nuoaMjFJK3tgjAeTZnl+plQvaZ5rmWm9vHXSDU6bvA==" saltValue="B91VCpHpIMKzEGiwzIVu3w==" spinCount="100000" sheet="1" objects="1" scenarios="1" selectLockedCells="1" selectUnlockedCells="1"/>
  <phoneticPr fontId="18"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10343-0245-4C86-890B-2AB8E460ACC6}">
  <sheetPr>
    <tabColor rgb="FFFFFF00"/>
  </sheetPr>
  <dimension ref="A1:L123"/>
  <sheetViews>
    <sheetView zoomScaleNormal="100" workbookViewId="0">
      <pane ySplit="1" topLeftCell="A66" activePane="bottomLeft" state="frozen"/>
      <selection pane="bottomLeft" activeCell="A80" sqref="A80"/>
    </sheetView>
  </sheetViews>
  <sheetFormatPr baseColWidth="10" defaultColWidth="9.1640625" defaultRowHeight="15" x14ac:dyDescent="0.2"/>
  <cols>
    <col min="1" max="1" width="52.83203125" customWidth="1"/>
    <col min="2" max="4" width="28.1640625" customWidth="1"/>
    <col min="5" max="7" width="19" customWidth="1"/>
    <col min="8" max="12" width="9.1640625" customWidth="1"/>
  </cols>
  <sheetData>
    <row r="1" spans="1:12" ht="21" thickBot="1" x14ac:dyDescent="0.3">
      <c r="A1" s="25" t="s">
        <v>43</v>
      </c>
      <c r="B1" s="25"/>
      <c r="C1" s="66" t="s">
        <v>160</v>
      </c>
      <c r="D1" s="25"/>
      <c r="E1" s="25"/>
      <c r="F1" s="25"/>
      <c r="G1" s="26"/>
      <c r="H1" s="27"/>
      <c r="I1" s="1"/>
      <c r="J1" s="1"/>
      <c r="K1" s="1"/>
      <c r="L1" s="1"/>
    </row>
    <row r="2" spans="1:12" ht="16" thickTop="1" x14ac:dyDescent="0.2">
      <c r="A2" s="28"/>
      <c r="B2" s="28"/>
      <c r="C2" s="28"/>
      <c r="D2" s="28"/>
      <c r="E2" s="28"/>
      <c r="F2" s="28"/>
      <c r="G2" s="28"/>
      <c r="H2" s="28"/>
      <c r="I2" s="1"/>
      <c r="J2" s="1"/>
      <c r="K2" s="1"/>
      <c r="L2" s="1"/>
    </row>
    <row r="3" spans="1:12" ht="16" thickBot="1" x14ac:dyDescent="0.25">
      <c r="A3" t="s">
        <v>193</v>
      </c>
      <c r="B3" s="135" t="s">
        <v>194</v>
      </c>
      <c r="C3" s="28"/>
      <c r="D3" s="28"/>
      <c r="E3" s="28"/>
      <c r="F3" s="28"/>
      <c r="G3" s="28"/>
      <c r="H3" s="28"/>
      <c r="I3" s="1"/>
      <c r="J3" s="1"/>
      <c r="K3" s="1"/>
      <c r="L3" s="1"/>
    </row>
    <row r="4" spans="1:12" ht="17" x14ac:dyDescent="0.25">
      <c r="A4" s="29" t="s">
        <v>121</v>
      </c>
      <c r="B4" s="30"/>
      <c r="C4" s="31"/>
      <c r="D4" s="28"/>
      <c r="E4" s="28"/>
      <c r="F4" s="28"/>
      <c r="G4" s="32"/>
      <c r="H4" s="27"/>
      <c r="I4" s="1"/>
      <c r="J4" s="1"/>
      <c r="K4" s="1"/>
      <c r="L4" s="1"/>
    </row>
    <row r="5" spans="1:12" x14ac:dyDescent="0.2">
      <c r="A5" s="33"/>
      <c r="B5" s="34"/>
      <c r="C5" s="35" t="s">
        <v>88</v>
      </c>
      <c r="D5" s="28"/>
      <c r="E5" s="28"/>
      <c r="F5" s="28"/>
      <c r="G5" s="32"/>
      <c r="H5" s="27"/>
      <c r="I5" s="1"/>
      <c r="J5" s="1"/>
      <c r="K5" s="1"/>
      <c r="L5" s="1"/>
    </row>
    <row r="6" spans="1:12" x14ac:dyDescent="0.2">
      <c r="A6" s="109" t="s">
        <v>196</v>
      </c>
      <c r="B6" s="109"/>
      <c r="C6" s="109"/>
      <c r="D6" s="28"/>
      <c r="E6" s="28"/>
      <c r="F6" s="28"/>
      <c r="G6" s="32"/>
      <c r="H6" s="27"/>
      <c r="I6" s="1"/>
      <c r="J6" s="1"/>
      <c r="K6" s="1"/>
      <c r="L6" s="1"/>
    </row>
    <row r="7" spans="1:12" x14ac:dyDescent="0.2">
      <c r="A7" s="109" t="s">
        <v>161</v>
      </c>
      <c r="B7" s="110"/>
      <c r="C7" s="111">
        <v>1.3</v>
      </c>
      <c r="E7" t="s">
        <v>168</v>
      </c>
      <c r="I7" s="1"/>
      <c r="J7" s="1"/>
      <c r="K7" s="1"/>
      <c r="L7" s="1"/>
    </row>
    <row r="8" spans="1:12" x14ac:dyDescent="0.2">
      <c r="A8" s="109" t="s">
        <v>162</v>
      </c>
      <c r="B8" s="110"/>
      <c r="C8" s="111">
        <v>1.3</v>
      </c>
      <c r="E8" t="s">
        <v>168</v>
      </c>
      <c r="I8" s="1"/>
      <c r="J8" s="1"/>
      <c r="K8" s="1"/>
      <c r="L8" s="1"/>
    </row>
    <row r="9" spans="1:12" x14ac:dyDescent="0.2">
      <c r="A9" s="109" t="s">
        <v>163</v>
      </c>
      <c r="B9" s="110"/>
      <c r="C9" s="111">
        <v>1.3</v>
      </c>
      <c r="E9" t="s">
        <v>168</v>
      </c>
      <c r="I9" s="1"/>
      <c r="J9" s="1"/>
      <c r="K9" s="1"/>
      <c r="L9" s="1"/>
    </row>
    <row r="10" spans="1:12" x14ac:dyDescent="0.2">
      <c r="A10" s="109" t="s">
        <v>164</v>
      </c>
      <c r="B10" s="110"/>
      <c r="C10" s="111">
        <v>1.3</v>
      </c>
      <c r="E10" t="s">
        <v>168</v>
      </c>
      <c r="I10" s="1"/>
      <c r="J10" s="1"/>
      <c r="K10" s="1"/>
      <c r="L10" s="1"/>
    </row>
    <row r="11" spans="1:12" x14ac:dyDescent="0.2">
      <c r="A11" s="109" t="s">
        <v>165</v>
      </c>
      <c r="B11" s="110"/>
      <c r="C11" s="111">
        <v>1.3</v>
      </c>
      <c r="D11" s="28"/>
      <c r="E11" t="s">
        <v>168</v>
      </c>
      <c r="F11" s="28"/>
      <c r="G11" s="32"/>
      <c r="H11" s="27"/>
      <c r="I11" s="1"/>
      <c r="J11" s="1"/>
      <c r="K11" s="1"/>
      <c r="L11" s="1"/>
    </row>
    <row r="12" spans="1:12" x14ac:dyDescent="0.2">
      <c r="A12" s="109" t="s">
        <v>166</v>
      </c>
      <c r="B12" s="110"/>
      <c r="C12" s="111">
        <v>1.3</v>
      </c>
      <c r="D12" s="28"/>
      <c r="E12" t="s">
        <v>168</v>
      </c>
      <c r="F12" s="28"/>
      <c r="G12" s="32"/>
      <c r="H12" s="27"/>
      <c r="I12" s="1"/>
      <c r="J12" s="1"/>
      <c r="K12" s="1"/>
      <c r="L12" s="1"/>
    </row>
    <row r="13" spans="1:12" ht="16" thickBot="1" x14ac:dyDescent="0.25">
      <c r="A13" s="112" t="s">
        <v>167</v>
      </c>
      <c r="B13" s="113"/>
      <c r="C13" s="114">
        <v>2.7</v>
      </c>
      <c r="D13" s="28" t="s">
        <v>145</v>
      </c>
      <c r="E13" t="s">
        <v>168</v>
      </c>
      <c r="F13" s="28"/>
      <c r="G13" s="32"/>
      <c r="H13" s="27"/>
      <c r="I13" s="1"/>
      <c r="J13" s="1"/>
      <c r="K13" s="1"/>
      <c r="L13" s="1"/>
    </row>
    <row r="14" spans="1:12" x14ac:dyDescent="0.2">
      <c r="A14" s="28"/>
      <c r="B14" s="28"/>
      <c r="C14" s="28"/>
      <c r="D14" s="28"/>
      <c r="E14" s="28"/>
      <c r="F14" s="28"/>
      <c r="G14" s="32"/>
      <c r="H14" s="27"/>
      <c r="I14" s="1"/>
      <c r="J14" s="1"/>
      <c r="K14" s="1"/>
      <c r="L14" s="1"/>
    </row>
    <row r="15" spans="1:12" x14ac:dyDescent="0.2">
      <c r="A15" s="28"/>
      <c r="B15" s="28"/>
      <c r="C15" s="28"/>
      <c r="D15" s="28"/>
      <c r="E15" s="28"/>
      <c r="F15" s="28"/>
      <c r="G15" s="32"/>
      <c r="H15" s="27"/>
      <c r="I15" s="1"/>
      <c r="J15" s="1"/>
      <c r="K15" s="1"/>
      <c r="L15" s="1"/>
    </row>
    <row r="16" spans="1:12" x14ac:dyDescent="0.2">
      <c r="A16" s="28"/>
      <c r="B16" s="28"/>
      <c r="C16" s="28"/>
      <c r="D16" s="28"/>
      <c r="E16" s="28"/>
      <c r="F16" s="28"/>
      <c r="G16" s="32"/>
      <c r="H16" s="38"/>
      <c r="I16" s="12"/>
      <c r="J16" s="1"/>
      <c r="K16" s="1"/>
      <c r="L16" s="1"/>
    </row>
    <row r="17" spans="1:12" ht="16" thickBot="1" x14ac:dyDescent="0.25">
      <c r="A17" s="28" t="s">
        <v>95</v>
      </c>
      <c r="B17" s="135" t="s">
        <v>195</v>
      </c>
      <c r="C17" s="28"/>
      <c r="D17" s="28"/>
      <c r="E17" s="28"/>
      <c r="F17" s="28"/>
      <c r="G17" s="32"/>
      <c r="H17" s="38"/>
      <c r="I17" s="12"/>
      <c r="J17" s="1"/>
      <c r="K17" s="1"/>
      <c r="L17" s="1"/>
    </row>
    <row r="18" spans="1:12" ht="16" thickBot="1" x14ac:dyDescent="0.25">
      <c r="A18" s="29" t="s">
        <v>5</v>
      </c>
      <c r="B18" s="39" t="s">
        <v>31</v>
      </c>
      <c r="C18" s="28"/>
      <c r="D18" s="28"/>
      <c r="E18" s="28"/>
      <c r="F18" s="28"/>
      <c r="G18" s="32"/>
      <c r="H18" s="38"/>
      <c r="I18" s="12"/>
      <c r="J18" s="1"/>
      <c r="K18" s="1"/>
      <c r="L18" s="1"/>
    </row>
    <row r="19" spans="1:12" ht="16" thickBot="1" x14ac:dyDescent="0.25">
      <c r="A19" s="40" t="s">
        <v>196</v>
      </c>
      <c r="B19" s="40"/>
      <c r="C19" s="28"/>
      <c r="D19" s="28"/>
      <c r="E19" s="28"/>
      <c r="F19" s="28"/>
      <c r="G19" s="32"/>
      <c r="H19" s="119"/>
      <c r="I19" s="12"/>
      <c r="J19" s="1"/>
      <c r="K19" s="1"/>
      <c r="L19" s="1"/>
    </row>
    <row r="20" spans="1:12" ht="16" thickBot="1" x14ac:dyDescent="0.25">
      <c r="A20" s="40" t="s">
        <v>32</v>
      </c>
      <c r="B20" s="41">
        <v>0</v>
      </c>
      <c r="C20" s="27"/>
      <c r="D20" s="28"/>
      <c r="E20" s="28"/>
      <c r="F20" s="28"/>
      <c r="G20" s="32"/>
      <c r="H20" s="38"/>
      <c r="I20" s="12"/>
      <c r="J20" s="1"/>
      <c r="K20" s="1"/>
      <c r="L20" s="1"/>
    </row>
    <row r="21" spans="1:12" ht="16" thickBot="1" x14ac:dyDescent="0.25">
      <c r="A21" s="40" t="s">
        <v>9</v>
      </c>
      <c r="B21" s="41">
        <v>3500</v>
      </c>
      <c r="C21" s="28"/>
      <c r="D21" s="28"/>
      <c r="E21" s="28"/>
      <c r="F21" s="28"/>
      <c r="G21" s="32"/>
      <c r="H21" s="38"/>
      <c r="I21" s="12"/>
      <c r="J21" s="1"/>
      <c r="K21" s="1"/>
      <c r="L21" s="1"/>
    </row>
    <row r="22" spans="1:12" ht="16" thickBot="1" x14ac:dyDescent="0.25">
      <c r="A22" s="40" t="s">
        <v>7</v>
      </c>
      <c r="B22" s="41">
        <v>25</v>
      </c>
      <c r="C22" s="28"/>
      <c r="D22" s="28"/>
      <c r="E22" s="28"/>
      <c r="F22" s="28"/>
      <c r="G22" s="32"/>
      <c r="H22" s="38"/>
      <c r="I22" s="12"/>
      <c r="J22" s="1"/>
      <c r="K22" s="1"/>
      <c r="L22" s="1"/>
    </row>
    <row r="23" spans="1:12" ht="16" thickBot="1" x14ac:dyDescent="0.25">
      <c r="A23" s="40" t="s">
        <v>8</v>
      </c>
      <c r="B23" s="41">
        <v>298</v>
      </c>
      <c r="C23" s="28"/>
      <c r="D23" s="28"/>
      <c r="E23" s="28"/>
      <c r="F23" s="28"/>
      <c r="G23" s="32"/>
      <c r="H23" s="38"/>
      <c r="I23" s="12"/>
      <c r="J23" s="1"/>
      <c r="K23" s="1"/>
      <c r="L23" s="1"/>
    </row>
    <row r="24" spans="1:12" ht="16" thickBot="1" x14ac:dyDescent="0.25">
      <c r="A24" s="40" t="s">
        <v>10</v>
      </c>
      <c r="B24" s="41">
        <v>7390</v>
      </c>
      <c r="C24" s="28"/>
      <c r="D24" s="28"/>
      <c r="E24" s="28"/>
      <c r="F24" s="28"/>
      <c r="G24" s="32"/>
      <c r="H24" s="38"/>
      <c r="I24" s="12"/>
      <c r="J24" s="1"/>
      <c r="K24" s="1"/>
      <c r="L24" s="1"/>
    </row>
    <row r="25" spans="1:12" ht="16" thickBot="1" x14ac:dyDescent="0.25">
      <c r="A25" s="40" t="s">
        <v>29</v>
      </c>
      <c r="B25" s="41">
        <v>4</v>
      </c>
      <c r="C25" s="28"/>
      <c r="D25" s="28"/>
      <c r="E25" s="28"/>
      <c r="F25" s="28"/>
      <c r="G25" s="32"/>
      <c r="H25" s="38"/>
      <c r="I25" s="12"/>
      <c r="J25" s="1"/>
      <c r="K25" s="1"/>
      <c r="L25" s="1"/>
    </row>
    <row r="26" spans="1:12" ht="16" thickBot="1" x14ac:dyDescent="0.25">
      <c r="A26" s="40" t="s">
        <v>30</v>
      </c>
      <c r="B26" s="41">
        <v>7</v>
      </c>
      <c r="C26" s="28"/>
      <c r="D26" s="28"/>
      <c r="E26" s="28"/>
      <c r="F26" s="28"/>
      <c r="G26" s="32"/>
      <c r="H26" s="38"/>
      <c r="I26" s="12"/>
      <c r="J26" s="1"/>
      <c r="K26" s="1"/>
      <c r="L26" s="1"/>
    </row>
    <row r="27" spans="1:12" ht="16" thickBot="1" x14ac:dyDescent="0.25">
      <c r="A27" s="40" t="s">
        <v>11</v>
      </c>
      <c r="B27" s="41">
        <v>1430</v>
      </c>
      <c r="C27" s="28"/>
      <c r="D27" s="28"/>
      <c r="E27" s="28"/>
      <c r="F27" s="28"/>
      <c r="G27" s="32"/>
      <c r="H27" s="38"/>
      <c r="I27" s="12"/>
      <c r="J27" s="1"/>
      <c r="K27" s="1"/>
      <c r="L27" s="1"/>
    </row>
    <row r="28" spans="1:12" ht="16" thickBot="1" x14ac:dyDescent="0.25">
      <c r="A28" s="40" t="s">
        <v>23</v>
      </c>
      <c r="B28" s="41">
        <v>1810</v>
      </c>
      <c r="C28" s="28"/>
      <c r="D28" s="28"/>
      <c r="E28" s="28"/>
      <c r="F28" s="28"/>
      <c r="G28" s="32"/>
      <c r="H28" s="38"/>
      <c r="I28" s="12"/>
      <c r="J28" s="1"/>
      <c r="K28" s="1"/>
      <c r="L28" s="1"/>
    </row>
    <row r="29" spans="1:12" ht="16" thickBot="1" x14ac:dyDescent="0.25">
      <c r="A29" s="40" t="s">
        <v>12</v>
      </c>
      <c r="B29" s="41">
        <v>675</v>
      </c>
      <c r="C29" s="28"/>
      <c r="D29" s="28"/>
      <c r="E29" s="28"/>
      <c r="F29" s="28"/>
      <c r="G29" s="32"/>
      <c r="H29" s="38"/>
      <c r="I29" s="12"/>
      <c r="J29" s="1"/>
      <c r="K29" s="1"/>
      <c r="L29" s="1"/>
    </row>
    <row r="30" spans="1:12" ht="16" thickBot="1" x14ac:dyDescent="0.25">
      <c r="A30" s="40" t="s">
        <v>13</v>
      </c>
      <c r="B30" s="41">
        <v>3922</v>
      </c>
      <c r="C30" s="28"/>
      <c r="D30" s="28"/>
      <c r="E30" s="28"/>
      <c r="F30" s="28"/>
      <c r="G30" s="32"/>
      <c r="H30" s="38"/>
      <c r="I30" s="12"/>
      <c r="J30" s="1"/>
      <c r="K30" s="1"/>
      <c r="L30" s="1"/>
    </row>
    <row r="31" spans="1:12" ht="16" thickBot="1" x14ac:dyDescent="0.25">
      <c r="A31" s="40" t="s">
        <v>14</v>
      </c>
      <c r="B31" s="41">
        <v>2107</v>
      </c>
      <c r="C31" s="28"/>
      <c r="D31" s="28"/>
      <c r="E31" s="28"/>
      <c r="F31" s="28"/>
      <c r="G31" s="32"/>
      <c r="H31" s="38"/>
      <c r="I31" s="12"/>
      <c r="J31" s="1"/>
      <c r="K31" s="1"/>
      <c r="L31" s="1"/>
    </row>
    <row r="32" spans="1:12" ht="16" thickBot="1" x14ac:dyDescent="0.25">
      <c r="A32" s="40" t="s">
        <v>15</v>
      </c>
      <c r="B32" s="41">
        <v>1774</v>
      </c>
      <c r="C32" s="28"/>
      <c r="D32" s="28"/>
      <c r="E32" s="28"/>
      <c r="F32" s="28"/>
      <c r="G32" s="32"/>
      <c r="H32" s="38"/>
      <c r="I32" s="12"/>
      <c r="J32" s="1"/>
      <c r="K32" s="1"/>
      <c r="L32" s="1"/>
    </row>
    <row r="33" spans="1:12" ht="16" thickBot="1" x14ac:dyDescent="0.25">
      <c r="A33" s="40" t="s">
        <v>16</v>
      </c>
      <c r="B33" s="41">
        <v>1825</v>
      </c>
      <c r="C33" s="28"/>
      <c r="D33" s="28"/>
      <c r="E33" s="28"/>
      <c r="F33" s="28"/>
      <c r="G33" s="32"/>
      <c r="H33" s="38"/>
      <c r="I33" s="12"/>
      <c r="J33" s="1"/>
      <c r="K33" s="1"/>
      <c r="L33" s="1"/>
    </row>
    <row r="34" spans="1:12" ht="16" thickBot="1" x14ac:dyDescent="0.25">
      <c r="A34" s="40" t="s">
        <v>17</v>
      </c>
      <c r="B34" s="41">
        <v>2088</v>
      </c>
      <c r="C34" s="28"/>
      <c r="D34" s="28"/>
      <c r="E34" s="28"/>
      <c r="F34" s="28"/>
      <c r="G34" s="32"/>
      <c r="H34" s="38"/>
      <c r="I34" s="12"/>
      <c r="J34" s="1"/>
      <c r="K34" s="1"/>
      <c r="L34" s="1"/>
    </row>
    <row r="35" spans="1:12" ht="16" thickBot="1" x14ac:dyDescent="0.25">
      <c r="A35" s="40" t="s">
        <v>18</v>
      </c>
      <c r="B35" s="41">
        <v>2053</v>
      </c>
      <c r="C35" s="28"/>
      <c r="D35" s="28"/>
      <c r="E35" s="28"/>
      <c r="F35" s="28"/>
      <c r="G35" s="32"/>
      <c r="H35" s="38"/>
      <c r="I35" s="12"/>
      <c r="J35" s="1"/>
      <c r="K35" s="1"/>
      <c r="L35" s="1"/>
    </row>
    <row r="36" spans="1:12" ht="16" thickBot="1" x14ac:dyDescent="0.25">
      <c r="A36" s="40" t="s">
        <v>19</v>
      </c>
      <c r="B36" s="41">
        <v>2346</v>
      </c>
      <c r="C36" s="28"/>
      <c r="D36" s="28"/>
      <c r="E36" s="28"/>
      <c r="F36" s="28"/>
      <c r="G36" s="32"/>
      <c r="H36" s="38"/>
      <c r="I36" s="12"/>
      <c r="J36" s="1"/>
      <c r="K36" s="1"/>
      <c r="L36" s="1"/>
    </row>
    <row r="37" spans="1:12" ht="16" thickBot="1" x14ac:dyDescent="0.25">
      <c r="A37" s="40" t="s">
        <v>20</v>
      </c>
      <c r="B37" s="41">
        <v>3143</v>
      </c>
      <c r="C37" s="28"/>
      <c r="D37" s="28"/>
      <c r="E37" s="28"/>
      <c r="F37" s="28"/>
      <c r="G37" s="32"/>
      <c r="H37" s="38"/>
      <c r="I37" s="12"/>
      <c r="J37" s="1"/>
      <c r="K37" s="1"/>
      <c r="L37" s="1"/>
    </row>
    <row r="38" spans="1:12" ht="16" thickBot="1" x14ac:dyDescent="0.25">
      <c r="A38" s="40" t="s">
        <v>21</v>
      </c>
      <c r="B38" s="41">
        <v>2729</v>
      </c>
      <c r="C38" s="28"/>
      <c r="D38" s="28"/>
      <c r="E38" s="28"/>
      <c r="F38" s="28"/>
      <c r="G38" s="32"/>
      <c r="H38" s="38"/>
      <c r="I38" s="12"/>
      <c r="J38" s="1"/>
      <c r="K38" s="1"/>
      <c r="L38" s="1"/>
    </row>
    <row r="39" spans="1:12" ht="16" thickBot="1" x14ac:dyDescent="0.25">
      <c r="A39" s="40" t="s">
        <v>22</v>
      </c>
      <c r="B39" s="41">
        <v>2138</v>
      </c>
      <c r="C39" s="28"/>
      <c r="D39" s="28"/>
      <c r="E39" s="28"/>
      <c r="F39" s="28"/>
      <c r="G39" s="32"/>
      <c r="H39" s="38"/>
      <c r="I39" s="12"/>
      <c r="J39" s="1"/>
      <c r="K39" s="1"/>
      <c r="L39" s="1"/>
    </row>
    <row r="40" spans="1:12" ht="16" thickBot="1" x14ac:dyDescent="0.25">
      <c r="A40" s="40" t="s">
        <v>22</v>
      </c>
      <c r="B40" s="41">
        <v>2318</v>
      </c>
      <c r="C40" s="28"/>
      <c r="D40" s="28"/>
      <c r="E40" s="28"/>
      <c r="F40" s="28"/>
      <c r="G40" s="32"/>
      <c r="H40" s="38"/>
      <c r="I40" s="12"/>
      <c r="J40" s="1"/>
      <c r="K40" s="1"/>
      <c r="L40" s="1"/>
    </row>
    <row r="41" spans="1:12" ht="16" thickBot="1" x14ac:dyDescent="0.25">
      <c r="A41" s="40" t="s">
        <v>26</v>
      </c>
      <c r="B41" s="41">
        <v>1387</v>
      </c>
      <c r="C41" s="28"/>
      <c r="D41" s="28"/>
      <c r="E41" s="28"/>
      <c r="F41" s="28"/>
      <c r="G41" s="32"/>
      <c r="H41" s="38"/>
      <c r="I41" s="12"/>
      <c r="J41" s="1"/>
      <c r="K41" s="1"/>
      <c r="L41" s="1"/>
    </row>
    <row r="42" spans="1:12" ht="16" thickBot="1" x14ac:dyDescent="0.25">
      <c r="A42" s="40" t="s">
        <v>27</v>
      </c>
      <c r="B42" s="41">
        <v>1397</v>
      </c>
      <c r="C42" s="28"/>
      <c r="D42" s="28"/>
      <c r="E42" s="28"/>
      <c r="F42" s="28"/>
      <c r="G42" s="32"/>
      <c r="H42" s="38"/>
      <c r="I42" s="12"/>
      <c r="J42" s="1"/>
      <c r="K42" s="1"/>
      <c r="L42" s="1"/>
    </row>
    <row r="43" spans="1:12" ht="16" thickBot="1" x14ac:dyDescent="0.25">
      <c r="A43" s="40" t="s">
        <v>25</v>
      </c>
      <c r="B43" s="41">
        <v>605</v>
      </c>
      <c r="C43" s="28"/>
      <c r="D43" s="28"/>
      <c r="E43" s="28"/>
      <c r="F43" s="28"/>
      <c r="G43" s="32"/>
      <c r="H43" s="38"/>
      <c r="I43" s="12"/>
      <c r="J43" s="1"/>
      <c r="K43" s="1"/>
      <c r="L43" s="1"/>
    </row>
    <row r="44" spans="1:12" ht="16" thickBot="1" x14ac:dyDescent="0.25">
      <c r="A44" s="40" t="s">
        <v>28</v>
      </c>
      <c r="B44" s="41">
        <v>2140</v>
      </c>
      <c r="C44" s="28"/>
      <c r="D44" s="28"/>
      <c r="E44" s="28"/>
      <c r="F44" s="28"/>
      <c r="G44" s="32"/>
      <c r="H44" s="38"/>
      <c r="I44" s="12"/>
      <c r="J44" s="1"/>
      <c r="K44" s="1"/>
      <c r="L44" s="1"/>
    </row>
    <row r="45" spans="1:12" ht="16" thickBot="1" x14ac:dyDescent="0.25">
      <c r="A45" s="40" t="s">
        <v>24</v>
      </c>
      <c r="B45" s="41">
        <v>3985</v>
      </c>
      <c r="C45" s="28"/>
      <c r="D45" s="28"/>
      <c r="E45" s="28"/>
      <c r="F45" s="28"/>
      <c r="G45" s="32"/>
      <c r="H45" s="38"/>
      <c r="I45" s="12"/>
      <c r="J45" s="1"/>
      <c r="K45" s="1"/>
      <c r="L45" s="1"/>
    </row>
    <row r="46" spans="1:12" ht="16" thickBot="1" x14ac:dyDescent="0.25">
      <c r="A46" s="42"/>
      <c r="B46" s="43"/>
      <c r="C46" s="28"/>
      <c r="D46" s="28"/>
      <c r="E46" s="28"/>
      <c r="F46" s="28"/>
      <c r="G46" s="32"/>
      <c r="H46" s="38"/>
      <c r="I46" s="12"/>
      <c r="J46" s="1"/>
      <c r="K46" s="1"/>
      <c r="L46" s="1"/>
    </row>
    <row r="47" spans="1:12" ht="16" thickBot="1" x14ac:dyDescent="0.25">
      <c r="A47" s="44"/>
      <c r="B47" s="45"/>
      <c r="C47" s="28"/>
      <c r="D47" s="28"/>
      <c r="E47" s="28"/>
      <c r="F47" s="28"/>
      <c r="G47" s="32"/>
      <c r="H47" s="38"/>
      <c r="I47" s="12"/>
      <c r="J47" s="1"/>
      <c r="K47" s="1"/>
      <c r="L47" s="1"/>
    </row>
    <row r="48" spans="1:12" x14ac:dyDescent="0.2">
      <c r="A48" s="28"/>
      <c r="B48" s="28"/>
      <c r="C48" s="28"/>
      <c r="D48" s="28"/>
      <c r="E48" s="28"/>
      <c r="F48" s="28"/>
      <c r="G48" s="32"/>
      <c r="H48" s="38"/>
      <c r="I48" s="12"/>
      <c r="J48" s="1"/>
      <c r="K48" s="1"/>
      <c r="L48" s="1"/>
    </row>
    <row r="49" spans="1:12" x14ac:dyDescent="0.2">
      <c r="A49" s="28"/>
      <c r="B49" s="138" t="s">
        <v>197</v>
      </c>
      <c r="C49" s="28"/>
      <c r="E49" s="28"/>
      <c r="F49" s="28"/>
      <c r="G49" s="32"/>
      <c r="H49" s="38"/>
      <c r="I49" s="12"/>
      <c r="J49" s="1"/>
      <c r="K49" s="1"/>
      <c r="L49" s="1"/>
    </row>
    <row r="50" spans="1:12" ht="16" thickBot="1" x14ac:dyDescent="0.25">
      <c r="A50" s="28" t="s">
        <v>95</v>
      </c>
      <c r="B50" s="138" t="s">
        <v>198</v>
      </c>
      <c r="C50" s="28"/>
      <c r="E50" s="28"/>
      <c r="F50" s="28"/>
      <c r="G50" s="32"/>
      <c r="H50" s="38"/>
      <c r="I50" s="12"/>
      <c r="J50" s="1"/>
      <c r="K50" s="1"/>
      <c r="L50" s="1"/>
    </row>
    <row r="51" spans="1:12" x14ac:dyDescent="0.2">
      <c r="A51" s="46"/>
      <c r="B51" s="28"/>
      <c r="C51" s="31"/>
      <c r="D51" s="28"/>
      <c r="E51" s="32" t="s">
        <v>44</v>
      </c>
      <c r="F51" s="32" t="s">
        <v>99</v>
      </c>
      <c r="G51" s="27"/>
      <c r="H51" s="27"/>
      <c r="K51" s="1"/>
    </row>
    <row r="52" spans="1:12" x14ac:dyDescent="0.2">
      <c r="A52" s="36" t="s">
        <v>196</v>
      </c>
      <c r="B52" s="36"/>
      <c r="C52" s="36"/>
      <c r="D52" s="28"/>
      <c r="E52" s="32"/>
      <c r="F52" s="32"/>
      <c r="G52" s="27"/>
      <c r="H52" s="27"/>
      <c r="K52" s="1"/>
    </row>
    <row r="53" spans="1:12" x14ac:dyDescent="0.2">
      <c r="A53" s="36" t="s">
        <v>32</v>
      </c>
      <c r="B53" s="47">
        <v>0</v>
      </c>
      <c r="C53" s="48" t="s">
        <v>37</v>
      </c>
      <c r="D53" s="28"/>
      <c r="E53" s="49"/>
      <c r="F53" s="27"/>
      <c r="G53" s="27"/>
      <c r="H53" s="27"/>
      <c r="K53" s="1"/>
    </row>
    <row r="54" spans="1:12" x14ac:dyDescent="0.2">
      <c r="A54" s="36" t="s">
        <v>35</v>
      </c>
      <c r="B54" s="47">
        <f>B55*1.25</f>
        <v>7.9875000000000002E-2</v>
      </c>
      <c r="C54" s="48" t="s">
        <v>37</v>
      </c>
      <c r="D54" s="28"/>
      <c r="E54" s="49">
        <f t="shared" ref="E54:E60" si="0">B54/$B$60</f>
        <v>6.9456521739130439</v>
      </c>
      <c r="F54" s="50">
        <f t="shared" ref="F54:F60" si="1">B54/$B$55</f>
        <v>1.25</v>
      </c>
      <c r="G54" s="38"/>
      <c r="H54" s="27"/>
      <c r="K54" s="1"/>
      <c r="L54" s="1"/>
    </row>
    <row r="55" spans="1:12" x14ac:dyDescent="0.2">
      <c r="A55" s="36" t="s">
        <v>36</v>
      </c>
      <c r="B55" s="47">
        <v>6.3899999999999998E-2</v>
      </c>
      <c r="C55" s="48" t="s">
        <v>37</v>
      </c>
      <c r="D55" s="28"/>
      <c r="E55" s="49">
        <f t="shared" si="0"/>
        <v>5.5565217391304351</v>
      </c>
      <c r="F55" s="50">
        <f t="shared" si="1"/>
        <v>1</v>
      </c>
      <c r="G55" s="38"/>
      <c r="H55" s="27"/>
      <c r="K55" s="1"/>
      <c r="L55" s="1"/>
    </row>
    <row r="56" spans="1:12" x14ac:dyDescent="0.2">
      <c r="A56" s="36" t="s">
        <v>46</v>
      </c>
      <c r="B56" s="47">
        <v>3.7999999999999999E-2</v>
      </c>
      <c r="C56" s="48" t="s">
        <v>37</v>
      </c>
      <c r="D56" s="28" t="s">
        <v>47</v>
      </c>
      <c r="E56" s="49">
        <f t="shared" si="0"/>
        <v>3.3043478260869565</v>
      </c>
      <c r="F56" s="50">
        <f t="shared" si="1"/>
        <v>0.59467918622848204</v>
      </c>
      <c r="G56" s="38"/>
      <c r="H56" s="27"/>
      <c r="K56" s="1"/>
      <c r="L56" s="1"/>
    </row>
    <row r="57" spans="1:12" x14ac:dyDescent="0.2">
      <c r="A57" s="36" t="s">
        <v>38</v>
      </c>
      <c r="B57" s="47">
        <v>0.63300000000000001</v>
      </c>
      <c r="C57" s="48" t="s">
        <v>37</v>
      </c>
      <c r="D57" s="28"/>
      <c r="E57" s="49">
        <f t="shared" si="0"/>
        <v>55.04347826086957</v>
      </c>
      <c r="F57" s="50">
        <f t="shared" si="1"/>
        <v>9.9061032863849761</v>
      </c>
      <c r="G57" s="38"/>
      <c r="H57" s="27"/>
      <c r="K57" s="1"/>
      <c r="L57" s="1"/>
    </row>
    <row r="58" spans="1:12" x14ac:dyDescent="0.2">
      <c r="A58" s="36" t="s">
        <v>48</v>
      </c>
      <c r="B58" s="47">
        <v>0.8</v>
      </c>
      <c r="C58" s="48" t="s">
        <v>37</v>
      </c>
      <c r="D58" s="28"/>
      <c r="E58" s="49">
        <f t="shared" si="0"/>
        <v>69.565217391304358</v>
      </c>
      <c r="F58" s="50">
        <f t="shared" si="1"/>
        <v>12.519561815336465</v>
      </c>
      <c r="G58" s="38"/>
      <c r="H58" s="27"/>
      <c r="K58" s="1"/>
      <c r="L58" s="1"/>
    </row>
    <row r="59" spans="1:12" x14ac:dyDescent="0.2">
      <c r="A59" s="36" t="s">
        <v>40</v>
      </c>
      <c r="B59" s="47">
        <v>1.35E-2</v>
      </c>
      <c r="C59" s="48" t="s">
        <v>37</v>
      </c>
      <c r="D59" s="28"/>
      <c r="E59" s="49">
        <f t="shared" si="0"/>
        <v>1.173913043478261</v>
      </c>
      <c r="F59" s="50">
        <f t="shared" si="1"/>
        <v>0.21126760563380281</v>
      </c>
      <c r="G59" s="38"/>
      <c r="H59" s="27"/>
      <c r="K59" s="1"/>
      <c r="L59" s="1"/>
    </row>
    <row r="60" spans="1:12" ht="16" thickBot="1" x14ac:dyDescent="0.25">
      <c r="A60" s="37" t="s">
        <v>41</v>
      </c>
      <c r="B60" s="51">
        <v>1.15E-2</v>
      </c>
      <c r="C60" s="52" t="s">
        <v>37</v>
      </c>
      <c r="D60" s="28"/>
      <c r="E60" s="49">
        <f t="shared" si="0"/>
        <v>1</v>
      </c>
      <c r="F60" s="50">
        <f t="shared" si="1"/>
        <v>0.17996870109546165</v>
      </c>
      <c r="G60" s="38"/>
      <c r="H60" s="27"/>
      <c r="K60" s="1"/>
      <c r="L60" s="1"/>
    </row>
    <row r="61" spans="1:12" x14ac:dyDescent="0.2">
      <c r="A61" s="28"/>
      <c r="B61" s="53"/>
      <c r="C61" s="28"/>
      <c r="D61" s="28"/>
      <c r="E61" s="28"/>
      <c r="F61" s="28"/>
      <c r="G61" s="32"/>
      <c r="H61" s="38"/>
      <c r="I61" s="12"/>
      <c r="J61" s="1"/>
      <c r="K61" s="1"/>
      <c r="L61" s="1"/>
    </row>
    <row r="62" spans="1:12" ht="16" thickBot="1" x14ac:dyDescent="0.25">
      <c r="A62" s="28" t="s">
        <v>95</v>
      </c>
      <c r="B62" s="135" t="s">
        <v>106</v>
      </c>
      <c r="C62" s="28"/>
      <c r="D62" s="28"/>
      <c r="E62" s="28"/>
      <c r="F62" s="28"/>
      <c r="G62" s="32"/>
      <c r="H62" s="38"/>
      <c r="I62" s="12"/>
      <c r="J62" s="1"/>
      <c r="K62" s="1"/>
      <c r="L62" s="1"/>
    </row>
    <row r="63" spans="1:12" x14ac:dyDescent="0.2">
      <c r="A63" s="54" t="s">
        <v>81</v>
      </c>
      <c r="B63" s="55" t="s">
        <v>52</v>
      </c>
      <c r="C63" s="28"/>
      <c r="D63" s="28"/>
      <c r="E63" s="28"/>
      <c r="F63" s="28"/>
      <c r="G63" s="32"/>
      <c r="H63" s="38"/>
      <c r="I63" s="12"/>
      <c r="J63" s="1"/>
      <c r="K63" s="1"/>
      <c r="L63" s="1"/>
    </row>
    <row r="64" spans="1:12" x14ac:dyDescent="0.2">
      <c r="A64" s="56" t="s">
        <v>80</v>
      </c>
      <c r="B64" s="57" t="s">
        <v>53</v>
      </c>
      <c r="C64" s="28"/>
      <c r="D64" s="28"/>
      <c r="E64" s="28"/>
      <c r="F64" s="28"/>
      <c r="G64" s="32"/>
      <c r="H64" s="38"/>
      <c r="I64" s="12"/>
      <c r="J64" s="1"/>
      <c r="K64" s="1"/>
      <c r="L64" s="1"/>
    </row>
    <row r="65" spans="1:12" x14ac:dyDescent="0.2">
      <c r="A65" s="36" t="s">
        <v>196</v>
      </c>
      <c r="B65" s="36"/>
      <c r="C65" s="28"/>
      <c r="D65" s="28"/>
      <c r="E65" s="28"/>
      <c r="F65" s="28"/>
      <c r="G65" s="32"/>
      <c r="H65" s="119"/>
      <c r="I65" s="12"/>
      <c r="J65" s="1"/>
      <c r="K65" s="1"/>
      <c r="L65" s="1"/>
    </row>
    <row r="66" spans="1:12" x14ac:dyDescent="0.2">
      <c r="A66" s="36" t="s">
        <v>32</v>
      </c>
      <c r="B66" s="48"/>
      <c r="C66" s="28"/>
      <c r="D66" s="28"/>
      <c r="E66" s="28"/>
      <c r="F66" s="28"/>
      <c r="G66" s="32"/>
      <c r="H66" s="38"/>
      <c r="I66" s="12"/>
      <c r="J66" s="1"/>
      <c r="K66" s="1"/>
      <c r="L66" s="1"/>
    </row>
    <row r="67" spans="1:12" x14ac:dyDescent="0.2">
      <c r="A67" s="36" t="s">
        <v>54</v>
      </c>
      <c r="B67" s="48">
        <v>0.98</v>
      </c>
      <c r="C67" s="28"/>
      <c r="D67" s="28"/>
      <c r="E67" s="28"/>
      <c r="F67" s="28"/>
      <c r="G67" s="32"/>
      <c r="H67" s="119"/>
      <c r="I67" s="12"/>
      <c r="J67" s="1"/>
      <c r="K67" s="1"/>
      <c r="L67" s="1"/>
    </row>
    <row r="68" spans="1:12" x14ac:dyDescent="0.2">
      <c r="A68" s="36" t="s">
        <v>55</v>
      </c>
      <c r="B68" s="48">
        <v>0.81</v>
      </c>
      <c r="C68" s="28"/>
      <c r="D68" s="28"/>
      <c r="E68" s="28"/>
      <c r="F68" s="28"/>
      <c r="G68" s="32"/>
      <c r="H68" s="38"/>
      <c r="I68" s="12"/>
      <c r="J68" s="1"/>
      <c r="K68" s="1"/>
      <c r="L68" s="1"/>
    </row>
    <row r="69" spans="1:12" x14ac:dyDescent="0.2">
      <c r="A69" s="36" t="s">
        <v>56</v>
      </c>
      <c r="B69" s="48">
        <v>0.43</v>
      </c>
      <c r="C69" s="28"/>
      <c r="D69" s="28"/>
      <c r="E69" s="28"/>
      <c r="F69" s="28"/>
      <c r="G69" s="32"/>
      <c r="H69" s="38"/>
      <c r="I69" s="12"/>
      <c r="J69" s="1"/>
      <c r="K69" s="1"/>
      <c r="L69" s="1"/>
    </row>
    <row r="70" spans="1:12" x14ac:dyDescent="0.2">
      <c r="A70" s="109" t="s">
        <v>169</v>
      </c>
      <c r="B70" s="116">
        <v>0.81</v>
      </c>
      <c r="H70" s="115"/>
      <c r="I70" s="12"/>
      <c r="J70" s="1"/>
      <c r="K70" s="1"/>
      <c r="L70" s="1"/>
    </row>
    <row r="71" spans="1:12" x14ac:dyDescent="0.2">
      <c r="A71" s="36" t="s">
        <v>62</v>
      </c>
      <c r="B71" s="48">
        <v>0.68</v>
      </c>
      <c r="C71" s="28"/>
      <c r="D71" s="28"/>
      <c r="E71" s="28"/>
      <c r="F71" s="28"/>
      <c r="G71" s="32"/>
      <c r="H71" s="38"/>
      <c r="I71" s="12"/>
      <c r="J71" s="1"/>
      <c r="K71" s="1"/>
      <c r="L71" s="1"/>
    </row>
    <row r="72" spans="1:12" x14ac:dyDescent="0.2">
      <c r="A72" s="36" t="s">
        <v>63</v>
      </c>
      <c r="B72" s="48">
        <v>0.57999999999999996</v>
      </c>
      <c r="C72" s="28"/>
      <c r="D72" s="28"/>
      <c r="E72" s="28"/>
      <c r="F72" s="28"/>
      <c r="G72" s="32"/>
      <c r="H72" s="38"/>
      <c r="I72" s="12"/>
      <c r="J72" s="1"/>
      <c r="K72" s="1"/>
      <c r="L72" s="1"/>
    </row>
    <row r="73" spans="1:12" x14ac:dyDescent="0.2">
      <c r="A73" s="36" t="s">
        <v>64</v>
      </c>
      <c r="B73" s="48">
        <v>0.53</v>
      </c>
      <c r="C73" s="28"/>
      <c r="D73" s="28"/>
      <c r="E73" s="28"/>
      <c r="F73" s="28"/>
      <c r="G73" s="32"/>
      <c r="H73" s="38"/>
      <c r="I73" s="12"/>
      <c r="J73" s="1"/>
      <c r="K73" s="1"/>
      <c r="L73" s="1"/>
    </row>
    <row r="74" spans="1:12" x14ac:dyDescent="0.2">
      <c r="A74" s="36" t="s">
        <v>57</v>
      </c>
      <c r="B74" s="48">
        <v>0.17</v>
      </c>
      <c r="C74" s="28"/>
      <c r="D74" s="28"/>
      <c r="E74" s="28"/>
      <c r="F74" s="28"/>
      <c r="G74" s="32"/>
      <c r="H74" s="38"/>
      <c r="I74" s="12"/>
      <c r="J74" s="1"/>
      <c r="K74" s="1"/>
      <c r="L74" s="1"/>
    </row>
    <row r="75" spans="1:12" ht="16" thickBot="1" x14ac:dyDescent="0.25">
      <c r="A75" s="37" t="s">
        <v>58</v>
      </c>
      <c r="B75" s="52">
        <v>0.62</v>
      </c>
      <c r="C75" s="28"/>
      <c r="D75" s="28"/>
      <c r="E75" s="28"/>
      <c r="F75" s="28"/>
      <c r="G75" s="32"/>
      <c r="H75" s="38"/>
      <c r="I75" s="12"/>
      <c r="J75" s="1"/>
      <c r="K75" s="1"/>
      <c r="L75" s="1"/>
    </row>
    <row r="76" spans="1:12" x14ac:dyDescent="0.2">
      <c r="A76" s="58"/>
      <c r="B76" s="28"/>
      <c r="C76" s="28"/>
      <c r="D76" s="28"/>
      <c r="E76" s="28"/>
      <c r="F76" s="28"/>
      <c r="G76" s="32"/>
      <c r="H76" s="38"/>
      <c r="I76" s="12"/>
      <c r="J76" s="1"/>
      <c r="K76" s="1"/>
      <c r="L76" s="1"/>
    </row>
    <row r="77" spans="1:12" x14ac:dyDescent="0.2">
      <c r="A77" s="28"/>
      <c r="B77" s="28"/>
      <c r="C77" s="28"/>
      <c r="D77" s="28"/>
      <c r="E77" s="28"/>
      <c r="F77" s="28"/>
      <c r="G77" s="32"/>
      <c r="H77" s="38"/>
      <c r="I77" s="12"/>
      <c r="J77" s="1"/>
      <c r="K77" s="1"/>
      <c r="L77" s="1"/>
    </row>
    <row r="78" spans="1:12" ht="16" thickBot="1" x14ac:dyDescent="0.25">
      <c r="A78" s="28" t="s">
        <v>95</v>
      </c>
      <c r="B78" s="135" t="s">
        <v>199</v>
      </c>
      <c r="C78" s="28"/>
      <c r="D78" s="28"/>
      <c r="E78" s="28"/>
      <c r="F78" s="28"/>
      <c r="G78" s="32"/>
      <c r="H78" s="38"/>
      <c r="I78" s="12"/>
      <c r="J78" s="1"/>
      <c r="K78" s="1"/>
      <c r="L78" s="1"/>
    </row>
    <row r="79" spans="1:12" x14ac:dyDescent="0.2">
      <c r="A79" s="29" t="s">
        <v>51</v>
      </c>
      <c r="B79" s="59" t="s">
        <v>107</v>
      </c>
      <c r="C79" s="28"/>
      <c r="D79" s="28"/>
      <c r="E79" s="28"/>
      <c r="F79" s="28"/>
      <c r="G79" s="32"/>
      <c r="H79" s="38"/>
      <c r="I79" s="12"/>
      <c r="J79" s="1"/>
      <c r="K79" s="1"/>
      <c r="L79" s="1"/>
    </row>
    <row r="80" spans="1:12" x14ac:dyDescent="0.2">
      <c r="A80" s="36" t="s">
        <v>196</v>
      </c>
      <c r="B80" s="36"/>
      <c r="C80" s="28"/>
      <c r="D80" s="28"/>
      <c r="E80" s="28"/>
      <c r="F80" s="28"/>
      <c r="G80" s="32"/>
      <c r="H80" s="119"/>
      <c r="I80" s="12"/>
      <c r="J80" s="1"/>
      <c r="K80" s="1"/>
      <c r="L80" s="1"/>
    </row>
    <row r="81" spans="1:12" x14ac:dyDescent="0.2">
      <c r="A81" s="36" t="s">
        <v>49</v>
      </c>
      <c r="B81" s="48">
        <v>2.38</v>
      </c>
      <c r="C81" s="28"/>
      <c r="D81" s="28"/>
      <c r="E81" s="28"/>
      <c r="F81" s="28"/>
      <c r="G81" s="32"/>
      <c r="H81" s="38"/>
      <c r="I81" s="12"/>
      <c r="J81" s="1"/>
      <c r="K81" s="1"/>
      <c r="L81" s="1"/>
    </row>
    <row r="82" spans="1:12" x14ac:dyDescent="0.2">
      <c r="A82" s="36" t="s">
        <v>108</v>
      </c>
      <c r="B82" s="48">
        <v>1.51</v>
      </c>
      <c r="C82" s="28"/>
      <c r="D82" s="28"/>
      <c r="E82" s="28"/>
      <c r="F82" s="28"/>
      <c r="G82" s="32"/>
      <c r="H82" s="38"/>
      <c r="I82" s="12"/>
      <c r="J82" s="1"/>
      <c r="K82" s="1"/>
      <c r="L82" s="1"/>
    </row>
    <row r="83" spans="1:12" x14ac:dyDescent="0.2">
      <c r="A83" s="36" t="s">
        <v>6</v>
      </c>
      <c r="B83" s="48">
        <v>2.72</v>
      </c>
      <c r="C83" s="28"/>
      <c r="D83" s="28"/>
      <c r="E83" s="28"/>
      <c r="F83" s="28"/>
      <c r="G83" s="32"/>
      <c r="H83" s="38"/>
      <c r="I83" s="12"/>
      <c r="J83" s="1"/>
      <c r="K83" s="1"/>
      <c r="L83" s="1"/>
    </row>
    <row r="84" spans="1:12" ht="16" thickBot="1" x14ac:dyDescent="0.25">
      <c r="A84" s="37" t="s">
        <v>50</v>
      </c>
      <c r="B84" s="52">
        <v>2.72</v>
      </c>
      <c r="C84" s="28"/>
      <c r="D84" s="28"/>
      <c r="E84" s="28"/>
      <c r="F84" s="28"/>
      <c r="G84" s="32"/>
      <c r="H84" s="38"/>
      <c r="I84" s="12"/>
      <c r="J84" s="1"/>
      <c r="K84" s="1"/>
      <c r="L84" s="1"/>
    </row>
    <row r="85" spans="1:12" x14ac:dyDescent="0.2">
      <c r="A85" s="28"/>
      <c r="B85" s="28"/>
      <c r="C85" s="28"/>
      <c r="D85" s="28"/>
      <c r="E85" s="28"/>
      <c r="F85" s="28"/>
      <c r="G85" s="32"/>
      <c r="H85" s="38"/>
      <c r="I85" s="12"/>
      <c r="J85" s="1"/>
      <c r="K85" s="1"/>
      <c r="L85" s="1"/>
    </row>
    <row r="86" spans="1:12" ht="16" thickBot="1" x14ac:dyDescent="0.25">
      <c r="A86" s="28" t="s">
        <v>95</v>
      </c>
      <c r="B86" s="135" t="s">
        <v>200</v>
      </c>
      <c r="C86" s="28"/>
      <c r="D86" s="28"/>
      <c r="E86" s="28"/>
      <c r="F86" s="28"/>
      <c r="G86" s="32"/>
      <c r="H86" s="38"/>
      <c r="I86" s="12"/>
      <c r="J86" s="1"/>
      <c r="K86" s="1"/>
      <c r="L86" s="1"/>
    </row>
    <row r="87" spans="1:12" x14ac:dyDescent="0.2">
      <c r="A87" s="29" t="s">
        <v>70</v>
      </c>
      <c r="B87" s="39" t="s">
        <v>91</v>
      </c>
      <c r="C87" s="28"/>
      <c r="D87" s="28"/>
      <c r="E87" s="28"/>
      <c r="F87" s="28"/>
      <c r="G87" s="32"/>
      <c r="H87" s="38"/>
      <c r="I87" s="12"/>
      <c r="J87" s="1"/>
      <c r="K87" s="1"/>
      <c r="L87" s="1"/>
    </row>
    <row r="88" spans="1:12" x14ac:dyDescent="0.2">
      <c r="A88" s="36" t="s">
        <v>196</v>
      </c>
      <c r="B88" s="36"/>
      <c r="C88" s="28"/>
      <c r="D88" s="28"/>
      <c r="E88" s="28"/>
      <c r="F88" s="28"/>
      <c r="G88" s="32"/>
      <c r="H88" s="119"/>
      <c r="I88" s="12"/>
      <c r="J88" s="1"/>
      <c r="K88" s="1"/>
      <c r="L88" s="1"/>
    </row>
    <row r="89" spans="1:12" x14ac:dyDescent="0.2">
      <c r="A89" s="36" t="s">
        <v>32</v>
      </c>
      <c r="B89" s="48">
        <v>0</v>
      </c>
      <c r="C89" s="28"/>
      <c r="D89" s="28"/>
      <c r="E89" s="28"/>
      <c r="F89" s="28"/>
      <c r="G89" s="32"/>
      <c r="H89" s="38"/>
      <c r="I89" s="12"/>
      <c r="J89" s="1"/>
      <c r="K89" s="1"/>
      <c r="L89" s="1"/>
    </row>
    <row r="90" spans="1:12" x14ac:dyDescent="0.2">
      <c r="A90" s="36" t="s">
        <v>144</v>
      </c>
      <c r="B90" s="48">
        <v>0.05</v>
      </c>
      <c r="C90" t="s">
        <v>201</v>
      </c>
      <c r="D90" s="28"/>
      <c r="E90" s="28"/>
      <c r="F90" s="28"/>
      <c r="G90" s="32"/>
      <c r="H90" s="38"/>
      <c r="I90" s="12"/>
      <c r="J90" s="1"/>
      <c r="K90" s="1"/>
      <c r="L90" s="1"/>
    </row>
    <row r="91" spans="1:12" x14ac:dyDescent="0.2">
      <c r="A91" s="36" t="s">
        <v>90</v>
      </c>
      <c r="B91" s="48">
        <v>0.15</v>
      </c>
      <c r="C91" s="28"/>
      <c r="D91" s="28"/>
      <c r="E91" s="28"/>
      <c r="F91" s="28"/>
      <c r="G91" s="32"/>
      <c r="H91" s="38"/>
      <c r="I91" s="12"/>
      <c r="J91" s="1"/>
      <c r="K91" s="1"/>
      <c r="L91" s="1"/>
    </row>
    <row r="92" spans="1:12" x14ac:dyDescent="0.2">
      <c r="A92" s="36" t="s">
        <v>73</v>
      </c>
      <c r="B92" s="48">
        <v>0.5</v>
      </c>
      <c r="C92" s="28"/>
      <c r="D92" s="28"/>
      <c r="E92" s="28"/>
      <c r="F92" s="28"/>
      <c r="G92" s="32"/>
      <c r="H92" s="38"/>
      <c r="I92" s="12"/>
      <c r="J92" s="1"/>
      <c r="K92" s="1"/>
      <c r="L92" s="1"/>
    </row>
    <row r="93" spans="1:12" x14ac:dyDescent="0.2">
      <c r="A93" s="36" t="s">
        <v>93</v>
      </c>
      <c r="B93" s="48">
        <v>0.6</v>
      </c>
      <c r="C93" s="28" t="s">
        <v>201</v>
      </c>
      <c r="D93" s="28"/>
      <c r="E93" s="28"/>
      <c r="F93" s="28"/>
      <c r="G93" s="32"/>
      <c r="H93" s="38"/>
      <c r="I93" s="12"/>
      <c r="J93" s="1"/>
      <c r="K93" s="1"/>
      <c r="L93" s="1"/>
    </row>
    <row r="94" spans="1:12" x14ac:dyDescent="0.2">
      <c r="A94" s="36" t="s">
        <v>89</v>
      </c>
      <c r="B94" s="48">
        <v>0.5</v>
      </c>
      <c r="C94" s="28"/>
      <c r="D94" s="28"/>
      <c r="E94" s="28"/>
      <c r="F94" s="28"/>
      <c r="G94" s="32"/>
      <c r="H94" s="38"/>
      <c r="I94" s="12"/>
      <c r="J94" s="1"/>
      <c r="K94" s="1"/>
      <c r="L94" s="1"/>
    </row>
    <row r="95" spans="1:12" x14ac:dyDescent="0.2">
      <c r="A95" s="36" t="s">
        <v>74</v>
      </c>
      <c r="B95" s="48">
        <v>0.65</v>
      </c>
      <c r="C95" s="28"/>
      <c r="D95" s="28"/>
      <c r="E95" s="28"/>
      <c r="F95" s="28"/>
      <c r="G95" s="32"/>
      <c r="H95" s="38"/>
      <c r="I95" s="12"/>
      <c r="J95" s="1"/>
      <c r="K95" s="1"/>
      <c r="L95" s="1"/>
    </row>
    <row r="96" spans="1:12" x14ac:dyDescent="0.2">
      <c r="A96" s="36" t="s">
        <v>92</v>
      </c>
      <c r="B96" s="48">
        <v>0.35</v>
      </c>
      <c r="C96" s="28" t="s">
        <v>201</v>
      </c>
      <c r="D96" s="28"/>
      <c r="E96" s="28"/>
      <c r="F96" s="28"/>
      <c r="G96" s="32"/>
      <c r="H96" s="38"/>
      <c r="I96" s="12"/>
      <c r="J96" s="1"/>
      <c r="K96" s="1"/>
      <c r="L96" s="1"/>
    </row>
    <row r="97" spans="1:12" ht="16" thickBot="1" x14ac:dyDescent="0.25">
      <c r="A97" s="37" t="s">
        <v>75</v>
      </c>
      <c r="B97" s="52">
        <v>0.2</v>
      </c>
      <c r="C97" s="28" t="s">
        <v>201</v>
      </c>
      <c r="D97" s="28"/>
      <c r="E97" s="28"/>
      <c r="F97" s="28"/>
      <c r="G97" s="32"/>
      <c r="H97" s="38"/>
      <c r="I97" s="12"/>
      <c r="J97" s="1"/>
      <c r="K97" s="1"/>
      <c r="L97" s="1"/>
    </row>
    <row r="98" spans="1:12" x14ac:dyDescent="0.2">
      <c r="A98" s="28"/>
      <c r="B98" s="28"/>
      <c r="C98" s="60"/>
      <c r="D98" s="28"/>
      <c r="E98" s="28"/>
      <c r="F98" s="28"/>
      <c r="G98" s="32"/>
      <c r="H98" s="38"/>
      <c r="I98" s="12"/>
      <c r="J98" s="1"/>
      <c r="K98" s="1"/>
      <c r="L98" s="1"/>
    </row>
    <row r="99" spans="1:12" ht="16" thickBot="1" x14ac:dyDescent="0.25">
      <c r="A99" s="28" t="s">
        <v>96</v>
      </c>
      <c r="B99" s="28"/>
      <c r="C99" s="60"/>
      <c r="D99" s="28"/>
      <c r="E99" s="28"/>
      <c r="F99" s="28"/>
      <c r="G99" s="32"/>
      <c r="H99" s="27"/>
      <c r="I99" s="1"/>
      <c r="J99" s="1"/>
      <c r="K99" s="1"/>
      <c r="L99" s="1"/>
    </row>
    <row r="100" spans="1:12" x14ac:dyDescent="0.2">
      <c r="A100" s="29" t="s">
        <v>82</v>
      </c>
      <c r="B100" s="39" t="s">
        <v>85</v>
      </c>
      <c r="C100" s="60"/>
      <c r="D100" s="28"/>
      <c r="E100" s="28"/>
      <c r="F100" s="28"/>
      <c r="G100" s="32"/>
      <c r="H100" s="27"/>
      <c r="I100" s="1"/>
      <c r="J100" s="1"/>
      <c r="K100" s="1"/>
      <c r="L100" s="1"/>
    </row>
    <row r="101" spans="1:12" x14ac:dyDescent="0.2">
      <c r="A101" s="36" t="s">
        <v>196</v>
      </c>
      <c r="B101" s="36"/>
      <c r="C101" s="60"/>
      <c r="D101" s="28"/>
      <c r="E101" s="28"/>
      <c r="F101" s="28"/>
      <c r="G101" s="32"/>
      <c r="H101" s="27"/>
      <c r="I101" s="1"/>
      <c r="J101" s="1"/>
      <c r="K101" s="1"/>
      <c r="L101" s="1"/>
    </row>
    <row r="102" spans="1:12" x14ac:dyDescent="0.2">
      <c r="A102" s="36" t="s">
        <v>32</v>
      </c>
      <c r="B102" s="48">
        <v>0</v>
      </c>
      <c r="C102" s="60"/>
      <c r="D102" s="28"/>
      <c r="E102" s="28"/>
      <c r="F102" s="28"/>
      <c r="G102" s="32"/>
      <c r="H102" s="27"/>
      <c r="I102" s="1"/>
      <c r="J102" s="1"/>
      <c r="K102" s="1"/>
      <c r="L102" s="1"/>
    </row>
    <row r="103" spans="1:12" x14ac:dyDescent="0.2">
      <c r="A103" s="36" t="s">
        <v>83</v>
      </c>
      <c r="B103" s="48">
        <v>0.3</v>
      </c>
      <c r="C103" s="60"/>
      <c r="D103" s="28"/>
      <c r="E103" s="28"/>
      <c r="F103" s="28"/>
      <c r="G103" s="32"/>
      <c r="H103" s="27"/>
      <c r="I103" s="1"/>
      <c r="J103" s="1"/>
      <c r="K103" s="1"/>
      <c r="L103" s="1"/>
    </row>
    <row r="104" spans="1:12" x14ac:dyDescent="0.2">
      <c r="A104" s="61" t="s">
        <v>104</v>
      </c>
      <c r="B104" s="48">
        <v>1</v>
      </c>
      <c r="C104" s="62" t="s">
        <v>202</v>
      </c>
      <c r="D104" s="28"/>
      <c r="E104" s="28"/>
      <c r="F104" s="28"/>
      <c r="G104" s="32"/>
      <c r="H104" s="27"/>
      <c r="I104" s="1"/>
      <c r="J104" s="1"/>
      <c r="K104" s="1"/>
      <c r="L104" s="1"/>
    </row>
    <row r="105" spans="1:12" x14ac:dyDescent="0.2">
      <c r="A105" s="61" t="s">
        <v>105</v>
      </c>
      <c r="B105" s="63">
        <v>2.2000000000000002</v>
      </c>
      <c r="C105" s="62" t="s">
        <v>202</v>
      </c>
      <c r="D105" s="28"/>
      <c r="E105" s="28"/>
      <c r="F105" s="28"/>
      <c r="G105" s="32"/>
      <c r="H105" s="27"/>
      <c r="I105" s="1"/>
      <c r="J105" s="1"/>
      <c r="K105" s="1"/>
      <c r="L105" s="1"/>
    </row>
    <row r="106" spans="1:12" x14ac:dyDescent="0.2">
      <c r="A106" s="36" t="s">
        <v>84</v>
      </c>
      <c r="B106" s="64">
        <v>0.5</v>
      </c>
      <c r="C106" s="60"/>
      <c r="D106" s="28"/>
      <c r="E106" s="28"/>
      <c r="F106" s="28"/>
      <c r="G106" s="32"/>
      <c r="H106" s="27"/>
      <c r="I106" s="1"/>
      <c r="J106" s="1"/>
      <c r="K106" s="1"/>
      <c r="L106" s="1"/>
    </row>
    <row r="107" spans="1:12" x14ac:dyDescent="0.2">
      <c r="A107" s="36" t="s">
        <v>34</v>
      </c>
      <c r="B107" s="48">
        <v>0.3</v>
      </c>
      <c r="C107" s="60"/>
      <c r="D107" s="28"/>
      <c r="E107" s="28"/>
      <c r="F107" s="28"/>
      <c r="G107" s="32"/>
      <c r="H107" s="27"/>
      <c r="I107" s="1"/>
      <c r="J107" s="1"/>
      <c r="K107" s="1"/>
      <c r="L107" s="1"/>
    </row>
    <row r="108" spans="1:12" ht="16" thickBot="1" x14ac:dyDescent="0.25">
      <c r="A108" s="37" t="s">
        <v>65</v>
      </c>
      <c r="B108" s="52">
        <v>0.3</v>
      </c>
      <c r="C108" s="60"/>
      <c r="D108" s="28"/>
      <c r="E108" s="28"/>
      <c r="F108" s="28"/>
      <c r="G108" s="32"/>
      <c r="H108" s="27"/>
      <c r="I108" s="1"/>
      <c r="J108" s="1"/>
      <c r="K108" s="1"/>
      <c r="L108" s="1"/>
    </row>
    <row r="109" spans="1:12" x14ac:dyDescent="0.2">
      <c r="A109" s="28"/>
      <c r="B109" s="28"/>
      <c r="C109" s="60"/>
      <c r="D109" s="28"/>
      <c r="E109" s="28"/>
      <c r="F109" s="28"/>
      <c r="G109" s="32"/>
      <c r="H109" s="27"/>
      <c r="I109" s="1"/>
      <c r="J109" s="1"/>
      <c r="K109" s="1"/>
      <c r="L109" s="1"/>
    </row>
    <row r="110" spans="1:12" x14ac:dyDescent="0.2">
      <c r="A110" s="28"/>
      <c r="B110" s="28"/>
      <c r="C110" s="28"/>
      <c r="D110" s="28"/>
      <c r="E110" s="28"/>
      <c r="F110" s="28"/>
      <c r="G110" s="32"/>
      <c r="H110" s="38"/>
      <c r="I110" s="12"/>
      <c r="J110" s="1"/>
      <c r="K110" s="1"/>
      <c r="L110" s="1"/>
    </row>
    <row r="111" spans="1:12" x14ac:dyDescent="0.2">
      <c r="A111" s="28"/>
      <c r="B111" s="28"/>
      <c r="C111" s="28"/>
      <c r="D111" s="28"/>
      <c r="E111" s="28"/>
      <c r="F111" s="28"/>
      <c r="G111" s="32"/>
      <c r="H111" s="38"/>
      <c r="I111" s="12"/>
      <c r="J111" s="1"/>
      <c r="K111" s="1"/>
      <c r="L111" s="1"/>
    </row>
    <row r="112" spans="1:12" x14ac:dyDescent="0.2">
      <c r="A112" s="28"/>
      <c r="B112" s="28"/>
      <c r="C112" s="28"/>
      <c r="D112" s="28"/>
      <c r="E112" s="28"/>
      <c r="F112" s="28"/>
      <c r="G112" s="32"/>
      <c r="H112" s="119"/>
      <c r="I112" s="12"/>
      <c r="J112" s="1"/>
      <c r="K112" s="1"/>
      <c r="L112" s="1"/>
    </row>
    <row r="113" spans="1:12" x14ac:dyDescent="0.2">
      <c r="A113" s="28"/>
      <c r="B113" s="28"/>
      <c r="C113" s="28"/>
      <c r="D113" s="28"/>
      <c r="E113" s="28"/>
      <c r="F113" s="28"/>
      <c r="G113" s="32"/>
      <c r="H113" s="38"/>
      <c r="I113" s="12"/>
      <c r="J113" s="1"/>
      <c r="K113" s="1"/>
      <c r="L113" s="1"/>
    </row>
    <row r="114" spans="1:12" x14ac:dyDescent="0.2">
      <c r="A114" s="28"/>
      <c r="B114" s="28"/>
      <c r="C114" s="28"/>
      <c r="D114" s="28"/>
      <c r="E114" s="28"/>
      <c r="F114" s="28"/>
      <c r="G114" s="32"/>
      <c r="H114" s="38"/>
      <c r="I114" s="12"/>
      <c r="J114" s="1"/>
      <c r="K114" s="1"/>
      <c r="L114" s="1"/>
    </row>
    <row r="115" spans="1:12" x14ac:dyDescent="0.2">
      <c r="A115" s="28"/>
      <c r="B115" s="28"/>
      <c r="C115" s="28"/>
      <c r="D115" s="28"/>
      <c r="E115" s="28"/>
      <c r="F115" s="28"/>
      <c r="G115" s="32"/>
      <c r="H115" s="38"/>
      <c r="I115" s="12"/>
      <c r="J115" s="1"/>
      <c r="K115" s="1"/>
      <c r="L115" s="1"/>
    </row>
    <row r="116" spans="1:12" x14ac:dyDescent="0.2">
      <c r="A116" s="28"/>
      <c r="B116" s="28"/>
      <c r="C116" s="28"/>
      <c r="D116" s="28"/>
      <c r="E116" s="28"/>
      <c r="F116" s="28"/>
      <c r="G116" s="32"/>
      <c r="H116" s="38"/>
      <c r="I116" s="12"/>
      <c r="J116" s="1"/>
      <c r="K116" s="1"/>
      <c r="L116" s="1"/>
    </row>
    <row r="117" spans="1:12" x14ac:dyDescent="0.2">
      <c r="A117" s="28"/>
      <c r="B117" s="28"/>
      <c r="C117" s="28"/>
      <c r="D117" s="28"/>
      <c r="E117" s="28"/>
      <c r="F117" s="28"/>
      <c r="G117" s="32"/>
      <c r="H117" s="38"/>
      <c r="I117" s="12"/>
      <c r="J117" s="1"/>
      <c r="K117" s="1"/>
      <c r="L117" s="1"/>
    </row>
    <row r="118" spans="1:12" x14ac:dyDescent="0.2">
      <c r="A118" s="28"/>
      <c r="B118" s="28"/>
      <c r="C118" s="28"/>
      <c r="D118" s="28"/>
      <c r="E118" s="28"/>
      <c r="F118" s="28"/>
      <c r="G118" s="32"/>
      <c r="H118" s="38"/>
      <c r="I118" s="12"/>
      <c r="J118" s="1"/>
      <c r="K118" s="1"/>
      <c r="L118" s="1"/>
    </row>
    <row r="119" spans="1:12" x14ac:dyDescent="0.2">
      <c r="A119" s="28"/>
      <c r="B119" s="28"/>
      <c r="C119" s="28"/>
      <c r="D119" s="28"/>
      <c r="E119" s="28"/>
      <c r="F119" s="28"/>
      <c r="G119" s="32"/>
      <c r="H119" s="38"/>
      <c r="I119" s="12"/>
      <c r="J119" s="1"/>
      <c r="K119" s="1"/>
      <c r="L119" s="1"/>
    </row>
    <row r="120" spans="1:12" x14ac:dyDescent="0.2">
      <c r="A120" s="28"/>
      <c r="B120" s="28"/>
      <c r="C120" s="28"/>
      <c r="D120" s="28"/>
      <c r="E120" s="28"/>
      <c r="F120" s="28"/>
      <c r="G120" s="32"/>
      <c r="H120" s="27"/>
      <c r="I120" s="1"/>
      <c r="J120" s="1"/>
      <c r="K120" s="1"/>
      <c r="L120" s="1"/>
    </row>
    <row r="121" spans="1:12" x14ac:dyDescent="0.2">
      <c r="A121" s="28"/>
      <c r="B121" s="28"/>
      <c r="C121" s="28"/>
      <c r="D121" s="28"/>
      <c r="E121" s="28"/>
      <c r="F121" s="28"/>
      <c r="G121" s="32"/>
      <c r="H121" s="27"/>
      <c r="I121" s="1"/>
      <c r="J121" s="1"/>
      <c r="K121" s="1"/>
      <c r="L121" s="1"/>
    </row>
    <row r="122" spans="1:12" x14ac:dyDescent="0.2">
      <c r="A122" s="28"/>
      <c r="B122" s="28"/>
      <c r="C122" s="28"/>
    </row>
    <row r="123" spans="1:12" x14ac:dyDescent="0.2">
      <c r="A123" s="28"/>
      <c r="B123" s="28"/>
      <c r="C123" s="28"/>
    </row>
  </sheetData>
  <sheetProtection algorithmName="SHA-512" hashValue="eXzdQeEBTRKInk1Az7QMMnPFnjmr4W1vyMZX9LAY9QY11lAgZAreQ64qZxYex/P2HTSeAjuhawwHhvsmbhIuww==" saltValue="zr3pPGvvy5GTcR9J/DUQKg==" spinCount="100000" sheet="1" objects="1" scenarios="1" selectLockedCells="1" selectUnlockedCells="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23A480-EC91-0246-8180-0A7A3E7CF0D4}">
  <sheetPr>
    <tabColor rgb="FF002060"/>
    <pageSetUpPr fitToPage="1"/>
  </sheetPr>
  <dimension ref="B1:C6"/>
  <sheetViews>
    <sheetView showGridLines="0" tabSelected="1" showRuler="0" zoomScaleNormal="100" workbookViewId="0">
      <selection activeCell="B1" sqref="B1:C1"/>
    </sheetView>
  </sheetViews>
  <sheetFormatPr baseColWidth="10" defaultRowHeight="15" x14ac:dyDescent="0.2"/>
  <cols>
    <col min="1" max="1" width="5.83203125" customWidth="1"/>
    <col min="2" max="2" width="25.1640625" customWidth="1"/>
    <col min="3" max="3" width="87.6640625" customWidth="1"/>
    <col min="4" max="4" width="5.83203125" customWidth="1"/>
    <col min="5" max="11" width="11.5" customWidth="1"/>
  </cols>
  <sheetData>
    <row r="1" spans="2:3" ht="89" customHeight="1" x14ac:dyDescent="0.2">
      <c r="B1" s="195" t="s">
        <v>236</v>
      </c>
      <c r="C1" s="196"/>
    </row>
    <row r="2" spans="2:3" ht="142" customHeight="1" x14ac:dyDescent="0.2">
      <c r="B2" s="197" t="s">
        <v>237</v>
      </c>
      <c r="C2" s="197"/>
    </row>
    <row r="3" spans="2:3" ht="115" customHeight="1" x14ac:dyDescent="0.2">
      <c r="B3" s="197" t="s">
        <v>238</v>
      </c>
      <c r="C3" s="197"/>
    </row>
    <row r="4" spans="2:3" ht="61" customHeight="1" x14ac:dyDescent="0.2">
      <c r="B4" s="183"/>
      <c r="C4" s="184" t="s">
        <v>239</v>
      </c>
    </row>
    <row r="5" spans="2:3" ht="166" customHeight="1" x14ac:dyDescent="0.2">
      <c r="B5" s="197" t="s">
        <v>240</v>
      </c>
      <c r="C5" s="197"/>
    </row>
    <row r="6" spans="2:3" ht="92" customHeight="1" x14ac:dyDescent="0.2">
      <c r="B6" s="197" t="s">
        <v>241</v>
      </c>
      <c r="C6" s="197"/>
    </row>
  </sheetData>
  <sheetProtection algorithmName="SHA-512" hashValue="OvEV5FNWDVPpsiFFw6olchBMd2MRI8iAVJNbM+kGL1H4poeZdNSrLhrRms8OfKhTCkrv3QNAqwV3CMDm37TMUA==" saltValue="ZY08i9RkjRA/EALv0a/hVA==" spinCount="100000" sheet="1" objects="1" scenarios="1" selectLockedCells="1" selectUnlockedCells="1"/>
  <mergeCells count="5">
    <mergeCell ref="B1:C1"/>
    <mergeCell ref="B2:C2"/>
    <mergeCell ref="B3:C3"/>
    <mergeCell ref="B5:C5"/>
    <mergeCell ref="B6:C6"/>
  </mergeCells>
  <pageMargins left="0.70866141732283472" right="0.70866141732283472" top="0.74803149606299213" bottom="0.74803149606299213" header="0.31496062992125984" footer="0.31496062992125984"/>
  <pageSetup paperSize="9" scale="76" orientation="portrait" horizontalDpi="0" verticalDpi="0"/>
  <headerFooter>
    <oddHeader xml:space="preserve">&amp;C&amp;"Calibri,Bold"&amp;12&amp;K002060Blueshift Onshore Aquaculture GHG Emissions Calculator
</oddHeader>
    <oddFooter>&amp;LFRDC Project 2020-089&amp;RBlueshift Consulting</oddFooter>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B1C0D-1EA4-4CF1-BB23-FC277D9FD55B}">
  <sheetPr>
    <tabColor rgb="FF002060"/>
  </sheetPr>
  <dimension ref="M5:P10"/>
  <sheetViews>
    <sheetView showGridLines="0" zoomScaleNormal="100" workbookViewId="0">
      <selection activeCell="M104" sqref="M104"/>
    </sheetView>
  </sheetViews>
  <sheetFormatPr baseColWidth="10" defaultColWidth="9.1640625" defaultRowHeight="15" x14ac:dyDescent="0.2"/>
  <cols>
    <col min="1" max="13" width="11.5" customWidth="1"/>
  </cols>
  <sheetData>
    <row r="5" spans="13:16" ht="19" x14ac:dyDescent="0.25">
      <c r="M5" s="198" t="s">
        <v>231</v>
      </c>
      <c r="N5" s="198"/>
      <c r="O5" s="198"/>
      <c r="P5" s="198"/>
    </row>
    <row r="6" spans="13:16" x14ac:dyDescent="0.2">
      <c r="M6" s="199" t="s">
        <v>232</v>
      </c>
      <c r="N6" s="199"/>
      <c r="O6" s="199"/>
      <c r="P6" s="199"/>
    </row>
    <row r="7" spans="13:16" x14ac:dyDescent="0.2">
      <c r="M7" s="199"/>
      <c r="N7" s="199"/>
      <c r="O7" s="199"/>
      <c r="P7" s="199"/>
    </row>
    <row r="8" spans="13:16" x14ac:dyDescent="0.2">
      <c r="M8" s="199"/>
      <c r="N8" s="199"/>
      <c r="O8" s="199"/>
      <c r="P8" s="199"/>
    </row>
    <row r="9" spans="13:16" x14ac:dyDescent="0.2">
      <c r="M9" s="199"/>
      <c r="N9" s="199"/>
      <c r="O9" s="199"/>
      <c r="P9" s="199"/>
    </row>
    <row r="10" spans="13:16" x14ac:dyDescent="0.2">
      <c r="M10" s="199"/>
      <c r="N10" s="199"/>
      <c r="O10" s="199"/>
      <c r="P10" s="199"/>
    </row>
  </sheetData>
  <sheetProtection algorithmName="SHA-512" hashValue="qushoykacR7QeX0B5dJB7JfSqnNtvxjVvwWXeGMObe5m9MWYkcaOuP+8ysT4DTpls8aVBcQt6e26B/QK5K39yg==" saltValue="MlznA6cGs5Gh9Ip84ijf+A==" spinCount="100000" sheet="1" objects="1" scenarios="1" selectLockedCells="1" selectUnlockedCells="1"/>
  <mergeCells count="2">
    <mergeCell ref="M5:P5"/>
    <mergeCell ref="M6:P10"/>
  </mergeCells>
  <pageMargins left="0.70866141732283472" right="0.70866141732283472" top="0.74803149606299213" bottom="0.74803149606299213" header="0.31496062992125984" footer="0.31496062992125984"/>
  <pageSetup paperSize="9" scale="89" fitToHeight="4" orientation="landscape" horizontalDpi="0" verticalDpi="0"/>
  <headerFooter>
    <oddHeader xml:space="preserve">&amp;C&amp;"Calibri,Bold"&amp;12&amp;K002060Blueshift Onshore Aquaculture GHG Emissions Calculator
</oddHeader>
    <oddFooter>&amp;LFRDC Project 2020-089&amp;RBlueshift Consulting</oddFooter>
  </headerFooter>
  <rowBreaks count="3" manualBreakCount="3">
    <brk id="32" max="11" man="1"/>
    <brk id="66" max="11" man="1"/>
    <brk id="99" max="11" man="1"/>
  </rowBreaks>
  <drawing r:id="rId1"/>
  <legacyDrawing r:id="rId2"/>
  <oleObjects>
    <mc:AlternateContent xmlns:mc="http://schemas.openxmlformats.org/markup-compatibility/2006">
      <mc:Choice Requires="x14">
        <oleObject progId="Document" shapeId="20481" r:id="rId3">
          <objectPr defaultSize="0" autoPict="0" r:id="rId4">
            <anchor moveWithCells="1">
              <from>
                <xdr:col>0</xdr:col>
                <xdr:colOff>457200</xdr:colOff>
                <xdr:row>1</xdr:row>
                <xdr:rowOff>76200</xdr:rowOff>
              </from>
              <to>
                <xdr:col>11</xdr:col>
                <xdr:colOff>368300</xdr:colOff>
                <xdr:row>31</xdr:row>
                <xdr:rowOff>114300</xdr:rowOff>
              </to>
            </anchor>
          </objectPr>
        </oleObject>
      </mc:Choice>
      <mc:Fallback>
        <oleObject progId="Document" shapeId="20481" r:id="rId3"/>
      </mc:Fallback>
    </mc:AlternateContent>
    <mc:AlternateContent xmlns:mc="http://schemas.openxmlformats.org/markup-compatibility/2006">
      <mc:Choice Requires="x14">
        <oleObject progId="Document" shapeId="20482" r:id="rId5">
          <objectPr defaultSize="0" autoPict="0" r:id="rId6">
            <anchor moveWithCells="1">
              <from>
                <xdr:col>0</xdr:col>
                <xdr:colOff>469900</xdr:colOff>
                <xdr:row>32</xdr:row>
                <xdr:rowOff>165100</xdr:rowOff>
              </from>
              <to>
                <xdr:col>11</xdr:col>
                <xdr:colOff>127000</xdr:colOff>
                <xdr:row>64</xdr:row>
                <xdr:rowOff>114300</xdr:rowOff>
              </to>
            </anchor>
          </objectPr>
        </oleObject>
      </mc:Choice>
      <mc:Fallback>
        <oleObject progId="Document" shapeId="20482" r:id="rId5"/>
      </mc:Fallback>
    </mc:AlternateContent>
    <mc:AlternateContent xmlns:mc="http://schemas.openxmlformats.org/markup-compatibility/2006">
      <mc:Choice Requires="x14">
        <oleObject progId="Document" shapeId="20483" r:id="rId7">
          <objectPr defaultSize="0" autoPict="0" r:id="rId8">
            <anchor moveWithCells="1">
              <from>
                <xdr:col>0</xdr:col>
                <xdr:colOff>444500</xdr:colOff>
                <xdr:row>66</xdr:row>
                <xdr:rowOff>38100</xdr:rowOff>
              </from>
              <to>
                <xdr:col>11</xdr:col>
                <xdr:colOff>101600</xdr:colOff>
                <xdr:row>97</xdr:row>
                <xdr:rowOff>165100</xdr:rowOff>
              </to>
            </anchor>
          </objectPr>
        </oleObject>
      </mc:Choice>
      <mc:Fallback>
        <oleObject progId="Document" shapeId="20483" r:id="rId7"/>
      </mc:Fallback>
    </mc:AlternateContent>
    <mc:AlternateContent xmlns:mc="http://schemas.openxmlformats.org/markup-compatibility/2006">
      <mc:Choice Requires="x14">
        <oleObject progId="Document" shapeId="20484" r:id="rId9">
          <objectPr defaultSize="0" r:id="rId10">
            <anchor moveWithCells="1">
              <from>
                <xdr:col>0</xdr:col>
                <xdr:colOff>457200</xdr:colOff>
                <xdr:row>99</xdr:row>
                <xdr:rowOff>38100</xdr:rowOff>
              </from>
              <to>
                <xdr:col>10</xdr:col>
                <xdr:colOff>558800</xdr:colOff>
                <xdr:row>116</xdr:row>
                <xdr:rowOff>63500</xdr:rowOff>
              </to>
            </anchor>
          </objectPr>
        </oleObject>
      </mc:Choice>
      <mc:Fallback>
        <oleObject progId="Document" shapeId="20484" r:id="rId9"/>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4B353-782C-4C33-B38B-CAC6035F0165}">
  <sheetPr>
    <tabColor theme="4" tint="0.39997558519241921"/>
    <pageSetUpPr fitToPage="1"/>
  </sheetPr>
  <dimension ref="B1:K14"/>
  <sheetViews>
    <sheetView showGridLines="0" zoomScaleNormal="100" workbookViewId="0">
      <selection activeCell="C4" sqref="C4"/>
    </sheetView>
  </sheetViews>
  <sheetFormatPr baseColWidth="10" defaultColWidth="9.1640625" defaultRowHeight="15" x14ac:dyDescent="0.2"/>
  <cols>
    <col min="1" max="1" width="9.1640625" style="27" customWidth="1"/>
    <col min="2" max="2" width="70.83203125" style="27" customWidth="1"/>
    <col min="3" max="4" width="30.83203125" style="27" customWidth="1"/>
    <col min="5" max="11" width="9.1640625" style="27" customWidth="1"/>
    <col min="12" max="16384" width="9.1640625" style="27"/>
  </cols>
  <sheetData>
    <row r="1" spans="2:11" ht="89" customHeight="1" x14ac:dyDescent="0.2">
      <c r="B1" s="202" t="s">
        <v>233</v>
      </c>
      <c r="C1" s="202"/>
      <c r="D1" s="202"/>
    </row>
    <row r="2" spans="2:11" ht="40" customHeight="1" thickBot="1" x14ac:dyDescent="0.25">
      <c r="B2" s="200" t="s">
        <v>175</v>
      </c>
      <c r="C2" s="200"/>
      <c r="D2" s="200"/>
    </row>
    <row r="3" spans="2:11" ht="16" customHeight="1" x14ac:dyDescent="0.2">
      <c r="B3" s="118"/>
      <c r="C3" s="118"/>
      <c r="D3" s="118"/>
    </row>
    <row r="4" spans="2:11" ht="16" x14ac:dyDescent="0.2">
      <c r="B4" s="117" t="s">
        <v>170</v>
      </c>
      <c r="C4" s="3"/>
      <c r="G4" s="28"/>
      <c r="I4" s="65"/>
      <c r="J4" s="65"/>
      <c r="K4" s="65"/>
    </row>
    <row r="5" spans="2:11" ht="16" x14ac:dyDescent="0.2">
      <c r="B5" s="117" t="s">
        <v>171</v>
      </c>
      <c r="C5" s="146" t="s">
        <v>196</v>
      </c>
      <c r="G5" s="28"/>
      <c r="I5" s="65"/>
      <c r="J5" s="65"/>
      <c r="K5" s="65"/>
    </row>
    <row r="6" spans="2:11" ht="15" customHeight="1" x14ac:dyDescent="0.2">
      <c r="B6" s="117" t="s">
        <v>172</v>
      </c>
      <c r="C6" s="107"/>
      <c r="G6" s="28"/>
      <c r="I6" s="65"/>
      <c r="J6" s="65"/>
      <c r="K6" s="65"/>
    </row>
    <row r="7" spans="2:11" ht="15" customHeight="1" x14ac:dyDescent="0.2">
      <c r="B7" s="117" t="s">
        <v>174</v>
      </c>
      <c r="C7" s="146"/>
      <c r="D7" s="27" t="s">
        <v>78</v>
      </c>
      <c r="G7" s="28"/>
      <c r="I7" s="65"/>
      <c r="J7" s="65"/>
      <c r="K7" s="65"/>
    </row>
    <row r="8" spans="2:11" ht="16" x14ac:dyDescent="0.2">
      <c r="B8" s="117" t="s">
        <v>173</v>
      </c>
      <c r="C8" s="147"/>
      <c r="D8" s="27" t="s">
        <v>0</v>
      </c>
      <c r="G8" s="28"/>
      <c r="I8" s="65"/>
      <c r="J8" s="65"/>
      <c r="K8" s="65"/>
    </row>
    <row r="9" spans="2:11" x14ac:dyDescent="0.2">
      <c r="B9" s="117"/>
      <c r="C9" s="117"/>
      <c r="G9" s="28"/>
      <c r="I9" s="65"/>
      <c r="J9" s="65"/>
      <c r="K9" s="65"/>
    </row>
    <row r="10" spans="2:11" x14ac:dyDescent="0.2">
      <c r="B10" s="117"/>
      <c r="C10" s="117"/>
      <c r="G10" s="28"/>
      <c r="I10" s="65"/>
      <c r="J10" s="65"/>
      <c r="K10" s="65"/>
    </row>
    <row r="11" spans="2:11" x14ac:dyDescent="0.2">
      <c r="B11" s="117"/>
      <c r="C11" s="117"/>
      <c r="G11" s="28"/>
      <c r="I11" s="65"/>
      <c r="J11" s="65"/>
      <c r="K11" s="65"/>
    </row>
    <row r="12" spans="2:11" x14ac:dyDescent="0.2">
      <c r="B12" s="119"/>
      <c r="G12" s="28"/>
      <c r="I12" s="65"/>
      <c r="J12" s="65"/>
      <c r="K12" s="65"/>
    </row>
    <row r="13" spans="2:11" ht="22" customHeight="1" x14ac:dyDescent="0.2">
      <c r="B13" s="201" t="s">
        <v>156</v>
      </c>
      <c r="C13" s="201"/>
      <c r="D13" s="201"/>
      <c r="G13" s="28"/>
      <c r="I13" s="65"/>
      <c r="J13" s="65"/>
      <c r="K13" s="65"/>
    </row>
    <row r="14" spans="2:11" x14ac:dyDescent="0.2">
      <c r="B14" s="119"/>
      <c r="C14" s="60"/>
      <c r="G14" s="28"/>
      <c r="I14" s="65"/>
      <c r="J14" s="65"/>
      <c r="K14" s="65"/>
    </row>
  </sheetData>
  <sheetProtection algorithmName="SHA-512" hashValue="B5G3EJLT86/w2r9paq5RAPT6lIyEa2HUSzUxjEPnvK5ULBgBbHTNHs9+u1srTjzbfOahrCVFsnUrrsBg3nO/MA==" saltValue="UD7Y9I8j3L/4w2jH5HtSgQ==" spinCount="100000" sheet="1" objects="1" scenarios="1" selectLockedCells="1"/>
  <mergeCells count="3">
    <mergeCell ref="B2:D2"/>
    <mergeCell ref="B13:D13"/>
    <mergeCell ref="B1:D1"/>
  </mergeCells>
  <pageMargins left="0.70866141732283472" right="0.70866141732283472" top="0.74803149606299213" bottom="0.74803149606299213" header="0.31496062992125984" footer="0.31496062992125984"/>
  <pageSetup paperSize="9" scale="81" orientation="landscape" horizontalDpi="0" verticalDpi="0"/>
  <headerFooter>
    <oddHeader xml:space="preserve">&amp;C&amp;"Calibri,Bold"&amp;12&amp;K002060Blueshift Onshore Aquaculture GHG Emissions Calculator
</oddHeader>
    <oddFooter xml:space="preserve">&amp;LFRDC Project 2020-089
&amp;RBlueshift Consulting
</oddFooter>
  </headerFooter>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16899A9C-F0CC-4C86-8E6A-065262C5DB95}">
          <x14:formula1>
            <xm:f>'HIDE Background Data Indices'!$A$6:$A$13</xm:f>
          </x14:formula1>
          <xm:sqref>C5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26E90-D70B-4A20-9825-491DB6634784}">
  <sheetPr>
    <tabColor theme="4" tint="0.39997558519241921"/>
    <pageSetUpPr fitToPage="1"/>
  </sheetPr>
  <dimension ref="B1:I21"/>
  <sheetViews>
    <sheetView showGridLines="0" zoomScaleNormal="100" workbookViewId="0">
      <selection activeCell="C15" sqref="C15"/>
    </sheetView>
  </sheetViews>
  <sheetFormatPr baseColWidth="10" defaultColWidth="9.1640625" defaultRowHeight="15" x14ac:dyDescent="0.2"/>
  <cols>
    <col min="1" max="1" width="9.1640625" style="27" customWidth="1"/>
    <col min="2" max="2" width="70.83203125" style="27" customWidth="1"/>
    <col min="3" max="4" width="30.83203125" style="27" customWidth="1"/>
    <col min="5" max="5" width="9.1640625" style="27" customWidth="1"/>
    <col min="6" max="6" width="28.33203125" style="27" hidden="1" customWidth="1"/>
    <col min="7" max="9" width="20.6640625" style="27" hidden="1" customWidth="1"/>
    <col min="10" max="16384" width="9.1640625" style="27"/>
  </cols>
  <sheetData>
    <row r="1" spans="2:9" ht="80" customHeight="1" x14ac:dyDescent="0.2">
      <c r="B1" s="202" t="s">
        <v>233</v>
      </c>
      <c r="C1" s="202"/>
      <c r="D1" s="202"/>
      <c r="F1" s="185" t="s">
        <v>176</v>
      </c>
    </row>
    <row r="2" spans="2:9" ht="40" customHeight="1" thickBot="1" x14ac:dyDescent="0.25">
      <c r="B2" s="203" t="s">
        <v>140</v>
      </c>
      <c r="C2" s="203"/>
      <c r="D2" s="203"/>
      <c r="E2" s="148"/>
      <c r="F2" s="186" t="s">
        <v>109</v>
      </c>
      <c r="G2" s="28"/>
    </row>
    <row r="3" spans="2:9" ht="16" x14ac:dyDescent="0.2">
      <c r="B3" s="117" t="s">
        <v>203</v>
      </c>
      <c r="C3" s="3" t="s">
        <v>196</v>
      </c>
      <c r="E3" s="148"/>
      <c r="F3" s="148"/>
      <c r="G3" s="28"/>
      <c r="H3" s="65"/>
      <c r="I3" s="65"/>
    </row>
    <row r="4" spans="2:9" ht="17" x14ac:dyDescent="0.2">
      <c r="B4" s="117" t="s">
        <v>204</v>
      </c>
      <c r="C4" s="144"/>
      <c r="D4" s="27" t="str">
        <f>"Litres of "&amp;C3</f>
        <v>Litres of Select</v>
      </c>
      <c r="E4" s="148"/>
      <c r="F4" s="148"/>
      <c r="G4" s="187" t="s">
        <v>123</v>
      </c>
      <c r="H4" s="187" t="s">
        <v>124</v>
      </c>
      <c r="I4" s="187" t="s">
        <v>125</v>
      </c>
    </row>
    <row r="5" spans="2:9" ht="40" customHeight="1" x14ac:dyDescent="0.2">
      <c r="B5" s="117"/>
      <c r="C5" s="60"/>
      <c r="E5" s="139"/>
      <c r="F5" s="28" t="str">
        <f>"Scope 1 emissions from "&amp;C3</f>
        <v>Scope 1 emissions from Select</v>
      </c>
      <c r="G5" s="169">
        <f>'Scope 1'!$C$4*SUMIF('HIDE Background Data Indices'!$A$80:$A$84,'Scope 1'!$C$3,'HIDE Background Data Indices'!$B$80:$B$84)</f>
        <v>0</v>
      </c>
      <c r="H5" s="80" t="e">
        <f>G5/'Business Details'!$C$8</f>
        <v>#DIV/0!</v>
      </c>
      <c r="I5" s="80" t="e">
        <f>G5/'Business Details'!$C$8/'Scope 2'!$C$9/'Scope 3 Processing &amp; Transport'!$C$19</f>
        <v>#DIV/0!</v>
      </c>
    </row>
    <row r="6" spans="2:9" ht="16" x14ac:dyDescent="0.2">
      <c r="B6" s="117" t="s">
        <v>205</v>
      </c>
      <c r="C6" s="3" t="s">
        <v>196</v>
      </c>
      <c r="E6" s="139"/>
      <c r="G6" s="188">
        <f>'HIDE - Calculations'!D14</f>
        <v>0</v>
      </c>
      <c r="H6" s="189" t="e">
        <f>'HIDE - Calculations'!E14</f>
        <v>#DIV/0!</v>
      </c>
      <c r="I6" s="189" t="e">
        <f>'HIDE - Calculations'!F14</f>
        <v>#DIV/0!</v>
      </c>
    </row>
    <row r="7" spans="2:9" ht="16" customHeight="1" x14ac:dyDescent="0.2">
      <c r="B7" s="117" t="s">
        <v>204</v>
      </c>
      <c r="C7" s="144"/>
      <c r="D7" s="27" t="str">
        <f>"Litres of "&amp;C6</f>
        <v>Litres of Select</v>
      </c>
      <c r="E7" s="139"/>
      <c r="G7" s="188"/>
      <c r="H7" s="189"/>
      <c r="I7" s="189"/>
    </row>
    <row r="8" spans="2:9" ht="40" customHeight="1" x14ac:dyDescent="0.2">
      <c r="B8" s="117"/>
      <c r="C8" s="60"/>
      <c r="E8" s="139"/>
      <c r="F8" s="28" t="str">
        <f>"Scope 1 emissions from "&amp;C6</f>
        <v>Scope 1 emissions from Select</v>
      </c>
      <c r="G8" s="169">
        <f>'Scope 1'!$C$7*SUMIF('HIDE Background Data Indices'!$A$80:$A$84,'Scope 1'!$C$6,'HIDE Background Data Indices'!$B$80:$B$84)</f>
        <v>0</v>
      </c>
      <c r="H8" s="80" t="e">
        <f>G8/'Business Details'!$C$8</f>
        <v>#DIV/0!</v>
      </c>
      <c r="I8" s="80" t="e">
        <f>G8/'Business Details'!$C$8/'Scope 2'!$C$9/'Scope 3 Processing &amp; Transport'!$C$19</f>
        <v>#DIV/0!</v>
      </c>
    </row>
    <row r="9" spans="2:9" x14ac:dyDescent="0.2">
      <c r="B9" s="140" t="s">
        <v>101</v>
      </c>
      <c r="C9" s="60"/>
      <c r="E9" s="139"/>
      <c r="G9" s="188">
        <f>'HIDE - Calculations'!D15</f>
        <v>0</v>
      </c>
      <c r="H9" s="189" t="e">
        <f>'HIDE - Calculations'!E15</f>
        <v>#DIV/0!</v>
      </c>
      <c r="I9" s="189" t="e">
        <f>'HIDE - Calculations'!F15</f>
        <v>#DIV/0!</v>
      </c>
    </row>
    <row r="10" spans="2:9" ht="16" customHeight="1" x14ac:dyDescent="0.2">
      <c r="B10" s="117" t="s">
        <v>206</v>
      </c>
      <c r="C10" s="3" t="s">
        <v>196</v>
      </c>
      <c r="D10" s="27" t="s">
        <v>59</v>
      </c>
      <c r="E10" s="139"/>
    </row>
    <row r="11" spans="2:9" x14ac:dyDescent="0.2">
      <c r="B11" s="139" t="s">
        <v>207</v>
      </c>
      <c r="C11" s="145"/>
      <c r="D11" s="27" t="s">
        <v>4</v>
      </c>
      <c r="E11" s="139"/>
      <c r="G11" s="169"/>
      <c r="H11" s="80"/>
      <c r="I11" s="65"/>
    </row>
    <row r="12" spans="2:9" ht="40" customHeight="1" x14ac:dyDescent="0.2">
      <c r="B12" s="139"/>
      <c r="C12" s="28"/>
      <c r="D12" s="28"/>
      <c r="E12" s="139"/>
      <c r="F12" s="27" t="s">
        <v>139</v>
      </c>
      <c r="G12" s="169">
        <f>'Scope 1'!$C$11*SUMIF('HIDE Background Data Indices'!$A$19:$A$45,'Scope 1'!$C$10,'HIDE Background Data Indices'!$B$19:$B$45)</f>
        <v>0</v>
      </c>
      <c r="H12" s="80" t="e">
        <f>G12/'Business Details'!$C$8</f>
        <v>#DIV/0!</v>
      </c>
      <c r="I12" s="80" t="e">
        <f>G12/'Business Details'!$C$8/'Scope 2'!$C$9/'Scope 3 Processing &amp; Transport'!$C$19</f>
        <v>#DIV/0!</v>
      </c>
    </row>
    <row r="13" spans="2:9" ht="16" x14ac:dyDescent="0.2">
      <c r="B13" s="141" t="s">
        <v>146</v>
      </c>
      <c r="E13" s="139"/>
      <c r="G13" s="188">
        <f>'HIDE - Calculations'!D18</f>
        <v>0</v>
      </c>
      <c r="H13" s="189" t="e">
        <f>'HIDE - Calculations'!E18</f>
        <v>#DIV/0!</v>
      </c>
      <c r="I13" s="189" t="e">
        <f>'HIDE - Calculations'!F18</f>
        <v>#DIV/0!</v>
      </c>
    </row>
    <row r="14" spans="2:9" ht="16" x14ac:dyDescent="0.2">
      <c r="B14" s="117" t="s">
        <v>208</v>
      </c>
      <c r="C14" s="3" t="s">
        <v>196</v>
      </c>
      <c r="D14" s="27" t="s">
        <v>59</v>
      </c>
      <c r="E14" s="139"/>
      <c r="G14" s="188"/>
      <c r="H14" s="189"/>
      <c r="I14" s="189"/>
    </row>
    <row r="15" spans="2:9" x14ac:dyDescent="0.2">
      <c r="B15" s="139" t="s">
        <v>207</v>
      </c>
      <c r="C15" s="145"/>
      <c r="D15" s="27" t="s">
        <v>4</v>
      </c>
      <c r="E15" s="139"/>
      <c r="G15" s="188"/>
      <c r="H15" s="189"/>
      <c r="I15" s="189"/>
    </row>
    <row r="16" spans="2:9" x14ac:dyDescent="0.2">
      <c r="B16" s="139"/>
      <c r="C16" s="139"/>
      <c r="E16" s="139"/>
      <c r="G16" s="188"/>
      <c r="H16" s="189"/>
      <c r="I16" s="189"/>
    </row>
    <row r="17" spans="2:9" x14ac:dyDescent="0.2">
      <c r="B17" s="139"/>
      <c r="C17" s="139"/>
      <c r="E17" s="139"/>
      <c r="G17" s="188"/>
      <c r="H17" s="189"/>
      <c r="I17" s="189"/>
    </row>
    <row r="18" spans="2:9" x14ac:dyDescent="0.2">
      <c r="B18" s="139"/>
      <c r="C18" s="28"/>
      <c r="D18" s="28"/>
      <c r="E18" s="139"/>
      <c r="G18" s="188"/>
      <c r="H18" s="189"/>
      <c r="I18" s="189"/>
    </row>
    <row r="19" spans="2:9" ht="22" customHeight="1" x14ac:dyDescent="0.2">
      <c r="B19" s="201" t="s">
        <v>157</v>
      </c>
      <c r="C19" s="201"/>
      <c r="D19" s="201"/>
      <c r="E19" s="139"/>
      <c r="G19" s="188"/>
      <c r="H19" s="189"/>
      <c r="I19" s="189"/>
    </row>
    <row r="20" spans="2:9" x14ac:dyDescent="0.2">
      <c r="B20" s="91"/>
      <c r="C20" s="60"/>
      <c r="E20" s="139"/>
    </row>
    <row r="21" spans="2:9" x14ac:dyDescent="0.2">
      <c r="B21" s="89"/>
    </row>
  </sheetData>
  <sheetProtection algorithmName="SHA-512" hashValue="VbsyYoflHj3FE8UEwIRGac+RaFUPZpQpljK/pUHIucZ1HoUJlR9SY9JHRP37XizV9bDXuCtRRB38yNaRpzQUIA==" saltValue="M/VB/+uSPjrIUFlbD4++TA==" spinCount="100000" sheet="1" objects="1" scenarios="1" selectLockedCells="1"/>
  <mergeCells count="3">
    <mergeCell ref="B19:D19"/>
    <mergeCell ref="B2:D2"/>
    <mergeCell ref="B1:D1"/>
  </mergeCells>
  <pageMargins left="0.70866141732283472" right="0.70866141732283472" top="0.74803149606299213" bottom="0.74803149606299213" header="0.31496062992125984" footer="0.31496062992125984"/>
  <pageSetup paperSize="9" scale="81" orientation="landscape" horizontalDpi="0" verticalDpi="0"/>
  <headerFooter>
    <oddHeader xml:space="preserve">&amp;C&amp;"Calibri,Bold"&amp;12&amp;K002060
Blueshift Onshore Aquaculture GHG Emissions Calculator
</oddHeader>
    <oddFooter>&amp;LFRDC Project 2020-089&amp;RBlueshift Consulting</oddFooter>
  </headerFooter>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F95C08D1-2B5A-4A4F-9F4B-0899A027FED5}">
          <x14:formula1>
            <xm:f>'HIDE Background Data Indices'!$A$19:$A$45</xm:f>
          </x14:formula1>
          <xm:sqref>C14 C10</xm:sqref>
        </x14:dataValidation>
        <x14:dataValidation type="list" allowBlank="1" showInputMessage="1" showErrorMessage="1" xr:uid="{D4B81E97-E2AD-43D1-8787-97486226D4D8}">
          <x14:formula1>
            <xm:f>'HIDE Background Data Indices'!$A$80:$A$84</xm:f>
          </x14:formula1>
          <xm:sqref>C6 C3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F84353-13E1-4F71-8CED-B1FC111BC4B5}">
  <sheetPr>
    <tabColor theme="4" tint="0.39997558519241921"/>
    <pageSetUpPr fitToPage="1"/>
  </sheetPr>
  <dimension ref="B1:J14"/>
  <sheetViews>
    <sheetView showGridLines="0" zoomScaleNormal="100" workbookViewId="0">
      <selection activeCell="C5" sqref="C5"/>
    </sheetView>
  </sheetViews>
  <sheetFormatPr baseColWidth="10" defaultColWidth="9.1640625" defaultRowHeight="15" x14ac:dyDescent="0.2"/>
  <cols>
    <col min="1" max="1" width="9.1640625" style="27" customWidth="1"/>
    <col min="2" max="2" width="70.83203125" style="27" customWidth="1"/>
    <col min="3" max="3" width="30.83203125" style="27" customWidth="1"/>
    <col min="4" max="4" width="20.83203125" style="27" customWidth="1"/>
    <col min="5" max="5" width="9.1640625" style="27" customWidth="1"/>
    <col min="6" max="6" width="25.6640625" style="27" hidden="1" customWidth="1"/>
    <col min="7" max="9" width="20.6640625" style="27" hidden="1" customWidth="1"/>
    <col min="10" max="10" width="20.6640625" style="27" customWidth="1"/>
    <col min="11" max="16384" width="9.1640625" style="27"/>
  </cols>
  <sheetData>
    <row r="1" spans="2:10" ht="80" customHeight="1" x14ac:dyDescent="0.2">
      <c r="B1" s="202" t="s">
        <v>233</v>
      </c>
      <c r="C1" s="202"/>
      <c r="D1" s="202"/>
      <c r="F1" s="185" t="s">
        <v>176</v>
      </c>
    </row>
    <row r="2" spans="2:10" ht="40" customHeight="1" thickBot="1" x14ac:dyDescent="0.25">
      <c r="B2" s="204" t="s">
        <v>141</v>
      </c>
      <c r="C2" s="204"/>
    </row>
    <row r="3" spans="2:10" ht="18" thickBot="1" x14ac:dyDescent="0.25">
      <c r="B3" s="139"/>
      <c r="C3" s="60"/>
      <c r="E3" s="148"/>
      <c r="F3" s="186" t="s">
        <v>111</v>
      </c>
      <c r="H3" s="65"/>
      <c r="I3" s="65"/>
      <c r="J3" s="65"/>
    </row>
    <row r="4" spans="2:10" ht="16" thickTop="1" x14ac:dyDescent="0.2">
      <c r="B4" s="139"/>
      <c r="H4" s="65"/>
      <c r="I4" s="65"/>
      <c r="J4" s="65"/>
    </row>
    <row r="5" spans="2:10" ht="17" x14ac:dyDescent="0.2">
      <c r="B5" s="117" t="s">
        <v>210</v>
      </c>
      <c r="C5" s="144"/>
      <c r="D5" s="27" t="s">
        <v>60</v>
      </c>
      <c r="G5" s="187" t="s">
        <v>123</v>
      </c>
      <c r="H5" s="187" t="s">
        <v>124</v>
      </c>
      <c r="I5" s="187" t="s">
        <v>125</v>
      </c>
      <c r="J5" s="65"/>
    </row>
    <row r="6" spans="2:10" ht="40" customHeight="1" x14ac:dyDescent="0.2">
      <c r="B6" s="143" t="s">
        <v>61</v>
      </c>
      <c r="C6" s="142" t="s">
        <v>196</v>
      </c>
      <c r="E6" s="139"/>
      <c r="F6" s="27" t="s">
        <v>110</v>
      </c>
      <c r="G6" s="169">
        <f>'Scope 2'!$C$5*SUMIF('HIDE Background Data Indices'!$A$65:$A$75,'Scope 2'!$C$6,'HIDE Background Data Indices'!$B$65:$B$75)</f>
        <v>0</v>
      </c>
      <c r="H6" s="80" t="e">
        <f>G6/'Business Details'!$C$8</f>
        <v>#DIV/0!</v>
      </c>
      <c r="I6" s="80" t="e">
        <f>G6/'Business Details'!$C$8/'Scope 2'!$C$9/'Scope 3 Processing &amp; Transport'!$C$19</f>
        <v>#DIV/0!</v>
      </c>
    </row>
    <row r="7" spans="2:10" x14ac:dyDescent="0.2">
      <c r="C7" s="60"/>
      <c r="E7" s="139"/>
      <c r="G7" s="188">
        <f>'HIDE - Calculations'!D22</f>
        <v>0</v>
      </c>
      <c r="H7" s="189" t="e">
        <f>'HIDE - Calculations'!E22</f>
        <v>#DIV/0!</v>
      </c>
      <c r="I7" s="189" t="e">
        <f>'HIDE - Calculations'!F22</f>
        <v>#DIV/0!</v>
      </c>
    </row>
    <row r="8" spans="2:10" ht="40" customHeight="1" x14ac:dyDescent="0.2">
      <c r="B8" s="141" t="s">
        <v>102</v>
      </c>
      <c r="C8" s="60"/>
      <c r="E8" s="139"/>
      <c r="G8" s="169"/>
      <c r="H8" s="65"/>
      <c r="I8" s="65"/>
    </row>
    <row r="9" spans="2:10" ht="16" x14ac:dyDescent="0.2">
      <c r="B9" s="117" t="s">
        <v>100</v>
      </c>
      <c r="C9" s="13"/>
      <c r="D9" s="27" t="s">
        <v>1</v>
      </c>
      <c r="E9" s="139"/>
      <c r="G9" s="169"/>
      <c r="H9" s="65"/>
      <c r="I9" s="65"/>
    </row>
    <row r="10" spans="2:10" x14ac:dyDescent="0.2">
      <c r="B10" s="139"/>
      <c r="C10" s="190" t="s">
        <v>209</v>
      </c>
      <c r="E10" s="139"/>
      <c r="G10" s="169"/>
      <c r="H10" s="65"/>
      <c r="I10" s="65"/>
    </row>
    <row r="11" spans="2:10" x14ac:dyDescent="0.2">
      <c r="B11" s="117"/>
      <c r="E11" s="139"/>
      <c r="G11" s="169"/>
      <c r="H11" s="65"/>
      <c r="I11" s="65"/>
    </row>
    <row r="12" spans="2:10" x14ac:dyDescent="0.2">
      <c r="E12" s="139"/>
      <c r="G12" s="169"/>
      <c r="H12" s="65"/>
      <c r="I12" s="65"/>
    </row>
    <row r="13" spans="2:10" ht="22" customHeight="1" x14ac:dyDescent="0.2">
      <c r="E13" s="139"/>
      <c r="G13" s="169"/>
      <c r="H13" s="65"/>
      <c r="I13" s="65"/>
    </row>
    <row r="14" spans="2:10" ht="22" customHeight="1" x14ac:dyDescent="0.2">
      <c r="B14" s="201" t="s">
        <v>158</v>
      </c>
      <c r="C14" s="201"/>
      <c r="D14" s="201"/>
    </row>
  </sheetData>
  <sheetProtection algorithmName="SHA-512" hashValue="5kY4wo1vpKFcqNB5nMAF3vEMCkkZ9nut2Wl0bci9/+o8KECiQ26gpPKgr/UJ4H/aHg5RCsjwvLLWHSNSrlVGPQ==" saltValue="7D++yAmnyCXr1qMKYtTGaA==" spinCount="100000" sheet="1" objects="1" scenarios="1" selectLockedCells="1"/>
  <mergeCells count="3">
    <mergeCell ref="B14:D14"/>
    <mergeCell ref="B2:C2"/>
    <mergeCell ref="B1:D1"/>
  </mergeCells>
  <pageMargins left="0.70866141732283472" right="0.70866141732283472" top="0.74803149606299213" bottom="0.74803149606299213" header="0.31496062992125984" footer="0.31496062992125984"/>
  <pageSetup paperSize="9" scale="87" orientation="landscape" horizontalDpi="0" verticalDpi="0"/>
  <headerFooter>
    <oddHeader xml:space="preserve">&amp;C&amp;"Calibri,Bold"&amp;12&amp;K002060Blueshift Onshore Aquaculture GHG Emissions Calculator
</oddHeader>
    <oddFooter xml:space="preserve">&amp;LFRDC Project 2020-089&amp;RBlueshift Consulting
</oddFooter>
  </headerFooter>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3A422C62-53B6-4A7E-A9FB-7896BCE94AF8}">
          <x14:formula1>
            <xm:f>'HIDE Background Data Indices'!$A$65:$A$75</xm:f>
          </x14:formula1>
          <xm:sqref>C6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EE2DE-266B-47A7-B9E2-E0A1AD350E50}">
  <sheetPr>
    <tabColor theme="4" tint="0.39997558519241921"/>
    <pageSetUpPr fitToPage="1"/>
  </sheetPr>
  <dimension ref="B1:J14"/>
  <sheetViews>
    <sheetView showGridLines="0" zoomScaleNormal="100" workbookViewId="0">
      <selection activeCell="C5" sqref="C5"/>
    </sheetView>
  </sheetViews>
  <sheetFormatPr baseColWidth="10" defaultColWidth="10.83203125" defaultRowHeight="15" x14ac:dyDescent="0.2"/>
  <cols>
    <col min="1" max="1" width="9.1640625" style="27" customWidth="1"/>
    <col min="2" max="2" width="60.83203125" style="27" customWidth="1"/>
    <col min="3" max="4" width="35.83203125" style="27" customWidth="1"/>
    <col min="5" max="5" width="9.1640625" style="27" customWidth="1"/>
    <col min="6" max="9" width="15.83203125" style="27" hidden="1" customWidth="1"/>
    <col min="10" max="10" width="15.83203125" style="27" customWidth="1"/>
    <col min="11" max="16384" width="10.83203125" style="27"/>
  </cols>
  <sheetData>
    <row r="1" spans="2:10" ht="80" customHeight="1" x14ac:dyDescent="0.2">
      <c r="B1" s="202" t="s">
        <v>233</v>
      </c>
      <c r="C1" s="202"/>
      <c r="D1" s="202"/>
      <c r="F1" s="185" t="s">
        <v>176</v>
      </c>
    </row>
    <row r="2" spans="2:10" ht="40" customHeight="1" thickBot="1" x14ac:dyDescent="0.25">
      <c r="B2" s="206" t="s">
        <v>215</v>
      </c>
      <c r="C2" s="206"/>
      <c r="D2" s="206"/>
    </row>
    <row r="3" spans="2:10" ht="20" thickBot="1" x14ac:dyDescent="0.3">
      <c r="C3" s="60"/>
      <c r="E3" s="139"/>
      <c r="F3" s="186" t="s">
        <v>120</v>
      </c>
    </row>
    <row r="4" spans="2:10" ht="16" thickTop="1" x14ac:dyDescent="0.2">
      <c r="G4" s="65"/>
      <c r="H4" s="65"/>
      <c r="I4" s="65"/>
      <c r="J4" s="65"/>
    </row>
    <row r="5" spans="2:10" ht="32" x14ac:dyDescent="0.2">
      <c r="B5" s="143" t="s">
        <v>211</v>
      </c>
      <c r="C5" s="150" t="s">
        <v>196</v>
      </c>
      <c r="D5" s="149"/>
      <c r="G5" s="187" t="s">
        <v>123</v>
      </c>
      <c r="H5" s="187" t="s">
        <v>124</v>
      </c>
      <c r="I5" s="187" t="s">
        <v>125</v>
      </c>
      <c r="J5" s="65"/>
    </row>
    <row r="6" spans="2:10" ht="30" customHeight="1" x14ac:dyDescent="0.2">
      <c r="C6" s="205" t="s">
        <v>212</v>
      </c>
      <c r="D6" s="205"/>
      <c r="E6" s="139"/>
      <c r="F6" s="27" t="s">
        <v>112</v>
      </c>
      <c r="G6" s="169">
        <f>'Scope 3 Feed'!$C$8*SUMIF('HIDE Background Data Indices'!$A$101:$A$108,'Scope 3 Feed'!$C$5,'HIDE Background Data Indices'!$B$101:$B$108)</f>
        <v>0</v>
      </c>
      <c r="H6" s="80" t="e">
        <f>G6/'Business Details'!$C$8</f>
        <v>#DIV/0!</v>
      </c>
      <c r="I6" s="80" t="e">
        <f>G6/'Business Details'!$C$8/'Scope 2'!$C$9/'Scope 3 Processing &amp; Transport'!$C$19</f>
        <v>#DIV/0!</v>
      </c>
    </row>
    <row r="7" spans="2:10" x14ac:dyDescent="0.2">
      <c r="B7" s="191"/>
      <c r="E7" s="139"/>
      <c r="G7" s="169"/>
      <c r="H7" s="80"/>
      <c r="I7" s="80"/>
    </row>
    <row r="8" spans="2:10" ht="16" x14ac:dyDescent="0.2">
      <c r="B8" s="117" t="s">
        <v>213</v>
      </c>
      <c r="C8" s="2"/>
      <c r="D8" s="27" t="s">
        <v>0</v>
      </c>
      <c r="E8" s="139"/>
      <c r="G8" s="188">
        <f>'HIDE - Calculations'!D29</f>
        <v>0</v>
      </c>
      <c r="H8" s="189" t="e">
        <f>'HIDE - Calculations'!E29</f>
        <v>#DIV/0!</v>
      </c>
      <c r="I8" s="189" t="e">
        <f>'HIDE - Calculations'!F29</f>
        <v>#DIV/0!</v>
      </c>
    </row>
    <row r="9" spans="2:10" ht="50" customHeight="1" x14ac:dyDescent="0.2">
      <c r="B9" s="148"/>
      <c r="C9" s="60"/>
      <c r="E9" s="139"/>
      <c r="G9" s="169"/>
      <c r="H9" s="65"/>
      <c r="I9" s="65"/>
    </row>
    <row r="10" spans="2:10" ht="30" customHeight="1" x14ac:dyDescent="0.2">
      <c r="B10" s="201" t="s">
        <v>214</v>
      </c>
      <c r="C10" s="201"/>
      <c r="D10" s="201"/>
      <c r="E10" s="139"/>
      <c r="G10" s="188">
        <f>'HIDE - Calculations'!D57</f>
        <v>0</v>
      </c>
      <c r="H10" s="189" t="e">
        <f>'HIDE - Calculations'!E57</f>
        <v>#DIV/0!</v>
      </c>
      <c r="I10" s="189" t="e">
        <f>'HIDE - Calculations'!F57</f>
        <v>#DIV/0!</v>
      </c>
    </row>
    <row r="11" spans="2:10" ht="15" customHeight="1" x14ac:dyDescent="0.2">
      <c r="E11" s="139"/>
      <c r="G11" s="188"/>
      <c r="H11" s="189"/>
      <c r="I11" s="189"/>
    </row>
    <row r="12" spans="2:10" ht="15" customHeight="1" x14ac:dyDescent="0.2">
      <c r="E12" s="139"/>
      <c r="G12" s="188"/>
      <c r="H12" s="189"/>
      <c r="I12" s="189"/>
    </row>
    <row r="13" spans="2:10" x14ac:dyDescent="0.2">
      <c r="B13" s="91"/>
    </row>
    <row r="14" spans="2:10" ht="22" customHeight="1" x14ac:dyDescent="0.2">
      <c r="B14" s="201" t="s">
        <v>159</v>
      </c>
      <c r="C14" s="201"/>
      <c r="D14" s="201"/>
    </row>
  </sheetData>
  <sheetProtection algorithmName="SHA-512" hashValue="HMQRLh441FYYHeEbQS+f1w+/5ljg1oh5ldzjuQVaEhVb5QiBT/Ci2tOLcadbynzzPWkErwirXsAtYQM5sEyTHA==" saltValue="sSVPTFp3uXaH0P6Zr0rzEg==" spinCount="100000" sheet="1" objects="1" scenarios="1" selectLockedCells="1"/>
  <mergeCells count="5">
    <mergeCell ref="B10:D10"/>
    <mergeCell ref="B14:D14"/>
    <mergeCell ref="C6:D6"/>
    <mergeCell ref="B2:D2"/>
    <mergeCell ref="B1:D1"/>
  </mergeCells>
  <pageMargins left="0.70866141732283472" right="0.70866141732283472" top="0.74803149606299213" bottom="0.74803149606299213" header="0.31496062992125984" footer="0.31496062992125984"/>
  <pageSetup paperSize="9" scale="81" orientation="landscape" horizontalDpi="0" verticalDpi="0"/>
  <headerFooter>
    <oddHeader>&amp;C&amp;"Calibri,Bold"&amp;12&amp;K002060Blueshift Onshore Aquaculture GHG Emissions Calculator</oddHeader>
    <oddFooter>&amp;LFRDC Project 2020-089&amp;RBlueshift Consulting</oddFooter>
  </headerFooter>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56DFDD11-A1C6-4D25-AF99-EED64A40E101}">
          <x14:formula1>
            <xm:f>'HIDE Background Data Indices'!$A$101:$A$108</xm:f>
          </x14:formula1>
          <xm:sqref>C5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12</vt:i4>
      </vt:variant>
    </vt:vector>
  </HeadingPairs>
  <TitlesOfParts>
    <vt:vector size="27" baseType="lpstr">
      <vt:lpstr>HIDE - Version Control</vt:lpstr>
      <vt:lpstr>HIDE - Calculations</vt:lpstr>
      <vt:lpstr>HIDE Background Data Indices</vt:lpstr>
      <vt:lpstr>Disclaimer</vt:lpstr>
      <vt:lpstr>Introduction &amp; Guide</vt:lpstr>
      <vt:lpstr>Business Details</vt:lpstr>
      <vt:lpstr>Scope 1</vt:lpstr>
      <vt:lpstr>Scope 2</vt:lpstr>
      <vt:lpstr>Scope 3 Feed</vt:lpstr>
      <vt:lpstr>Scope 3 Processing &amp; Transport</vt:lpstr>
      <vt:lpstr>Output - Overall</vt:lpstr>
      <vt:lpstr>Output - per kg Harvested</vt:lpstr>
      <vt:lpstr>Output - per kg Sold</vt:lpstr>
      <vt:lpstr>Output - Relativities</vt:lpstr>
      <vt:lpstr>Output Table</vt:lpstr>
      <vt:lpstr>'Business Details'!Print_Area</vt:lpstr>
      <vt:lpstr>Disclaimer!Print_Area</vt:lpstr>
      <vt:lpstr>'Introduction &amp; Guide'!Print_Area</vt:lpstr>
      <vt:lpstr>'Output - Overall'!Print_Area</vt:lpstr>
      <vt:lpstr>'Output - per kg Harvested'!Print_Area</vt:lpstr>
      <vt:lpstr>'Output - per kg Sold'!Print_Area</vt:lpstr>
      <vt:lpstr>'Output - Relativities'!Print_Area</vt:lpstr>
      <vt:lpstr>'Output Table'!Print_Area</vt:lpstr>
      <vt:lpstr>'Scope 1'!Print_Area</vt:lpstr>
      <vt:lpstr>'Scope 2'!Print_Area</vt:lpstr>
      <vt:lpstr>'Scope 3 Feed'!Print_Area</vt:lpstr>
      <vt:lpstr>'Scope 3 Processing &amp; Transport'!Print_Area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consultants@blueshiftconsulting.com.au</dc:creator>
  <cp:lastModifiedBy>PSWatts</cp:lastModifiedBy>
  <cp:lastPrinted>2021-08-03T07:33:00Z</cp:lastPrinted>
  <dcterms:created xsi:type="dcterms:W3CDTF">2021-07-27T04:11:29Z</dcterms:created>
  <dcterms:modified xsi:type="dcterms:W3CDTF">2022-05-05T07:54:28Z</dcterms:modified>
</cp:coreProperties>
</file>