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hidePivotFieldList="1"/>
  <xr:revisionPtr revIDLastSave="1" documentId="8_{D717205A-CCEF-4000-9EDD-DF4490207C02}" xr6:coauthVersionLast="47" xr6:coauthVersionMax="47" xr10:uidLastSave="{7E0AE262-C752-45C3-BA8E-52E61C46D8CD}"/>
  <workbookProtection workbookAlgorithmName="SHA-512" workbookHashValue="MDpPJ2nSPATqsMxNi2uSKA7WkbJvM0p7N3gKFcTLL0rTUezoyWh41oJblbgeWJfnXMDuFcDu/v8qV+FjZBOSxA==" workbookSaltValue="MVKHEdOkrbEvLEh4104i8A==" workbookSpinCount="100000" lockStructure="1"/>
  <bookViews>
    <workbookView xWindow="-120" yWindow="-120" windowWidth="20730" windowHeight="11040" xr2:uid="{00000000-000D-0000-FFFF-FFFF00000000}"/>
  </bookViews>
  <sheets>
    <sheet name="Instructions" sheetId="16" r:id="rId1"/>
    <sheet name="Dashboard" sheetId="1" r:id="rId2"/>
    <sheet name="HVA" sheetId="2" r:id="rId3"/>
    <sheet name="BIA" sheetId="12" r:id="rId4"/>
    <sheet name="HVA Categories" sheetId="7" r:id="rId5"/>
    <sheet name="BIA Categories" sheetId="11" r:id="rId6"/>
    <sheet name="Statistical Formulas" sheetId="14" r:id="rId7"/>
    <sheet name="Resources" sheetId="15" r:id="rId8"/>
  </sheets>
  <definedNames>
    <definedName name="_xlnm._FilterDatabase" localSheetId="7" hidden="1">Resources!$A$1:$B$36</definedName>
    <definedName name="_xlcn.WorksheetConnection_WGPSHVABIATool2023.xlsxBIA" hidden="1">BIA[]</definedName>
    <definedName name="_xlcn.WorksheetConnection_WGPSHVABIATool2023.xlsxCategories" hidden="1">HVA_Categories[]</definedName>
    <definedName name="_xlcn.WorksheetConnection_WGPSHVABIATool2023.xlsxHVA" hidden="1">HVA[]</definedName>
    <definedName name="Company_Name">Dashboard!$B$2</definedName>
    <definedName name="Net_Profit">Dashboard!#REF!</definedName>
    <definedName name="_xlnm.Print_Titles" localSheetId="3">BIA!$4:$4</definedName>
    <definedName name="_xlnm.Print_Titles" localSheetId="5">'BIA Categories'!$1:$1</definedName>
    <definedName name="_xlnm.Print_Titles" localSheetId="1">Dashboard!$8:$8</definedName>
    <definedName name="_xlnm.Print_Titles" localSheetId="2">HVA!$4:$4</definedName>
    <definedName name="_xlnm.Print_Titles" localSheetId="4">'HVA Categories'!$1:$1</definedName>
    <definedName name="RowTitleRegion1..C3" localSheetId="3">BIA!$B$3</definedName>
    <definedName name="RowTitleRegion1..C3">HVA!$B$3</definedName>
    <definedName name="RowTitleRegion1..C3.3">#REF!</definedName>
    <definedName name="RowTitleRegion1..C3.4">#REF!</definedName>
    <definedName name="RowTitleRegion1..C3.5">#REF!</definedName>
    <definedName name="RowTitleRegion1..C4">Dashboard!$B$3</definedName>
    <definedName name="RowTitleRegion2..H20">Dashboard!#REF!</definedName>
    <definedName name="Sales_Revenue" localSheetId="3">SUMIFS(BIA[Threat Risk Score],BIA[[Category ]],"Sales Revenue")</definedName>
    <definedName name="Sales_Revenue" localSheetId="5">SUMIFS(HVA[[Exposure Probability ]],HVA[Category],"Sales Revenue")</definedName>
    <definedName name="Sales_Revenue">SUMIFS(HVA[[Exposure Probability ]],HVA[Category],"Sales Revenue")</definedName>
    <definedName name="Title1" localSheetId="3">Dashboard[[#Headers],[Category]]</definedName>
    <definedName name="Title1" localSheetId="5">Dashboard[[#Headers],[Category]]</definedName>
    <definedName name="Title1">Dashboard[[#Headers],[Category]]</definedName>
    <definedName name="Title2" localSheetId="3">BIA[[#Headers],[Category ]]</definedName>
    <definedName name="Title2" localSheetId="5">HVA[[#Headers],[Category]]</definedName>
    <definedName name="Title2">HVA[[#Headers],[Category]]</definedName>
    <definedName name="Title3">#REF!</definedName>
    <definedName name="Title4">#REF!</definedName>
    <definedName name="Title5">#REF!</definedName>
    <definedName name="Title6" localSheetId="3">HVA_Categories[[#Headers],[HVA Categories]]</definedName>
    <definedName name="Title6" localSheetId="5">BIA_Categories[[#Headers],[BIA Categories]]</definedName>
    <definedName name="Title6">HVA_Categories[[#Headers],[HVA Categories]]</definedName>
    <definedName name="Total_Cost_Sales">Dashboard!#REF!</definedName>
    <definedName name="Total_General_and_Administrative">Dashboard!#REF!</definedName>
    <definedName name="Total_Gross_Profit">Dashboard!#REF!</definedName>
    <definedName name="Total_Income_Operations">Dashboard!#REF!</definedName>
    <definedName name="Total_Operating_Expenses">Dashboard!#REF!</definedName>
    <definedName name="Total_Other_Expenses">Dashboard!#REF!</definedName>
    <definedName name="Total_Other_Income">Dashboard!#REF!</definedName>
    <definedName name="Total_Research_and_Development">Dashboard!#REF!</definedName>
    <definedName name="Total_Sales_and_Marketing">Dashboard!#REF!</definedName>
    <definedName name="Total_Sales_Revenue">Dashboard!#REF!</definedName>
    <definedName name="Total_Taxes">Dashboard!#REF!</definedName>
    <definedName name="Workbook_Dates">Dashboard!$C$1</definedName>
    <definedName name="Workbook_Title">Dashboard!$B$1</definedName>
  </definedNames>
  <calcPr calcId="191029"/>
  <extLst>
    <ext xmlns:x15="http://schemas.microsoft.com/office/spreadsheetml/2010/11/main" uri="{FCE2AD5D-F65C-4FA6-A056-5C36A1767C68}">
      <x15:dataModel>
        <x15:modelTables>
          <x15:modelTable id="HVA" name="HVA" connection="WorksheetConnection_WGPS HVABIA Tool (2023).xlsx!HVA"/>
          <x15:modelTable id="BIA" name="BIA" connection="WorksheetConnection_WGPS HVABIA Tool (2023).xlsx!BIA"/>
          <x15:modelTable id="Categories" name="Categories" connection="WorksheetConnection_WGPS HVABIA Tool (2023).xlsx!Categories"/>
        </x15:modelTables>
        <x15:modelRelationships>
          <x15:modelRelationship fromTable="BIA" fromColumn="Threats" toTable="Categories" toColumn="HVA Categorie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5" i="12" l="1" a="1"/>
  <c r="E25" i="12" s="1"/>
  <c r="E24" i="12" a="1"/>
  <c r="E24" i="12" s="1"/>
  <c r="J24" i="12" s="1"/>
  <c r="E23" i="12" a="1"/>
  <c r="E23" i="12" s="1"/>
  <c r="J23" i="12" s="1"/>
  <c r="E22" i="12" a="1"/>
  <c r="E22" i="12" s="1"/>
  <c r="J22" i="12" s="1"/>
  <c r="E21" i="12" a="1"/>
  <c r="E21" i="12" s="1"/>
  <c r="J21" i="12" s="1"/>
  <c r="E20" i="12" a="1"/>
  <c r="E20" i="12" s="1"/>
  <c r="J20" i="12" s="1"/>
  <c r="E19" i="12" a="1"/>
  <c r="E19" i="12" s="1"/>
  <c r="J19" i="12" s="1"/>
  <c r="E18" i="12" a="1"/>
  <c r="E18" i="12" s="1"/>
  <c r="J18" i="12" s="1"/>
  <c r="E17" i="12" a="1"/>
  <c r="E17" i="12" s="1"/>
  <c r="J17" i="12" s="1"/>
  <c r="F5" i="2"/>
  <c r="I5" i="2" s="1"/>
  <c r="P5" i="2"/>
  <c r="P33" i="2"/>
  <c r="P22" i="2"/>
  <c r="P27" i="2"/>
  <c r="P14" i="2"/>
  <c r="P40" i="2"/>
  <c r="P34" i="2"/>
  <c r="P37" i="2"/>
  <c r="P47" i="2"/>
  <c r="P23" i="2"/>
  <c r="P42" i="2"/>
  <c r="P20" i="2"/>
  <c r="P28" i="2"/>
  <c r="P10" i="2"/>
  <c r="P19" i="2"/>
  <c r="P8" i="2"/>
  <c r="P18" i="2"/>
  <c r="P36" i="2"/>
  <c r="P12" i="2"/>
  <c r="P48" i="2"/>
  <c r="P38" i="2"/>
  <c r="P6" i="2"/>
  <c r="P32" i="2"/>
  <c r="P45" i="2"/>
  <c r="P43" i="2"/>
  <c r="P46" i="2"/>
  <c r="P50" i="2"/>
  <c r="P17" i="2"/>
  <c r="P44" i="2"/>
  <c r="P13" i="2"/>
  <c r="P41" i="2"/>
  <c r="P35" i="2"/>
  <c r="P16" i="2"/>
  <c r="P26" i="2"/>
  <c r="P21" i="2"/>
  <c r="P15" i="2"/>
  <c r="P25" i="2"/>
  <c r="P39" i="2"/>
  <c r="P11" i="2"/>
  <c r="P31" i="2"/>
  <c r="P49" i="2"/>
  <c r="P29" i="2"/>
  <c r="P7" i="2"/>
  <c r="P24" i="2"/>
  <c r="P30" i="2"/>
  <c r="P9" i="2"/>
  <c r="C27" i="1"/>
  <c r="E13" i="12" a="1"/>
  <c r="E13" i="12" s="1"/>
  <c r="J13" i="12" s="1"/>
  <c r="E15" i="12" a="1"/>
  <c r="E15" i="12" s="1"/>
  <c r="J15" i="12" s="1"/>
  <c r="E14" i="12" a="1"/>
  <c r="E14" i="12" s="1"/>
  <c r="J14" i="12" s="1"/>
  <c r="E10" i="12" a="1"/>
  <c r="E10" i="12" s="1"/>
  <c r="J10" i="12" s="1"/>
  <c r="E16" i="12" a="1"/>
  <c r="E16" i="12" s="1"/>
  <c r="J16" i="12" s="1"/>
  <c r="E12" i="12" a="1"/>
  <c r="E12" i="12" s="1"/>
  <c r="J12" i="12" s="1"/>
  <c r="E11" i="12" a="1"/>
  <c r="E11" i="12" s="1"/>
  <c r="J11" i="12" s="1"/>
  <c r="C26" i="1" s="1"/>
  <c r="F16" i="2"/>
  <c r="I16" i="2" s="1"/>
  <c r="F35" i="2"/>
  <c r="I35" i="2" s="1"/>
  <c r="F41" i="2"/>
  <c r="I41" i="2" s="1"/>
  <c r="F13" i="2"/>
  <c r="I13" i="2" s="1"/>
  <c r="F44" i="2"/>
  <c r="I44" i="2" s="1"/>
  <c r="F17" i="2"/>
  <c r="I17" i="2" s="1"/>
  <c r="F50" i="2"/>
  <c r="I50" i="2" s="1"/>
  <c r="F46" i="2"/>
  <c r="I46" i="2" s="1"/>
  <c r="F43" i="2"/>
  <c r="I43" i="2" s="1"/>
  <c r="F45" i="2"/>
  <c r="I45" i="2" s="1"/>
  <c r="F32" i="2"/>
  <c r="I32" i="2" s="1"/>
  <c r="F6" i="2"/>
  <c r="I6" i="2" s="1"/>
  <c r="F38" i="2"/>
  <c r="I38" i="2" s="1"/>
  <c r="F48" i="2"/>
  <c r="I48" i="2" s="1"/>
  <c r="F12" i="2"/>
  <c r="I12" i="2" s="1"/>
  <c r="F36" i="2"/>
  <c r="I36" i="2" s="1"/>
  <c r="F18" i="2"/>
  <c r="I18" i="2" s="1"/>
  <c r="F8" i="2"/>
  <c r="I8" i="2" s="1"/>
  <c r="F19" i="2"/>
  <c r="I19" i="2" s="1"/>
  <c r="F10" i="2"/>
  <c r="I10" i="2" s="1"/>
  <c r="F28" i="2"/>
  <c r="I28" i="2" s="1"/>
  <c r="F20" i="2"/>
  <c r="I20" i="2" s="1"/>
  <c r="F42" i="2"/>
  <c r="I42" i="2" s="1"/>
  <c r="F23" i="2"/>
  <c r="I23" i="2" s="1"/>
  <c r="F47" i="2"/>
  <c r="I47" i="2" s="1"/>
  <c r="F37" i="2"/>
  <c r="I37" i="2" s="1"/>
  <c r="F34" i="2"/>
  <c r="I34" i="2" s="1"/>
  <c r="F40" i="2"/>
  <c r="I40" i="2" s="1"/>
  <c r="F14" i="2"/>
  <c r="I14" i="2" s="1"/>
  <c r="F27" i="2"/>
  <c r="I27" i="2" s="1"/>
  <c r="F22" i="2"/>
  <c r="I22" i="2" s="1"/>
  <c r="F33" i="2"/>
  <c r="I33" i="2" s="1"/>
  <c r="F29" i="2"/>
  <c r="I29" i="2" s="1"/>
  <c r="F49" i="2"/>
  <c r="I49" i="2" s="1"/>
  <c r="F31" i="2"/>
  <c r="I31" i="2" s="1"/>
  <c r="F11" i="2"/>
  <c r="I11" i="2" s="1"/>
  <c r="F39" i="2"/>
  <c r="I39" i="2" s="1"/>
  <c r="F25" i="2"/>
  <c r="I25" i="2" s="1"/>
  <c r="F15" i="2"/>
  <c r="I15" i="2" s="1"/>
  <c r="F21" i="2"/>
  <c r="I21" i="2" s="1"/>
  <c r="F26" i="2"/>
  <c r="I26" i="2" s="1"/>
  <c r="F30" i="2"/>
  <c r="I30" i="2" s="1"/>
  <c r="F24" i="2"/>
  <c r="I24" i="2" s="1"/>
  <c r="F7" i="2"/>
  <c r="I7" i="2" s="1"/>
  <c r="F9" i="2"/>
  <c r="I9" i="2" s="1"/>
  <c r="D26" i="12"/>
  <c r="G51" i="2"/>
  <c r="H51" i="2"/>
  <c r="I26" i="12"/>
  <c r="H26" i="12"/>
  <c r="G26" i="12"/>
  <c r="F26" i="12"/>
  <c r="E51" i="2"/>
  <c r="C51" i="2"/>
  <c r="J51" i="2"/>
  <c r="O51" i="2"/>
  <c r="N51" i="2"/>
  <c r="M51" i="2"/>
  <c r="L51" i="2"/>
  <c r="K51" i="2"/>
  <c r="B51" i="2"/>
  <c r="B2" i="12"/>
  <c r="B1" i="12"/>
  <c r="C14" i="1" l="1"/>
  <c r="C16" i="1"/>
  <c r="C17" i="1"/>
  <c r="C18" i="1"/>
  <c r="C15" i="1"/>
  <c r="C3" i="7"/>
  <c r="C5" i="7"/>
  <c r="E6" i="12" s="1" a="1"/>
  <c r="E6" i="12" s="1"/>
  <c r="J6" i="12" s="1"/>
  <c r="C4" i="7"/>
  <c r="E9" i="12" s="1" a="1"/>
  <c r="E9" i="12" s="1"/>
  <c r="J9" i="12" s="1"/>
  <c r="C2" i="7"/>
  <c r="C6" i="7"/>
  <c r="F51" i="2"/>
  <c r="I51" i="2"/>
  <c r="P51" i="2"/>
  <c r="C9" i="1" s="1"/>
  <c r="J25" i="12" l="1"/>
  <c r="E5" i="12" a="1"/>
  <c r="E5" i="12" s="1"/>
  <c r="J5" i="12" s="1"/>
  <c r="E7" i="12" a="1"/>
  <c r="E7" i="12" s="1"/>
  <c r="J7" i="12" s="1"/>
  <c r="C25" i="1" s="1"/>
  <c r="E8" i="12" a="1"/>
  <c r="E8" i="12" s="1"/>
  <c r="J8" i="12" s="1"/>
  <c r="D9" i="1"/>
  <c r="E9" i="1" s="1"/>
  <c r="B2" i="2"/>
  <c r="B1" i="2"/>
  <c r="D51" i="2"/>
  <c r="C23" i="1" l="1"/>
  <c r="C22" i="1"/>
  <c r="C24" i="1"/>
  <c r="E26" i="12"/>
  <c r="D10" i="1" s="1"/>
  <c r="J26" i="12" l="1"/>
  <c r="C10" i="1" s="1"/>
  <c r="C3" i="1" l="1"/>
  <c r="C4" i="1" s="1"/>
  <c r="E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5FB2B3-5B09-4AFF-A532-21F1D955AA41}" keepAlive="1" name="Query - SalesRevenue" description="Connection to the 'SalesRevenue' query in the workbook." type="5" refreshedVersion="0" background="1">
    <dbPr connection="Provider=Microsoft.Mashup.OleDb.1;Data Source=$Workbook$;Location=SalesRevenue;Extended Properties=&quot;&quot;" command="SELECT * FROM [SalesRevenue]"/>
  </connection>
  <connection id="2" xr16:uid="{91662F95-3953-4EB7-AB7E-98740854B75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DA289F2D-C31C-447F-934C-DF54BEA61286}" name="WorksheetConnection_WGPS HVABIA Tool (2023).xlsx!BIA" type="102" refreshedVersion="8" minRefreshableVersion="5">
    <extLst>
      <ext xmlns:x15="http://schemas.microsoft.com/office/spreadsheetml/2010/11/main" uri="{DE250136-89BD-433C-8126-D09CA5730AF9}">
        <x15:connection id="BIA">
          <x15:rangePr sourceName="_xlcn.WorksheetConnection_WGPSHVABIATool2023.xlsxBIA"/>
        </x15:connection>
      </ext>
    </extLst>
  </connection>
  <connection id="4" xr16:uid="{84FEDD1A-C66C-4B41-AD4D-599C27E10349}" name="WorksheetConnection_WGPS HVABIA Tool (2023).xlsx!Categories" type="102" refreshedVersion="8" minRefreshableVersion="5">
    <extLst>
      <ext xmlns:x15="http://schemas.microsoft.com/office/spreadsheetml/2010/11/main" uri="{DE250136-89BD-433C-8126-D09CA5730AF9}">
        <x15:connection id="Categories">
          <x15:rangePr sourceName="_xlcn.WorksheetConnection_WGPSHVABIATool2023.xlsxCategories"/>
        </x15:connection>
      </ext>
    </extLst>
  </connection>
  <connection id="5" xr16:uid="{8917BC53-908C-4FFB-AA73-EAF25E2BFB94}" name="WorksheetConnection_WGPS HVABIA Tool (2023).xlsx!HVA" type="102" refreshedVersion="8" minRefreshableVersion="5">
    <extLst>
      <ext xmlns:x15="http://schemas.microsoft.com/office/spreadsheetml/2010/11/main" uri="{DE250136-89BD-433C-8126-D09CA5730AF9}">
        <x15:connection id="HVA">
          <x15:rangePr sourceName="_xlcn.WorksheetConnection_WGPSHVABIATool2023.xlsxHVA"/>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<sst xmlns="http://schemas.openxmlformats.org/spreadsheetml/2006/main" count="279" uniqueCount="219">
  <si>
    <t>Description</t>
  </si>
  <si>
    <t>Do not modify the categories in this worksheet or the formulas may break. Use the Category worksheet to add categories and update the corresponding worksheets with entries. This worksheet will automatically update.</t>
  </si>
  <si>
    <t>Hazard Vulnerability / Business Impact Analysis Tool</t>
  </si>
  <si>
    <t xml:space="preserve">Natural </t>
  </si>
  <si>
    <t>Human-Caused</t>
  </si>
  <si>
    <t>HVA Categories</t>
  </si>
  <si>
    <t>Technological</t>
  </si>
  <si>
    <t xml:space="preserve">Hazardous Materials </t>
  </si>
  <si>
    <t>Emerging Infectious Disease</t>
  </si>
  <si>
    <t>BIA Categories</t>
  </si>
  <si>
    <t>Organizational Function</t>
  </si>
  <si>
    <t xml:space="preserve">Non-Essential Function </t>
  </si>
  <si>
    <t xml:space="preserve">Output Essential Function </t>
  </si>
  <si>
    <t xml:space="preserve">Input Essential Function </t>
  </si>
  <si>
    <t xml:space="preserve">Dependency </t>
  </si>
  <si>
    <t>Interdependency</t>
  </si>
  <si>
    <t xml:space="preserve">Category </t>
  </si>
  <si>
    <t>Category</t>
  </si>
  <si>
    <t xml:space="preserve">Hazard Event </t>
  </si>
  <si>
    <t>Previous Occurrences</t>
  </si>
  <si>
    <t xml:space="preserve">Predicted Exposure Period </t>
  </si>
  <si>
    <t>Previous Exposure Period</t>
  </si>
  <si>
    <t xml:space="preserve">Exposure Probability </t>
  </si>
  <si>
    <t xml:space="preserve">Total      Vulnerability </t>
  </si>
  <si>
    <t>Likelihood Score (Q1)</t>
  </si>
  <si>
    <t>Internal Preparedness</t>
  </si>
  <si>
    <t xml:space="preserve">External Preparedness </t>
  </si>
  <si>
    <t xml:space="preserve">Business Impact </t>
  </si>
  <si>
    <t>Life Impact</t>
  </si>
  <si>
    <t>Active Shooter</t>
  </si>
  <si>
    <t>Mass Casualty Incident (medical/infectious)</t>
  </si>
  <si>
    <t>Infant Abduction</t>
  </si>
  <si>
    <t>Civil Disturbance</t>
  </si>
  <si>
    <t>Labor Action</t>
  </si>
  <si>
    <t>Forensic Admission</t>
  </si>
  <si>
    <t>Bomb Threat</t>
  </si>
  <si>
    <t>Electrical Failure</t>
  </si>
  <si>
    <t>Fuel Shortage</t>
  </si>
  <si>
    <t>Natural Gas Failure</t>
  </si>
  <si>
    <t>Fire Alarm Failure</t>
  </si>
  <si>
    <t>Communications Failure</t>
  </si>
  <si>
    <t>Medical Vacuum Failure</t>
  </si>
  <si>
    <t>Information Systems Failure</t>
  </si>
  <si>
    <t>Fire, Internal</t>
  </si>
  <si>
    <t>Flood, Internal</t>
  </si>
  <si>
    <t>Hazmat Exposure, Internal</t>
  </si>
  <si>
    <t>Tornado</t>
  </si>
  <si>
    <t>Severe Thunderstorm</t>
  </si>
  <si>
    <t>Snow Fall</t>
  </si>
  <si>
    <t>Blizzard</t>
  </si>
  <si>
    <t>Earthquake (&gt;2.0)</t>
  </si>
  <si>
    <t>High Winds</t>
  </si>
  <si>
    <t>Flood, External</t>
  </si>
  <si>
    <t>Mass Casualty Hazmat Incident (From historic events at your MC with &gt;= 5 victims)</t>
  </si>
  <si>
    <t>Chemical Exposure, External (Hazmat)</t>
  </si>
  <si>
    <t>Large Internal Spill</t>
  </si>
  <si>
    <t>Radiologic Exposure, Internal</t>
  </si>
  <si>
    <t>Radiologic Exposure, External</t>
  </si>
  <si>
    <t>Assaults, Internal</t>
  </si>
  <si>
    <t>Likelihood of Occurrence</t>
  </si>
  <si>
    <t>Public Transportation Failure</t>
  </si>
  <si>
    <t>Water Delivery Failure</t>
  </si>
  <si>
    <t>Medical Gas/Air Failure</t>
  </si>
  <si>
    <t>HVAC System Failure</t>
  </si>
  <si>
    <t>Medical Supply Shortage</t>
  </si>
  <si>
    <t>Facility Structural Damage</t>
  </si>
  <si>
    <t>Hurricane or Tropical Storm</t>
  </si>
  <si>
    <t xml:space="preserve">Drought Periods </t>
  </si>
  <si>
    <t>Mass Casualty Incident (Trauma)</t>
  </si>
  <si>
    <t>Double Click to view the document</t>
  </si>
  <si>
    <t xml:space="preserve">Coronavirus </t>
  </si>
  <si>
    <t xml:space="preserve">Ebola </t>
  </si>
  <si>
    <t>Websites and Data Resources</t>
  </si>
  <si>
    <t>NFPA</t>
  </si>
  <si>
    <t>FEMA CDP</t>
  </si>
  <si>
    <t>Hospital Incident Command System Forms 2014 | EMSA</t>
  </si>
  <si>
    <t>Emergency Management USGS (Earthquake)</t>
  </si>
  <si>
    <t>Latest Earthquakes</t>
  </si>
  <si>
    <t>Hurricane Historical Tracks</t>
  </si>
  <si>
    <t>Tornado Historical Trends (NOAA)</t>
  </si>
  <si>
    <t>Historical Flooding (USGS)</t>
  </si>
  <si>
    <t>FEMA Flood Maps</t>
  </si>
  <si>
    <t>Annual SnowFall</t>
  </si>
  <si>
    <t>Storm Events Database</t>
  </si>
  <si>
    <t>Graphical Forecast</t>
  </si>
  <si>
    <t>Guidance for Radiation Accident Management</t>
  </si>
  <si>
    <t>Manuals | CMS</t>
  </si>
  <si>
    <t>USGS.gov | Science for a changing world</t>
  </si>
  <si>
    <t>Home | Stop The Bleed</t>
  </si>
  <si>
    <t>Radiation Units and Conversion Factors - Radiation Emergency Medical Management</t>
  </si>
  <si>
    <t>CMS 1135 Waiver / Flexibility Request and Inquiry Form - CMS 1135 Form</t>
  </si>
  <si>
    <t>myTEEX: Student Portal</t>
  </si>
  <si>
    <t>NTED | National Preparedness Course Catalog</t>
  </si>
  <si>
    <t>1910.134 - Respiratory Protection. | Occupational Safety and Health Administration</t>
  </si>
  <si>
    <t>CDC COVID Data Tracker</t>
  </si>
  <si>
    <t>Emerging Infectious Disease Journal (CDC) </t>
  </si>
  <si>
    <t>WHO Global Health Observatory</t>
  </si>
  <si>
    <t>Updated</t>
  </si>
  <si>
    <t>Safety Data Sheets Info</t>
  </si>
  <si>
    <t>Statistical Climate Data NOAA</t>
  </si>
  <si>
    <t>Past Weather NOAA</t>
  </si>
  <si>
    <t>Within TTE Schedule</t>
  </si>
  <si>
    <t>COOP Planning Survey</t>
  </si>
  <si>
    <t>Continuity Risk</t>
  </si>
  <si>
    <t>Totals</t>
  </si>
  <si>
    <t>Within COOP Plan</t>
  </si>
  <si>
    <t>Threat Risk Score</t>
  </si>
  <si>
    <t>Operational Impact</t>
  </si>
  <si>
    <t>Summary of Risk</t>
  </si>
  <si>
    <t>Vulnerability</t>
  </si>
  <si>
    <t>Event Probability</t>
  </si>
  <si>
    <t>Total Facility Risk</t>
  </si>
  <si>
    <t>Mitigation Efforts</t>
  </si>
  <si>
    <t>Hazard</t>
  </si>
  <si>
    <t>Continuity</t>
  </si>
  <si>
    <t>Continuity Resource Toolkit</t>
  </si>
  <si>
    <t xml:space="preserve">Priority Threat </t>
  </si>
  <si>
    <t>HVA Qualitative Ratings</t>
  </si>
  <si>
    <t xml:space="preserve">HVA Quantitative Rating                                                                  </t>
  </si>
  <si>
    <t xml:space="preserve">Extreme Cold Temperature </t>
  </si>
  <si>
    <t xml:space="preserve">Extreme Hot Temperature </t>
  </si>
  <si>
    <t>FBI Crime Data Explorer</t>
  </si>
  <si>
    <t>FBI Active Shooter Resources &amp; Data</t>
  </si>
  <si>
    <t>Step</t>
  </si>
  <si>
    <t>Instructions</t>
  </si>
  <si>
    <t>Detail</t>
  </si>
  <si>
    <t>Fill out the Previous Exposure Period</t>
  </si>
  <si>
    <t xml:space="preserve">Fill out the Previous Occurrence </t>
  </si>
  <si>
    <t>Fill out Predicted Exposure Period</t>
  </si>
  <si>
    <t>In days, predict for the next year or the next two years.</t>
  </si>
  <si>
    <t>Fill out Average Occurrence per Sample Period</t>
  </si>
  <si>
    <t>This correlates the probability to a whole number (see data validation prompt).</t>
  </si>
  <si>
    <t>Updates automatically.</t>
  </si>
  <si>
    <t>In days, how many years of data do you have.</t>
  </si>
  <si>
    <t>Fill out Internal Preparedness Score</t>
  </si>
  <si>
    <t xml:space="preserve">See data validation prompt. </t>
  </si>
  <si>
    <t xml:space="preserve">Fill out Life Impact </t>
  </si>
  <si>
    <t xml:space="preserve">See data validation prompt. This score qualifies risk to life (death or injury) </t>
  </si>
  <si>
    <t>Fill out Business Impact</t>
  </si>
  <si>
    <t>Start with HVA Worksheet FIRST</t>
  </si>
  <si>
    <t>Select Continuity Category</t>
  </si>
  <si>
    <t>Fill out Category Description</t>
  </si>
  <si>
    <t>Select Priority Threat</t>
  </si>
  <si>
    <t xml:space="preserve">This threat will have the MOST impact on the selected category. </t>
  </si>
  <si>
    <t>Answer "Within COOP Plan"</t>
  </si>
  <si>
    <t>Answer "Within TTE Schedule"</t>
  </si>
  <si>
    <t>Yes or No (1 or 0). See data validation prompt. Have you added this category and descriptions to your current COOP?</t>
  </si>
  <si>
    <t>Fill out Mitigation Efforts</t>
  </si>
  <si>
    <t>Fill out Operational Impact</t>
  </si>
  <si>
    <t>See data validation prompt. How well is your organization trying to mitigate threats to this category?</t>
  </si>
  <si>
    <t>Complete</t>
  </si>
  <si>
    <t>How many times this hazard has occurred in the past.</t>
  </si>
  <si>
    <t xml:space="preserve">Use the average per sample periods. For example, you have 10 years of data, use the yearly average. If you have months of data, use the daily or weekly average.  This value represents the At-Most occurrence within the predicted period. </t>
  </si>
  <si>
    <t>Fill out Likelihood Score (Q1)</t>
  </si>
  <si>
    <t>Fill out External Preparedness Score</t>
  </si>
  <si>
    <t xml:space="preserve">Switch to BIA worksheet </t>
  </si>
  <si>
    <t>This should be Summarized. Full description should reside with your COOP plan.</t>
  </si>
  <si>
    <t>Yes or No (1 or 0). See data validation prompt. Have you incorporated or plan to test, train, or exercise this category?</t>
  </si>
  <si>
    <t>Avg Occurrence per Sample Exposure2</t>
  </si>
  <si>
    <t>Updates automatically. This value represents the At-Most probability.</t>
  </si>
  <si>
    <t>HVA</t>
  </si>
  <si>
    <t>BIA</t>
  </si>
  <si>
    <t>Natural</t>
  </si>
  <si>
    <t>Hazardous Materials</t>
  </si>
  <si>
    <t xml:space="preserve">Emerging Infectious Disease </t>
  </si>
  <si>
    <t>Input Essential Functions</t>
  </si>
  <si>
    <t>Output Essential Functions</t>
  </si>
  <si>
    <t>Organizational Functions</t>
  </si>
  <si>
    <t>Dependancies</t>
  </si>
  <si>
    <t>Interdependancies</t>
  </si>
  <si>
    <t xml:space="preserve">Non-Essential Functions </t>
  </si>
  <si>
    <t>Reserved</t>
  </si>
  <si>
    <t>Reserved2</t>
  </si>
  <si>
    <t>Vulnerabilty</t>
  </si>
  <si>
    <t>Summary of HVA Risk</t>
  </si>
  <si>
    <t>Summary of Continuity Risk</t>
  </si>
  <si>
    <t xml:space="preserve">Intermediate Emergency Management Services </t>
  </si>
  <si>
    <t>Climat Risk Assessment (First Street Foundation)</t>
  </si>
  <si>
    <t>Premise Score      (Q2)</t>
  </si>
  <si>
    <t xml:space="preserve">Notes: Ensure that formulas are matched when adding new rows of data. When data input is complete, remove all empty/unused rows to aggregate data. </t>
  </si>
  <si>
    <t>Cell</t>
  </si>
  <si>
    <t xml:space="preserve">Formula </t>
  </si>
  <si>
    <t>IFS([@[Priority Threat ]]='HVA Categories'!B2,'HVA Categories'!C2,[@[Priority Threat ]]='HVA Categories'!B3,'HVA Categories'!C3,[@[Priority Threat ]]='HVA Categories'!B4,'HVA Categories'!C4,[@[Priority Threat ]]='HVA Categories'!B5,'HVA Categories'!C5,[@[Priority Threat ]]='HVA Categories'!B6,'HVA Categories'!C6)</t>
  </si>
  <si>
    <t>Threat Risk Score  (Exactly, no modifications)</t>
  </si>
  <si>
    <t>Fill out Premise Score (Q2)</t>
  </si>
  <si>
    <t>This value should correspond to the qualitative likelihood of occurrence given the planner's experience, judgment, and other organizational risk factors outside of the probability of occurrence within an exposure period in time and space.</t>
  </si>
  <si>
    <t xml:space="preserve">Examples of Essential Functions </t>
  </si>
  <si>
    <t xml:space="preserve">Accounts Payable Operations </t>
  </si>
  <si>
    <t xml:space="preserve">Surgical Services </t>
  </si>
  <si>
    <t xml:space="preserve">Intensive Care Services </t>
  </si>
  <si>
    <t xml:space="preserve">Emergency Department Operations </t>
  </si>
  <si>
    <t xml:space="preserve">Transplant Services </t>
  </si>
  <si>
    <t xml:space="preserve">Medical Records Operations </t>
  </si>
  <si>
    <t xml:space="preserve">Food &amp; Nutrition Delivery Operations </t>
  </si>
  <si>
    <t xml:space="preserve">Supply Inventory &amp; Storage </t>
  </si>
  <si>
    <t xml:space="preserve">Cooling Systems </t>
  </si>
  <si>
    <t>Disability Access Points and Services (Roads, Ramps, Elevators)</t>
  </si>
  <si>
    <t>Central Sterilization Processing Department</t>
  </si>
  <si>
    <t>Accounts Receivable Operations</t>
  </si>
  <si>
    <t xml:space="preserve">Medical Education Operations (Academia) </t>
  </si>
  <si>
    <r>
      <rPr>
        <b/>
        <sz val="11"/>
        <color rgb="FFFF0000"/>
        <rFont val="Calibri"/>
        <family val="2"/>
        <scheme val="minor"/>
      </rPr>
      <t>IMPORTANT</t>
    </r>
    <r>
      <rPr>
        <b/>
        <sz val="11"/>
        <rFont val="Calibri"/>
        <family val="2"/>
        <scheme val="minor"/>
      </rPr>
      <t>: DO NOT change the names of any worksheet as that will disrupt formula calculations</t>
    </r>
  </si>
  <si>
    <t>See data validation prompt. What is the organizational operational impact of the category being effected by the priority threat?</t>
  </si>
  <si>
    <t>See dashboard for totals and risk levels.</t>
  </si>
  <si>
    <t>Current Vulnerability Score</t>
  </si>
  <si>
    <t>Vulnerability Score (SVI + Staffing Data)</t>
  </si>
  <si>
    <t>County Total Population</t>
  </si>
  <si>
    <t>Total Over 65 Y/O</t>
  </si>
  <si>
    <t>Total Disabled</t>
  </si>
  <si>
    <t>Staffing Vacancy</t>
  </si>
  <si>
    <t>Social &amp; Staffing Vulnerability (Optional)</t>
  </si>
  <si>
    <t>US Census Data</t>
  </si>
  <si>
    <t>Social Vulnerability Index</t>
  </si>
  <si>
    <t>For the Period [Dec 2024] ending [31 Dec 2025]</t>
  </si>
  <si>
    <t>Security Breach</t>
  </si>
  <si>
    <t>Generator Failure (Test)</t>
  </si>
  <si>
    <t xml:space="preserve">Water Boiler/ Steam System Failure </t>
  </si>
  <si>
    <t>HOSPITAL NAME HERE</t>
  </si>
  <si>
    <t>Resilience Analysis &amp; Planning Tool (FEMA)</t>
  </si>
  <si>
    <t>Input fields will be highlighted 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</si>
</sst>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164" formatCode="0.00000"/>
    <numFmt numFmtId="165" formatCode="0.0000"/>
    <numFmt numFmtId="166" formatCode="#,##0.00000_);\(#,##0.00000\)"/>
    <numFmt numFmtId="167" formatCode="0.000"/>
  </numFmts>
  <fonts count="22"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tint="0.14996795556505021"/>
      <name val="Franklin Gothic Medium"/>
      <family val="2"/>
      <scheme val="major"/>
    </font>
    <font>
      <sz val="11"/>
      <color theme="1" tint="0.14996795556505021"/>
      <name val="Franklin Gothic Medium"/>
      <family val="2"/>
      <scheme val="major"/>
    </font>
    <font>
      <sz val="12"/>
      <color theme="1" tint="0.14993743705557422"/>
      <name val="Franklin Gothic Medium"/>
      <family val="2"/>
      <scheme val="major"/>
    </font>
    <font>
      <b/>
      <sz val="11"/>
      <color theme="1"/>
      <name val="Calibri"/>
      <family val="2"/>
      <scheme val="minor"/>
    </font>
    <font>
      <sz val="11"/>
      <name val="Calibri"/>
      <family val="2"/>
      <scheme val="minor"/>
    </font>
    <font>
      <sz val="11"/>
      <color theme="1" tint="0.14990691854609822"/>
      <name val="Franklin Gothic Medium"/>
      <family val="2"/>
      <scheme val="major"/>
    </font>
    <font>
      <b/>
      <sz val="12"/>
      <color theme="1" tint="0.14993743705557422"/>
      <name val="Franklin Gothic Medium"/>
      <family val="2"/>
      <scheme val="major"/>
    </font>
    <font>
      <sz val="8"/>
      <name val="Calibri"/>
      <family val="2"/>
      <scheme val="minor"/>
    </font>
    <font>
      <b/>
      <sz val="11"/>
      <name val="Calibri"/>
      <family val="2"/>
      <scheme val="minor"/>
    </font>
    <font>
      <u/>
      <sz val="11"/>
      <color theme="10"/>
      <name val="Calibri"/>
      <family val="2"/>
      <scheme val="minor"/>
    </font>
    <font>
      <u/>
      <sz val="11"/>
      <color rgb="FF002060"/>
      <name val="Calibri"/>
      <family val="2"/>
      <scheme val="minor"/>
    </font>
    <font>
      <b/>
      <sz val="11"/>
      <color theme="1" tint="0.14996795556505021"/>
      <name val="Franklin Gothic Medium"/>
      <family val="2"/>
      <scheme val="major"/>
    </font>
    <font>
      <sz val="18"/>
      <name val="Calibri"/>
      <family val="2"/>
      <scheme val="minor"/>
    </font>
    <font>
      <b/>
      <sz val="11"/>
      <color rgb="FFFF0000"/>
      <name val="Calibri"/>
      <family val="2"/>
      <scheme val="minor"/>
    </font>
    <font>
      <sz val="10"/>
      <name val="Calibri"/>
      <family val="2"/>
      <scheme val="minor"/>
    </font>
    <font>
      <b/>
      <sz val="11"/>
      <color theme="0"/>
      <name val="Calibri"/>
      <family val="2"/>
      <scheme val="minor"/>
    </font>
    <font>
      <sz val="12"/>
      <color rgb="FF00B050"/>
      <name val="Franklin Gothic Medium"/>
      <family val="2"/>
      <scheme val="major"/>
    </font>
  </fonts>
  <fills count="14">
    <fill>
      <patternFill patternType="none"/>
    </fill>
    <fill>
      <patternFill patternType="gray125"/>
    </fill>
    <fill>
      <patternFill patternType="solid">
        <fgColor theme="9" tint="0.79998168889431442"/>
        <bgColor indexed="65"/>
      </patternFill>
    </fill>
    <fill>
      <patternFill patternType="solid">
        <fgColor theme="4" tint="0.59999389629810485"/>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2" tint="-0.14999847407452621"/>
        <bgColor indexed="64"/>
      </patternFill>
    </fill>
    <fill>
      <patternFill patternType="solid">
        <fgColor theme="4" tint="-0.499984740745262"/>
        <bgColor indexed="64"/>
      </patternFill>
    </fill>
    <fill>
      <patternFill patternType="solid">
        <fgColor theme="0"/>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Dashed">
        <color rgb="FF0070C0"/>
      </right>
      <top/>
      <bottom/>
      <diagonal/>
    </border>
    <border>
      <left style="mediumDashed">
        <color rgb="FF0070C0"/>
      </left>
      <right/>
      <top/>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s>
  <cellStyleXfs count="13">
    <xf numFmtId="0" fontId="0" fillId="0" borderId="0">
      <alignment wrapText="1"/>
    </xf>
    <xf numFmtId="0" fontId="11" fillId="0" borderId="0" applyNumberFormat="0" applyFill="0" applyProtection="0">
      <alignment vertical="center"/>
    </xf>
    <xf numFmtId="0" fontId="7" fillId="0" borderId="0" applyNumberFormat="0" applyFill="0" applyProtection="0">
      <alignment vertical="center"/>
    </xf>
    <xf numFmtId="0" fontId="6" fillId="0" borderId="0" applyNumberFormat="0" applyFill="0" applyProtection="0">
      <alignment vertical="center"/>
    </xf>
    <xf numFmtId="0" fontId="10" fillId="0" borderId="0" applyNumberFormat="0" applyFill="0" applyProtection="0">
      <alignment vertical="center" wrapText="1"/>
    </xf>
    <xf numFmtId="44" fontId="9" fillId="0" borderId="0" applyFont="0" applyFill="0" applyBorder="0" applyAlignment="0" applyProtection="0"/>
    <xf numFmtId="10" fontId="9" fillId="0" borderId="0" applyFont="0" applyFill="0" applyBorder="0" applyProtection="0">
      <alignment horizontal="right"/>
    </xf>
    <xf numFmtId="0" fontId="8" fillId="2" borderId="0" applyNumberFormat="0" applyBorder="0" applyAlignment="0" applyProtection="0"/>
    <xf numFmtId="0" fontId="5" fillId="0" borderId="0" applyNumberFormat="0" applyFill="0" applyBorder="0" applyProtection="0">
      <alignment vertical="center"/>
    </xf>
    <xf numFmtId="10" fontId="4" fillId="3" borderId="0" applyFont="0" applyBorder="0" applyProtection="0">
      <alignment horizontal="right"/>
    </xf>
    <xf numFmtId="0" fontId="6" fillId="0" borderId="0" applyNumberFormat="0" applyFill="0" applyBorder="0" applyProtection="0">
      <alignment wrapText="1"/>
    </xf>
    <xf numFmtId="10" fontId="3" fillId="4" borderId="0" applyBorder="0" applyProtection="0">
      <alignment horizontal="right"/>
    </xf>
    <xf numFmtId="0" fontId="14" fillId="0" borderId="0" applyNumberFormat="0" applyFill="0" applyBorder="0" applyAlignment="0" applyProtection="0">
      <alignment wrapText="1"/>
    </xf>
  </cellStyleXfs>
  <cellXfs count="95">
    <xf numFmtId="0" fontId="0" fillId="0" borderId="0" xfId="0">
      <alignment wrapText="1"/>
    </xf>
    <xf numFmtId="0" fontId="7" fillId="0" borderId="0" xfId="2">
      <alignment vertical="center"/>
    </xf>
    <xf numFmtId="0" fontId="10" fillId="0" borderId="0" xfId="4">
      <alignment vertical="center" wrapText="1"/>
    </xf>
    <xf numFmtId="10" fontId="0" fillId="0" borderId="0" xfId="6" applyFont="1">
      <alignment horizontal="right"/>
    </xf>
    <xf numFmtId="0" fontId="5" fillId="0" borderId="0" xfId="8">
      <alignment vertical="center"/>
    </xf>
    <xf numFmtId="44" fontId="10" fillId="0" borderId="0" xfId="5" applyFont="1" applyAlignment="1">
      <alignment vertical="center"/>
    </xf>
    <xf numFmtId="0" fontId="5" fillId="0" borderId="0" xfId="8" applyAlignment="1">
      <alignment vertical="center" wrapText="1"/>
    </xf>
    <xf numFmtId="0" fontId="10" fillId="0" borderId="2" xfId="4" applyBorder="1">
      <alignment vertical="center" wrapText="1"/>
    </xf>
    <xf numFmtId="0" fontId="10" fillId="0" borderId="3" xfId="4" applyBorder="1">
      <alignment vertical="center" wrapText="1"/>
    </xf>
    <xf numFmtId="0" fontId="0" fillId="0" borderId="6" xfId="0" applyBorder="1">
      <alignment wrapText="1"/>
    </xf>
    <xf numFmtId="0" fontId="0" fillId="0" borderId="0" xfId="0" applyAlignment="1">
      <alignment horizontal="center" wrapText="1"/>
    </xf>
    <xf numFmtId="0" fontId="13" fillId="0" borderId="0" xfId="0" applyFont="1" applyAlignment="1">
      <alignment horizontal="center" wrapText="1"/>
    </xf>
    <xf numFmtId="1" fontId="0" fillId="0" borderId="0" xfId="0" applyNumberFormat="1">
      <alignment wrapText="1"/>
    </xf>
    <xf numFmtId="10" fontId="3" fillId="4" borderId="0" xfId="6" applyFont="1" applyFill="1" applyAlignment="1">
      <alignment horizontal="center" vertical="center"/>
    </xf>
    <xf numFmtId="0" fontId="6" fillId="0" borderId="0" xfId="10" applyFill="1">
      <alignment wrapText="1"/>
    </xf>
    <xf numFmtId="0" fontId="0" fillId="0" borderId="0" xfId="0" applyAlignment="1">
      <alignment horizontal="center" vertical="center" wrapText="1"/>
    </xf>
    <xf numFmtId="0" fontId="0" fillId="0" borderId="1" xfId="0" applyBorder="1" applyAlignment="1">
      <alignment horizontal="center" wrapText="1"/>
    </xf>
    <xf numFmtId="0" fontId="13" fillId="0" borderId="1" xfId="0" applyFont="1" applyBorder="1" applyAlignment="1">
      <alignment horizontal="center" vertical="center" wrapText="1"/>
    </xf>
    <xf numFmtId="0" fontId="0" fillId="0" borderId="0" xfId="0" applyAlignment="1"/>
    <xf numFmtId="10" fontId="0" fillId="0" borderId="4" xfId="6" applyFont="1" applyBorder="1">
      <alignment horizontal="right"/>
    </xf>
    <xf numFmtId="10" fontId="3" fillId="4" borderId="0" xfId="11" applyBorder="1" applyAlignment="1">
      <alignment horizontal="center" vertical="center"/>
    </xf>
    <xf numFmtId="10" fontId="3" fillId="4" borderId="0" xfId="6" applyFont="1" applyFill="1" applyBorder="1" applyAlignment="1">
      <alignment horizontal="center" vertical="center"/>
    </xf>
    <xf numFmtId="37" fontId="0" fillId="0" borderId="0" xfId="0" applyNumberForma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17" fillId="0" borderId="0" xfId="0" applyFont="1">
      <alignment wrapText="1"/>
    </xf>
    <xf numFmtId="0" fontId="0" fillId="0" borderId="0" xfId="0" applyAlignment="1">
      <alignment horizontal="left" vertical="center" wrapText="1"/>
    </xf>
    <xf numFmtId="164" fontId="0" fillId="0" borderId="0" xfId="0" applyNumberFormat="1" applyAlignment="1">
      <alignment horizontal="center" vertical="center"/>
    </xf>
    <xf numFmtId="166" fontId="0" fillId="0" borderId="0" xfId="5" applyNumberFormat="1" applyFont="1" applyAlignment="1">
      <alignment horizontal="center" vertical="center"/>
    </xf>
    <xf numFmtId="0" fontId="0" fillId="0" borderId="0" xfId="0" applyAlignment="1">
      <alignment horizontal="right"/>
    </xf>
    <xf numFmtId="0" fontId="0" fillId="0" borderId="0" xfId="0" applyProtection="1">
      <alignment wrapText="1"/>
      <protection locked="0"/>
    </xf>
    <xf numFmtId="37" fontId="0" fillId="0" borderId="0" xfId="5" applyNumberFormat="1" applyFont="1" applyAlignment="1" applyProtection="1">
      <alignment horizontal="center" vertical="center"/>
      <protection locked="0"/>
    </xf>
    <xf numFmtId="1" fontId="0" fillId="0" borderId="0" xfId="5" applyNumberFormat="1" applyFont="1" applyAlignment="1" applyProtection="1">
      <alignment horizontal="center" vertical="center"/>
      <protection locked="0"/>
    </xf>
    <xf numFmtId="2" fontId="0" fillId="0" borderId="0" xfId="5" applyNumberFormat="1" applyFont="1" applyAlignment="1" applyProtection="1">
      <alignment horizontal="center" vertical="center"/>
      <protection locked="0"/>
    </xf>
    <xf numFmtId="1" fontId="3" fillId="4" borderId="0" xfId="11" applyNumberFormat="1" applyAlignment="1" applyProtection="1">
      <alignment horizontal="center" vertical="center"/>
      <protection locked="0"/>
    </xf>
    <xf numFmtId="1" fontId="3" fillId="4" borderId="0" xfId="6" applyNumberFormat="1" applyFont="1" applyFill="1" applyAlignment="1" applyProtection="1">
      <alignment horizontal="center" vertical="center"/>
      <protection locked="0"/>
    </xf>
    <xf numFmtId="44" fontId="0" fillId="0" borderId="0" xfId="5" applyFont="1" applyAlignment="1" applyProtection="1">
      <alignment horizontal="center" vertical="center"/>
      <protection locked="0"/>
    </xf>
    <xf numFmtId="0" fontId="15" fillId="0" borderId="7" xfId="12" applyFont="1" applyBorder="1" applyAlignment="1" applyProtection="1">
      <alignment horizontal="center" vertical="center" wrapText="1"/>
      <protection locked="0"/>
    </xf>
    <xf numFmtId="0" fontId="15" fillId="0" borderId="9" xfId="12" applyFont="1" applyBorder="1" applyAlignment="1" applyProtection="1">
      <alignment horizontal="center" vertical="center" wrapText="1"/>
      <protection locked="0"/>
    </xf>
    <xf numFmtId="0" fontId="15" fillId="0" borderId="11" xfId="12" applyFont="1" applyBorder="1" applyAlignment="1" applyProtection="1">
      <alignment horizontal="center" vertical="center" wrapText="1"/>
      <protection locked="0"/>
    </xf>
    <xf numFmtId="0" fontId="15" fillId="0" borderId="10" xfId="12" applyFont="1" applyBorder="1" applyAlignment="1" applyProtection="1">
      <alignment horizontal="center" vertical="center" wrapText="1"/>
      <protection locked="0"/>
    </xf>
    <xf numFmtId="0" fontId="0" fillId="0" borderId="0" xfId="0" applyAlignment="1" applyProtection="1">
      <alignment horizontal="center" wrapText="1"/>
      <protection locked="0"/>
    </xf>
    <xf numFmtId="166" fontId="0" fillId="0" borderId="0" xfId="0" applyNumberFormat="1" applyAlignment="1">
      <alignment horizontal="center" vertical="center"/>
    </xf>
    <xf numFmtId="0" fontId="0" fillId="0" borderId="0" xfId="0" applyAlignment="1">
      <alignment horizontal="left" wrapText="1"/>
    </xf>
    <xf numFmtId="0" fontId="0" fillId="11" borderId="0" xfId="0" applyFill="1" applyAlignment="1">
      <alignment horizontal="center" vertical="center" wrapText="1"/>
    </xf>
    <xf numFmtId="0" fontId="0" fillId="11" borderId="0" xfId="0" applyFill="1" applyAlignment="1">
      <alignment horizontal="left" vertical="center" wrapText="1"/>
    </xf>
    <xf numFmtId="0" fontId="0" fillId="11" borderId="0" xfId="0" applyFill="1">
      <alignment wrapText="1"/>
    </xf>
    <xf numFmtId="165" fontId="0" fillId="5" borderId="0" xfId="5" applyNumberFormat="1" applyFont="1" applyFill="1" applyAlignment="1">
      <alignment horizontal="center" vertical="center"/>
    </xf>
    <xf numFmtId="164" fontId="0" fillId="5" borderId="0" xfId="5" applyNumberFormat="1" applyFont="1" applyFill="1" applyAlignment="1">
      <alignment horizontal="center" vertical="center"/>
    </xf>
    <xf numFmtId="10" fontId="3" fillId="12" borderId="0" xfId="11" applyFill="1" applyBorder="1" applyAlignment="1">
      <alignment horizontal="center" vertical="center"/>
    </xf>
    <xf numFmtId="10" fontId="3" fillId="12" borderId="0" xfId="6" applyFont="1" applyFill="1" applyBorder="1" applyAlignment="1">
      <alignment horizontal="center" vertical="center"/>
    </xf>
    <xf numFmtId="0" fontId="13" fillId="0" borderId="12" xfId="0" applyFont="1" applyBorder="1">
      <alignment wrapText="1"/>
    </xf>
    <xf numFmtId="0" fontId="13" fillId="0" borderId="14" xfId="0" applyFont="1" applyBorder="1">
      <alignment wrapText="1"/>
    </xf>
    <xf numFmtId="0" fontId="0" fillId="0" borderId="12" xfId="0" applyBorder="1" applyAlignment="1">
      <alignment vertical="center" wrapText="1"/>
    </xf>
    <xf numFmtId="1" fontId="0" fillId="0" borderId="15" xfId="5" applyNumberFormat="1" applyFont="1" applyBorder="1" applyAlignment="1" applyProtection="1">
      <alignment horizontal="center" vertical="center"/>
      <protection locked="0"/>
    </xf>
    <xf numFmtId="1" fontId="3" fillId="13" borderId="16" xfId="11" applyNumberFormat="1" applyFill="1" applyBorder="1" applyAlignment="1" applyProtection="1">
      <alignment horizontal="center" vertical="center"/>
      <protection locked="0"/>
    </xf>
    <xf numFmtId="10" fontId="3" fillId="4" borderId="0" xfId="11" applyAlignment="1">
      <alignment horizontal="center" vertical="center"/>
    </xf>
    <xf numFmtId="2" fontId="2" fillId="5" borderId="0" xfId="0" applyNumberFormat="1" applyFont="1" applyFill="1" applyAlignment="1">
      <alignment horizontal="center" vertical="center"/>
    </xf>
    <xf numFmtId="10" fontId="2" fillId="5" borderId="0" xfId="0" applyNumberFormat="1" applyFont="1" applyFill="1" applyAlignment="1">
      <alignment horizontal="center" vertical="center"/>
    </xf>
    <xf numFmtId="0" fontId="13" fillId="11" borderId="0" xfId="0" applyFont="1" applyFill="1" applyAlignment="1">
      <alignment horizontal="center" vertical="center" wrapText="1"/>
    </xf>
    <xf numFmtId="0" fontId="0" fillId="0" borderId="18" xfId="0" applyBorder="1">
      <alignment wrapText="1"/>
    </xf>
    <xf numFmtId="0" fontId="0" fillId="0" borderId="19" xfId="0" applyBorder="1">
      <alignment wrapText="1"/>
    </xf>
    <xf numFmtId="0" fontId="13" fillId="0" borderId="17" xfId="0" applyFont="1" applyBorder="1">
      <alignment wrapText="1"/>
    </xf>
    <xf numFmtId="15" fontId="0" fillId="8" borderId="8" xfId="0" applyNumberFormat="1" applyFill="1" applyBorder="1" applyAlignment="1" applyProtection="1">
      <alignment horizontal="center" wrapText="1"/>
      <protection locked="0"/>
    </xf>
    <xf numFmtId="10" fontId="0" fillId="0" borderId="5" xfId="6" applyFont="1" applyBorder="1" applyProtection="1">
      <alignment horizontal="right"/>
    </xf>
    <xf numFmtId="0" fontId="15" fillId="0" borderId="9" xfId="12" applyFont="1" applyFill="1" applyBorder="1" applyAlignment="1" applyProtection="1">
      <alignment horizontal="center" vertical="center" wrapText="1"/>
      <protection locked="0"/>
    </xf>
    <xf numFmtId="37" fontId="0" fillId="0" borderId="0" xfId="5" applyNumberFormat="1" applyFont="1" applyAlignment="1" applyProtection="1">
      <alignment horizontal="center" vertical="center" wrapText="1"/>
      <protection locked="0"/>
    </xf>
    <xf numFmtId="1" fontId="1" fillId="13" borderId="0" xfId="0" applyNumberFormat="1" applyFont="1" applyFill="1" applyAlignment="1">
      <alignment horizontal="center" vertical="center"/>
    </xf>
    <xf numFmtId="1" fontId="1" fillId="5" borderId="0" xfId="0" applyNumberFormat="1" applyFont="1" applyFill="1" applyAlignment="1">
      <alignment horizontal="center" vertical="center"/>
    </xf>
    <xf numFmtId="10" fontId="1" fillId="5" borderId="0" xfId="0" applyNumberFormat="1" applyFont="1" applyFill="1" applyAlignment="1">
      <alignment horizontal="center"/>
    </xf>
    <xf numFmtId="2" fontId="0" fillId="0" borderId="0" xfId="0" applyNumberFormat="1">
      <alignment wrapText="1"/>
    </xf>
    <xf numFmtId="167" fontId="0" fillId="0" borderId="0" xfId="0" applyNumberFormat="1">
      <alignment wrapText="1"/>
    </xf>
    <xf numFmtId="0" fontId="15" fillId="0" borderId="23" xfId="12" applyFont="1" applyBorder="1" applyAlignment="1">
      <alignment horizontal="center" vertical="center" wrapText="1"/>
    </xf>
    <xf numFmtId="0" fontId="13" fillId="11" borderId="0" xfId="0" applyFont="1" applyFill="1" applyAlignment="1">
      <alignment horizontal="right" vertical="center" wrapText="1"/>
    </xf>
    <xf numFmtId="0" fontId="19" fillId="13" borderId="20" xfId="0" applyFont="1" applyFill="1" applyBorder="1" applyProtection="1">
      <alignment wrapText="1"/>
      <protection locked="0"/>
    </xf>
    <xf numFmtId="0" fontId="21" fillId="13" borderId="1" xfId="2" applyFont="1" applyFill="1" applyBorder="1" applyProtection="1">
      <alignment vertical="center"/>
      <protection locked="0"/>
    </xf>
    <xf numFmtId="0" fontId="19" fillId="7" borderId="20" xfId="0" applyFont="1" applyFill="1" applyBorder="1">
      <alignment wrapText="1"/>
    </xf>
    <xf numFmtId="0" fontId="13" fillId="13" borderId="0" xfId="0" applyFont="1" applyFill="1" applyAlignment="1">
      <alignment horizontal="center" vertical="center" wrapText="1"/>
    </xf>
    <xf numFmtId="0" fontId="13" fillId="11" borderId="0" xfId="0" applyFont="1" applyFill="1" applyAlignment="1">
      <alignment horizontal="center" vertical="center" wrapText="1"/>
    </xf>
    <xf numFmtId="0" fontId="0" fillId="0" borderId="0" xfId="0">
      <alignment wrapText="1"/>
    </xf>
    <xf numFmtId="0" fontId="13" fillId="11" borderId="0" xfId="0" applyFont="1" applyFill="1" applyAlignment="1">
      <alignment horizontal="left" vertical="center" wrapText="1"/>
    </xf>
    <xf numFmtId="0" fontId="0" fillId="0" borderId="0" xfId="0" applyAlignment="1">
      <alignment horizontal="left" vertical="center" wrapText="1"/>
    </xf>
    <xf numFmtId="0" fontId="16" fillId="10" borderId="0" xfId="10" applyFont="1" applyFill="1" applyAlignment="1">
      <alignment horizontal="center" vertical="center" wrapText="1"/>
    </xf>
    <xf numFmtId="0" fontId="13" fillId="10" borderId="0" xfId="0" applyFont="1" applyFill="1" applyAlignment="1">
      <alignment horizontal="center" vertical="center" wrapText="1"/>
    </xf>
    <xf numFmtId="0" fontId="6" fillId="0" borderId="0" xfId="3" applyProtection="1">
      <alignment vertical="center"/>
      <protection locked="0"/>
    </xf>
    <xf numFmtId="0" fontId="6" fillId="0" borderId="0" xfId="10" applyFill="1">
      <alignment wrapText="1"/>
    </xf>
    <xf numFmtId="0" fontId="20" fillId="12" borderId="21" xfId="0" applyFont="1" applyFill="1" applyBorder="1" applyAlignment="1">
      <alignment horizontal="center" vertical="center" wrapText="1"/>
    </xf>
    <xf numFmtId="0" fontId="20" fillId="12" borderId="2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7" borderId="0" xfId="0" applyFont="1" applyFill="1" applyAlignment="1">
      <alignment horizontal="center" vertical="center" wrapText="1"/>
    </xf>
    <xf numFmtId="0" fontId="13" fillId="9" borderId="0" xfId="0" applyFont="1" applyFill="1" applyAlignment="1">
      <alignment horizontal="center" vertical="center" wrapText="1"/>
    </xf>
    <xf numFmtId="0" fontId="13" fillId="5" borderId="0" xfId="0" applyFont="1" applyFill="1" applyAlignment="1">
      <alignment horizontal="center" wrapText="1"/>
    </xf>
    <xf numFmtId="0" fontId="0" fillId="0" borderId="13" xfId="0" applyBorder="1">
      <alignment wrapText="1"/>
    </xf>
    <xf numFmtId="0" fontId="0" fillId="0" borderId="14" xfId="0" applyBorder="1">
      <alignment wrapText="1"/>
    </xf>
  </cellXfs>
  <cellStyles count="13">
    <cellStyle name="20% - Accent1" xfId="11" builtinId="30" customBuiltin="1"/>
    <cellStyle name="20% - Accent6" xfId="7" builtinId="50" customBuiltin="1"/>
    <cellStyle name="40% - Accent1" xfId="9" builtinId="31" customBuiltin="1"/>
    <cellStyle name="Currency" xfId="5" builtinId="4" customBuiltin="1"/>
    <cellStyle name="Explanatory Text" xfId="10" builtinId="53" customBuiltin="1"/>
    <cellStyle name="Heading 1" xfId="1" builtinId="16" customBuiltin="1"/>
    <cellStyle name="Heading 2" xfId="2" builtinId="17" customBuiltin="1"/>
    <cellStyle name="Heading 3" xfId="3" builtinId="18" customBuiltin="1"/>
    <cellStyle name="Heading 4" xfId="4" builtinId="19" customBuiltin="1"/>
    <cellStyle name="Hyperlink" xfId="12" builtinId="8"/>
    <cellStyle name="Normal" xfId="0" builtinId="0" customBuiltin="1"/>
    <cellStyle name="Percent" xfId="6" builtinId="5" customBuiltin="1"/>
    <cellStyle name="Title" xfId="8" builtinId="15" customBuiltin="1"/>
  </cellStyles>
  <dxfs count="66">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center"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numFmt numFmtId="166" formatCode="#,##0.00000_);\(#,##0.00000\)"/>
      <alignment horizontal="center" vertical="center" textRotation="0" wrapText="0" indent="0" justifyLastLine="0" shrinkToFit="0" readingOrder="0"/>
    </dxf>
    <dxf>
      <numFmt numFmtId="166" formatCode="#,##0.00000_);\(#,##0.00000\)"/>
      <alignment horizontal="center" vertical="center" textRotation="0" wrapText="0" indent="0" justifyLastLine="0" shrinkToFit="0" readingOrder="0"/>
    </dxf>
    <dxf>
      <alignment horizontal="right" vertical="bottom" textRotation="0" wrapText="0" indent="0" justifyLastLine="0" shrinkToFit="0" readingOrder="0"/>
    </dxf>
    <dxf>
      <alignment horizontal="center" vertical="center" textRotation="0" wrapText="0" indent="0" justifyLastLine="0" shrinkToFit="0" readingOrder="0"/>
      <protection locked="0" hidden="0"/>
    </dxf>
    <dxf>
      <protection locked="0" hidden="0"/>
    </dxf>
    <dxf>
      <protection locked="0"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bottom"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dxf>
    <dxf>
      <numFmt numFmtId="1" formatCode="0"/>
      <fill>
        <patternFill patternType="solid">
          <fgColor indexed="64"/>
          <bgColor theme="0"/>
        </patternFill>
      </fill>
      <alignment horizontal="center" vertical="center" textRotation="0" indent="0" justifyLastLine="0" shrinkToFit="0" readingOrder="0"/>
      <border diagonalUp="0" diagonalDown="0">
        <left style="mediumDashed">
          <color rgb="FF0070C0"/>
        </left>
        <right/>
        <top/>
        <bottom/>
        <vertical style="mediumDashed">
          <color rgb="FF0070C0"/>
        </vertical>
        <horizontal/>
      </border>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border diagonalUp="0" diagonalDown="0">
        <left/>
        <right style="mediumDashed">
          <color rgb="FF0070C0"/>
        </right>
        <top/>
        <bottom/>
        <vertical style="mediumDashed">
          <color rgb="FF0070C0"/>
        </vertical>
        <horizontal/>
      </border>
      <protection locked="0" hidden="0"/>
    </dxf>
    <dxf>
      <numFmt numFmtId="164" formatCode="0.00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center" vertical="center" textRotation="0" wrapText="0" indent="0" justifyLastLine="0" shrinkToFit="0" readingOrder="0"/>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protection locked="0" hidden="0"/>
    </dxf>
    <dxf>
      <numFmt numFmtId="2" formatCode="0.00"/>
      <alignment horizontal="center" vertical="center" textRotation="0" wrapText="0" indent="0" justifyLastLine="0" shrinkToFit="0" readingOrder="0"/>
    </dxf>
    <dxf>
      <numFmt numFmtId="165" formatCode="0.0000"/>
      <fill>
        <patternFill patternType="solid">
          <fgColor indexed="64"/>
          <bgColor theme="4" tint="0.79998168889431442"/>
        </patternFill>
      </fill>
      <alignment horizontal="center" vertical="center" textRotation="0" indent="0" justifyLastLine="0" shrinkToFit="0" readingOrder="0"/>
    </dxf>
    <dxf>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numFmt numFmtId="5" formatCode="#,##0_);\(#,##0\)"/>
      <alignment horizontal="center" vertical="center" textRotation="0" wrapText="0" indent="0" justifyLastLine="0" shrinkToFit="0" readingOrder="0"/>
    </dxf>
    <dxf>
      <numFmt numFmtId="5" formatCode="#,##0_);\(#,##0\)"/>
      <alignment horizontal="center" vertical="center" textRotation="0" indent="0" justifyLastLine="0" shrinkToFit="0" readingOrder="0"/>
      <protection locked="0" hidden="0"/>
    </dxf>
    <dxf>
      <alignment horizontal="left" vertical="center" textRotation="0" wrapText="1" indent="0" justifyLastLine="0" shrinkToFit="0" readingOrder="0"/>
    </dxf>
    <dxf>
      <protection locked="0" hidden="0"/>
    </dxf>
    <dxf>
      <alignment horizontal="left" vertical="center" textRotation="0" wrapText="1" indent="0" justifyLastLine="0" shrinkToFit="0" readingOrder="0"/>
    </dxf>
    <dxf>
      <protection locked="0" hidden="0"/>
    </dxf>
    <dxf>
      <alignment horizontal="left" vertical="bottom"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font>
        <color auto="1"/>
      </font>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color theme="4" tint="-0.499984740745262"/>
      </font>
    </dxf>
    <dxf>
      <font>
        <b/>
        <color theme="1"/>
      </font>
      <border>
        <top style="double">
          <color theme="4" tint="-0.499984740745262"/>
        </top>
      </border>
    </dxf>
    <dxf>
      <font>
        <b/>
        <color theme="0"/>
      </font>
      <fill>
        <patternFill patternType="solid">
          <fgColor theme="4"/>
          <bgColor theme="4" tint="-0.499984740745262"/>
        </patternFill>
      </fill>
    </dxf>
    <dxf>
      <font>
        <color auto="1"/>
      </font>
      <border>
        <left style="thin">
          <color theme="4" tint="-0.499984740745262"/>
        </left>
        <right style="thin">
          <color theme="4" tint="-0.499984740745262"/>
        </right>
        <top style="thin">
          <color theme="4" tint="-0.499984740745262"/>
        </top>
        <bottom style="thin">
          <color theme="4" tint="-0.499984740745262"/>
        </bottom>
        <vertical style="thin">
          <color theme="4" tint="-0.499984740745262"/>
        </vertical>
        <horizontal style="thin">
          <color theme="4" tint="-0.499984740745262"/>
        </horizontal>
      </border>
    </dxf>
  </dxfs>
  <tableStyles count="1" defaultTableStyle="Profit and Loss Statement" defaultPivotStyle="PivotStyleLight16">
    <tableStyle name="Profit and Loss Statement" pivot="0" count="7" xr9:uid="{00000000-0011-0000-FFFF-FFFF00000000}">
      <tableStyleElement type="wholeTable" dxfId="65"/>
      <tableStyleElement type="headerRow" dxfId="64"/>
      <tableStyleElement type="totalRow" dxfId="63"/>
      <tableStyleElement type="firstColumn" dxfId="62"/>
      <tableStyleElement type="lastColumn" dxfId="61"/>
      <tableStyleElement type="firstRowStripe" dxfId="60"/>
      <tableStyleElement type="firstColumnStripe"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D3DAE5"/>
      <rgbColor rgb="00FFFF00"/>
      <rgbColor rgb="00EAEAEA"/>
      <rgbColor rgb="0000FFFF"/>
      <rgbColor rgb="00800000"/>
      <rgbColor rgb="00ECEFF4"/>
      <rgbColor rgb="00000080"/>
      <rgbColor rgb="00808000"/>
      <rgbColor rgb="00800080"/>
      <rgbColor rgb="00BBC6D7"/>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connections" Target="connection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Dashboard!$C$8</c:f>
              <c:strCache>
                <c:ptCount val="1"/>
                <c:pt idx="0">
                  <c:v>Vulnerability</c:v>
                </c:pt>
              </c:strCache>
            </c:strRef>
          </c:tx>
          <c:spPr>
            <a:solidFill>
              <a:schemeClr val="accent1">
                <a:shade val="76000"/>
              </a:schemeClr>
            </a:solidFill>
            <a:ln>
              <a:noFill/>
            </a:ln>
            <a:effectLst/>
          </c:spPr>
          <c:invertIfNegative val="0"/>
          <c:cat>
            <c:strRef>
              <c:f>Dashboard!$B$9:$B$10</c:f>
              <c:strCache>
                <c:ptCount val="2"/>
                <c:pt idx="0">
                  <c:v>Hazard</c:v>
                </c:pt>
                <c:pt idx="1">
                  <c:v>Continuity</c:v>
                </c:pt>
              </c:strCache>
            </c:strRef>
          </c:cat>
          <c:val>
            <c:numRef>
              <c:f>Dashboard!$C$9:$C$10</c:f>
              <c:numCache>
                <c:formatCode>0.00%</c:formatCode>
                <c:ptCount val="2"/>
                <c:pt idx="0">
                  <c:v>0</c:v>
                </c:pt>
                <c:pt idx="1">
                  <c:v>#N/A</c:v>
                </c:pt>
              </c:numCache>
            </c:numRef>
          </c:val>
          <c:extLst>
            <c:ext xmlns:c16="http://schemas.microsoft.com/office/drawing/2014/chart" uri="{C3380CC4-5D6E-409C-BE32-E72D297353CC}">
              <c16:uniqueId val="{00000000-9D4C-4114-BBE5-9C57398809DA}"/>
            </c:ext>
          </c:extLst>
        </c:ser>
        <c:ser>
          <c:idx val="1"/>
          <c:order val="1"/>
          <c:tx>
            <c:strRef>
              <c:f>Dashboard!$E$8</c:f>
              <c:strCache>
                <c:ptCount val="1"/>
                <c:pt idx="0">
                  <c:v>Total Facility Risk</c:v>
                </c:pt>
              </c:strCache>
            </c:strRef>
          </c:tx>
          <c:spPr>
            <a:solidFill>
              <a:schemeClr val="accent1">
                <a:tint val="77000"/>
              </a:schemeClr>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1-9D4C-4114-BBE5-9C57398809DA}"/>
            </c:ext>
          </c:extLst>
        </c:ser>
        <c:dLbls>
          <c:showLegendKey val="0"/>
          <c:showVal val="0"/>
          <c:showCatName val="0"/>
          <c:showSerName val="0"/>
          <c:showPercent val="0"/>
          <c:showBubbleSize val="0"/>
        </c:dLbls>
        <c:gapWidth val="140"/>
        <c:overlap val="-30"/>
        <c:axId val="907390864"/>
        <c:axId val="907394224"/>
      </c:barChart>
      <c:catAx>
        <c:axId val="907390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4224"/>
        <c:crosses val="autoZero"/>
        <c:auto val="1"/>
        <c:lblAlgn val="ctr"/>
        <c:lblOffset val="100"/>
        <c:noMultiLvlLbl val="0"/>
      </c:catAx>
      <c:valAx>
        <c:axId val="907394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Dashboard!$E$8</c:f>
              <c:strCache>
                <c:ptCount val="1"/>
                <c:pt idx="0">
                  <c:v>Total Facility Risk</c:v>
                </c:pt>
              </c:strCache>
            </c:strRef>
          </c:tx>
          <c:spPr>
            <a:solidFill>
              <a:schemeClr val="accent1"/>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0-3260-4480-9784-034446555667}"/>
            </c:ext>
          </c:extLst>
        </c:ser>
        <c:dLbls>
          <c:showLegendKey val="0"/>
          <c:showVal val="0"/>
          <c:showCatName val="0"/>
          <c:showSerName val="0"/>
          <c:showPercent val="0"/>
          <c:showBubbleSize val="0"/>
        </c:dLbls>
        <c:gapWidth val="33"/>
        <c:overlap val="-30"/>
        <c:axId val="887408384"/>
        <c:axId val="887402624"/>
      </c:barChart>
      <c:catAx>
        <c:axId val="887408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2624"/>
        <c:crosses val="autoZero"/>
        <c:auto val="1"/>
        <c:lblAlgn val="ctr"/>
        <c:lblOffset val="100"/>
        <c:noMultiLvlLbl val="0"/>
      </c:catAx>
      <c:valAx>
        <c:axId val="887402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'Event Probability',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Dashboard!$C$8</c:f>
              <c:strCache>
                <c:ptCount val="1"/>
                <c:pt idx="0">
                  <c:v>Vulnerability</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Dashboard!$C$8:$C$10</c15:sqref>
                  </c15:fullRef>
                </c:ext>
              </c:extLst>
              <c:f>Dashboard!$C$9:$C$10</c:f>
              <c:numCache>
                <c:formatCode>0.00%</c:formatCode>
                <c:ptCount val="2"/>
                <c:pt idx="0">
                  <c:v>0</c:v>
                </c:pt>
                <c:pt idx="1">
                  <c:v>#N/A</c:v>
                </c:pt>
              </c:numCache>
            </c:numRef>
          </c:val>
          <c:extLst>
            <c:ext xmlns:c16="http://schemas.microsoft.com/office/drawing/2014/chart" uri="{C3380CC4-5D6E-409C-BE32-E72D297353CC}">
              <c16:uniqueId val="{00000000-51D4-4B8E-9E63-F3ABF081881E}"/>
            </c:ext>
          </c:extLst>
        </c:ser>
        <c:ser>
          <c:idx val="1"/>
          <c:order val="1"/>
          <c:tx>
            <c:strRef>
              <c:f>Dashboard!$D$8</c:f>
              <c:strCache>
                <c:ptCount val="1"/>
                <c:pt idx="0">
                  <c:v>Event Probability</c:v>
                </c:pt>
              </c:strCache>
            </c:strRef>
          </c:tx>
          <c:spPr>
            <a:solidFill>
              <a:schemeClr val="accent1"/>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Dashboard!$D$8:$D$10</c15:sqref>
                  </c15:fullRef>
                </c:ext>
              </c:extLst>
              <c:f>Dashboard!$D$9:$D$10</c:f>
              <c:numCache>
                <c:formatCode>0.00%</c:formatCode>
                <c:ptCount val="2"/>
                <c:pt idx="0">
                  <c:v>0</c:v>
                </c:pt>
                <c:pt idx="1">
                  <c:v>#N/A</c:v>
                </c:pt>
              </c:numCache>
            </c:numRef>
          </c:val>
          <c:extLst>
            <c:ext xmlns:c16="http://schemas.microsoft.com/office/drawing/2014/chart" uri="{C3380CC4-5D6E-409C-BE32-E72D297353CC}">
              <c16:uniqueId val="{00000001-51D4-4B8E-9E63-F3ABF081881E}"/>
            </c:ext>
          </c:extLst>
        </c:ser>
        <c:ser>
          <c:idx val="2"/>
          <c:order val="2"/>
          <c:tx>
            <c:strRef>
              <c:f>Dashboard!$E$8</c:f>
              <c:strCache>
                <c:ptCount val="1"/>
                <c:pt idx="0">
                  <c:v>Total Facility Risk</c:v>
                </c:pt>
              </c:strCache>
            </c:strRef>
          </c:tx>
          <c:spPr>
            <a:solidFill>
              <a:schemeClr val="accent1">
                <a:tint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Dashboard!$E$8:$E$10</c15:sqref>
                  </c15:fullRef>
                </c:ext>
              </c:extLst>
              <c:f>Dashboard!$E$9:$E$10</c:f>
              <c:numCache>
                <c:formatCode>0.00%</c:formatCode>
                <c:ptCount val="2"/>
                <c:pt idx="0">
                  <c:v>0</c:v>
                </c:pt>
                <c:pt idx="1">
                  <c:v>#N/A</c:v>
                </c:pt>
              </c:numCache>
            </c:numRef>
          </c:val>
          <c:extLst>
            <c:ext xmlns:c16="http://schemas.microsoft.com/office/drawing/2014/chart" uri="{C3380CC4-5D6E-409C-BE32-E72D297353CC}">
              <c16:uniqueId val="{00000002-51D4-4B8E-9E63-F3ABF081881E}"/>
            </c:ext>
          </c:extLst>
        </c:ser>
        <c:dLbls>
          <c:showLegendKey val="0"/>
          <c:showVal val="0"/>
          <c:showCatName val="0"/>
          <c:showSerName val="0"/>
          <c:showPercent val="0"/>
          <c:showBubbleSize val="0"/>
        </c:dLbls>
        <c:gapWidth val="160"/>
        <c:overlap val="-30"/>
        <c:axId val="1172379488"/>
        <c:axId val="1172358368"/>
      </c:barChart>
      <c:catAx>
        <c:axId val="1172379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58368"/>
        <c:crosses val="autoZero"/>
        <c:auto val="1"/>
        <c:lblAlgn val="ctr"/>
        <c:lblOffset val="100"/>
        <c:noMultiLvlLbl val="0"/>
      </c:catAx>
      <c:valAx>
        <c:axId val="1172358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7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HVA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665-46EA-9890-83A3BAEAB2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665-46EA-9890-83A3BAEAB2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665-46EA-9890-83A3BAEAB2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665-46EA-9890-83A3BAEAB2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665-46EA-9890-83A3BAEAB20B}"/>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Dashboard!$B$14:$B$18</c:f>
              <c:strCache>
                <c:ptCount val="5"/>
                <c:pt idx="0">
                  <c:v>Technological</c:v>
                </c:pt>
                <c:pt idx="1">
                  <c:v>Natural</c:v>
                </c:pt>
                <c:pt idx="2">
                  <c:v>Human-Caused</c:v>
                </c:pt>
                <c:pt idx="3">
                  <c:v>Hazardous Materials</c:v>
                </c:pt>
                <c:pt idx="4">
                  <c:v>Emerging Infectious Disease </c:v>
                </c:pt>
              </c:strCache>
            </c:strRef>
          </c:cat>
          <c:val>
            <c:numRef>
              <c:f>Dashboard!$C$14:$C$18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48D-4419-94BC-BD7EE842E27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Continuity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D82-4626-B971-4558FE12FBC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D82-4626-B971-4558FE12FBC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D82-4626-B971-4558FE12FBC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D82-4626-B971-4558FE12FBC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D82-4626-B971-4558FE12FBC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4B9-4533-9EA9-11A7090A86A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Dashboard!$B$22:$B$27</c:f>
              <c:strCache>
                <c:ptCount val="6"/>
                <c:pt idx="0">
                  <c:v>Output Essential Functions</c:v>
                </c:pt>
                <c:pt idx="1">
                  <c:v>Input Essential Functions</c:v>
                </c:pt>
                <c:pt idx="2">
                  <c:v>Organizational Functions</c:v>
                </c:pt>
                <c:pt idx="3">
                  <c:v>Dependancies</c:v>
                </c:pt>
                <c:pt idx="4">
                  <c:v>Interdependancies</c:v>
                </c:pt>
                <c:pt idx="5">
                  <c:v>Non-Essential Functions </c:v>
                </c:pt>
              </c:strCache>
            </c:strRef>
          </c:cat>
          <c:val>
            <c:numRef>
              <c:f>Dashboard!$C$22:$C$27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0D82-4626-B971-4558FE12FBC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hyperlink" Target="https://wgprepare.org/hva-bia-tool-1"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gprepare.org/hva-bia-tool-1"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gprepare.org/hva-bia-tool-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25</xdr:row>
      <xdr:rowOff>333374</xdr:rowOff>
    </xdr:from>
    <xdr:to>
      <xdr:col>2</xdr:col>
      <xdr:colOff>3962400</xdr:colOff>
      <xdr:row>54</xdr:row>
      <xdr:rowOff>175790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alphaModFix amt="20000"/>
          <a:extLst>
            <a:ext uri="{28A0092B-C50C-407E-A947-70E740481C1C}">
              <a14:useLocalDpi xmlns:a14="http://schemas.microsoft.com/office/drawing/2010/main" val="0"/>
            </a:ext>
          </a:extLst>
        </a:blip>
        <a:stretch>
          <a:fillRect/>
        </a:stretch>
      </xdr:blipFill>
      <xdr:spPr>
        <a:xfrm>
          <a:off x="761999" y="7000874"/>
          <a:ext cx="7248526" cy="5995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107689</xdr:colOff>
      <xdr:row>0</xdr:row>
      <xdr:rowOff>137297</xdr:rowOff>
    </xdr:from>
    <xdr:to>
      <xdr:col>11</xdr:col>
      <xdr:colOff>120135</xdr:colOff>
      <xdr:row>5</xdr:row>
      <xdr:rowOff>147566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68365" y="137297"/>
          <a:ext cx="1411162" cy="1408699"/>
        </a:xfrm>
        <a:prstGeom prst="rect">
          <a:avLst/>
        </a:prstGeom>
      </xdr:spPr>
    </xdr:pic>
    <xdr:clientData/>
  </xdr:twoCellAnchor>
  <xdr:twoCellAnchor>
    <xdr:from>
      <xdr:col>5</xdr:col>
      <xdr:colOff>231775</xdr:colOff>
      <xdr:row>5</xdr:row>
      <xdr:rowOff>555624</xdr:rowOff>
    </xdr:from>
    <xdr:to>
      <xdr:col>15</xdr:col>
      <xdr:colOff>542925</xdr:colOff>
      <xdr:row>17</xdr:row>
      <xdr:rowOff>304799</xdr:rowOff>
    </xdr:to>
    <xdr:graphicFrame macro="">
      <xdr:nvGraphicFramePr>
        <xdr:cNvPr id="6" name="Chart 5" descr="Chart type: Clustered Column. 'Vulnerability', 'Total Facility Risk' by 'Category'&#10;&#10;Description automatically generated">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250824</xdr:colOff>
      <xdr:row>35</xdr:row>
      <xdr:rowOff>88899</xdr:rowOff>
    </xdr:from>
    <xdr:to>
      <xdr:col>15</xdr:col>
      <xdr:colOff>457200</xdr:colOff>
      <xdr:row>50</xdr:row>
      <xdr:rowOff>171450</xdr:rowOff>
    </xdr:to>
    <xdr:graphicFrame macro="">
      <xdr:nvGraphicFramePr>
        <xdr:cNvPr id="8" name="Chart 7" descr="Chart type: Clustered Column. 'Total Facility Risk'&#10;&#10;Description automatically generated">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275316</xdr:colOff>
      <xdr:row>18</xdr:row>
      <xdr:rowOff>295727</xdr:rowOff>
    </xdr:from>
    <xdr:to>
      <xdr:col>15</xdr:col>
      <xdr:colOff>514349</xdr:colOff>
      <xdr:row>34</xdr:row>
      <xdr:rowOff>258536</xdr:rowOff>
    </xdr:to>
    <xdr:graphicFrame macro="">
      <xdr:nvGraphicFramePr>
        <xdr:cNvPr id="10" name="Chart 9" descr="Chart type: Clustered Bar. 'Vulnerability', 'Event Probability', 'Total Facility Risk' by 'Category'&#10;&#10;Description automatically generated">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xdr:colOff>
      <xdr:row>27</xdr:row>
      <xdr:rowOff>217486</xdr:rowOff>
    </xdr:from>
    <xdr:to>
      <xdr:col>5</xdr:col>
      <xdr:colOff>171450</xdr:colOff>
      <xdr:row>38</xdr:row>
      <xdr:rowOff>95249</xdr:rowOff>
    </xdr:to>
    <xdr:graphicFrame macro="">
      <xdr:nvGraphicFramePr>
        <xdr:cNvPr id="2" name="Chart 1" descr="Chart type: Pie. 'Field2'&#10;&#10;Description automatically generated">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190500</xdr:rowOff>
    </xdr:from>
    <xdr:to>
      <xdr:col>5</xdr:col>
      <xdr:colOff>209550</xdr:colOff>
      <xdr:row>50</xdr:row>
      <xdr:rowOff>190500</xdr:rowOff>
    </xdr:to>
    <xdr:graphicFrame macro="">
      <xdr:nvGraphicFramePr>
        <xdr:cNvPr id="4" name="Chart 3" descr="Chart type: Pie. 'Field2'&#10;&#10;Description automatically generated">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52918</xdr:colOff>
      <xdr:row>3</xdr:row>
      <xdr:rowOff>31751</xdr:rowOff>
    </xdr:from>
    <xdr:to>
      <xdr:col>5</xdr:col>
      <xdr:colOff>1174751</xdr:colOff>
      <xdr:row>4</xdr:row>
      <xdr:rowOff>42334</xdr:rowOff>
    </xdr:to>
    <xdr:sp macro="" textlink="">
      <xdr:nvSpPr>
        <xdr:cNvPr id="5" name="Callout: Left-Right Arrow 4">
          <a:extLst>
            <a:ext uri="{FF2B5EF4-FFF2-40B4-BE49-F238E27FC236}">
              <a16:creationId xmlns:a16="http://schemas.microsoft.com/office/drawing/2014/main" id="{00000000-0008-0000-0100-000005000000}"/>
            </a:ext>
          </a:extLst>
        </xdr:cNvPr>
        <xdr:cNvSpPr/>
      </xdr:nvSpPr>
      <xdr:spPr>
        <a:xfrm>
          <a:off x="4593168" y="994834"/>
          <a:ext cx="3619500" cy="222250"/>
        </a:xfrm>
        <a:prstGeom prst="leftRightArrowCallout">
          <a:avLst>
            <a:gd name="adj1" fmla="val 25000"/>
            <a:gd name="adj2" fmla="val 25000"/>
            <a:gd name="adj3" fmla="val 25000"/>
            <a:gd name="adj4" fmla="val 3174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Connected</a:t>
          </a:r>
          <a:r>
            <a:rPr lang="en-US" sz="1100" baseline="0"/>
            <a:t> Table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117278</xdr:colOff>
      <xdr:row>0</xdr:row>
      <xdr:rowOff>28575</xdr:rowOff>
    </xdr:from>
    <xdr:to>
      <xdr:col>15</xdr:col>
      <xdr:colOff>1085850</xdr:colOff>
      <xdr:row>3</xdr:row>
      <xdr:rowOff>21536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38428" y="28575"/>
          <a:ext cx="968572" cy="9645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155378</xdr:colOff>
      <xdr:row>0</xdr:row>
      <xdr:rowOff>38100</xdr:rowOff>
    </xdr:from>
    <xdr:to>
      <xdr:col>9</xdr:col>
      <xdr:colOff>1006672</xdr:colOff>
      <xdr:row>2</xdr:row>
      <xdr:rowOff>409575</xdr:rowOff>
    </xdr:to>
    <xdr:pic>
      <xdr:nvPicPr>
        <xdr:cNvPr id="2" name="Replace With 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04453" y="38100"/>
          <a:ext cx="851294"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xdr:row>
          <xdr:rowOff>47625</xdr:rowOff>
        </xdr:from>
        <xdr:to>
          <xdr:col>8</xdr:col>
          <xdr:colOff>571500</xdr:colOff>
          <xdr:row>41</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37D488-E705-4934-9A77-D9D0EA7206F6}" name="Instructions" displayName="Instructions" ref="A5:C29" totalsRowShown="0">
  <autoFilter ref="A5:C29" xr:uid="{8637D488-E705-4934-9A77-D9D0EA7206F6}"/>
  <tableColumns count="3">
    <tableColumn id="1" xr3:uid="{F7621699-36B2-4EE0-940D-39A6E7C5A106}" name="Step" dataDxfId="58"/>
    <tableColumn id="4" xr3:uid="{F93E3E95-A98A-4CC2-94DD-D04AA9BA41CA}" name="Description" dataDxfId="57"/>
    <tableColumn id="2" xr3:uid="{155F851A-F6B9-4ACB-82A7-9850DCC15917}" name="Detai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shboard" displayName="Dashboard" ref="B8:E10" totalsRowShown="0">
  <autoFilter ref="B8:E10" xr:uid="{00000000-0009-0000-0100-000001000000}">
    <filterColumn colId="0" hiddenButton="1"/>
    <filterColumn colId="1" hiddenButton="1"/>
    <filterColumn colId="2" hiddenButton="1"/>
    <filterColumn colId="3" hiddenButton="1"/>
  </autoFilter>
  <tableColumns count="4">
    <tableColumn id="1" xr3:uid="{00000000-0010-0000-0000-000001000000}" name="Category"/>
    <tableColumn id="5" xr3:uid="{00000000-0010-0000-0000-000005000000}" name="Vulnerability" dataDxfId="56" dataCellStyle="20% - Accent1"/>
    <tableColumn id="6" xr3:uid="{00000000-0010-0000-0000-000006000000}" name="Event Probability" dataDxfId="55" dataCellStyle="20% - Accent1"/>
    <tableColumn id="7" xr3:uid="{00000000-0010-0000-0000-000007000000}" name="Total Facility Risk" dataDxfId="54" dataCellStyle="20% - Accent1">
      <calculatedColumnFormula>AVERAGE(C9,D9)</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56A955-F8A8-475C-A4F0-9F515E667817}" name="Dashboard3" displayName="Dashboard3" ref="B13:E18" totalsRowShown="0">
  <autoFilter ref="B13:E18" xr:uid="{D556A955-F8A8-475C-A4F0-9F515E667817}"/>
  <tableColumns count="4">
    <tableColumn id="1" xr3:uid="{C2923704-0D53-4191-9F61-45E8CF790283}" name="HVA"/>
    <tableColumn id="5" xr3:uid="{F6D370E6-4FC9-4211-B1C4-CEF1C2AF049A}" name="Vulnerabilty" dataDxfId="53" dataCellStyle="20% - Accent1">
      <calculatedColumnFormula>AVERAGEIFS(HVA[[Total      Vulnerability ]],HVA[Category],'HVA Categories'!B4)</calculatedColumnFormula>
    </tableColumn>
    <tableColumn id="6" xr3:uid="{93E6A8CF-A6A2-42EE-9A9B-3BD38D891F72}" name="Reserved" dataDxfId="52" dataCellStyle="20% - Accent1"/>
    <tableColumn id="7" xr3:uid="{3E7EE882-25ED-4387-974F-A8436B4BAA95}" name="Reserved2" dataDxfId="51" dataCellStyle="20% - Accent1">
      <calculatedColumnFormula>AVERAGE(C14,D14)</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4D7935-8328-4579-83C8-3A21BDEAA380}" name="Dashboard6" displayName="Dashboard6" ref="B21:E27" totalsRowShown="0">
  <autoFilter ref="B21:E27" xr:uid="{4E4D7935-8328-4579-83C8-3A21BDEAA380}"/>
  <tableColumns count="4">
    <tableColumn id="1" xr3:uid="{6FFE8983-D316-4207-858C-76A2A83B0EC9}" name="BIA"/>
    <tableColumn id="5" xr3:uid="{C4E5F0FD-FEA4-4E59-9BE8-317D5D42D3BA}" name="Continuity Risk" dataDxfId="50" dataCellStyle="20% - Accent1">
      <calculatedColumnFormula>AVERAGEIFS(BIA[Continuity Risk],BIA[[Category ]],'BIA Categories'!B3)</calculatedColumnFormula>
    </tableColumn>
    <tableColumn id="6" xr3:uid="{61314282-22D8-4ABB-B96B-0C903C942535}" name="Reserved" dataDxfId="49" dataCellStyle="20% - Accent1"/>
    <tableColumn id="7" xr3:uid="{151E857A-5E3D-426D-841A-B79696D922B0}" name="Reserved2" dataDxfId="48" dataCellStyle="20% - Accent1">
      <calculatedColumnFormula>AVERAGE(C22,D22)</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VA" displayName="HVA" ref="B4:P51" totalsRowCount="1" dataDxfId="47">
  <autoFilter ref="B4:P50" xr:uid="{00000000-0009-0000-0100-000007000000}"/>
  <sortState xmlns:xlrd2="http://schemas.microsoft.com/office/spreadsheetml/2017/richdata2" ref="B5:P50">
    <sortCondition descending="1" ref="P4:P50"/>
  </sortState>
  <tableColumns count="15">
    <tableColumn id="1" xr3:uid="{00000000-0010-0000-0100-000001000000}" name="Category" totalsRowFunction="count" dataDxfId="46" totalsRowDxfId="45"/>
    <tableColumn id="8" xr3:uid="{00000000-0010-0000-0100-000008000000}" name="Hazard Event " totalsRowFunction="count" dataDxfId="44" totalsRowDxfId="43" dataCellStyle="Normal"/>
    <tableColumn id="2" xr3:uid="{00000000-0010-0000-0100-000002000000}" name="Previous Occurrences" totalsRowFunction="sum" dataDxfId="42" totalsRowDxfId="41" dataCellStyle="Currency"/>
    <tableColumn id="3" xr3:uid="{00000000-0010-0000-0100-000003000000}" name="Previous Exposure Period" totalsRowFunction="count" dataDxfId="40" totalsRowDxfId="39" dataCellStyle="Currency"/>
    <tableColumn id="4" xr3:uid="{00000000-0010-0000-0100-000004000000}" name="Exposure Probability " totalsRowFunction="average" dataDxfId="38" totalsRowDxfId="37" dataCellStyle="Currency">
      <calculatedColumnFormula>HVA[[#This Row],[Previous Occurrences]]/E5</calculatedColumnFormula>
    </tableColumn>
    <tableColumn id="10" xr3:uid="{CDB6B8B9-5420-438E-B42A-8664C6C10F1A}" name="Predicted Exposure Period " totalsRowFunction="average" dataDxfId="36" totalsRowDxfId="35" dataCellStyle="Currency"/>
    <tableColumn id="11" xr3:uid="{FF4B8F99-A5C1-4729-BB14-48D76EC3DB93}" name="Avg Occurrence per Sample Exposure2" totalsRowFunction="average" dataDxfId="34" totalsRowDxfId="33" dataCellStyle="Currency"/>
    <tableColumn id="9" xr3:uid="{81AFF51D-EEC9-4F97-88B0-05EEEAC151A6}" name="Likelihood of Occurrence" totalsRowFunction="average" dataDxfId="32" totalsRowDxfId="31" dataCellStyle="Currency">
      <calculatedColumnFormula>((F5*G5)^H5)*(2.718^-(F5*G5))/FACT(H5)</calculatedColumnFormula>
    </tableColumn>
    <tableColumn id="13" xr3:uid="{11B5D3DA-FCBD-4F73-A8C1-356C74920BCF}" name="Likelihood Score (Q1)" totalsRowFunction="average" dataDxfId="30" totalsRowDxfId="29" dataCellStyle="Currency"/>
    <tableColumn id="5" xr3:uid="{00000000-0010-0000-0100-000005000000}" name="Premise Score      (Q2)" totalsRowFunction="average" dataDxfId="28" totalsRowDxfId="27" dataCellStyle="20% - Accent1"/>
    <tableColumn id="12" xr3:uid="{2EF2A208-0664-48DA-938B-F6C2B39D538D}" name="Internal Preparedness" totalsRowFunction="average" dataDxfId="26" totalsRowDxfId="25" dataCellStyle="20% - Accent1"/>
    <tableColumn id="6" xr3:uid="{00000000-0010-0000-0100-000006000000}" name="External Preparedness " totalsRowFunction="average" dataDxfId="24" totalsRowDxfId="23" dataCellStyle="20% - Accent1"/>
    <tableColumn id="15" xr3:uid="{FB1818D6-954B-4558-9D3A-8D70CC91437E}" name="Life Impact" totalsRowFunction="average" dataDxfId="22" totalsRowDxfId="21" dataCellStyle="20% - Accent1"/>
    <tableColumn id="14" xr3:uid="{A596A1F6-E2F0-4862-8B85-931DC4A6BEFF}" name="Business Impact " totalsRowFunction="average" dataDxfId="20" totalsRowDxfId="19" dataCellStyle="20% - Accent1"/>
    <tableColumn id="7" xr3:uid="{00000000-0010-0000-0100-000007000000}" name="Total      Vulnerability " totalsRowFunction="custom" dataDxfId="18" totalsRowDxfId="17" dataCellStyle="20% - Accent1">
      <calculatedColumnFormula>1-SUM((AVERAGE(J5,K5))/5)*((L5+M5+N5+O5)/20)</calculatedColumnFormula>
      <totalsRowFormula>AVERAGE(HVA[[Total      Vulnerability ]])</totalsRow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D5F5F99-2A0F-4226-BE51-3B5F275F4FAB}" name="BIA" displayName="BIA" ref="B4:J26" totalsRowCount="1" dataDxfId="16">
  <autoFilter ref="B4:J25" xr:uid="{00000000-0009-0000-0100-000007000000}"/>
  <sortState xmlns:xlrd2="http://schemas.microsoft.com/office/spreadsheetml/2017/richdata2" ref="B5:J25">
    <sortCondition descending="1" ref="J4:J25"/>
  </sortState>
  <tableColumns count="9">
    <tableColumn id="1" xr3:uid="{E69175A2-44C4-4E06-A47A-C7BB12E62202}" name="Category " totalsRowLabel="Totals" dataDxfId="15"/>
    <tableColumn id="8" xr3:uid="{57E6ECAE-4193-46D8-8747-F50AE2C986FC}" name="Description" dataDxfId="14" dataCellStyle="Normal"/>
    <tableColumn id="2" xr3:uid="{D649E8D5-3F3E-46A2-B41A-4A015CD1461D}" name="Priority Threat " totalsRowFunction="count" dataDxfId="13" totalsRowDxfId="12" dataCellStyle="Currency"/>
    <tableColumn id="4" xr3:uid="{E489DCEB-574F-483C-94AC-375C74CD41BA}" name="Threat Risk Score" totalsRowFunction="average" dataDxfId="11" totalsRowDxfId="10" dataCellStyle="Currency">
      <calculatedColumnFormula array="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calculatedColumnFormula>
    </tableColumn>
    <tableColumn id="5" xr3:uid="{C3C656F7-38AC-4A8B-BDA1-562017793962}" name="Within COOP Plan" totalsRowFunction="average" dataDxfId="9" totalsRowDxfId="8" dataCellStyle="20% - Accent1"/>
    <tableColumn id="10" xr3:uid="{552F5C73-B2ED-4987-B008-9489DB00C2D9}" name="Within TTE Schedule" totalsRowFunction="average" dataDxfId="7" totalsRowDxfId="6" dataCellStyle="20% - Accent1"/>
    <tableColumn id="11" xr3:uid="{C502660B-44B9-4FD5-9ADA-C2C8C363DC0E}" name="Mitigation Efforts" totalsRowFunction="average" dataDxfId="5" totalsRowDxfId="4" dataCellStyle="20% - Accent1"/>
    <tableColumn id="9" xr3:uid="{FBCA06EE-9D0F-40FC-A010-6988FDB27DA5}" name="Operational Impact" totalsRowFunction="average" dataDxfId="3" totalsRowDxfId="2" dataCellStyle="20% - Accent1"/>
    <tableColumn id="7" xr3:uid="{0EC4BDCC-A664-4B9F-BD37-3E02A77042ED}" name="Continuity Risk" totalsRowFunction="average" dataDxfId="1" totalsRowDxfId="0" dataCellStyle="20% - Accent1">
      <calculatedColumnFormula>SUM((E5)/((F5+G5+H5+I5)/20))/10</calculatedColumn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HVA_Categories" displayName="HVA_Categories" ref="B1:C6" totalsRowShown="0">
  <autoFilter ref="B1:C6" xr:uid="{00000000-0009-0000-0100-00001F000000}"/>
  <tableColumns count="2">
    <tableColumn id="1" xr3:uid="{00000000-0010-0000-0500-000001000000}" name="HVA Categories"/>
    <tableColumn id="2" xr3:uid="{66105C38-EBD5-4D0C-8A00-4D3E08CFDE3F}" name="Likelihood of Occurrence">
      <calculatedColumnFormula>AVERAGEIFS(HVA[Likelihood of Occurrence],HVA[Category],HVA_Categories[[#This Row],[HVA Categories]])</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EEBBBE6-D63D-4B3F-8A6F-C9CBF0F2EFE4}" name="BIA_Categories" displayName="BIA_Categories" ref="B1:B7" totalsRowShown="0">
  <autoFilter ref="B1:B7" xr:uid="{00000000-0009-0000-0100-00001F000000}"/>
  <tableColumns count="1">
    <tableColumn id="1" xr3:uid="{44789EFD-80CF-4FAB-ABA7-EC0FBD4F0F1A}" name="BIA Categories"/>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heme/theme1.xml><?xml version="1.0" encoding="utf-8"?>
<a:theme xmlns:a="http://schemas.openxmlformats.org/drawingml/2006/main" name="Office Theme">
  <a:themeElements>
    <a:clrScheme name="Profit and Loss Statement">
      <a:dk1>
        <a:srgbClr val="000000"/>
      </a:dk1>
      <a:lt1>
        <a:srgbClr val="FFFFFF"/>
      </a:lt1>
      <a:dk2>
        <a:srgbClr val="000000"/>
      </a:dk2>
      <a:lt2>
        <a:srgbClr val="FFFFFF"/>
      </a:lt2>
      <a:accent1>
        <a:srgbClr val="61C7DB"/>
      </a:accent1>
      <a:accent2>
        <a:srgbClr val="96C030"/>
      </a:accent2>
      <a:accent3>
        <a:srgbClr val="DB4D75"/>
      </a:accent3>
      <a:accent4>
        <a:srgbClr val="F09D23"/>
      </a:accent4>
      <a:accent5>
        <a:srgbClr val="8968A9"/>
      </a:accent5>
      <a:accent6>
        <a:srgbClr val="EAC71D"/>
      </a:accent6>
      <a:hlink>
        <a:srgbClr val="61C7DB"/>
      </a:hlink>
      <a:folHlink>
        <a:srgbClr val="8968A9"/>
      </a:folHlink>
    </a:clrScheme>
    <a:fontScheme name="Profit and Loss Statement">
      <a:majorFont>
        <a:latin typeface="Franklin Gothic Medium"/>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osha.gov/Publications/OSHA3514.html" TargetMode="External"/><Relationship Id="rId18" Type="http://schemas.openxmlformats.org/officeDocument/2006/relationships/hyperlink" Target="https://remm.hhs.gov/radmeasurement.htm" TargetMode="External"/><Relationship Id="rId26" Type="http://schemas.openxmlformats.org/officeDocument/2006/relationships/hyperlink" Target="https://www.ncei.noaa.gov/access/past-weather/" TargetMode="External"/><Relationship Id="rId3" Type="http://schemas.openxmlformats.org/officeDocument/2006/relationships/hyperlink" Target="https://emsa.ca.gov/hospital-incident-command-system-forms-2014/" TargetMode="External"/><Relationship Id="rId21" Type="http://schemas.openxmlformats.org/officeDocument/2006/relationships/hyperlink" Target="https://www.firstrespondertraining.gov/frts/npccatalog" TargetMode="External"/><Relationship Id="rId34" Type="http://schemas.openxmlformats.org/officeDocument/2006/relationships/hyperlink" Target="https://www.atsdr.cdc.gov/place-health/php/svi/" TargetMode="External"/><Relationship Id="rId7" Type="http://schemas.openxmlformats.org/officeDocument/2006/relationships/hyperlink" Target="https://www.ncei.noaa.gov/access/monitoring/tornadoes/time-series/ytd/5?mean=true" TargetMode="External"/><Relationship Id="rId12" Type="http://schemas.openxmlformats.org/officeDocument/2006/relationships/hyperlink" Target="https://www.ncdc.noaa.gov/stormevents/choosedates.jsp?statefips=36%2CNEW+YORK" TargetMode="External"/><Relationship Id="rId17" Type="http://schemas.openxmlformats.org/officeDocument/2006/relationships/hyperlink" Target="https://www.stopthebleed.org/" TargetMode="External"/><Relationship Id="rId25" Type="http://schemas.openxmlformats.org/officeDocument/2006/relationships/hyperlink" Target="https://www.who.int/data/gho" TargetMode="External"/><Relationship Id="rId33" Type="http://schemas.openxmlformats.org/officeDocument/2006/relationships/hyperlink" Target="https://data.census.gov/" TargetMode="External"/><Relationship Id="rId2" Type="http://schemas.openxmlformats.org/officeDocument/2006/relationships/hyperlink" Target="https://cdp.dhs.gov/" TargetMode="External"/><Relationship Id="rId16" Type="http://schemas.openxmlformats.org/officeDocument/2006/relationships/hyperlink" Target="https://www.cms.gov/Regulations-and-Guidance/Guidance/Manuals" TargetMode="External"/><Relationship Id="rId20" Type="http://schemas.openxmlformats.org/officeDocument/2006/relationships/hyperlink" Target="https://my.teex.org/TeexPortal/Default.aspx" TargetMode="External"/><Relationship Id="rId29" Type="http://schemas.openxmlformats.org/officeDocument/2006/relationships/hyperlink" Target="https://www.fbi.gov/@@search?SearchableText=active+shooter+data&amp;searchHelpText=To+narrow+your+search%2C+select+a+content+type+option+listed+under+%E2%80%9CMore.%E2%80%9D+To+broaden+your+search+to+other+FBI+sites%2C+select+a+subdomain+listed+under+%E2%80%9CSource.%E2%80%9D&amp;pageSize=20&amp;page=1&amp;sort_on=&amp;sort_order=descending&amp;after=" TargetMode="External"/><Relationship Id="rId1" Type="http://schemas.openxmlformats.org/officeDocument/2006/relationships/hyperlink" Target="https://www.nfpa.org/" TargetMode="External"/><Relationship Id="rId6" Type="http://schemas.openxmlformats.org/officeDocument/2006/relationships/hyperlink" Target="https://www.nhc.noaa.gov/data/" TargetMode="External"/><Relationship Id="rId11" Type="http://schemas.openxmlformats.org/officeDocument/2006/relationships/hyperlink" Target="https://www.ncdc.noaa.gov/snow-and-ice/daily-snow/NY/snowfall/20201222" TargetMode="External"/><Relationship Id="rId24" Type="http://schemas.openxmlformats.org/officeDocument/2006/relationships/hyperlink" Target="https://wwwnc.cdc.gov/eid/" TargetMode="External"/><Relationship Id="rId32" Type="http://schemas.openxmlformats.org/officeDocument/2006/relationships/hyperlink" Target="https://firststreet.org/" TargetMode="External"/><Relationship Id="rId5" Type="http://schemas.openxmlformats.org/officeDocument/2006/relationships/hyperlink" Target="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TargetMode="External"/><Relationship Id="rId15" Type="http://schemas.openxmlformats.org/officeDocument/2006/relationships/hyperlink" Target="https://orise.orau.gov/resources/reacts/guide/index.html" TargetMode="External"/><Relationship Id="rId23" Type="http://schemas.openxmlformats.org/officeDocument/2006/relationships/hyperlink" Target="https://covid.cdc.gov/covid-data-tracker/" TargetMode="External"/><Relationship Id="rId28" Type="http://schemas.openxmlformats.org/officeDocument/2006/relationships/hyperlink" Target="https://cde.ucr.cjis.gov/LATEST/webapp/" TargetMode="External"/><Relationship Id="rId36" Type="http://schemas.openxmlformats.org/officeDocument/2006/relationships/printerSettings" Target="../printerSettings/printerSettings8.bin"/><Relationship Id="rId10" Type="http://schemas.openxmlformats.org/officeDocument/2006/relationships/hyperlink" Target="https://msc.fema.gov/portal/search" TargetMode="External"/><Relationship Id="rId19" Type="http://schemas.openxmlformats.org/officeDocument/2006/relationships/hyperlink" Target="https://cmsqualitysupport.servicenowservices.com/cms_1135" TargetMode="External"/><Relationship Id="rId31" Type="http://schemas.openxmlformats.org/officeDocument/2006/relationships/hyperlink" Target="https://wgprepare.org/" TargetMode="External"/><Relationship Id="rId4" Type="http://schemas.openxmlformats.org/officeDocument/2006/relationships/hyperlink" Target="https://www.usgs.gov/natural-hazards/emergency-management" TargetMode="External"/><Relationship Id="rId9" Type="http://schemas.openxmlformats.org/officeDocument/2006/relationships/hyperlink" Target="https://www.usgs.gov/mission-areas/water-resources/science/historical-flooding?qt-science_center_objects=0" TargetMode="External"/><Relationship Id="rId14" Type="http://schemas.openxmlformats.org/officeDocument/2006/relationships/hyperlink" Target="https://digital.weather.gov/?zoom=6&amp;lat=44.27439&amp;lon=-71.56104&amp;layers=00BTFFTT&amp;region=0&amp;element=0&amp;mxmz=false" TargetMode="External"/><Relationship Id="rId22" Type="http://schemas.openxmlformats.org/officeDocument/2006/relationships/hyperlink" Target="https://www.osha.gov/laws-regs/regulations/standardnumber/1910/1910.134" TargetMode="External"/><Relationship Id="rId27" Type="http://schemas.openxmlformats.org/officeDocument/2006/relationships/hyperlink" Target="https://www.fema.gov/emergency-managers/national-preparedness/continuity/toolkit" TargetMode="External"/><Relationship Id="rId30" Type="http://schemas.openxmlformats.org/officeDocument/2006/relationships/hyperlink" Target="https://www.usgs.gov/" TargetMode="External"/><Relationship Id="rId35" Type="http://schemas.openxmlformats.org/officeDocument/2006/relationships/hyperlink" Target="https://experience.arcgis.com/experience/0a317e8998534c30a9b2d3861c814d42/" TargetMode="External"/><Relationship Id="rId8" Type="http://schemas.openxmlformats.org/officeDocument/2006/relationships/hyperlink" Target="https://www.ncei.noaa.gov/cdo-we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27F9-A6DD-4A05-BF0C-AA64DDE5C9B6}">
  <sheetPr>
    <tabColor rgb="FF7030A0"/>
    <pageSetUpPr fitToPage="1"/>
  </sheetPr>
  <dimension ref="A1:C48"/>
  <sheetViews>
    <sheetView showGridLines="0" tabSelected="1" workbookViewId="0">
      <selection activeCell="D7" sqref="D7"/>
    </sheetView>
  </sheetViews>
  <sheetFormatPr defaultRowHeight="15" x14ac:dyDescent="0.25"/>
  <cols>
    <col min="1" max="1" width="11" customWidth="1"/>
    <col min="2" max="2" width="49.7109375" customWidth="1"/>
    <col min="3" max="3" width="63.7109375" customWidth="1"/>
  </cols>
  <sheetData>
    <row r="1" spans="1:3" x14ac:dyDescent="0.25">
      <c r="A1" s="79" t="s">
        <v>124</v>
      </c>
      <c r="B1" s="79"/>
      <c r="C1" s="79"/>
    </row>
    <row r="2" spans="1:3" x14ac:dyDescent="0.25">
      <c r="A2" s="79"/>
      <c r="B2" s="79"/>
      <c r="C2" s="79"/>
    </row>
    <row r="3" spans="1:3" x14ac:dyDescent="0.25">
      <c r="A3" s="60"/>
      <c r="B3" s="74"/>
      <c r="C3" s="78" t="s">
        <v>218</v>
      </c>
    </row>
    <row r="4" spans="1:3" x14ac:dyDescent="0.25">
      <c r="A4" s="60"/>
      <c r="B4" s="81" t="s">
        <v>200</v>
      </c>
      <c r="C4" s="82"/>
    </row>
    <row r="5" spans="1:3" x14ac:dyDescent="0.25">
      <c r="A5" s="10" t="s">
        <v>123</v>
      </c>
      <c r="B5" t="s">
        <v>0</v>
      </c>
      <c r="C5" t="s">
        <v>125</v>
      </c>
    </row>
    <row r="6" spans="1:3" x14ac:dyDescent="0.25">
      <c r="A6" s="15">
        <v>1</v>
      </c>
      <c r="B6" s="44" t="s">
        <v>139</v>
      </c>
    </row>
    <row r="7" spans="1:3" x14ac:dyDescent="0.25">
      <c r="A7" s="15">
        <v>2</v>
      </c>
      <c r="B7" s="44" t="s">
        <v>127</v>
      </c>
      <c r="C7" t="s">
        <v>151</v>
      </c>
    </row>
    <row r="8" spans="1:3" x14ac:dyDescent="0.25">
      <c r="A8" s="15">
        <v>3</v>
      </c>
      <c r="B8" s="44" t="s">
        <v>126</v>
      </c>
      <c r="C8" t="s">
        <v>133</v>
      </c>
    </row>
    <row r="9" spans="1:3" x14ac:dyDescent="0.25">
      <c r="A9" s="15">
        <v>4</v>
      </c>
      <c r="B9" s="27" t="s">
        <v>22</v>
      </c>
      <c r="C9" t="s">
        <v>132</v>
      </c>
    </row>
    <row r="10" spans="1:3" x14ac:dyDescent="0.25">
      <c r="A10" s="15">
        <v>5</v>
      </c>
      <c r="B10" s="27" t="s">
        <v>128</v>
      </c>
      <c r="C10" t="s">
        <v>129</v>
      </c>
    </row>
    <row r="11" spans="1:3" ht="60" x14ac:dyDescent="0.25">
      <c r="A11" s="15">
        <v>6</v>
      </c>
      <c r="B11" s="27" t="s">
        <v>130</v>
      </c>
      <c r="C11" t="s">
        <v>152</v>
      </c>
    </row>
    <row r="12" spans="1:3" ht="30" x14ac:dyDescent="0.25">
      <c r="A12" s="15">
        <v>7</v>
      </c>
      <c r="B12" s="27" t="s">
        <v>59</v>
      </c>
      <c r="C12" t="s">
        <v>159</v>
      </c>
    </row>
    <row r="13" spans="1:3" ht="30" x14ac:dyDescent="0.25">
      <c r="A13" s="15">
        <v>8</v>
      </c>
      <c r="B13" s="27" t="s">
        <v>153</v>
      </c>
      <c r="C13" t="s">
        <v>131</v>
      </c>
    </row>
    <row r="14" spans="1:3" ht="60" x14ac:dyDescent="0.25">
      <c r="A14" s="15">
        <v>9</v>
      </c>
      <c r="B14" s="27" t="s">
        <v>184</v>
      </c>
      <c r="C14" t="s">
        <v>185</v>
      </c>
    </row>
    <row r="15" spans="1:3" x14ac:dyDescent="0.25">
      <c r="A15" s="15">
        <v>10</v>
      </c>
      <c r="B15" s="27" t="s">
        <v>134</v>
      </c>
      <c r="C15" t="s">
        <v>135</v>
      </c>
    </row>
    <row r="16" spans="1:3" x14ac:dyDescent="0.25">
      <c r="A16" s="15">
        <v>11</v>
      </c>
      <c r="B16" s="27" t="s">
        <v>154</v>
      </c>
      <c r="C16" t="s">
        <v>135</v>
      </c>
    </row>
    <row r="17" spans="1:3" ht="30" x14ac:dyDescent="0.25">
      <c r="A17" s="15">
        <v>12</v>
      </c>
      <c r="B17" s="27" t="s">
        <v>136</v>
      </c>
      <c r="C17" t="s">
        <v>137</v>
      </c>
    </row>
    <row r="18" spans="1:3" x14ac:dyDescent="0.25">
      <c r="A18" s="15">
        <v>13</v>
      </c>
      <c r="B18" s="27" t="s">
        <v>138</v>
      </c>
      <c r="C18" t="s">
        <v>135</v>
      </c>
    </row>
    <row r="19" spans="1:3" x14ac:dyDescent="0.25">
      <c r="A19" s="45"/>
      <c r="B19" s="46"/>
      <c r="C19" s="47"/>
    </row>
    <row r="20" spans="1:3" x14ac:dyDescent="0.25">
      <c r="A20" s="15">
        <v>14</v>
      </c>
      <c r="B20" s="27" t="s">
        <v>155</v>
      </c>
    </row>
    <row r="21" spans="1:3" x14ac:dyDescent="0.25">
      <c r="A21" s="15">
        <v>15</v>
      </c>
      <c r="B21" s="27" t="s">
        <v>140</v>
      </c>
    </row>
    <row r="22" spans="1:3" ht="30" x14ac:dyDescent="0.25">
      <c r="A22" s="15">
        <v>16</v>
      </c>
      <c r="B22" s="27" t="s">
        <v>141</v>
      </c>
      <c r="C22" t="s">
        <v>156</v>
      </c>
    </row>
    <row r="23" spans="1:3" x14ac:dyDescent="0.25">
      <c r="A23" s="15">
        <v>17</v>
      </c>
      <c r="B23" s="27" t="s">
        <v>142</v>
      </c>
      <c r="C23" t="s">
        <v>143</v>
      </c>
    </row>
    <row r="24" spans="1:3" x14ac:dyDescent="0.25">
      <c r="A24" s="15">
        <v>18</v>
      </c>
      <c r="B24" s="27" t="s">
        <v>106</v>
      </c>
      <c r="C24" t="s">
        <v>132</v>
      </c>
    </row>
    <row r="25" spans="1:3" ht="30" x14ac:dyDescent="0.25">
      <c r="A25" s="15">
        <v>19</v>
      </c>
      <c r="B25" s="27" t="s">
        <v>144</v>
      </c>
      <c r="C25" t="s">
        <v>146</v>
      </c>
    </row>
    <row r="26" spans="1:3" ht="30" x14ac:dyDescent="0.25">
      <c r="A26" s="15">
        <v>20</v>
      </c>
      <c r="B26" s="27" t="s">
        <v>145</v>
      </c>
      <c r="C26" t="s">
        <v>157</v>
      </c>
    </row>
    <row r="27" spans="1:3" ht="30" x14ac:dyDescent="0.25">
      <c r="A27" s="15">
        <v>21</v>
      </c>
      <c r="B27" s="27" t="s">
        <v>147</v>
      </c>
      <c r="C27" t="s">
        <v>149</v>
      </c>
    </row>
    <row r="28" spans="1:3" ht="30" x14ac:dyDescent="0.25">
      <c r="A28" s="15">
        <v>22</v>
      </c>
      <c r="B28" s="27" t="s">
        <v>148</v>
      </c>
      <c r="C28" t="s">
        <v>201</v>
      </c>
    </row>
    <row r="29" spans="1:3" x14ac:dyDescent="0.25">
      <c r="A29" s="15">
        <v>23</v>
      </c>
      <c r="B29" s="27" t="s">
        <v>150</v>
      </c>
      <c r="C29" t="s">
        <v>202</v>
      </c>
    </row>
    <row r="31" spans="1:3" x14ac:dyDescent="0.25">
      <c r="A31" s="80" t="s">
        <v>179</v>
      </c>
      <c r="B31" s="80"/>
      <c r="C31" s="80"/>
    </row>
    <row r="32" spans="1:3" x14ac:dyDescent="0.25">
      <c r="A32" s="80"/>
      <c r="B32" s="80"/>
      <c r="C32" s="80"/>
    </row>
    <row r="33" spans="1:3" ht="15.75" thickBot="1" x14ac:dyDescent="0.3">
      <c r="A33" s="80"/>
      <c r="B33" s="80"/>
      <c r="C33" s="80"/>
    </row>
    <row r="34" spans="1:3" ht="16.5" thickTop="1" thickBot="1" x14ac:dyDescent="0.3">
      <c r="C34" s="63" t="s">
        <v>186</v>
      </c>
    </row>
    <row r="35" spans="1:3" ht="15.75" thickTop="1" x14ac:dyDescent="0.25">
      <c r="C35" s="61" t="s">
        <v>187</v>
      </c>
    </row>
    <row r="36" spans="1:3" x14ac:dyDescent="0.25">
      <c r="C36" s="61" t="s">
        <v>198</v>
      </c>
    </row>
    <row r="37" spans="1:3" x14ac:dyDescent="0.25">
      <c r="C37" s="61" t="s">
        <v>188</v>
      </c>
    </row>
    <row r="38" spans="1:3" x14ac:dyDescent="0.25">
      <c r="C38" s="61" t="s">
        <v>189</v>
      </c>
    </row>
    <row r="39" spans="1:3" x14ac:dyDescent="0.25">
      <c r="C39" s="61" t="s">
        <v>199</v>
      </c>
    </row>
    <row r="40" spans="1:3" x14ac:dyDescent="0.25">
      <c r="C40" s="61" t="s">
        <v>190</v>
      </c>
    </row>
    <row r="41" spans="1:3" x14ac:dyDescent="0.25">
      <c r="C41" s="61" t="s">
        <v>191</v>
      </c>
    </row>
    <row r="42" spans="1:3" x14ac:dyDescent="0.25">
      <c r="C42" s="61" t="s">
        <v>192</v>
      </c>
    </row>
    <row r="43" spans="1:3" x14ac:dyDescent="0.25">
      <c r="C43" s="61" t="s">
        <v>193</v>
      </c>
    </row>
    <row r="44" spans="1:3" x14ac:dyDescent="0.25">
      <c r="C44" s="61" t="s">
        <v>194</v>
      </c>
    </row>
    <row r="45" spans="1:3" x14ac:dyDescent="0.25">
      <c r="C45" s="61" t="s">
        <v>196</v>
      </c>
    </row>
    <row r="46" spans="1:3" x14ac:dyDescent="0.25">
      <c r="C46" s="61" t="s">
        <v>195</v>
      </c>
    </row>
    <row r="47" spans="1:3" ht="15.75" thickBot="1" x14ac:dyDescent="0.3">
      <c r="C47" s="62" t="s">
        <v>197</v>
      </c>
    </row>
    <row r="48" spans="1:3" ht="15.75" thickTop="1" x14ac:dyDescent="0.25"/>
  </sheetData>
  <sheetProtection algorithmName="SHA-512" hashValue="BuX+Sl2/5jZmoJtGHF6I0QKvDXDTChW2tSk+G8gk713zxGe5lKZnTJYOKPz6EefP8cMhbAKtfJWtF1TUgBAdOA==" saltValue="kO7AXnpq9H4K9x7i+5LQfQ==" spinCount="100000" sheet="1" objects="1" scenarios="1"/>
  <mergeCells count="3">
    <mergeCell ref="A1:C2"/>
    <mergeCell ref="A31:C33"/>
    <mergeCell ref="B4:C4"/>
  </mergeCells>
  <pageMargins left="0.7" right="0.7" top="0.75" bottom="0.75" header="0.3" footer="0.3"/>
  <pageSetup scale="6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H27"/>
  <sheetViews>
    <sheetView showGridLines="0" topLeftCell="B1" zoomScale="90" zoomScaleNormal="90" workbookViewId="0">
      <selection activeCell="C1" sqref="C1:E1"/>
    </sheetView>
  </sheetViews>
  <sheetFormatPr defaultRowHeight="30" customHeight="1" x14ac:dyDescent="0.25"/>
  <cols>
    <col min="1" max="1" width="2.7109375" customWidth="1"/>
    <col min="2" max="2" width="46.7109375" customWidth="1"/>
    <col min="3" max="6" width="18.7109375" customWidth="1"/>
    <col min="7" max="7" width="22.5703125" customWidth="1"/>
    <col min="8" max="8" width="18.7109375" customWidth="1"/>
    <col min="9" max="9" width="2.7109375" customWidth="1"/>
  </cols>
  <sheetData>
    <row r="1" spans="2:8" ht="42.75" thickBot="1" x14ac:dyDescent="0.3">
      <c r="B1" s="6" t="s">
        <v>2</v>
      </c>
      <c r="C1" s="85" t="s">
        <v>212</v>
      </c>
      <c r="D1" s="85"/>
      <c r="E1" s="85"/>
      <c r="G1" s="87" t="s">
        <v>209</v>
      </c>
      <c r="H1" s="88"/>
    </row>
    <row r="2" spans="2:8" ht="17.25" thickBot="1" x14ac:dyDescent="0.3">
      <c r="B2" s="76" t="s">
        <v>216</v>
      </c>
      <c r="C2" s="9"/>
      <c r="G2" s="77" t="s">
        <v>205</v>
      </c>
      <c r="H2" s="75"/>
    </row>
    <row r="3" spans="2:8" ht="15.75" x14ac:dyDescent="0.25">
      <c r="B3" s="7" t="s">
        <v>203</v>
      </c>
      <c r="C3" s="19" t="e">
        <f>SUM(C9,C10)</f>
        <v>#DIV/0!</v>
      </c>
      <c r="D3" s="3"/>
      <c r="G3" s="77" t="s">
        <v>206</v>
      </c>
      <c r="H3" s="75"/>
    </row>
    <row r="4" spans="2:8" ht="16.5" thickBot="1" x14ac:dyDescent="0.3">
      <c r="B4" s="8" t="s">
        <v>204</v>
      </c>
      <c r="C4" s="65" t="e">
        <f>((H3/H2)+(H4/H2))/2+(PRODUCT(H5,10)/100)+C3</f>
        <v>#DIV/0!</v>
      </c>
      <c r="G4" s="77" t="s">
        <v>207</v>
      </c>
      <c r="H4" s="75"/>
    </row>
    <row r="5" spans="2:8" ht="18" customHeight="1" x14ac:dyDescent="0.25">
      <c r="B5" s="2"/>
      <c r="C5" s="3"/>
      <c r="G5" s="77" t="s">
        <v>208</v>
      </c>
      <c r="H5" s="75"/>
    </row>
    <row r="6" spans="2:8" ht="45" customHeight="1" x14ac:dyDescent="0.3">
      <c r="B6" s="86" t="s">
        <v>1</v>
      </c>
      <c r="C6" s="86"/>
      <c r="D6" s="86"/>
      <c r="E6" s="86"/>
      <c r="F6" s="86"/>
      <c r="G6" s="86"/>
      <c r="H6" s="86"/>
    </row>
    <row r="7" spans="2:8" ht="45" customHeight="1" x14ac:dyDescent="0.3">
      <c r="B7" s="14"/>
      <c r="C7" s="83" t="s">
        <v>108</v>
      </c>
      <c r="D7" s="84"/>
      <c r="E7" s="84"/>
      <c r="F7" s="14"/>
      <c r="G7" s="14"/>
      <c r="H7" s="14"/>
    </row>
    <row r="8" spans="2:8" ht="38.1" customHeight="1" x14ac:dyDescent="0.35">
      <c r="B8" s="26" t="s">
        <v>17</v>
      </c>
      <c r="C8" s="15" t="s">
        <v>109</v>
      </c>
      <c r="D8" s="15" t="s">
        <v>110</v>
      </c>
      <c r="E8" s="15" t="s">
        <v>111</v>
      </c>
    </row>
    <row r="9" spans="2:8" ht="30" customHeight="1" x14ac:dyDescent="0.35">
      <c r="B9" s="26" t="s">
        <v>113</v>
      </c>
      <c r="C9" s="20" t="e">
        <f>HVA[[#Totals],[Total      Vulnerability ]]</f>
        <v>#DIV/0!</v>
      </c>
      <c r="D9" s="20" t="e">
        <f>HVA[[#Totals],[Likelihood of Occurrence]]</f>
        <v>#DIV/0!</v>
      </c>
      <c r="E9" s="20" t="e">
        <f>AVERAGE(C9,D9)</f>
        <v>#DIV/0!</v>
      </c>
    </row>
    <row r="10" spans="2:8" ht="30" customHeight="1" x14ac:dyDescent="0.35">
      <c r="B10" s="26" t="s">
        <v>114</v>
      </c>
      <c r="C10" s="20" t="e">
        <f>BIA[[#Totals],[Continuity Risk]]</f>
        <v>#N/A</v>
      </c>
      <c r="D10" s="21" t="e">
        <f>BIA[[#Totals],[Threat Risk Score]]</f>
        <v>#N/A</v>
      </c>
      <c r="E10" s="20" t="e">
        <f>AVERAGE(C10,D10)</f>
        <v>#N/A</v>
      </c>
    </row>
    <row r="12" spans="2:8" ht="30" customHeight="1" x14ac:dyDescent="0.3">
      <c r="B12" s="14"/>
      <c r="C12" s="83" t="s">
        <v>174</v>
      </c>
      <c r="D12" s="84"/>
      <c r="E12" s="84"/>
    </row>
    <row r="13" spans="2:8" ht="30" customHeight="1" x14ac:dyDescent="0.35">
      <c r="B13" s="26" t="s">
        <v>160</v>
      </c>
      <c r="C13" s="15" t="s">
        <v>173</v>
      </c>
      <c r="D13" s="15" t="s">
        <v>171</v>
      </c>
      <c r="E13" s="15" t="s">
        <v>172</v>
      </c>
    </row>
    <row r="14" spans="2:8" ht="30" customHeight="1" x14ac:dyDescent="0.35">
      <c r="B14" s="26" t="s">
        <v>6</v>
      </c>
      <c r="C14" s="20" t="e">
        <f>AVERAGEIFS(HVA[[Total      Vulnerability ]],HVA[Category],'HVA Categories'!B4)</f>
        <v>#DIV/0!</v>
      </c>
      <c r="D14" s="50"/>
      <c r="E14" s="50"/>
    </row>
    <row r="15" spans="2:8" ht="30" customHeight="1" x14ac:dyDescent="0.35">
      <c r="B15" s="26" t="s">
        <v>162</v>
      </c>
      <c r="C15" s="20" t="e">
        <f>AVERAGEIFS(HVA[[Total      Vulnerability ]],HVA[Category],'HVA Categories'!B2)</f>
        <v>#DIV/0!</v>
      </c>
      <c r="D15" s="50"/>
      <c r="E15" s="50"/>
    </row>
    <row r="16" spans="2:8" ht="30" customHeight="1" x14ac:dyDescent="0.35">
      <c r="B16" s="26" t="s">
        <v>4</v>
      </c>
      <c r="C16" s="20" t="e">
        <f>AVERAGEIFS(HVA[[Total      Vulnerability ]],HVA[Category],'HVA Categories'!B3)</f>
        <v>#DIV/0!</v>
      </c>
      <c r="D16" s="50"/>
      <c r="E16" s="50"/>
    </row>
    <row r="17" spans="2:5" ht="30" customHeight="1" x14ac:dyDescent="0.35">
      <c r="B17" s="26" t="s">
        <v>163</v>
      </c>
      <c r="C17" s="20" t="e">
        <f>AVERAGEIFS(HVA[[Total      Vulnerability ]],HVA[Category],'HVA Categories'!B5)</f>
        <v>#DIV/0!</v>
      </c>
      <c r="D17" s="50"/>
      <c r="E17" s="50"/>
    </row>
    <row r="18" spans="2:5" ht="30" customHeight="1" x14ac:dyDescent="0.35">
      <c r="B18" s="26" t="s">
        <v>164</v>
      </c>
      <c r="C18" s="20" t="e">
        <f>AVERAGEIFS(HVA[[Total      Vulnerability ]],HVA[Category],'HVA Categories'!B6)</f>
        <v>#DIV/0!</v>
      </c>
      <c r="D18" s="51"/>
      <c r="E18" s="50"/>
    </row>
    <row r="20" spans="2:5" ht="30" customHeight="1" x14ac:dyDescent="0.3">
      <c r="B20" s="14"/>
      <c r="C20" s="83" t="s">
        <v>175</v>
      </c>
      <c r="D20" s="84"/>
      <c r="E20" s="84"/>
    </row>
    <row r="21" spans="2:5" ht="30" customHeight="1" x14ac:dyDescent="0.35">
      <c r="B21" s="26" t="s">
        <v>161</v>
      </c>
      <c r="C21" s="15" t="s">
        <v>103</v>
      </c>
      <c r="D21" s="15" t="s">
        <v>171</v>
      </c>
      <c r="E21" s="15" t="s">
        <v>172</v>
      </c>
    </row>
    <row r="22" spans="2:5" ht="30" customHeight="1" x14ac:dyDescent="0.35">
      <c r="B22" s="26" t="s">
        <v>166</v>
      </c>
      <c r="C22" s="20" t="e">
        <f>AVERAGEIFS(BIA[Continuity Risk],BIA[[Category ]],'BIA Categories'!B3)</f>
        <v>#DIV/0!</v>
      </c>
      <c r="D22" s="50"/>
      <c r="E22" s="50"/>
    </row>
    <row r="23" spans="2:5" ht="30" customHeight="1" x14ac:dyDescent="0.35">
      <c r="B23" s="26" t="s">
        <v>165</v>
      </c>
      <c r="C23" s="20" t="e">
        <f>AVERAGEIFS(BIA[Continuity Risk],BIA[[Category ]],'BIA Categories'!B4)</f>
        <v>#DIV/0!</v>
      </c>
      <c r="D23" s="50"/>
      <c r="E23" s="50"/>
    </row>
    <row r="24" spans="2:5" ht="30" customHeight="1" x14ac:dyDescent="0.35">
      <c r="B24" s="26" t="s">
        <v>167</v>
      </c>
      <c r="C24" s="20" t="e">
        <f>AVERAGEIFS(BIA[Continuity Risk],BIA[[Category ]],'BIA Categories'!B2)</f>
        <v>#DIV/0!</v>
      </c>
      <c r="D24" s="50"/>
      <c r="E24" s="50"/>
    </row>
    <row r="25" spans="2:5" ht="30" customHeight="1" x14ac:dyDescent="0.35">
      <c r="B25" s="26" t="s">
        <v>168</v>
      </c>
      <c r="C25" s="20" t="e">
        <f>AVERAGEIFS(BIA[Continuity Risk],BIA[[Category ]],'BIA Categories'!B6)</f>
        <v>#DIV/0!</v>
      </c>
      <c r="D25" s="50"/>
      <c r="E25" s="50"/>
    </row>
    <row r="26" spans="2:5" ht="30" customHeight="1" x14ac:dyDescent="0.35">
      <c r="B26" s="26" t="s">
        <v>169</v>
      </c>
      <c r="C26" s="20" t="e">
        <f>AVERAGEIFS(BIA[Continuity Risk],BIA[[Category ]],'BIA Categories'!B7)</f>
        <v>#DIV/0!</v>
      </c>
      <c r="D26" s="50"/>
      <c r="E26" s="50"/>
    </row>
    <row r="27" spans="2:5" ht="30" customHeight="1" x14ac:dyDescent="0.35">
      <c r="B27" s="26" t="s">
        <v>170</v>
      </c>
      <c r="C27" s="20" t="e">
        <f>AVERAGEIFS(BIA[Continuity Risk],BIA[[Category ]],'BIA Categories'!B5)</f>
        <v>#DIV/0!</v>
      </c>
      <c r="D27" s="51"/>
      <c r="E27" s="50"/>
    </row>
  </sheetData>
  <sheetProtection algorithmName="SHA-512" hashValue="SuTiMobDNBY74GFdDvc2M39ChuVWazNGodXpg3qGz6UlTIZFVGbrMIeL3unDe6NI8VDgLzc8la20V9nZJdj2gA==" saltValue="4E9kDLFn8YclY7g/AkUNcw==" spinCount="100000" sheet="1" objects="1" scenarios="1"/>
  <mergeCells count="6">
    <mergeCell ref="C20:E20"/>
    <mergeCell ref="C1:E1"/>
    <mergeCell ref="B6:H6"/>
    <mergeCell ref="C7:E7"/>
    <mergeCell ref="C12:E12"/>
    <mergeCell ref="G1:H1"/>
  </mergeCells>
  <phoneticPr fontId="0" type="noConversion"/>
  <dataValidations count="9">
    <dataValidation allowBlank="1" showInputMessage="1" showErrorMessage="1" prompt="Create a Profit &amp; Loss Statement in this workbook. Current Gross margin and Current Return on sales are automatically updated in this worksheet based on entries in other worksheets" sqref="A1" xr:uid="{00000000-0002-0000-0000-000000000000}"/>
    <dataValidation allowBlank="1" showInputMessage="1" showErrorMessage="1" prompt="Enter starting date as month or year followed by the ending date as month, day, and year inside the brackets in this cell" sqref="C1:E1" xr:uid="{00000000-0002-0000-0000-000002000000}"/>
    <dataValidation allowBlank="1" showInputMessage="1" showErrorMessage="1" prompt="Enter Company Name in this cell" sqref="B2" xr:uid="{00000000-0002-0000-0000-000003000000}"/>
    <dataValidation allowBlank="1" showInputMessage="1" showErrorMessage="1" prompt="Current Gross margin and Current Return on sales for the current period are automatically updated in thousands in cells below" sqref="C2" xr:uid="{00000000-0002-0000-0000-000006000000}"/>
    <dataValidation allowBlank="1" showInputMessage="1" showErrorMessage="1" prompt="Table below is automatically updated based on entries in other worksheets" sqref="B6:C7 F6:H7 D6:E6 B12:C12 B20:C20" xr:uid="{00000000-0002-0000-0000-00000A000000}"/>
    <dataValidation allowBlank="1" showInputMessage="1" showErrorMessage="1" prompt="Summary of totals from all worksheets is in this column under this heading. Changes to this column could disrupt the formulas in this worksheet" sqref="B8 B13 B21" xr:uid="{00000000-0002-0000-0000-00000B000000}"/>
    <dataValidation allowBlank="1" showInputMessage="1" showErrorMessage="1" prompt="Social Vulnerability Index + Staffing Vacancy " sqref="C4" xr:uid="{74AB7AC2-B83A-4D5D-8DD5-2E5547DF6CEA}"/>
    <dataValidation allowBlank="1" showInputMessage="1" showErrorMessage="1" prompt="For the entire facility. Expressed as decimal . 15% = .15" sqref="H5" xr:uid="{A75C677E-BE9D-4405-8625-3FB694E955E1}"/>
    <dataValidation allowBlank="1" showInputMessage="1" showErrorMessage="1" prompt="Number" sqref="H2:H4" xr:uid="{57679CFC-6413-4EF1-A95B-501FEDF217B4}"/>
  </dataValidations>
  <printOptions horizontalCentered="1"/>
  <pageMargins left="0" right="0" top="0.75" bottom="0.75" header="0.3" footer="0.3"/>
  <pageSetup scale="45" orientation="portrait" r:id="rId1"/>
  <headerFooter differentFirst="1">
    <oddFooter>Page &amp;P of &amp;N</oddFooter>
  </headerFooter>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B1:R51"/>
  <sheetViews>
    <sheetView showGridLines="0" topLeftCell="A3" zoomScale="111" zoomScaleNormal="30" workbookViewId="0">
      <selection activeCell="B9" sqref="B9"/>
    </sheetView>
  </sheetViews>
  <sheetFormatPr defaultRowHeight="30" customHeight="1" x14ac:dyDescent="0.25"/>
  <cols>
    <col min="1" max="1" width="2.7109375" customWidth="1"/>
    <col min="2" max="2" width="30.7109375" customWidth="1"/>
    <col min="3" max="3" width="31.7109375" customWidth="1"/>
    <col min="4" max="16" width="18.7109375" customWidth="1"/>
    <col min="17" max="17" width="2.7109375" customWidth="1"/>
  </cols>
  <sheetData>
    <row r="1" spans="2:18" ht="21" x14ac:dyDescent="0.25">
      <c r="B1" s="4" t="str">
        <f>Workbook_Title</f>
        <v>Hazard Vulnerability / Business Impact Analysis Tool</v>
      </c>
    </row>
    <row r="2" spans="2:18" ht="16.5" x14ac:dyDescent="0.25">
      <c r="B2" s="1" t="str">
        <f>Company_Name</f>
        <v>HOSPITAL NAME HERE</v>
      </c>
    </row>
    <row r="3" spans="2:18" ht="39" customHeight="1" x14ac:dyDescent="0.25">
      <c r="B3" s="2"/>
      <c r="C3" s="5"/>
      <c r="D3" s="90" t="s">
        <v>118</v>
      </c>
      <c r="E3" s="90"/>
      <c r="F3" s="90"/>
      <c r="G3" s="90"/>
      <c r="H3" s="90"/>
      <c r="I3" s="90"/>
      <c r="J3" s="90"/>
      <c r="K3" s="89" t="s">
        <v>117</v>
      </c>
      <c r="L3" s="80"/>
      <c r="M3" s="80"/>
      <c r="N3" s="80"/>
      <c r="O3" s="80"/>
    </row>
    <row r="4" spans="2:18" ht="44.25" customHeight="1" x14ac:dyDescent="0.25">
      <c r="B4" t="s">
        <v>17</v>
      </c>
      <c r="C4" t="s">
        <v>18</v>
      </c>
      <c r="D4" s="10" t="s">
        <v>19</v>
      </c>
      <c r="E4" s="10" t="s">
        <v>21</v>
      </c>
      <c r="F4" s="10" t="s">
        <v>22</v>
      </c>
      <c r="G4" s="10" t="s">
        <v>20</v>
      </c>
      <c r="H4" s="10" t="s">
        <v>158</v>
      </c>
      <c r="I4" s="10" t="s">
        <v>59</v>
      </c>
      <c r="J4" s="10" t="s">
        <v>24</v>
      </c>
      <c r="K4" s="10" t="s">
        <v>178</v>
      </c>
      <c r="L4" s="10" t="s">
        <v>25</v>
      </c>
      <c r="M4" s="10" t="s">
        <v>26</v>
      </c>
      <c r="N4" s="10" t="s">
        <v>28</v>
      </c>
      <c r="O4" s="10" t="s">
        <v>27</v>
      </c>
      <c r="P4" s="11" t="s">
        <v>23</v>
      </c>
    </row>
    <row r="5" spans="2:18" ht="30" customHeight="1" x14ac:dyDescent="0.25">
      <c r="B5" s="31" t="s">
        <v>4</v>
      </c>
      <c r="C5" s="31" t="s">
        <v>213</v>
      </c>
      <c r="D5" s="32"/>
      <c r="E5" s="33"/>
      <c r="F5" s="48" t="e">
        <f>HVA[[#This Row],[Previous Occurrences]]/E5</f>
        <v>#DIV/0!</v>
      </c>
      <c r="G5" s="33"/>
      <c r="H5" s="34"/>
      <c r="I5" s="49" t="e">
        <f t="shared" ref="I5:I50" si="0">((F5*G5)^H5)*(2.718^-(F5*G5))/FACT(H5)</f>
        <v>#DIV/0!</v>
      </c>
      <c r="J5" s="55"/>
      <c r="K5" s="56"/>
      <c r="L5" s="35"/>
      <c r="M5" s="35"/>
      <c r="N5" s="35"/>
      <c r="O5" s="35"/>
      <c r="P5" s="13" t="e">
        <f t="shared" ref="P5:P50" si="1">1-SUM((AVERAGE(J5,K5))/5)*((L5+M5+N5+O5)/20)</f>
        <v>#DIV/0!</v>
      </c>
      <c r="R5" s="12"/>
    </row>
    <row r="6" spans="2:18" ht="30" customHeight="1" x14ac:dyDescent="0.25">
      <c r="B6" s="31" t="s">
        <v>3</v>
      </c>
      <c r="C6" s="31" t="s">
        <v>66</v>
      </c>
      <c r="D6" s="32"/>
      <c r="E6" s="33"/>
      <c r="F6" s="48" t="e">
        <f>HVA[[#This Row],[Previous Occurrences]]/E6</f>
        <v>#DIV/0!</v>
      </c>
      <c r="G6" s="33"/>
      <c r="H6" s="34"/>
      <c r="I6" s="49" t="e">
        <f t="shared" si="0"/>
        <v>#DIV/0!</v>
      </c>
      <c r="J6" s="55"/>
      <c r="K6" s="56"/>
      <c r="L6" s="35"/>
      <c r="M6" s="35"/>
      <c r="N6" s="35"/>
      <c r="O6" s="35"/>
      <c r="P6" s="13" t="e">
        <f t="shared" si="1"/>
        <v>#DIV/0!</v>
      </c>
    </row>
    <row r="7" spans="2:18" ht="30" customHeight="1" x14ac:dyDescent="0.25">
      <c r="B7" s="31" t="s">
        <v>4</v>
      </c>
      <c r="C7" s="31" t="s">
        <v>35</v>
      </c>
      <c r="D7" s="32"/>
      <c r="E7" s="33"/>
      <c r="F7" s="48" t="e">
        <f>HVA[[#This Row],[Previous Occurrences]]/E7</f>
        <v>#DIV/0!</v>
      </c>
      <c r="G7" s="33"/>
      <c r="H7" s="34"/>
      <c r="I7" s="49" t="e">
        <f t="shared" si="0"/>
        <v>#DIV/0!</v>
      </c>
      <c r="J7" s="55"/>
      <c r="K7" s="56"/>
      <c r="L7" s="35"/>
      <c r="M7" s="35"/>
      <c r="N7" s="35"/>
      <c r="O7" s="35"/>
      <c r="P7" s="13" t="e">
        <f t="shared" si="1"/>
        <v>#DIV/0!</v>
      </c>
    </row>
    <row r="8" spans="2:18" ht="30" customHeight="1" x14ac:dyDescent="0.25">
      <c r="B8" s="31" t="s">
        <v>7</v>
      </c>
      <c r="C8" s="31" t="s">
        <v>53</v>
      </c>
      <c r="D8" s="32"/>
      <c r="E8" s="33"/>
      <c r="F8" s="48" t="e">
        <f>HVA[[#This Row],[Previous Occurrences]]/E8</f>
        <v>#DIV/0!</v>
      </c>
      <c r="G8" s="33"/>
      <c r="H8" s="34"/>
      <c r="I8" s="49" t="e">
        <f t="shared" si="0"/>
        <v>#DIV/0!</v>
      </c>
      <c r="J8" s="55"/>
      <c r="K8" s="56"/>
      <c r="L8" s="35"/>
      <c r="M8" s="35"/>
      <c r="N8" s="35"/>
      <c r="O8" s="35"/>
      <c r="P8" s="13" t="e">
        <f t="shared" si="1"/>
        <v>#DIV/0!</v>
      </c>
    </row>
    <row r="9" spans="2:18" ht="30" customHeight="1" x14ac:dyDescent="0.25">
      <c r="B9" s="31" t="s">
        <v>4</v>
      </c>
      <c r="C9" s="31" t="s">
        <v>29</v>
      </c>
      <c r="D9" s="32"/>
      <c r="E9" s="33"/>
      <c r="F9" s="48" t="e">
        <f>HVA[[#This Row],[Previous Occurrences]]/E9</f>
        <v>#DIV/0!</v>
      </c>
      <c r="G9" s="33"/>
      <c r="H9" s="34"/>
      <c r="I9" s="49" t="e">
        <f t="shared" si="0"/>
        <v>#DIV/0!</v>
      </c>
      <c r="J9" s="55"/>
      <c r="K9" s="56"/>
      <c r="L9" s="35"/>
      <c r="M9" s="35"/>
      <c r="N9" s="35"/>
      <c r="O9" s="35"/>
      <c r="P9" s="13" t="e">
        <f t="shared" si="1"/>
        <v>#DIV/0!</v>
      </c>
    </row>
    <row r="10" spans="2:18" ht="30" customHeight="1" x14ac:dyDescent="0.25">
      <c r="B10" s="31" t="s">
        <v>4</v>
      </c>
      <c r="C10" s="31" t="s">
        <v>68</v>
      </c>
      <c r="D10" s="32"/>
      <c r="E10" s="33"/>
      <c r="F10" s="48" t="e">
        <f>HVA[[#This Row],[Previous Occurrences]]/E10</f>
        <v>#DIV/0!</v>
      </c>
      <c r="G10" s="33"/>
      <c r="H10" s="34"/>
      <c r="I10" s="49" t="e">
        <f t="shared" si="0"/>
        <v>#DIV/0!</v>
      </c>
      <c r="J10" s="55"/>
      <c r="K10" s="56"/>
      <c r="L10" s="35"/>
      <c r="M10" s="35"/>
      <c r="N10" s="35"/>
      <c r="O10" s="35"/>
      <c r="P10" s="13" t="e">
        <f t="shared" si="1"/>
        <v>#DIV/0!</v>
      </c>
    </row>
    <row r="11" spans="2:18" ht="30" customHeight="1" x14ac:dyDescent="0.25">
      <c r="B11" s="31" t="s">
        <v>8</v>
      </c>
      <c r="C11" s="31" t="s">
        <v>70</v>
      </c>
      <c r="D11" s="67"/>
      <c r="E11" s="33"/>
      <c r="F11" s="48" t="e">
        <f>HVA[[#This Row],[Previous Occurrences]]/E11</f>
        <v>#DIV/0!</v>
      </c>
      <c r="G11" s="33"/>
      <c r="H11" s="34"/>
      <c r="I11" s="49" t="e">
        <f t="shared" si="0"/>
        <v>#DIV/0!</v>
      </c>
      <c r="J11" s="55"/>
      <c r="K11" s="56"/>
      <c r="L11" s="35"/>
      <c r="M11" s="35"/>
      <c r="N11" s="35"/>
      <c r="O11" s="35"/>
      <c r="P11" s="13" t="e">
        <f t="shared" si="1"/>
        <v>#DIV/0!</v>
      </c>
    </row>
    <row r="12" spans="2:18" ht="30" customHeight="1" x14ac:dyDescent="0.25">
      <c r="B12" s="31" t="s">
        <v>6</v>
      </c>
      <c r="C12" s="31" t="s">
        <v>42</v>
      </c>
      <c r="D12" s="32"/>
      <c r="E12" s="33"/>
      <c r="F12" s="48" t="e">
        <f>HVA[[#This Row],[Previous Occurrences]]/E12</f>
        <v>#DIV/0!</v>
      </c>
      <c r="G12" s="33"/>
      <c r="H12" s="34"/>
      <c r="I12" s="49" t="e">
        <f t="shared" si="0"/>
        <v>#DIV/0!</v>
      </c>
      <c r="J12" s="55"/>
      <c r="K12" s="56"/>
      <c r="L12" s="35"/>
      <c r="M12" s="35"/>
      <c r="N12" s="35"/>
      <c r="O12" s="35"/>
      <c r="P12" s="13" t="e">
        <f t="shared" si="1"/>
        <v>#DIV/0!</v>
      </c>
    </row>
    <row r="13" spans="2:18" ht="30" customHeight="1" x14ac:dyDescent="0.25">
      <c r="B13" s="31" t="s">
        <v>6</v>
      </c>
      <c r="C13" s="31" t="s">
        <v>43</v>
      </c>
      <c r="D13" s="32"/>
      <c r="E13" s="33"/>
      <c r="F13" s="48" t="e">
        <f>HVA[[#This Row],[Previous Occurrences]]/E13</f>
        <v>#DIV/0!</v>
      </c>
      <c r="G13" s="33"/>
      <c r="H13" s="34"/>
      <c r="I13" s="49" t="e">
        <f t="shared" si="0"/>
        <v>#DIV/0!</v>
      </c>
      <c r="J13" s="55"/>
      <c r="K13" s="56"/>
      <c r="L13" s="35"/>
      <c r="M13" s="35"/>
      <c r="N13" s="35"/>
      <c r="O13" s="35"/>
      <c r="P13" s="13" t="e">
        <f t="shared" si="1"/>
        <v>#DIV/0!</v>
      </c>
    </row>
    <row r="14" spans="2:18" ht="30" customHeight="1" x14ac:dyDescent="0.25">
      <c r="B14" s="31" t="s">
        <v>3</v>
      </c>
      <c r="C14" s="31" t="s">
        <v>48</v>
      </c>
      <c r="D14" s="32"/>
      <c r="E14" s="33"/>
      <c r="F14" s="48" t="e">
        <f>HVA[[#This Row],[Previous Occurrences]]/E14</f>
        <v>#DIV/0!</v>
      </c>
      <c r="G14" s="33"/>
      <c r="H14" s="34"/>
      <c r="I14" s="49" t="e">
        <f t="shared" si="0"/>
        <v>#DIV/0!</v>
      </c>
      <c r="J14" s="55"/>
      <c r="K14" s="56"/>
      <c r="L14" s="35"/>
      <c r="M14" s="35"/>
      <c r="N14" s="35"/>
      <c r="O14" s="35"/>
      <c r="P14" s="13" t="e">
        <f t="shared" si="1"/>
        <v>#DIV/0!</v>
      </c>
    </row>
    <row r="15" spans="2:18" ht="30" customHeight="1" x14ac:dyDescent="0.25">
      <c r="B15" s="31" t="s">
        <v>8</v>
      </c>
      <c r="C15" s="31" t="s">
        <v>71</v>
      </c>
      <c r="D15" s="32"/>
      <c r="E15" s="33"/>
      <c r="F15" s="48" t="e">
        <f>HVA[[#This Row],[Previous Occurrences]]/E15</f>
        <v>#DIV/0!</v>
      </c>
      <c r="G15" s="33"/>
      <c r="H15" s="34"/>
      <c r="I15" s="49" t="e">
        <f t="shared" si="0"/>
        <v>#DIV/0!</v>
      </c>
      <c r="J15" s="55"/>
      <c r="K15" s="56"/>
      <c r="L15" s="35"/>
      <c r="M15" s="35"/>
      <c r="N15" s="35"/>
      <c r="O15" s="35"/>
      <c r="P15" s="13" t="e">
        <f t="shared" si="1"/>
        <v>#DIV/0!</v>
      </c>
    </row>
    <row r="16" spans="2:18" ht="30" customHeight="1" x14ac:dyDescent="0.25">
      <c r="B16" s="31" t="s">
        <v>3</v>
      </c>
      <c r="C16" s="31" t="s">
        <v>120</v>
      </c>
      <c r="D16" s="32"/>
      <c r="E16" s="33"/>
      <c r="F16" s="48" t="e">
        <f>HVA[[#This Row],[Previous Occurrences]]/E16</f>
        <v>#DIV/0!</v>
      </c>
      <c r="G16" s="33"/>
      <c r="H16" s="34"/>
      <c r="I16" s="49" t="e">
        <f t="shared" si="0"/>
        <v>#DIV/0!</v>
      </c>
      <c r="J16" s="55"/>
      <c r="K16" s="56"/>
      <c r="L16" s="35"/>
      <c r="M16" s="35"/>
      <c r="N16" s="35"/>
      <c r="O16" s="35"/>
      <c r="P16" s="13" t="e">
        <f t="shared" si="1"/>
        <v>#DIV/0!</v>
      </c>
    </row>
    <row r="17" spans="2:16" ht="30" customHeight="1" x14ac:dyDescent="0.25">
      <c r="B17" s="31" t="s">
        <v>6</v>
      </c>
      <c r="C17" s="31" t="s">
        <v>44</v>
      </c>
      <c r="D17" s="32"/>
      <c r="E17" s="33"/>
      <c r="F17" s="48" t="e">
        <f>HVA[[#This Row],[Previous Occurrences]]/E17</f>
        <v>#DIV/0!</v>
      </c>
      <c r="G17" s="33"/>
      <c r="H17" s="34"/>
      <c r="I17" s="49" t="e">
        <f t="shared" si="0"/>
        <v>#DIV/0!</v>
      </c>
      <c r="J17" s="55"/>
      <c r="K17" s="56"/>
      <c r="L17" s="35"/>
      <c r="M17" s="35"/>
      <c r="N17" s="35"/>
      <c r="O17" s="35"/>
      <c r="P17" s="13" t="e">
        <f t="shared" si="1"/>
        <v>#DIV/0!</v>
      </c>
    </row>
    <row r="18" spans="2:16" ht="30" customHeight="1" x14ac:dyDescent="0.25">
      <c r="B18" s="31" t="s">
        <v>7</v>
      </c>
      <c r="C18" s="31" t="s">
        <v>55</v>
      </c>
      <c r="D18" s="32"/>
      <c r="E18" s="33"/>
      <c r="F18" s="48" t="e">
        <f>HVA[[#This Row],[Previous Occurrences]]/E18</f>
        <v>#DIV/0!</v>
      </c>
      <c r="G18" s="33"/>
      <c r="H18" s="34"/>
      <c r="I18" s="49" t="e">
        <f t="shared" si="0"/>
        <v>#DIV/0!</v>
      </c>
      <c r="J18" s="55"/>
      <c r="K18" s="56"/>
      <c r="L18" s="35"/>
      <c r="M18" s="35"/>
      <c r="N18" s="35"/>
      <c r="O18" s="35"/>
      <c r="P18" s="13" t="e">
        <f t="shared" si="1"/>
        <v>#DIV/0!</v>
      </c>
    </row>
    <row r="19" spans="2:16" ht="30" customHeight="1" x14ac:dyDescent="0.25">
      <c r="B19" s="31" t="s">
        <v>8</v>
      </c>
      <c r="C19" s="31" t="s">
        <v>30</v>
      </c>
      <c r="D19" s="32"/>
      <c r="E19" s="33"/>
      <c r="F19" s="48" t="e">
        <f>HVA[[#This Row],[Previous Occurrences]]/E19</f>
        <v>#DIV/0!</v>
      </c>
      <c r="G19" s="33"/>
      <c r="H19" s="34"/>
      <c r="I19" s="49" t="e">
        <f t="shared" si="0"/>
        <v>#DIV/0!</v>
      </c>
      <c r="J19" s="55"/>
      <c r="K19" s="56"/>
      <c r="L19" s="35"/>
      <c r="M19" s="35"/>
      <c r="N19" s="35"/>
      <c r="O19" s="35"/>
      <c r="P19" s="13" t="e">
        <f t="shared" si="1"/>
        <v>#DIV/0!</v>
      </c>
    </row>
    <row r="20" spans="2:16" ht="30" customHeight="1" x14ac:dyDescent="0.25">
      <c r="B20" s="31" t="s">
        <v>6</v>
      </c>
      <c r="C20" s="31" t="s">
        <v>64</v>
      </c>
      <c r="D20" s="32"/>
      <c r="E20" s="33"/>
      <c r="F20" s="48" t="e">
        <f>HVA[[#This Row],[Previous Occurrences]]/E20</f>
        <v>#DIV/0!</v>
      </c>
      <c r="G20" s="33"/>
      <c r="H20" s="34"/>
      <c r="I20" s="49" t="e">
        <f t="shared" si="0"/>
        <v>#DIV/0!</v>
      </c>
      <c r="J20" s="55"/>
      <c r="K20" s="56"/>
      <c r="L20" s="35"/>
      <c r="M20" s="35"/>
      <c r="N20" s="35"/>
      <c r="O20" s="35"/>
      <c r="P20" s="13" t="e">
        <f t="shared" si="1"/>
        <v>#DIV/0!</v>
      </c>
    </row>
    <row r="21" spans="2:16" ht="30" customHeight="1" x14ac:dyDescent="0.25">
      <c r="B21" s="31" t="s">
        <v>6</v>
      </c>
      <c r="C21" s="31" t="s">
        <v>36</v>
      </c>
      <c r="D21" s="32"/>
      <c r="E21" s="33"/>
      <c r="F21" s="48" t="e">
        <f>HVA[[#This Row],[Previous Occurrences]]/E21</f>
        <v>#DIV/0!</v>
      </c>
      <c r="G21" s="33"/>
      <c r="H21" s="34"/>
      <c r="I21" s="49" t="e">
        <f t="shared" si="0"/>
        <v>#DIV/0!</v>
      </c>
      <c r="J21" s="55"/>
      <c r="K21" s="56"/>
      <c r="L21" s="35"/>
      <c r="M21" s="35"/>
      <c r="N21" s="35"/>
      <c r="O21" s="35"/>
      <c r="P21" s="13" t="e">
        <f t="shared" si="1"/>
        <v>#DIV/0!</v>
      </c>
    </row>
    <row r="22" spans="2:16" ht="30" customHeight="1" x14ac:dyDescent="0.25">
      <c r="B22" s="31" t="s">
        <v>6</v>
      </c>
      <c r="C22" s="31" t="s">
        <v>215</v>
      </c>
      <c r="D22" s="32"/>
      <c r="E22" s="33"/>
      <c r="F22" s="48" t="e">
        <f>HVA[[#This Row],[Previous Occurrences]]/E22</f>
        <v>#DIV/0!</v>
      </c>
      <c r="G22" s="33"/>
      <c r="H22" s="34"/>
      <c r="I22" s="49" t="e">
        <f t="shared" si="0"/>
        <v>#DIV/0!</v>
      </c>
      <c r="J22" s="55"/>
      <c r="K22" s="56"/>
      <c r="L22" s="35"/>
      <c r="M22" s="35"/>
      <c r="N22" s="35"/>
      <c r="O22" s="35"/>
      <c r="P22" s="13" t="e">
        <f t="shared" si="1"/>
        <v>#DIV/0!</v>
      </c>
    </row>
    <row r="23" spans="2:16" ht="30" customHeight="1" x14ac:dyDescent="0.25">
      <c r="B23" s="31" t="s">
        <v>6</v>
      </c>
      <c r="C23" s="31" t="s">
        <v>38</v>
      </c>
      <c r="D23" s="32"/>
      <c r="E23" s="33"/>
      <c r="F23" s="48" t="e">
        <f>HVA[[#This Row],[Previous Occurrences]]/E23</f>
        <v>#DIV/0!</v>
      </c>
      <c r="G23" s="33"/>
      <c r="H23" s="34"/>
      <c r="I23" s="49" t="e">
        <f t="shared" si="0"/>
        <v>#DIV/0!</v>
      </c>
      <c r="J23" s="55"/>
      <c r="K23" s="56"/>
      <c r="L23" s="35"/>
      <c r="M23" s="35"/>
      <c r="N23" s="35"/>
      <c r="O23" s="35"/>
      <c r="P23" s="13" t="e">
        <f t="shared" si="1"/>
        <v>#DIV/0!</v>
      </c>
    </row>
    <row r="24" spans="2:16" ht="30" customHeight="1" x14ac:dyDescent="0.25">
      <c r="B24" s="31" t="s">
        <v>3</v>
      </c>
      <c r="C24" s="31" t="s">
        <v>49</v>
      </c>
      <c r="D24" s="32"/>
      <c r="E24" s="33"/>
      <c r="F24" s="48" t="e">
        <f>HVA[[#This Row],[Previous Occurrences]]/E24</f>
        <v>#DIV/0!</v>
      </c>
      <c r="G24" s="33"/>
      <c r="H24" s="34"/>
      <c r="I24" s="49" t="e">
        <f t="shared" si="0"/>
        <v>#DIV/0!</v>
      </c>
      <c r="J24" s="55"/>
      <c r="K24" s="56"/>
      <c r="L24" s="35"/>
      <c r="M24" s="35"/>
      <c r="N24" s="35"/>
      <c r="O24" s="35"/>
      <c r="P24" s="13" t="e">
        <f t="shared" si="1"/>
        <v>#DIV/0!</v>
      </c>
    </row>
    <row r="25" spans="2:16" ht="30" customHeight="1" x14ac:dyDescent="0.25">
      <c r="B25" s="31" t="s">
        <v>3</v>
      </c>
      <c r="C25" s="31" t="s">
        <v>50</v>
      </c>
      <c r="D25" s="32"/>
      <c r="E25" s="33"/>
      <c r="F25" s="48" t="e">
        <f>HVA[[#This Row],[Previous Occurrences]]/E25</f>
        <v>#DIV/0!</v>
      </c>
      <c r="G25" s="33"/>
      <c r="H25" s="34"/>
      <c r="I25" s="49" t="e">
        <f t="shared" si="0"/>
        <v>#DIV/0!</v>
      </c>
      <c r="J25" s="55"/>
      <c r="K25" s="56"/>
      <c r="L25" s="35"/>
      <c r="M25" s="35"/>
      <c r="N25" s="35"/>
      <c r="O25" s="35"/>
      <c r="P25" s="13" t="e">
        <f t="shared" si="1"/>
        <v>#DIV/0!</v>
      </c>
    </row>
    <row r="26" spans="2:16" ht="30" customHeight="1" x14ac:dyDescent="0.25">
      <c r="B26" s="31" t="s">
        <v>3</v>
      </c>
      <c r="C26" s="31" t="s">
        <v>119</v>
      </c>
      <c r="D26" s="32"/>
      <c r="E26" s="33"/>
      <c r="F26" s="48" t="e">
        <f>HVA[[#This Row],[Previous Occurrences]]/E26</f>
        <v>#DIV/0!</v>
      </c>
      <c r="G26" s="33"/>
      <c r="H26" s="34"/>
      <c r="I26" s="49" t="e">
        <f t="shared" si="0"/>
        <v>#DIV/0!</v>
      </c>
      <c r="J26" s="55"/>
      <c r="K26" s="56"/>
      <c r="L26" s="35"/>
      <c r="M26" s="35"/>
      <c r="N26" s="35"/>
      <c r="O26" s="35"/>
      <c r="P26" s="13" t="e">
        <f t="shared" si="1"/>
        <v>#DIV/0!</v>
      </c>
    </row>
    <row r="27" spans="2:16" ht="30" customHeight="1" x14ac:dyDescent="0.25">
      <c r="B27" s="31" t="s">
        <v>3</v>
      </c>
      <c r="C27" s="31" t="s">
        <v>46</v>
      </c>
      <c r="D27" s="32"/>
      <c r="E27" s="33"/>
      <c r="F27" s="48" t="e">
        <f>HVA[[#This Row],[Previous Occurrences]]/E27</f>
        <v>#DIV/0!</v>
      </c>
      <c r="G27" s="33"/>
      <c r="H27" s="34"/>
      <c r="I27" s="49" t="e">
        <f t="shared" si="0"/>
        <v>#DIV/0!</v>
      </c>
      <c r="J27" s="55"/>
      <c r="K27" s="56"/>
      <c r="L27" s="35"/>
      <c r="M27" s="35"/>
      <c r="N27" s="35"/>
      <c r="O27" s="35"/>
      <c r="P27" s="13" t="e">
        <f t="shared" si="1"/>
        <v>#DIV/0!</v>
      </c>
    </row>
    <row r="28" spans="2:16" ht="30" customHeight="1" x14ac:dyDescent="0.25">
      <c r="B28" s="31" t="s">
        <v>6</v>
      </c>
      <c r="C28" s="31" t="s">
        <v>62</v>
      </c>
      <c r="D28" s="32"/>
      <c r="E28" s="33"/>
      <c r="F28" s="48" t="e">
        <f>HVA[[#This Row],[Previous Occurrences]]/E28</f>
        <v>#DIV/0!</v>
      </c>
      <c r="G28" s="33"/>
      <c r="H28" s="34"/>
      <c r="I28" s="49" t="e">
        <f t="shared" si="0"/>
        <v>#DIV/0!</v>
      </c>
      <c r="J28" s="55"/>
      <c r="K28" s="56"/>
      <c r="L28" s="35"/>
      <c r="M28" s="35"/>
      <c r="N28" s="35"/>
      <c r="O28" s="35"/>
      <c r="P28" s="13" t="e">
        <f t="shared" si="1"/>
        <v>#DIV/0!</v>
      </c>
    </row>
    <row r="29" spans="2:16" ht="30" customHeight="1" x14ac:dyDescent="0.25">
      <c r="B29" s="31" t="s">
        <v>7</v>
      </c>
      <c r="C29" s="31" t="s">
        <v>54</v>
      </c>
      <c r="D29" s="32"/>
      <c r="E29" s="33"/>
      <c r="F29" s="48" t="e">
        <f>HVA[[#This Row],[Previous Occurrences]]/E29</f>
        <v>#DIV/0!</v>
      </c>
      <c r="G29" s="33"/>
      <c r="H29" s="34"/>
      <c r="I29" s="49" t="e">
        <f t="shared" si="0"/>
        <v>#DIV/0!</v>
      </c>
      <c r="J29" s="55"/>
      <c r="K29" s="56"/>
      <c r="L29" s="35"/>
      <c r="M29" s="35"/>
      <c r="N29" s="35"/>
      <c r="O29" s="35"/>
      <c r="P29" s="13" t="e">
        <f t="shared" si="1"/>
        <v>#DIV/0!</v>
      </c>
    </row>
    <row r="30" spans="2:16" ht="30" customHeight="1" x14ac:dyDescent="0.25">
      <c r="B30" s="31" t="s">
        <v>4</v>
      </c>
      <c r="C30" s="31" t="s">
        <v>58</v>
      </c>
      <c r="D30" s="32"/>
      <c r="E30" s="33"/>
      <c r="F30" s="48" t="e">
        <f>HVA[[#This Row],[Previous Occurrences]]/E30</f>
        <v>#DIV/0!</v>
      </c>
      <c r="G30" s="33"/>
      <c r="H30" s="34"/>
      <c r="I30" s="49" t="e">
        <f t="shared" si="0"/>
        <v>#DIV/0!</v>
      </c>
      <c r="J30" s="55"/>
      <c r="K30" s="56"/>
      <c r="L30" s="35"/>
      <c r="M30" s="35"/>
      <c r="N30" s="35"/>
      <c r="O30" s="35"/>
      <c r="P30" s="13" t="e">
        <f t="shared" si="1"/>
        <v>#DIV/0!</v>
      </c>
    </row>
    <row r="31" spans="2:16" ht="30" customHeight="1" x14ac:dyDescent="0.25">
      <c r="B31" s="31" t="s">
        <v>6</v>
      </c>
      <c r="C31" s="31" t="s">
        <v>40</v>
      </c>
      <c r="D31" s="32"/>
      <c r="E31" s="33"/>
      <c r="F31" s="48" t="e">
        <f>HVA[[#This Row],[Previous Occurrences]]/E31</f>
        <v>#DIV/0!</v>
      </c>
      <c r="G31" s="33"/>
      <c r="H31" s="34"/>
      <c r="I31" s="49" t="e">
        <f t="shared" si="0"/>
        <v>#DIV/0!</v>
      </c>
      <c r="J31" s="55"/>
      <c r="K31" s="56"/>
      <c r="L31" s="35"/>
      <c r="M31" s="35"/>
      <c r="N31" s="35"/>
      <c r="O31" s="35"/>
      <c r="P31" s="13" t="e">
        <f t="shared" si="1"/>
        <v>#DIV/0!</v>
      </c>
    </row>
    <row r="32" spans="2:16" ht="30" customHeight="1" x14ac:dyDescent="0.25">
      <c r="B32" s="31" t="s">
        <v>3</v>
      </c>
      <c r="C32" s="31" t="s">
        <v>51</v>
      </c>
      <c r="D32" s="32"/>
      <c r="E32" s="33"/>
      <c r="F32" s="48" t="e">
        <f>HVA[[#This Row],[Previous Occurrences]]/E32</f>
        <v>#DIV/0!</v>
      </c>
      <c r="G32" s="33"/>
      <c r="H32" s="34"/>
      <c r="I32" s="49" t="e">
        <f t="shared" si="0"/>
        <v>#DIV/0!</v>
      </c>
      <c r="J32" s="55"/>
      <c r="K32" s="56"/>
      <c r="L32" s="35"/>
      <c r="M32" s="35"/>
      <c r="N32" s="35"/>
      <c r="O32" s="35"/>
      <c r="P32" s="13" t="e">
        <f t="shared" si="1"/>
        <v>#DIV/0!</v>
      </c>
    </row>
    <row r="33" spans="2:16" ht="30" customHeight="1" x14ac:dyDescent="0.25">
      <c r="B33" s="31" t="s">
        <v>6</v>
      </c>
      <c r="C33" s="31" t="s">
        <v>61</v>
      </c>
      <c r="D33" s="32"/>
      <c r="E33" s="33"/>
      <c r="F33" s="48" t="e">
        <f>HVA[[#This Row],[Previous Occurrences]]/E33</f>
        <v>#DIV/0!</v>
      </c>
      <c r="G33" s="33"/>
      <c r="H33" s="34"/>
      <c r="I33" s="49" t="e">
        <f t="shared" si="0"/>
        <v>#DIV/0!</v>
      </c>
      <c r="J33" s="55"/>
      <c r="K33" s="56"/>
      <c r="L33" s="35"/>
      <c r="M33" s="35"/>
      <c r="N33" s="35"/>
      <c r="O33" s="35"/>
      <c r="P33" s="13" t="e">
        <f t="shared" si="1"/>
        <v>#DIV/0!</v>
      </c>
    </row>
    <row r="34" spans="2:16" ht="45.75" customHeight="1" x14ac:dyDescent="0.25">
      <c r="B34" s="31" t="s">
        <v>7</v>
      </c>
      <c r="C34" s="31" t="s">
        <v>56</v>
      </c>
      <c r="D34" s="32"/>
      <c r="E34" s="33"/>
      <c r="F34" s="48" t="e">
        <f>HVA[[#This Row],[Previous Occurrences]]/E34</f>
        <v>#DIV/0!</v>
      </c>
      <c r="G34" s="33"/>
      <c r="H34" s="34"/>
      <c r="I34" s="49" t="e">
        <f t="shared" si="0"/>
        <v>#DIV/0!</v>
      </c>
      <c r="J34" s="55"/>
      <c r="K34" s="56"/>
      <c r="L34" s="35"/>
      <c r="M34" s="35"/>
      <c r="N34" s="35"/>
      <c r="O34" s="35"/>
      <c r="P34" s="13" t="e">
        <f t="shared" si="1"/>
        <v>#DIV/0!</v>
      </c>
    </row>
    <row r="35" spans="2:16" ht="30" customHeight="1" x14ac:dyDescent="0.25">
      <c r="B35" s="31" t="s">
        <v>6</v>
      </c>
      <c r="C35" s="31" t="s">
        <v>65</v>
      </c>
      <c r="D35" s="32"/>
      <c r="E35" s="33"/>
      <c r="F35" s="48" t="e">
        <f>HVA[[#This Row],[Previous Occurrences]]/E35</f>
        <v>#DIV/0!</v>
      </c>
      <c r="G35" s="33"/>
      <c r="H35" s="34"/>
      <c r="I35" s="49" t="e">
        <f t="shared" si="0"/>
        <v>#DIV/0!</v>
      </c>
      <c r="J35" s="55"/>
      <c r="K35" s="56"/>
      <c r="L35" s="35"/>
      <c r="M35" s="35"/>
      <c r="N35" s="35"/>
      <c r="O35" s="35"/>
      <c r="P35" s="13" t="e">
        <f t="shared" si="1"/>
        <v>#DIV/0!</v>
      </c>
    </row>
    <row r="36" spans="2:16" ht="30" customHeight="1" x14ac:dyDescent="0.25">
      <c r="B36" s="31" t="s">
        <v>4</v>
      </c>
      <c r="C36" s="31" t="s">
        <v>33</v>
      </c>
      <c r="D36" s="32"/>
      <c r="E36" s="33"/>
      <c r="F36" s="48" t="e">
        <f>HVA[[#This Row],[Previous Occurrences]]/E36</f>
        <v>#DIV/0!</v>
      </c>
      <c r="G36" s="33"/>
      <c r="H36" s="34"/>
      <c r="I36" s="49" t="e">
        <f t="shared" si="0"/>
        <v>#DIV/0!</v>
      </c>
      <c r="J36" s="55"/>
      <c r="K36" s="56"/>
      <c r="L36" s="35"/>
      <c r="M36" s="35"/>
      <c r="N36" s="35"/>
      <c r="O36" s="35"/>
      <c r="P36" s="13" t="e">
        <f t="shared" si="1"/>
        <v>#DIV/0!</v>
      </c>
    </row>
    <row r="37" spans="2:16" ht="30" customHeight="1" x14ac:dyDescent="0.25">
      <c r="B37" s="31" t="s">
        <v>7</v>
      </c>
      <c r="C37" s="31" t="s">
        <v>57</v>
      </c>
      <c r="D37" s="32"/>
      <c r="E37" s="33"/>
      <c r="F37" s="48" t="e">
        <f>HVA[[#This Row],[Previous Occurrences]]/E37</f>
        <v>#DIV/0!</v>
      </c>
      <c r="G37" s="33"/>
      <c r="H37" s="34"/>
      <c r="I37" s="49" t="e">
        <f t="shared" si="0"/>
        <v>#DIV/0!</v>
      </c>
      <c r="J37" s="55"/>
      <c r="K37" s="56"/>
      <c r="L37" s="35"/>
      <c r="M37" s="35"/>
      <c r="N37" s="35"/>
      <c r="O37" s="35"/>
      <c r="P37" s="13" t="e">
        <f t="shared" si="1"/>
        <v>#DIV/0!</v>
      </c>
    </row>
    <row r="38" spans="2:16" ht="30" customHeight="1" x14ac:dyDescent="0.25">
      <c r="B38" s="31" t="s">
        <v>6</v>
      </c>
      <c r="C38" s="31" t="s">
        <v>63</v>
      </c>
      <c r="D38" s="32"/>
      <c r="E38" s="33"/>
      <c r="F38" s="48" t="e">
        <f>HVA[[#This Row],[Previous Occurrences]]/E38</f>
        <v>#DIV/0!</v>
      </c>
      <c r="G38" s="33"/>
      <c r="H38" s="34"/>
      <c r="I38" s="49" t="e">
        <f t="shared" si="0"/>
        <v>#DIV/0!</v>
      </c>
      <c r="J38" s="55"/>
      <c r="K38" s="56"/>
      <c r="L38" s="35"/>
      <c r="M38" s="35"/>
      <c r="N38" s="35"/>
      <c r="O38" s="35"/>
      <c r="P38" s="13" t="e">
        <f t="shared" si="1"/>
        <v>#DIV/0!</v>
      </c>
    </row>
    <row r="39" spans="2:16" ht="30" customHeight="1" x14ac:dyDescent="0.25">
      <c r="B39" s="31" t="s">
        <v>3</v>
      </c>
      <c r="C39" s="31" t="s">
        <v>67</v>
      </c>
      <c r="D39" s="32"/>
      <c r="E39" s="33"/>
      <c r="F39" s="48" t="e">
        <f>HVA[[#This Row],[Previous Occurrences]]/E39</f>
        <v>#DIV/0!</v>
      </c>
      <c r="G39" s="33"/>
      <c r="H39" s="34"/>
      <c r="I39" s="49" t="e">
        <f t="shared" si="0"/>
        <v>#DIV/0!</v>
      </c>
      <c r="J39" s="55"/>
      <c r="K39" s="56"/>
      <c r="L39" s="35"/>
      <c r="M39" s="35"/>
      <c r="N39" s="35"/>
      <c r="O39" s="35"/>
      <c r="P39" s="13" t="e">
        <f t="shared" si="1"/>
        <v>#DIV/0!</v>
      </c>
    </row>
    <row r="40" spans="2:16" ht="30" customHeight="1" x14ac:dyDescent="0.25">
      <c r="B40" s="31" t="s">
        <v>3</v>
      </c>
      <c r="C40" s="31" t="s">
        <v>47</v>
      </c>
      <c r="D40" s="32"/>
      <c r="E40" s="33"/>
      <c r="F40" s="48" t="e">
        <f>HVA[[#This Row],[Previous Occurrences]]/E40</f>
        <v>#DIV/0!</v>
      </c>
      <c r="G40" s="33"/>
      <c r="H40" s="34"/>
      <c r="I40" s="49" t="e">
        <f t="shared" si="0"/>
        <v>#DIV/0!</v>
      </c>
      <c r="J40" s="55"/>
      <c r="K40" s="56"/>
      <c r="L40" s="35"/>
      <c r="M40" s="35"/>
      <c r="N40" s="35"/>
      <c r="O40" s="35"/>
      <c r="P40" s="13" t="e">
        <f t="shared" si="1"/>
        <v>#DIV/0!</v>
      </c>
    </row>
    <row r="41" spans="2:16" ht="30" customHeight="1" x14ac:dyDescent="0.25">
      <c r="B41" s="31" t="s">
        <v>6</v>
      </c>
      <c r="C41" s="31" t="s">
        <v>39</v>
      </c>
      <c r="D41" s="32"/>
      <c r="E41" s="33"/>
      <c r="F41" s="48" t="e">
        <f>HVA[[#This Row],[Previous Occurrences]]/E41</f>
        <v>#DIV/0!</v>
      </c>
      <c r="G41" s="33"/>
      <c r="H41" s="34"/>
      <c r="I41" s="49" t="e">
        <f t="shared" si="0"/>
        <v>#DIV/0!</v>
      </c>
      <c r="J41" s="55"/>
      <c r="K41" s="56"/>
      <c r="L41" s="35"/>
      <c r="M41" s="35"/>
      <c r="N41" s="35"/>
      <c r="O41" s="35"/>
      <c r="P41" s="13" t="e">
        <f t="shared" si="1"/>
        <v>#DIV/0!</v>
      </c>
    </row>
    <row r="42" spans="2:16" ht="30" customHeight="1" x14ac:dyDescent="0.25">
      <c r="B42" s="31" t="s">
        <v>6</v>
      </c>
      <c r="C42" s="31" t="s">
        <v>41</v>
      </c>
      <c r="D42" s="32"/>
      <c r="E42" s="33"/>
      <c r="F42" s="48" t="e">
        <f>HVA[[#This Row],[Previous Occurrences]]/E42</f>
        <v>#DIV/0!</v>
      </c>
      <c r="G42" s="33"/>
      <c r="H42" s="34"/>
      <c r="I42" s="49" t="e">
        <f t="shared" si="0"/>
        <v>#DIV/0!</v>
      </c>
      <c r="J42" s="55"/>
      <c r="K42" s="56"/>
      <c r="L42" s="35"/>
      <c r="M42" s="35"/>
      <c r="N42" s="35"/>
      <c r="O42" s="35"/>
      <c r="P42" s="13" t="e">
        <f t="shared" si="1"/>
        <v>#DIV/0!</v>
      </c>
    </row>
    <row r="43" spans="2:16" ht="30" customHeight="1" x14ac:dyDescent="0.25">
      <c r="B43" s="31" t="s">
        <v>6</v>
      </c>
      <c r="C43" s="31" t="s">
        <v>214</v>
      </c>
      <c r="D43" s="32"/>
      <c r="E43" s="33"/>
      <c r="F43" s="48" t="e">
        <f>HVA[[#This Row],[Previous Occurrences]]/E43</f>
        <v>#DIV/0!</v>
      </c>
      <c r="G43" s="33"/>
      <c r="H43" s="34"/>
      <c r="I43" s="49" t="e">
        <f t="shared" si="0"/>
        <v>#DIV/0!</v>
      </c>
      <c r="J43" s="55"/>
      <c r="K43" s="56"/>
      <c r="L43" s="35"/>
      <c r="M43" s="35"/>
      <c r="N43" s="35"/>
      <c r="O43" s="35"/>
      <c r="P43" s="13" t="e">
        <f t="shared" si="1"/>
        <v>#DIV/0!</v>
      </c>
    </row>
    <row r="44" spans="2:16" ht="30" customHeight="1" x14ac:dyDescent="0.25">
      <c r="B44" s="31" t="s">
        <v>3</v>
      </c>
      <c r="C44" s="31" t="s">
        <v>52</v>
      </c>
      <c r="D44" s="32"/>
      <c r="E44" s="33"/>
      <c r="F44" s="48" t="e">
        <f>HVA[[#This Row],[Previous Occurrences]]/E44</f>
        <v>#DIV/0!</v>
      </c>
      <c r="G44" s="33"/>
      <c r="H44" s="34"/>
      <c r="I44" s="49" t="e">
        <f t="shared" si="0"/>
        <v>#DIV/0!</v>
      </c>
      <c r="J44" s="55"/>
      <c r="K44" s="56"/>
      <c r="L44" s="35"/>
      <c r="M44" s="35"/>
      <c r="N44" s="35"/>
      <c r="O44" s="35"/>
      <c r="P44" s="13" t="e">
        <f t="shared" si="1"/>
        <v>#DIV/0!</v>
      </c>
    </row>
    <row r="45" spans="2:16" ht="30" customHeight="1" x14ac:dyDescent="0.25">
      <c r="B45" s="31" t="s">
        <v>7</v>
      </c>
      <c r="C45" s="31" t="s">
        <v>45</v>
      </c>
      <c r="D45" s="32"/>
      <c r="E45" s="33"/>
      <c r="F45" s="48" t="e">
        <f>HVA[[#This Row],[Previous Occurrences]]/E45</f>
        <v>#DIV/0!</v>
      </c>
      <c r="G45" s="33"/>
      <c r="H45" s="34"/>
      <c r="I45" s="49" t="e">
        <f t="shared" si="0"/>
        <v>#DIV/0!</v>
      </c>
      <c r="J45" s="55"/>
      <c r="K45" s="56"/>
      <c r="L45" s="35"/>
      <c r="M45" s="35"/>
      <c r="N45" s="35"/>
      <c r="O45" s="35"/>
      <c r="P45" s="13" t="e">
        <f t="shared" si="1"/>
        <v>#DIV/0!</v>
      </c>
    </row>
    <row r="46" spans="2:16" ht="30" customHeight="1" x14ac:dyDescent="0.25">
      <c r="B46" s="31" t="s">
        <v>6</v>
      </c>
      <c r="C46" s="31" t="s">
        <v>37</v>
      </c>
      <c r="D46" s="32"/>
      <c r="E46" s="33"/>
      <c r="F46" s="48" t="e">
        <f>HVA[[#This Row],[Previous Occurrences]]/E46</f>
        <v>#DIV/0!</v>
      </c>
      <c r="G46" s="33"/>
      <c r="H46" s="34"/>
      <c r="I46" s="49" t="e">
        <f t="shared" si="0"/>
        <v>#DIV/0!</v>
      </c>
      <c r="J46" s="55"/>
      <c r="K46" s="56"/>
      <c r="L46" s="35"/>
      <c r="M46" s="35"/>
      <c r="N46" s="35"/>
      <c r="O46" s="35"/>
      <c r="P46" s="13" t="e">
        <f t="shared" si="1"/>
        <v>#DIV/0!</v>
      </c>
    </row>
    <row r="47" spans="2:16" ht="30" customHeight="1" x14ac:dyDescent="0.25">
      <c r="B47" s="31" t="s">
        <v>6</v>
      </c>
      <c r="C47" s="31" t="s">
        <v>60</v>
      </c>
      <c r="D47" s="32"/>
      <c r="E47" s="33"/>
      <c r="F47" s="48" t="e">
        <f>HVA[[#This Row],[Previous Occurrences]]/E47</f>
        <v>#DIV/0!</v>
      </c>
      <c r="G47" s="33"/>
      <c r="H47" s="34"/>
      <c r="I47" s="49" t="e">
        <f t="shared" si="0"/>
        <v>#DIV/0!</v>
      </c>
      <c r="J47" s="55"/>
      <c r="K47" s="56"/>
      <c r="L47" s="35"/>
      <c r="M47" s="35"/>
      <c r="N47" s="35"/>
      <c r="O47" s="35"/>
      <c r="P47" s="13" t="e">
        <f t="shared" si="1"/>
        <v>#DIV/0!</v>
      </c>
    </row>
    <row r="48" spans="2:16" ht="30" customHeight="1" x14ac:dyDescent="0.25">
      <c r="B48" s="31" t="s">
        <v>4</v>
      </c>
      <c r="C48" s="31" t="s">
        <v>31</v>
      </c>
      <c r="D48" s="32"/>
      <c r="E48" s="33"/>
      <c r="F48" s="48" t="e">
        <f>HVA[[#This Row],[Previous Occurrences]]/E48</f>
        <v>#DIV/0!</v>
      </c>
      <c r="G48" s="33"/>
      <c r="H48" s="34"/>
      <c r="I48" s="49" t="e">
        <f t="shared" si="0"/>
        <v>#DIV/0!</v>
      </c>
      <c r="J48" s="55"/>
      <c r="K48" s="56"/>
      <c r="L48" s="35"/>
      <c r="M48" s="35"/>
      <c r="N48" s="35"/>
      <c r="O48" s="35"/>
      <c r="P48" s="13" t="e">
        <f t="shared" si="1"/>
        <v>#DIV/0!</v>
      </c>
    </row>
    <row r="49" spans="2:16" ht="30" customHeight="1" x14ac:dyDescent="0.25">
      <c r="B49" s="31" t="s">
        <v>4</v>
      </c>
      <c r="C49" s="31" t="s">
        <v>32</v>
      </c>
      <c r="D49" s="32"/>
      <c r="E49" s="33"/>
      <c r="F49" s="48" t="e">
        <f>HVA[[#This Row],[Previous Occurrences]]/E49</f>
        <v>#DIV/0!</v>
      </c>
      <c r="G49" s="33"/>
      <c r="H49" s="34"/>
      <c r="I49" s="49" t="e">
        <f t="shared" si="0"/>
        <v>#DIV/0!</v>
      </c>
      <c r="J49" s="55"/>
      <c r="K49" s="56"/>
      <c r="L49" s="35"/>
      <c r="M49" s="35"/>
      <c r="N49" s="35"/>
      <c r="O49" s="35"/>
      <c r="P49" s="13" t="e">
        <f t="shared" si="1"/>
        <v>#DIV/0!</v>
      </c>
    </row>
    <row r="50" spans="2:16" ht="30" customHeight="1" x14ac:dyDescent="0.25">
      <c r="B50" s="31" t="s">
        <v>4</v>
      </c>
      <c r="C50" s="31" t="s">
        <v>34</v>
      </c>
      <c r="D50" s="32"/>
      <c r="E50" s="33"/>
      <c r="F50" s="48" t="e">
        <f>HVA[[#This Row],[Previous Occurrences]]/E50</f>
        <v>#DIV/0!</v>
      </c>
      <c r="G50" s="33"/>
      <c r="H50" s="34"/>
      <c r="I50" s="49" t="e">
        <f t="shared" si="0"/>
        <v>#DIV/0!</v>
      </c>
      <c r="J50" s="55"/>
      <c r="K50" s="56"/>
      <c r="L50" s="35"/>
      <c r="M50" s="35"/>
      <c r="N50" s="35"/>
      <c r="O50" s="35"/>
      <c r="P50" s="13" t="e">
        <f t="shared" si="1"/>
        <v>#DIV/0!</v>
      </c>
    </row>
    <row r="51" spans="2:16" ht="30" customHeight="1" x14ac:dyDescent="0.25">
      <c r="B51" s="27">
        <f>SUBTOTAL(103,HVA[Category])</f>
        <v>46</v>
      </c>
      <c r="C51" s="27">
        <f>SUBTOTAL(103,HVA[[Hazard Event ]])</f>
        <v>46</v>
      </c>
      <c r="D51" s="22">
        <f>SUBTOTAL(109,HVA[Previous Occurrences])</f>
        <v>0</v>
      </c>
      <c r="E51" s="23">
        <f>SUBTOTAL(103,HVA[Previous Exposure Period])</f>
        <v>0</v>
      </c>
      <c r="F51" s="24" t="e">
        <f>SUBTOTAL(101,HVA[[Exposure Probability ]])</f>
        <v>#DIV/0!</v>
      </c>
      <c r="G51" s="25" t="e">
        <f>SUBTOTAL(101,HVA[[Predicted Exposure Period ]])</f>
        <v>#DIV/0!</v>
      </c>
      <c r="H51" s="25" t="e">
        <f>SUBTOTAL(101,HVA[Avg Occurrence per Sample Exposure2])</f>
        <v>#DIV/0!</v>
      </c>
      <c r="I51" s="28" t="e">
        <f>SUBTOTAL(101,HVA[Likelihood of Occurrence])</f>
        <v>#DIV/0!</v>
      </c>
      <c r="J51" s="25" t="e">
        <f>SUBTOTAL(101,HVA[Likelihood Score (Q1)])</f>
        <v>#DIV/0!</v>
      </c>
      <c r="K51" s="68" t="e">
        <f>SUBTOTAL(101,HVA[Premise Score      (Q2)])</f>
        <v>#DIV/0!</v>
      </c>
      <c r="L51" s="69" t="e">
        <f>SUBTOTAL(101,HVA[Internal Preparedness])</f>
        <v>#DIV/0!</v>
      </c>
      <c r="M51" s="69" t="e">
        <f>SUBTOTAL(101,HVA[[External Preparedness ]])</f>
        <v>#DIV/0!</v>
      </c>
      <c r="N51" s="69" t="e">
        <f>SUBTOTAL(101,HVA[Life Impact])</f>
        <v>#DIV/0!</v>
      </c>
      <c r="O51" s="69" t="e">
        <f>SUBTOTAL(101,HVA[[Business Impact ]])</f>
        <v>#DIV/0!</v>
      </c>
      <c r="P51" s="70" t="e">
        <f>AVERAGE(HVA[[Total      Vulnerability ]])</f>
        <v>#DIV/0!</v>
      </c>
    </row>
  </sheetData>
  <sheetProtection algorithmName="SHA-512" hashValue="R2jUGJjSOvcON9rMDYk1qT9P/6tzlwsy+oj4hSQ9iOwVKUgzBKen5LXrHZhadHbKqCjKi1/5u148PVps9Mh/Bw==" saltValue="Zkp8ojVjXgTBQDpMGaZscA==" spinCount="100000" sheet="1" formatCells="0" formatRows="0" deleteRows="0" selectLockedCells="1" sort="0" autoFilter="0" pivotTables="0"/>
  <mergeCells count="2">
    <mergeCell ref="K3:O3"/>
    <mergeCell ref="D3:J3"/>
  </mergeCells>
  <phoneticPr fontId="12" type="noConversion"/>
  <conditionalFormatting sqref="I5:I50">
    <cfRule type="colorScale" priority="1">
      <colorScale>
        <cfvo type="num" val="0"/>
        <cfvo type="num" val="0.5"/>
        <cfvo type="num" val="1"/>
        <color theme="0" tint="-4.9989318521683403E-2"/>
        <color rgb="FFFFEB84"/>
        <color rgb="FFFF0000"/>
      </colorScale>
    </cfRule>
  </conditionalFormatting>
  <dataValidations count="22">
    <dataValidation allowBlank="1" showInputMessage="1" showErrorMessage="1" prompt="Within the next 365 Days" sqref="J4" xr:uid="{00000000-0002-0000-0100-000003000000}"/>
    <dataValidation allowBlank="1" showInputMessage="1" showErrorMessage="1" prompt="Enter the exposure period in which the event occured in Days" sqref="E4" xr:uid="{00000000-0002-0000-0100-000004000000}"/>
    <dataValidation allowBlank="1" showInputMessage="1" showErrorMessage="1" prompt="Enter the number of previous occurence." sqref="D4" xr:uid="{00000000-0002-0000-0100-000005000000}"/>
    <dataValidation allowBlank="1" showInputMessage="1" showErrorMessage="1" prompt="Enter Description of the Hazard (Earthquake, Flooding, Generator Failure, Labor Action, etc.)" sqref="C4" xr:uid="{00000000-0002-0000-0100-000006000000}"/>
    <dataValidation allowBlank="1" showInputMessage="1" showErrorMessage="1" prompt="Select Type in this column under this heading. Press ALT+DOWN ARROW to open the drop-down list, then ENTER to make selection. Use heading filters to find specific entries" sqref="B4" xr:uid="{00000000-0002-0000-0100-000007000000}"/>
    <dataValidation allowBlank="1" showInputMessage="1" showErrorMessage="1" prompt="Company Name is automatically updated in this cell" sqref="B2" xr:uid="{00000000-0002-0000-0100-000008000000}"/>
    <dataValidation allowBlank="1" showInputMessage="1" showErrorMessage="1" prompt="Add company logo in this cell" sqref="P1:P3 M1:O2" xr:uid="{00000000-0002-0000-0100-000009000000}"/>
    <dataValidation allowBlank="1" showInputMessage="1" showErrorMessage="1" prompt="Title of this worksheet is automatically updated in this cell. Company Logo starts in cell H1" sqref="B1" xr:uid="{00000000-0002-0000-0100-00000A000000}"/>
    <dataValidation allowBlank="1" showInputMessage="1" showErrorMessage="1" prompt="Create a list of Sales revenue items in this worksheet. Total Sales Revenue is automatically calculated at the end of the Sales Revenue table" sqref="A1" xr:uid="{00000000-0002-0000-0100-00000B000000}"/>
    <dataValidation allowBlank="1" showInputMessage="1" showErrorMessage="1" prompt="Total Sales Revenue for the current period is automatically updated in cell at right" sqref="B3" xr:uid="{00000000-0002-0000-0100-00000C000000}"/>
    <dataValidation allowBlank="1" showInputMessage="1" showErrorMessage="1" prompt="Total Sales Revenue for the current period is automatically updated in thousands in cell below" sqref="C2" xr:uid="{00000000-0002-0000-0100-00000D000000}"/>
    <dataValidation allowBlank="1" showInputMessage="1" showErrorMessage="1" prompt="Enter this number in Days (365 = within current year, 730 = within next two years)" sqref="G4" xr:uid="{4156DFB6-79C8-46F0-9F0C-95D2EA4BB1A0}"/>
    <dataValidation allowBlank="1" showInputMessage="1" showErrorMessage="1" prompt="Impact to involving death or severe injury Humans, Animals, Plantlife" sqref="N4" xr:uid="{FC3594A1-B291-4361-9359-7B558DC1FA5F}"/>
    <dataValidation allowBlank="1" showInputMessage="1" showErrorMessage="1" prompt="Interruptions to organizational and essential functions" sqref="O4" xr:uid="{BD548890-5F2D-488D-93F9-0148034DB279}"/>
    <dataValidation allowBlank="1" showInputMessage="1" showErrorMessage="1" prompt="Enter average occurances within a sample (predicted value). Must be at least the value of 1." sqref="H4" xr:uid="{34859412-577E-4B09-9DA7-8A3AA5851AD7}"/>
    <dataValidation allowBlank="1" showInputMessage="1" showErrorMessage="1" prompt="P(r) within the predicted period" sqref="I4" xr:uid="{DF4D9B71-A7A1-416A-B78E-D737B28BA7B1}"/>
    <dataValidation allowBlank="1" showInputMessage="1" showErrorMessage="1" prompt="This score represents  your qualitative belief of the likelihood of occurence. " sqref="K4" xr:uid="{5A3806FB-5293-4343-B920-A02C50F4A093}"/>
    <dataValidation type="list" allowBlank="1" showInputMessage="1" showErrorMessage="1" sqref="G5:G50" xr:uid="{69F01DB7-F9CE-4751-84B0-79C048BEFC83}">
      <formula1>"365, 730"</formula1>
    </dataValidation>
    <dataValidation allowBlank="1" showInputMessage="1" showErrorMessage="1" promptTitle="Score" prompt="1 = Very Low   _x000a_2 = Low           _x000a_3 = Medium    _x000a_4 = High          _x000a_5 = Very High  " sqref="L5:M50" xr:uid="{E522543A-65EA-4241-9492-A1EC6CFBF70A}"/>
    <dataValidation allowBlank="1" showInputMessage="1" showErrorMessage="1" promptTitle="Score" prompt="1 = Very High   _x000a_2 = High           _x000a_3 = Medium    _x000a_4 = Low          _x000a_5 = Very Low  " sqref="N5:O50" xr:uid="{2E42E67C-B387-40CA-84AF-7B7A2B55F4AC}"/>
    <dataValidation allowBlank="1" showInputMessage="1" showErrorMessage="1" promptTitle="Score" prompt="5 = (0.0 - 0.2)_x000a_4 = (0.21 - 0.4)_x000a_3 = (0.41 - 0.6)_x000a_2 = (0.61 - 0.8)_x000a_1 = (0.81 - 1.0)" sqref="J5:J50" xr:uid="{FCCBCA96-5305-4F53-ACD9-BDD25ED8B3B9}"/>
    <dataValidation allowBlank="1" showInputMessage="1" showErrorMessage="1" promptTitle="Score" prompt="1 = Very High  _x000a_2 = Hgh           _x000a_3 = Medium    _x000a_4 = Low      _x000a_5 = Very Low" sqref="K5:K50" xr:uid="{80D59628-FD02-450A-B8B5-E5582F669579}"/>
  </dataValidations>
  <printOptions horizontalCentered="1"/>
  <pageMargins left="0.4" right="0.4" top="0.4" bottom="0.4" header="0.3" footer="0.3"/>
  <pageSetup scale="42"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entry from the list. Select CANCEL, then press ALT+DOWN ARROW to open the drop-down list, then ENTER to make selection" xr:uid="{AE69A060-EB3F-439A-9231-6CC2C1D1795E}">
          <x14:formula1>
            <xm:f>'HVA Categories'!$B:$B</xm:f>
          </x14:formula1>
          <xm:sqref>B5:B50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FBA56-8418-40BF-AA9D-D7CDDF4FF027}">
  <sheetPr>
    <tabColor theme="4" tint="-0.249977111117893"/>
    <pageSetUpPr fitToPage="1"/>
  </sheetPr>
  <dimension ref="B1:J26"/>
  <sheetViews>
    <sheetView showGridLines="0" topLeftCell="A2" zoomScaleNormal="100" workbookViewId="0">
      <selection activeCell="D5" sqref="D5"/>
    </sheetView>
  </sheetViews>
  <sheetFormatPr defaultRowHeight="30" customHeight="1" x14ac:dyDescent="0.25"/>
  <cols>
    <col min="1" max="1" width="2.7109375" customWidth="1"/>
    <col min="2" max="2" width="31.85546875" customWidth="1"/>
    <col min="3" max="3" width="52.85546875" customWidth="1"/>
    <col min="4" max="4" width="36.5703125" customWidth="1"/>
    <col min="5" max="5" width="17.85546875" customWidth="1"/>
    <col min="6" max="8" width="18.7109375" customWidth="1"/>
    <col min="9" max="9" width="21.28515625" customWidth="1"/>
    <col min="10" max="10" width="20.140625" customWidth="1"/>
    <col min="11" max="11" width="2.7109375" customWidth="1"/>
  </cols>
  <sheetData>
    <row r="1" spans="2:10" ht="21" x14ac:dyDescent="0.25">
      <c r="B1" s="4" t="str">
        <f>Workbook_Title</f>
        <v>Hazard Vulnerability / Business Impact Analysis Tool</v>
      </c>
    </row>
    <row r="2" spans="2:10" ht="16.5" x14ac:dyDescent="0.25">
      <c r="B2" s="1" t="str">
        <f>Company_Name</f>
        <v>HOSPITAL NAME HERE</v>
      </c>
    </row>
    <row r="3" spans="2:10" ht="39" customHeight="1" x14ac:dyDescent="0.25">
      <c r="B3" s="2"/>
      <c r="C3" s="5"/>
      <c r="F3" s="91" t="s">
        <v>102</v>
      </c>
      <c r="G3" s="91"/>
      <c r="H3" s="91"/>
      <c r="I3" s="91"/>
    </row>
    <row r="4" spans="2:10" ht="38.1" customHeight="1" x14ac:dyDescent="0.25">
      <c r="B4" s="15" t="s">
        <v>16</v>
      </c>
      <c r="C4" s="15" t="s">
        <v>0</v>
      </c>
      <c r="D4" s="15" t="s">
        <v>116</v>
      </c>
      <c r="E4" s="15" t="s">
        <v>106</v>
      </c>
      <c r="F4" s="15" t="s">
        <v>105</v>
      </c>
      <c r="G4" s="15" t="s">
        <v>101</v>
      </c>
      <c r="H4" s="15" t="s">
        <v>112</v>
      </c>
      <c r="I4" s="15" t="s">
        <v>107</v>
      </c>
      <c r="J4" s="15" t="s">
        <v>103</v>
      </c>
    </row>
    <row r="5" spans="2:10" ht="30" customHeight="1" x14ac:dyDescent="0.25">
      <c r="B5" s="31"/>
      <c r="C5" s="31"/>
      <c r="D5" s="37"/>
      <c r="E5" s="29" t="e" cm="1">
        <f t="array" ref="E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 s="36"/>
      <c r="G5" s="35"/>
      <c r="H5" s="35"/>
      <c r="I5" s="35"/>
      <c r="J5" s="13" t="e">
        <f t="shared" ref="J5:J25" si="0">SUM((E5)/((F5+G5+H5+I5)/20))/10</f>
        <v>#N/A</v>
      </c>
    </row>
    <row r="6" spans="2:10" ht="30" customHeight="1" x14ac:dyDescent="0.25">
      <c r="B6" s="31"/>
      <c r="C6" s="31"/>
      <c r="D6" s="37"/>
      <c r="E6" s="29" t="e" cm="1">
        <f t="array" ref="E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 s="35"/>
      <c r="G6" s="35"/>
      <c r="H6" s="35"/>
      <c r="I6" s="35"/>
      <c r="J6" s="57" t="e">
        <f t="shared" si="0"/>
        <v>#N/A</v>
      </c>
    </row>
    <row r="7" spans="2:10" ht="30" customHeight="1" x14ac:dyDescent="0.25">
      <c r="B7" s="31"/>
      <c r="C7" s="31"/>
      <c r="D7" s="37"/>
      <c r="E7" s="29" t="e" cm="1">
        <f t="array" ref="E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7" s="36"/>
      <c r="G7" s="35"/>
      <c r="H7" s="35"/>
      <c r="I7" s="35"/>
      <c r="J7" s="13" t="e">
        <f t="shared" si="0"/>
        <v>#N/A</v>
      </c>
    </row>
    <row r="8" spans="2:10" ht="30" customHeight="1" x14ac:dyDescent="0.25">
      <c r="B8" s="31"/>
      <c r="C8" s="31"/>
      <c r="D8" s="37"/>
      <c r="E8" s="29" t="e" cm="1">
        <f t="array" ref="E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8" s="36"/>
      <c r="G8" s="35"/>
      <c r="H8" s="35"/>
      <c r="I8" s="35"/>
      <c r="J8" s="13" t="e">
        <f t="shared" si="0"/>
        <v>#N/A</v>
      </c>
    </row>
    <row r="9" spans="2:10" ht="30" customHeight="1" x14ac:dyDescent="0.25">
      <c r="B9" s="31"/>
      <c r="C9" s="31"/>
      <c r="D9" s="37"/>
      <c r="E9" s="29" t="e" cm="1">
        <f t="array" ref="E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9" s="35"/>
      <c r="G9" s="35"/>
      <c r="H9" s="35"/>
      <c r="I9" s="35"/>
      <c r="J9" s="57" t="e">
        <f t="shared" si="0"/>
        <v>#N/A</v>
      </c>
    </row>
    <row r="10" spans="2:10" ht="30" customHeight="1" x14ac:dyDescent="0.25">
      <c r="B10" s="31"/>
      <c r="C10" s="31"/>
      <c r="D10" s="37"/>
      <c r="E10" s="29" t="e" cm="1">
        <f t="array" ref="E1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0" s="36"/>
      <c r="G10" s="35"/>
      <c r="H10" s="35"/>
      <c r="I10" s="35"/>
      <c r="J10" s="13" t="e">
        <f t="shared" si="0"/>
        <v>#N/A</v>
      </c>
    </row>
    <row r="11" spans="2:10" ht="30" customHeight="1" x14ac:dyDescent="0.25">
      <c r="B11" s="31"/>
      <c r="C11" s="31"/>
      <c r="D11" s="37"/>
      <c r="E11" s="29" t="e" cm="1">
        <f t="array" ref="E1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1" s="36"/>
      <c r="G11" s="35"/>
      <c r="H11" s="35"/>
      <c r="I11" s="35"/>
      <c r="J11" s="13" t="e">
        <f t="shared" si="0"/>
        <v>#N/A</v>
      </c>
    </row>
    <row r="12" spans="2:10" ht="30" customHeight="1" x14ac:dyDescent="0.25">
      <c r="B12" s="31"/>
      <c r="C12" s="31"/>
      <c r="D12" s="37"/>
      <c r="E12" s="29" t="e" cm="1">
        <f t="array" ref="E1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2" s="36"/>
      <c r="G12" s="35"/>
      <c r="H12" s="35"/>
      <c r="I12" s="35"/>
      <c r="J12" s="13" t="e">
        <f t="shared" si="0"/>
        <v>#N/A</v>
      </c>
    </row>
    <row r="13" spans="2:10" ht="30" customHeight="1" x14ac:dyDescent="0.25">
      <c r="B13" s="31"/>
      <c r="C13" s="31"/>
      <c r="D13" s="37"/>
      <c r="E13" s="29" t="e" cm="1">
        <f t="array" ref="E1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3" s="36"/>
      <c r="G13" s="35"/>
      <c r="H13" s="35"/>
      <c r="I13" s="35"/>
      <c r="J13" s="13" t="e">
        <f t="shared" si="0"/>
        <v>#N/A</v>
      </c>
    </row>
    <row r="14" spans="2:10" ht="30" customHeight="1" x14ac:dyDescent="0.25">
      <c r="B14" s="31"/>
      <c r="C14" s="31"/>
      <c r="D14" s="37"/>
      <c r="E14" s="29" t="e" cm="1">
        <f t="array" ref="E1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4" s="36"/>
      <c r="G14" s="35"/>
      <c r="H14" s="35"/>
      <c r="I14" s="35"/>
      <c r="J14" s="13" t="e">
        <f t="shared" si="0"/>
        <v>#N/A</v>
      </c>
    </row>
    <row r="15" spans="2:10" ht="30" customHeight="1" x14ac:dyDescent="0.25">
      <c r="B15" s="31"/>
      <c r="C15" s="31"/>
      <c r="D15" s="37"/>
      <c r="E15" s="29" t="e" cm="1">
        <f t="array" ref="E1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5" s="36"/>
      <c r="G15" s="35"/>
      <c r="H15" s="35"/>
      <c r="I15" s="35"/>
      <c r="J15" s="13" t="e">
        <f t="shared" si="0"/>
        <v>#N/A</v>
      </c>
    </row>
    <row r="16" spans="2:10" ht="30" customHeight="1" x14ac:dyDescent="0.25">
      <c r="B16" s="31"/>
      <c r="C16" s="31"/>
      <c r="D16" s="37"/>
      <c r="E16" s="29" t="e" cm="1">
        <f t="array" ref="E1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6" s="36"/>
      <c r="G16" s="35"/>
      <c r="H16" s="35"/>
      <c r="I16" s="35"/>
      <c r="J16" s="13" t="e">
        <f t="shared" si="0"/>
        <v>#N/A</v>
      </c>
    </row>
    <row r="17" spans="2:10" ht="30" customHeight="1" x14ac:dyDescent="0.25">
      <c r="B17" s="31"/>
      <c r="C17" s="31"/>
      <c r="D17" s="37"/>
      <c r="E17" s="29" t="e" cm="1">
        <f t="array" ref="E1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7" s="35"/>
      <c r="G17" s="35"/>
      <c r="H17" s="35"/>
      <c r="I17" s="35"/>
      <c r="J17" s="57" t="e">
        <f>SUM((E17)/((F17+G17+H17+I17)/20))/10</f>
        <v>#N/A</v>
      </c>
    </row>
    <row r="18" spans="2:10" ht="30" customHeight="1" x14ac:dyDescent="0.25">
      <c r="B18" s="31"/>
      <c r="C18" s="31"/>
      <c r="D18" s="37"/>
      <c r="E18" s="29" t="e" cm="1">
        <f t="array" ref="E1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8" s="35"/>
      <c r="G18" s="35"/>
      <c r="H18" s="35"/>
      <c r="I18" s="35"/>
      <c r="J18" s="57" t="e">
        <f t="shared" ref="J18:J19" si="1">SUM((E18)/((F18+G18+H18+I18)/20))/10</f>
        <v>#N/A</v>
      </c>
    </row>
    <row r="19" spans="2:10" ht="30" customHeight="1" x14ac:dyDescent="0.25">
      <c r="B19" s="31"/>
      <c r="C19" s="31"/>
      <c r="D19" s="37"/>
      <c r="E19" s="29" t="e" cm="1">
        <f t="array" ref="E1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9" s="35"/>
      <c r="G19" s="35"/>
      <c r="H19" s="35"/>
      <c r="I19" s="35"/>
      <c r="J19" s="57" t="e">
        <f t="shared" si="1"/>
        <v>#N/A</v>
      </c>
    </row>
    <row r="20" spans="2:10" ht="30" customHeight="1" x14ac:dyDescent="0.25">
      <c r="B20" s="31"/>
      <c r="C20" s="31"/>
      <c r="D20" s="37"/>
      <c r="E20" s="29" t="e" cm="1">
        <f t="array" ref="E2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0" s="35"/>
      <c r="G20" s="35"/>
      <c r="H20" s="35"/>
      <c r="I20" s="35"/>
      <c r="J20" s="57" t="e">
        <f t="shared" ref="J20:J21" si="2">SUM((E20)/((F20+G20+H20+I20)/20))/10</f>
        <v>#N/A</v>
      </c>
    </row>
    <row r="21" spans="2:10" ht="30" customHeight="1" x14ac:dyDescent="0.25">
      <c r="B21" s="31"/>
      <c r="C21" s="31"/>
      <c r="D21" s="37"/>
      <c r="E21" s="29" t="e" cm="1">
        <f t="array" ref="E2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1" s="35"/>
      <c r="G21" s="35"/>
      <c r="H21" s="35"/>
      <c r="I21" s="35"/>
      <c r="J21" s="57" t="e">
        <f t="shared" si="2"/>
        <v>#N/A</v>
      </c>
    </row>
    <row r="22" spans="2:10" ht="30" customHeight="1" x14ac:dyDescent="0.25">
      <c r="B22" s="31"/>
      <c r="C22" s="31"/>
      <c r="D22" s="37"/>
      <c r="E22" s="29" t="e" cm="1">
        <f t="array" ref="E2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2" s="35"/>
      <c r="G22" s="35"/>
      <c r="H22" s="35"/>
      <c r="I22" s="35"/>
      <c r="J22" s="57" t="e">
        <f t="shared" ref="J22:J23" si="3">SUM((E22)/((F22+G22+H22+I22)/20))/10</f>
        <v>#N/A</v>
      </c>
    </row>
    <row r="23" spans="2:10" ht="30" customHeight="1" x14ac:dyDescent="0.25">
      <c r="B23" s="31"/>
      <c r="C23" s="31"/>
      <c r="D23" s="37"/>
      <c r="E23" s="29" t="e" cm="1">
        <f t="array" ref="E2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3" s="35"/>
      <c r="G23" s="35"/>
      <c r="H23" s="35"/>
      <c r="I23" s="35"/>
      <c r="J23" s="57" t="e">
        <f t="shared" si="3"/>
        <v>#N/A</v>
      </c>
    </row>
    <row r="24" spans="2:10" ht="30" customHeight="1" x14ac:dyDescent="0.25">
      <c r="B24" s="31"/>
      <c r="C24" s="31"/>
      <c r="D24" s="37"/>
      <c r="E24" s="29" t="e" cm="1">
        <f t="array" ref="E2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4" s="35"/>
      <c r="G24" s="35"/>
      <c r="H24" s="35"/>
      <c r="I24" s="35"/>
      <c r="J24" s="57" t="e">
        <f>SUM((E24)/((F24+G24+H24+I24)/20))/10</f>
        <v>#N/A</v>
      </c>
    </row>
    <row r="25" spans="2:10" ht="30" customHeight="1" x14ac:dyDescent="0.25">
      <c r="B25" s="31"/>
      <c r="C25" s="31"/>
      <c r="D25" s="37"/>
      <c r="E25" s="29" t="e" cm="1">
        <f t="array" ref="E2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5" s="36"/>
      <c r="G25" s="35"/>
      <c r="H25" s="35"/>
      <c r="I25" s="35"/>
      <c r="J25" s="13" t="e">
        <f t="shared" si="0"/>
        <v>#N/A</v>
      </c>
    </row>
    <row r="26" spans="2:10" ht="30" customHeight="1" x14ac:dyDescent="0.25">
      <c r="B26" t="s">
        <v>104</v>
      </c>
      <c r="D26" s="30">
        <f>SUBTOTAL(103,BIA[[Priority Threat ]])</f>
        <v>0</v>
      </c>
      <c r="E26" s="43" t="e">
        <f>SUBTOTAL(101,BIA[Threat Risk Score])</f>
        <v>#N/A</v>
      </c>
      <c r="F26" s="58" t="e">
        <f>SUBTOTAL(101,BIA[Within COOP Plan])</f>
        <v>#DIV/0!</v>
      </c>
      <c r="G26" s="58" t="e">
        <f>SUBTOTAL(101,BIA[Within TTE Schedule])</f>
        <v>#DIV/0!</v>
      </c>
      <c r="H26" s="58" t="e">
        <f>SUBTOTAL(101,BIA[Mitigation Efforts])</f>
        <v>#DIV/0!</v>
      </c>
      <c r="I26" s="58" t="e">
        <f>SUBTOTAL(101,BIA[Operational Impact])</f>
        <v>#DIV/0!</v>
      </c>
      <c r="J26" s="59" t="e">
        <f>SUBTOTAL(101,BIA[Continuity Risk])</f>
        <v>#N/A</v>
      </c>
    </row>
  </sheetData>
  <sheetProtection algorithmName="SHA-512" hashValue="95V+bc9MdJpsxxX9iAzbdEHTsvjRbfMAkcyAMaEtGpzoRyWkC7iIaS9SGP4s/xvM8Uq+eHniFGx3WkQMuIKT8w==" saltValue="rgGj9elbW8aZ9cuMBTKQ6g==" spinCount="100000" sheet="1" formatCells="0" formatRows="0" insertHyperlinks="0" deleteRows="0" selectLockedCells="1" sort="0" autoFilter="0" pivotTables="0"/>
  <mergeCells count="1">
    <mergeCell ref="F3:I3"/>
  </mergeCells>
  <phoneticPr fontId="12" type="noConversion"/>
  <dataValidations count="14">
    <dataValidation allowBlank="1" showInputMessage="1" showErrorMessage="1" prompt="Total Sales Revenue for the current period is automatically updated in thousands in this cell" sqref="C3" xr:uid="{9BD9CE84-CDCE-4CA0-ADF5-7275B167D514}"/>
    <dataValidation allowBlank="1" showInputMessage="1" showErrorMessage="1" prompt="Total Sales Revenue for the current period is automatically updated in thousands in cell below" sqref="C2" xr:uid="{9C817012-BA0B-49BD-9DE7-E74F8B578C5B}"/>
    <dataValidation allowBlank="1" showInputMessage="1" showErrorMessage="1" prompt="Total Sales Revenue for the current period is automatically updated in cell at right" sqref="B3" xr:uid="{AFA740E4-A961-4518-9110-8F2164363BB3}"/>
    <dataValidation allowBlank="1" showInputMessage="1" showErrorMessage="1" prompt="Create a list of Sales revenue items in this worksheet. Total Sales Revenue is automatically calculated at the end of the Sales Revenue table" sqref="A1" xr:uid="{6652150A-F1A2-44FE-BAEB-3A1E8CE4DB51}"/>
    <dataValidation allowBlank="1" showInputMessage="1" showErrorMessage="1" prompt="Title of this worksheet is automatically updated in this cell. Company Logo starts in cell H1" sqref="B1" xr:uid="{23D02BD0-84DF-4CC4-8E66-85687799BB3C}"/>
    <dataValidation allowBlank="1" showInputMessage="1" showErrorMessage="1" prompt="Add company logo in this cell" sqref="J1:J3" xr:uid="{807350F2-EEB7-4E36-A466-173870549FAD}"/>
    <dataValidation allowBlank="1" showInputMessage="1" showErrorMessage="1" prompt="Company Name is automatically updated in this cell" sqref="B2" xr:uid="{6DCC3928-5F73-4A39-8B96-464AE83878DD}"/>
    <dataValidation allowBlank="1" showInputMessage="1" showErrorMessage="1" prompt="Select Type in this column under this heading. Press ALT+DOWN ARROW to open the drop-down list, then ENTER to make selection. Use heading filters to find specific entries" sqref="B4" xr:uid="{25BFE683-4A16-465A-8638-EA67C59C5464}"/>
    <dataValidation allowBlank="1" showInputMessage="1" showErrorMessage="1" prompt="Enter Description in this column under this heading" sqref="C4" xr:uid="{3EE075DD-CD61-43B7-9F11-B7EDA9340A7E}"/>
    <dataValidation allowBlank="1" showInputMessage="1" showErrorMessage="1" prompt="Use the dropdown menu to choose a threat" sqref="D4" xr:uid="{7AECF12A-CE3E-428F-9F8E-72CFE7CF0C92}"/>
    <dataValidation allowBlank="1" showInputMessage="1" showErrorMessage="1" prompt="Use the Likelihood of Occurence P-Value (HVA Worksheet)" sqref="E4" xr:uid="{59BCE59B-6EA3-4380-92FD-0E1B4FDEE70A}"/>
    <dataValidation allowBlank="1" showInputMessage="1" showErrorMessage="1" prompt="1 = Yes_x000a_0 = No" sqref="F5:G25" xr:uid="{F0CCE962-C6BB-4260-A6C8-3F0C530B8B79}"/>
    <dataValidation allowBlank="1" showInputMessage="1" showErrorMessage="1" prompt="1 = Very High   _x000a_2 = High           _x000a_3 = Medium    _x000a_4 = Low          _x000a_5 = Very Low " sqref="I5:I25" xr:uid="{1DF74F7B-CC0D-4A79-8C1A-D187CEF83429}"/>
    <dataValidation allowBlank="1" showInputMessage="1" showErrorMessage="1" prompt="1 = Very Low   _x000a_2 = Low           _x000a_3 = Medium    _x000a_4 = High          _x000a_5 = Very High " sqref="H5:H25" xr:uid="{ED6D68A9-098F-48F4-BD3A-04CFD5FDA477}"/>
  </dataValidations>
  <printOptions horizontalCentered="1"/>
  <pageMargins left="0.4" right="0.4" top="0.4" bottom="0.4" header="0.3" footer="0.3"/>
  <pageSetup scale="54"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Select entry from the list. Select CANCEL, then press ALT+DOWN ARROW to open the drop-down list, then ENTER to make selection" xr:uid="{1701AC0A-C319-4FAC-BAFD-3184E82E29EF}">
          <x14:formula1>
            <xm:f>'BIA Categories'!$B$2:$B$7</xm:f>
          </x14:formula1>
          <xm:sqref>B5:B25</xm:sqref>
        </x14:dataValidation>
        <x14:dataValidation type="list" allowBlank="1" showInputMessage="1" showErrorMessage="1" xr:uid="{0BCEBEE3-591B-4D76-9C79-A3F9C4CD074E}">
          <x14:formula1>
            <xm:f>'HVA Categories'!$B$2:$B$6</xm:f>
          </x14:formula1>
          <xm:sqref>D5:D25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fitToPage="1"/>
  </sheetPr>
  <dimension ref="B1:C6"/>
  <sheetViews>
    <sheetView showGridLines="0" zoomScaleNormal="100" workbookViewId="0">
      <selection activeCell="C5" sqref="C5"/>
    </sheetView>
  </sheetViews>
  <sheetFormatPr defaultRowHeight="17.25" customHeight="1" x14ac:dyDescent="0.25"/>
  <cols>
    <col min="1" max="1" width="2.7109375" customWidth="1"/>
    <col min="2" max="2" width="46.7109375" customWidth="1"/>
    <col min="3" max="3" width="15.42578125" customWidth="1"/>
    <col min="4" max="4" width="12.85546875" customWidth="1"/>
  </cols>
  <sheetData>
    <row r="1" spans="2:3" ht="39.75" customHeight="1" x14ac:dyDescent="0.25">
      <c r="B1" t="s">
        <v>5</v>
      </c>
      <c r="C1" s="10" t="s">
        <v>59</v>
      </c>
    </row>
    <row r="2" spans="2:3" ht="17.25" customHeight="1" x14ac:dyDescent="0.25">
      <c r="B2" t="s">
        <v>3</v>
      </c>
      <c r="C2" t="e">
        <f>AVERAGEIFS(HVA[Likelihood of Occurrence],HVA[Category],HVA_Categories[[#This Row],[HVA Categories]])</f>
        <v>#DIV/0!</v>
      </c>
    </row>
    <row r="3" spans="2:3" ht="17.25" customHeight="1" x14ac:dyDescent="0.25">
      <c r="B3" t="s">
        <v>4</v>
      </c>
      <c r="C3" t="e">
        <f>AVERAGEIFS(HVA[Likelihood of Occurrence],HVA[Category],HVA_Categories[[#This Row],[HVA Categories]])</f>
        <v>#DIV/0!</v>
      </c>
    </row>
    <row r="4" spans="2:3" ht="17.25" customHeight="1" x14ac:dyDescent="0.25">
      <c r="B4" t="s">
        <v>6</v>
      </c>
      <c r="C4" t="e">
        <f>AVERAGEIFS(HVA[Likelihood of Occurrence],HVA[Category],HVA_Categories[[#This Row],[HVA Categories]])</f>
        <v>#DIV/0!</v>
      </c>
    </row>
    <row r="5" spans="2:3" ht="17.25" customHeight="1" x14ac:dyDescent="0.25">
      <c r="B5" t="s">
        <v>7</v>
      </c>
      <c r="C5" s="71" t="e">
        <f>AVERAGEIFS(HVA[Likelihood of Occurrence],HVA[Category],HVA_Categories[[#This Row],[HVA Categories]])</f>
        <v>#DIV/0!</v>
      </c>
    </row>
    <row r="6" spans="2:3" ht="17.25" customHeight="1" x14ac:dyDescent="0.25">
      <c r="B6" t="s">
        <v>8</v>
      </c>
      <c r="C6" s="72" t="e">
        <f>AVERAGEIFS(HVA[Likelihood of Occurrence],HVA[Category],HVA_Categories[[#This Row],[HVA Categories]])</f>
        <v>#DIV/0!</v>
      </c>
    </row>
  </sheetData>
  <sheetProtection algorithmName="SHA-512" hashValue="mebfu4pt5SgdleORH0c729JxOEIh5gdc5WcaYmYwL2uiflttSaCwseVryxmlgsjHBykLkb0KDIay+OofL2zjuQ==" saltValue="MoieEjCyiSGJnb0JxnO/DA==" spinCount="100000" sheet="1" selectLockedCells="1" selectUnlockedCells="1"/>
  <dataValidations count="3">
    <dataValidation allowBlank="1" showInputMessage="1" showErrorMessage="1" prompt="Create a list of categories for Revenue, Income, Expenses &amp; Tax types in this worksheet. These values are used to bracket descriptions for better accounting on the Dashboard worksheet" sqref="A1" xr:uid="{00000000-0002-0000-0500-000000000000}"/>
    <dataValidation allowBlank="1" showInputMessage="1" showErrorMessage="1" prompt="Enter HVA Categories in this column under this heading. Use heading filters to find specific entries" sqref="B1" xr:uid="{00000000-0002-0000-0500-000001000000}"/>
    <dataValidation allowBlank="1" showInputMessage="1" showErrorMessage="1" prompt="Within the next 365 Days" sqref="C1" xr:uid="{BA5CE85F-4EF8-4336-9C13-4A4F4E7989C1}"/>
  </dataValidations>
  <printOptions horizontalCentered="1"/>
  <pageMargins left="0.4" right="0.4" top="0.4" bottom="0.4" header="0.3" footer="0.3"/>
  <pageSetup fitToHeight="0" orientation="portrait" r:id="rId1"/>
  <headerFooter differentFirst="1">
    <oddFoote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BA04-3EFC-4397-A36E-52D572BCEBA2}">
  <sheetPr>
    <tabColor theme="4" tint="-0.499984740745262"/>
    <pageSetUpPr fitToPage="1"/>
  </sheetPr>
  <dimension ref="B1:I7"/>
  <sheetViews>
    <sheetView showGridLines="0" zoomScale="110" zoomScaleNormal="110" workbookViewId="0">
      <selection activeCell="G1" sqref="G1:I1"/>
    </sheetView>
  </sheetViews>
  <sheetFormatPr defaultRowHeight="17.25" customHeight="1" x14ac:dyDescent="0.25"/>
  <cols>
    <col min="1" max="1" width="2.7109375" customWidth="1"/>
    <col min="2" max="2" width="46.7109375" customWidth="1"/>
    <col min="3" max="3" width="2.7109375" customWidth="1"/>
  </cols>
  <sheetData>
    <row r="1" spans="2:9" ht="39.75" customHeight="1" x14ac:dyDescent="0.25">
      <c r="B1" t="s">
        <v>9</v>
      </c>
      <c r="F1" s="18"/>
      <c r="G1" s="84"/>
      <c r="H1" s="84"/>
      <c r="I1" s="84"/>
    </row>
    <row r="2" spans="2:9" ht="17.25" customHeight="1" x14ac:dyDescent="0.25">
      <c r="B2" t="s">
        <v>10</v>
      </c>
    </row>
    <row r="3" spans="2:9" ht="17.25" customHeight="1" x14ac:dyDescent="0.25">
      <c r="B3" t="s">
        <v>12</v>
      </c>
    </row>
    <row r="4" spans="2:9" ht="17.25" customHeight="1" x14ac:dyDescent="0.25">
      <c r="B4" t="s">
        <v>13</v>
      </c>
    </row>
    <row r="5" spans="2:9" ht="17.25" customHeight="1" x14ac:dyDescent="0.25">
      <c r="B5" t="s">
        <v>11</v>
      </c>
    </row>
    <row r="6" spans="2:9" ht="17.25" customHeight="1" x14ac:dyDescent="0.25">
      <c r="B6" t="s">
        <v>14</v>
      </c>
    </row>
    <row r="7" spans="2:9" ht="17.25" customHeight="1" x14ac:dyDescent="0.25">
      <c r="B7" t="s">
        <v>15</v>
      </c>
    </row>
  </sheetData>
  <sheetProtection algorithmName="SHA-512" hashValue="uOTARxKGF5J2snrnbQjIMAC3N3GASCjbsdGEiU7akvaprvWHL7oD8ROQDmZ2jdpo87oJxtRnrfdSK5rWENDcWQ==" saltValue="cfn/ZjuuyuaKAQhbPpscqw==" spinCount="100000" sheet="1" objects="1" scenarios="1" selectLockedCells="1" selectUnlockedCells="1"/>
  <mergeCells count="1">
    <mergeCell ref="G1:I1"/>
  </mergeCells>
  <dataValidations count="2">
    <dataValidation allowBlank="1" showInputMessage="1" showErrorMessage="1" prompt="Enter BIA Categories in this column under this heading. Use heading filters to find specific entries" sqref="B1" xr:uid="{90F489DA-A252-44B8-9A71-6A94B289494B}"/>
    <dataValidation allowBlank="1" showInputMessage="1" showErrorMessage="1" prompt="Create a list of categories for Revenue, Income, Expenses &amp; Tax types in this worksheet. These values are used to bracket descriptions for better accounting on the Dashboard worksheet" sqref="A1" xr:uid="{0D631A49-312C-4F87-9C41-E1372FC60B26}"/>
  </dataValidations>
  <printOptions horizontalCentered="1"/>
  <pageMargins left="0.4" right="0.4" top="0.4" bottom="0.4" header="0.3" footer="0.3"/>
  <pageSetup scale="72" fitToHeight="0" orientation="portrait" r:id="rId1"/>
  <headerFooter differentFirst="1">
    <oddFooter>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06A1-FD1B-4A49-889B-C68198A573A6}">
  <sheetPr>
    <tabColor theme="4" tint="-0.499984740745262"/>
    <pageSetUpPr fitToPage="1"/>
  </sheetPr>
  <dimension ref="C2:W5"/>
  <sheetViews>
    <sheetView showGridLines="0" topLeftCell="E1" workbookViewId="0">
      <selection activeCell="L5" sqref="L5:W5"/>
    </sheetView>
  </sheetViews>
  <sheetFormatPr defaultRowHeight="15" x14ac:dyDescent="0.25"/>
  <cols>
    <col min="11" max="11" width="25.140625" customWidth="1"/>
  </cols>
  <sheetData>
    <row r="2" spans="3:23" x14ac:dyDescent="0.25">
      <c r="C2" s="92" t="s">
        <v>69</v>
      </c>
      <c r="D2" s="92"/>
      <c r="E2" s="92"/>
      <c r="F2" s="92"/>
    </row>
    <row r="3" spans="3:23" ht="15.75" thickBot="1" x14ac:dyDescent="0.3"/>
    <row r="4" spans="3:23" ht="15.75" thickBot="1" x14ac:dyDescent="0.3">
      <c r="K4" s="52" t="s">
        <v>180</v>
      </c>
      <c r="L4" s="53" t="s">
        <v>181</v>
      </c>
    </row>
    <row r="5" spans="3:23" ht="45" customHeight="1" thickBot="1" x14ac:dyDescent="0.3">
      <c r="K5" s="54" t="s">
        <v>183</v>
      </c>
      <c r="L5" s="93" t="s">
        <v>182</v>
      </c>
      <c r="M5" s="93"/>
      <c r="N5" s="93"/>
      <c r="O5" s="93"/>
      <c r="P5" s="93"/>
      <c r="Q5" s="93"/>
      <c r="R5" s="93"/>
      <c r="S5" s="93"/>
      <c r="T5" s="93"/>
      <c r="U5" s="93"/>
      <c r="V5" s="93"/>
      <c r="W5" s="94"/>
    </row>
  </sheetData>
  <sheetProtection algorithmName="SHA-512" hashValue="0iYoNKKfLt0Y5BkKPzW7qeOXwrG9NirG71J7wg7aExVtZ6HeP1FW6ZqlUQDlXIM0ZvIQctm0EAlZkzt+JKkXXQ==" saltValue="BRGyYLxHJH2WCZ8qoriIUA==" spinCount="100000" sheet="1" objects="1" scenarios="1"/>
  <mergeCells count="2">
    <mergeCell ref="C2:F2"/>
    <mergeCell ref="L5:W5"/>
  </mergeCells>
  <pageMargins left="0.7" right="0.7" top="0.75" bottom="0.75" header="0.3" footer="0.3"/>
  <pageSetup scale="39" orientation="portrait" r:id="rId1"/>
  <drawing r:id="rId2"/>
  <legacyDrawing r:id="rId3"/>
  <oleObjects>
    <mc:AlternateContent xmlns:mc="http://schemas.openxmlformats.org/markup-compatibility/2006">
      <mc:Choice Requires="x14">
        <oleObject progId="Acrobat.Document.DC" shapeId="7169" r:id="rId4">
          <objectPr defaultSize="0" r:id="rId5">
            <anchor moveWithCells="1">
              <from>
                <xdr:col>0</xdr:col>
                <xdr:colOff>28575</xdr:colOff>
                <xdr:row>2</xdr:row>
                <xdr:rowOff>47625</xdr:rowOff>
              </from>
              <to>
                <xdr:col>8</xdr:col>
                <xdr:colOff>571500</xdr:colOff>
                <xdr:row>41</xdr:row>
                <xdr:rowOff>9525</xdr:rowOff>
              </to>
            </anchor>
          </objectPr>
        </oleObject>
      </mc:Choice>
      <mc:Fallback>
        <oleObject progId="Acrobat.Document.DC"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322B-828C-4EF1-9CF1-5090A7D86E69}">
  <sheetPr>
    <tabColor rgb="FFFFFF00"/>
  </sheetPr>
  <dimension ref="A1:C42"/>
  <sheetViews>
    <sheetView showGridLines="0" workbookViewId="0">
      <selection activeCell="F5" sqref="F5"/>
    </sheetView>
  </sheetViews>
  <sheetFormatPr defaultRowHeight="15" x14ac:dyDescent="0.25"/>
  <cols>
    <col min="1" max="1" width="58.85546875" style="10" customWidth="1"/>
    <col min="2" max="2" width="11.28515625" customWidth="1"/>
    <col min="3" max="3" width="16.7109375" customWidth="1"/>
  </cols>
  <sheetData>
    <row r="1" spans="1:3" ht="42.75" customHeight="1" thickBot="1" x14ac:dyDescent="0.3">
      <c r="A1" s="17" t="s">
        <v>72</v>
      </c>
      <c r="B1" s="16" t="s">
        <v>97</v>
      </c>
      <c r="C1" s="10"/>
    </row>
    <row r="2" spans="1:3" ht="42.75" customHeight="1" thickBot="1" x14ac:dyDescent="0.3">
      <c r="A2" s="73" t="s">
        <v>217</v>
      </c>
      <c r="B2" s="64">
        <v>45848</v>
      </c>
      <c r="C2" s="10"/>
    </row>
    <row r="3" spans="1:3" ht="30.75" thickBot="1" x14ac:dyDescent="0.3">
      <c r="A3" s="38" t="s">
        <v>93</v>
      </c>
      <c r="B3" s="64">
        <v>45628</v>
      </c>
      <c r="C3" s="10"/>
    </row>
    <row r="4" spans="1:3" ht="15.75" thickBot="1" x14ac:dyDescent="0.3">
      <c r="A4" s="39" t="s">
        <v>82</v>
      </c>
      <c r="B4" s="64">
        <v>45628</v>
      </c>
      <c r="C4" s="10"/>
    </row>
    <row r="5" spans="1:3" ht="15.75" thickBot="1" x14ac:dyDescent="0.3">
      <c r="A5" s="39" t="s">
        <v>94</v>
      </c>
      <c r="B5" s="64">
        <v>45628</v>
      </c>
      <c r="C5" s="10"/>
    </row>
    <row r="6" spans="1:3" ht="15.75" thickBot="1" x14ac:dyDescent="0.3">
      <c r="A6" s="39" t="s">
        <v>210</v>
      </c>
      <c r="B6" s="64">
        <v>45628</v>
      </c>
      <c r="C6" s="10"/>
    </row>
    <row r="7" spans="1:3" ht="15.75" thickBot="1" x14ac:dyDescent="0.3">
      <c r="A7" s="39" t="s">
        <v>177</v>
      </c>
      <c r="B7" s="64">
        <v>45628</v>
      </c>
      <c r="C7" s="10"/>
    </row>
    <row r="8" spans="1:3" ht="30.75" thickBot="1" x14ac:dyDescent="0.3">
      <c r="A8" s="39" t="s">
        <v>90</v>
      </c>
      <c r="B8" s="64">
        <v>45628</v>
      </c>
    </row>
    <row r="9" spans="1:3" ht="15.75" thickBot="1" x14ac:dyDescent="0.3">
      <c r="A9" s="39" t="s">
        <v>115</v>
      </c>
      <c r="B9" s="64">
        <v>45628</v>
      </c>
    </row>
    <row r="10" spans="1:3" ht="15.75" thickBot="1" x14ac:dyDescent="0.3">
      <c r="A10" s="39" t="s">
        <v>76</v>
      </c>
      <c r="B10" s="64">
        <v>45628</v>
      </c>
    </row>
    <row r="11" spans="1:3" ht="15.75" thickBot="1" x14ac:dyDescent="0.3">
      <c r="A11" s="39" t="s">
        <v>95</v>
      </c>
      <c r="B11" s="64">
        <v>45628</v>
      </c>
    </row>
    <row r="12" spans="1:3" ht="15.75" thickBot="1" x14ac:dyDescent="0.3">
      <c r="A12" s="39" t="s">
        <v>122</v>
      </c>
      <c r="B12" s="64">
        <v>45628</v>
      </c>
    </row>
    <row r="13" spans="1:3" ht="15.75" thickBot="1" x14ac:dyDescent="0.3">
      <c r="A13" s="39" t="s">
        <v>121</v>
      </c>
      <c r="B13" s="64">
        <v>45628</v>
      </c>
    </row>
    <row r="14" spans="1:3" ht="15.75" thickBot="1" x14ac:dyDescent="0.3">
      <c r="A14" s="39" t="s">
        <v>74</v>
      </c>
      <c r="B14" s="64">
        <v>45628</v>
      </c>
    </row>
    <row r="15" spans="1:3" ht="15.75" thickBot="1" x14ac:dyDescent="0.3">
      <c r="A15" s="39" t="s">
        <v>81</v>
      </c>
      <c r="B15" s="64">
        <v>45628</v>
      </c>
    </row>
    <row r="16" spans="1:3" ht="15.75" thickBot="1" x14ac:dyDescent="0.3">
      <c r="A16" s="39" t="s">
        <v>84</v>
      </c>
      <c r="B16" s="64">
        <v>45628</v>
      </c>
    </row>
    <row r="17" spans="1:2" ht="15.75" thickBot="1" x14ac:dyDescent="0.3">
      <c r="A17" s="39" t="s">
        <v>85</v>
      </c>
      <c r="B17" s="64">
        <v>45628</v>
      </c>
    </row>
    <row r="18" spans="1:2" ht="15.75" thickBot="1" x14ac:dyDescent="0.3">
      <c r="A18" s="39" t="s">
        <v>80</v>
      </c>
      <c r="B18" s="64">
        <v>45628</v>
      </c>
    </row>
    <row r="19" spans="1:2" ht="15.75" thickBot="1" x14ac:dyDescent="0.3">
      <c r="A19" s="39" t="s">
        <v>88</v>
      </c>
      <c r="B19" s="64">
        <v>45628</v>
      </c>
    </row>
    <row r="20" spans="1:2" ht="15.75" thickBot="1" x14ac:dyDescent="0.3">
      <c r="A20" s="39" t="s">
        <v>75</v>
      </c>
      <c r="B20" s="64">
        <v>45628</v>
      </c>
    </row>
    <row r="21" spans="1:2" ht="15.75" thickBot="1" x14ac:dyDescent="0.3">
      <c r="A21" s="39" t="s">
        <v>78</v>
      </c>
      <c r="B21" s="64">
        <v>45628</v>
      </c>
    </row>
    <row r="22" spans="1:2" ht="15.75" thickBot="1" x14ac:dyDescent="0.3">
      <c r="A22" s="39" t="s">
        <v>176</v>
      </c>
      <c r="B22" s="64">
        <v>45628</v>
      </c>
    </row>
    <row r="23" spans="1:2" ht="15.75" thickBot="1" x14ac:dyDescent="0.3">
      <c r="A23" s="39" t="s">
        <v>77</v>
      </c>
      <c r="B23" s="64">
        <v>45628</v>
      </c>
    </row>
    <row r="24" spans="1:2" ht="15.75" thickBot="1" x14ac:dyDescent="0.3">
      <c r="A24" s="39" t="s">
        <v>86</v>
      </c>
      <c r="B24" s="64">
        <v>45628</v>
      </c>
    </row>
    <row r="25" spans="1:2" ht="15.75" thickBot="1" x14ac:dyDescent="0.3">
      <c r="A25" s="39" t="s">
        <v>91</v>
      </c>
      <c r="B25" s="64">
        <v>45628</v>
      </c>
    </row>
    <row r="26" spans="1:2" ht="15.75" thickBot="1" x14ac:dyDescent="0.3">
      <c r="A26" s="39" t="s">
        <v>73</v>
      </c>
      <c r="B26" s="64">
        <v>45628</v>
      </c>
    </row>
    <row r="27" spans="1:2" ht="15.75" thickBot="1" x14ac:dyDescent="0.3">
      <c r="A27" s="39" t="s">
        <v>92</v>
      </c>
      <c r="B27" s="64">
        <v>45628</v>
      </c>
    </row>
    <row r="28" spans="1:2" ht="15.75" thickBot="1" x14ac:dyDescent="0.3">
      <c r="A28" s="39" t="s">
        <v>100</v>
      </c>
      <c r="B28" s="64">
        <v>45628</v>
      </c>
    </row>
    <row r="29" spans="1:2" ht="30.75" thickBot="1" x14ac:dyDescent="0.3">
      <c r="A29" s="39" t="s">
        <v>89</v>
      </c>
      <c r="B29" s="64">
        <v>45628</v>
      </c>
    </row>
    <row r="30" spans="1:2" ht="15.75" thickBot="1" x14ac:dyDescent="0.3">
      <c r="A30" s="39" t="s">
        <v>98</v>
      </c>
      <c r="B30" s="64">
        <v>45628</v>
      </c>
    </row>
    <row r="31" spans="1:2" ht="15.75" thickBot="1" x14ac:dyDescent="0.3">
      <c r="A31" s="66" t="s">
        <v>211</v>
      </c>
      <c r="B31" s="64">
        <v>45628</v>
      </c>
    </row>
    <row r="32" spans="1:2" ht="15.75" thickBot="1" x14ac:dyDescent="0.3">
      <c r="A32" s="39" t="s">
        <v>99</v>
      </c>
      <c r="B32" s="64">
        <v>45628</v>
      </c>
    </row>
    <row r="33" spans="1:2" ht="15.75" thickBot="1" x14ac:dyDescent="0.3">
      <c r="A33" s="39" t="s">
        <v>83</v>
      </c>
      <c r="B33" s="64">
        <v>45628</v>
      </c>
    </row>
    <row r="34" spans="1:2" ht="15.75" thickBot="1" x14ac:dyDescent="0.3">
      <c r="A34" s="40" t="s">
        <v>79</v>
      </c>
      <c r="B34" s="64">
        <v>45628</v>
      </c>
    </row>
    <row r="35" spans="1:2" ht="32.25" customHeight="1" thickBot="1" x14ac:dyDescent="0.3">
      <c r="A35" s="40" t="s">
        <v>87</v>
      </c>
      <c r="B35" s="64">
        <v>45628</v>
      </c>
    </row>
    <row r="36" spans="1:2" ht="15.75" thickBot="1" x14ac:dyDescent="0.3">
      <c r="A36" s="41" t="s">
        <v>96</v>
      </c>
      <c r="B36" s="64">
        <v>45628</v>
      </c>
    </row>
    <row r="37" spans="1:2" x14ac:dyDescent="0.25">
      <c r="A37" s="42"/>
      <c r="B37" s="31"/>
    </row>
    <row r="38" spans="1:2" x14ac:dyDescent="0.25">
      <c r="A38" s="42"/>
      <c r="B38" s="31"/>
    </row>
    <row r="39" spans="1:2" x14ac:dyDescent="0.25">
      <c r="A39" s="42"/>
      <c r="B39" s="31"/>
    </row>
    <row r="40" spans="1:2" x14ac:dyDescent="0.25">
      <c r="A40" s="42"/>
      <c r="B40" s="31"/>
    </row>
    <row r="41" spans="1:2" x14ac:dyDescent="0.25">
      <c r="A41" s="42"/>
      <c r="B41" s="31"/>
    </row>
    <row r="42" spans="1:2" x14ac:dyDescent="0.25">
      <c r="A42" s="42"/>
      <c r="B42" s="31"/>
    </row>
  </sheetData>
  <sheetProtection algorithmName="SHA-512" hashValue="ax9hnpEp5/+Rf5E9lTJYSpYvOjYDM5gdGfUPMNU46Dm8CSsHHcWgFqr7wZzDh3uQtC1ry88OWf5uRkldSOCABw==" saltValue="/1QORJnl/z1JyfaDx8OVRA==" spinCount="100000" sheet="1" objects="1" scenarios="1"/>
  <autoFilter ref="A1:B36" xr:uid="{27CD322B-828C-4EF1-9CF1-5090A7D86E69}">
    <sortState xmlns:xlrd2="http://schemas.microsoft.com/office/spreadsheetml/2017/richdata2" ref="A2:B36">
      <sortCondition ref="A1:A36"/>
    </sortState>
  </autoFilter>
  <sortState xmlns:xlrd2="http://schemas.microsoft.com/office/spreadsheetml/2017/richdata2" ref="A3:B36">
    <sortCondition ref="A1:A36"/>
  </sortState>
  <hyperlinks>
    <hyperlink ref="A26" r:id="rId1" display="https://www.nfpa.org/" xr:uid="{370AB937-B86E-483F-84D1-54E5F0EBD69F}"/>
    <hyperlink ref="A14" r:id="rId2" display="https://cdp.dhs.gov/" xr:uid="{CA7E951B-EFFC-44B0-8A98-9EE787299C97}"/>
    <hyperlink ref="A20" r:id="rId3" display="https://emsa.ca.gov/hospital-incident-command-system-forms-2014/" xr:uid="{4C481486-27F9-45DB-BE8A-FB995B0019B4}"/>
    <hyperlink ref="A10" r:id="rId4" display="https://www.usgs.gov/natural-hazards/emergency-management" xr:uid="{AF77AB36-D0BB-4099-93C5-2519BCA13D3D}"/>
    <hyperlink ref="A23" r:id="rId5" display="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xr:uid="{323FDC6D-38AC-41B5-88B9-928A0017FAF4}"/>
    <hyperlink ref="A21" r:id="rId6" location="tracks_all" display="https://www.nhc.noaa.gov/data/ - tracks_all" xr:uid="{4647B03F-EBED-40E2-9F54-C07DC78F5826}"/>
    <hyperlink ref="A34" r:id="rId7" xr:uid="{5E618C1A-B065-43CC-9544-4B73B7D554B4}"/>
    <hyperlink ref="A32" r:id="rId8" xr:uid="{FC38ECC9-3352-4E84-9E40-04018535CC5B}"/>
    <hyperlink ref="A18" r:id="rId9" location="qt-science_center_objects" display="https://www.usgs.gov/mission-areas/water-resources/science/historical-flooding?qt-science_center_objects=0 - qt-science_center_objects" xr:uid="{5367C992-5360-4021-BD89-961FCEBCC1DA}"/>
    <hyperlink ref="A15" r:id="rId10" location="searchresultsanchor" display="https://msc.fema.gov/portal/search - searchresultsanchor" xr:uid="{ED36B3E9-BBF2-473B-9560-CFD10725DA79}"/>
    <hyperlink ref="A4" r:id="rId11" display="https://www.ncdc.noaa.gov/snow-and-ice/daily-snow/NY/snowfall/20201222" xr:uid="{A9E4063F-7B57-42B3-A5D7-0AE19040EE2C}"/>
    <hyperlink ref="A33" r:id="rId12" display="https://www.ncdc.noaa.gov/stormevents/choosedates.jsp?statefips=36%2CNEW+YORK" xr:uid="{636B71CE-5010-455C-A4A7-7C12445493C9}"/>
    <hyperlink ref="A30" r:id="rId13" xr:uid="{603FDCDA-A396-4CA8-B26E-C8012F1F4A01}"/>
    <hyperlink ref="A16" r:id="rId14" display="https://digital.weather.gov/?zoom=6&amp;lat=44.27439&amp;lon=-71.56104&amp;layers=00BTFFTT&amp;region=0&amp;element=0&amp;mxmz=false" xr:uid="{954E608D-B37A-49A6-A115-472E19CE7012}"/>
    <hyperlink ref="A17" r:id="rId15" display="https://orise.orau.gov/resources/reacts/guide/index.html" xr:uid="{55CB7C37-EDCB-416F-A2E1-1F593EB38590}"/>
    <hyperlink ref="A24" r:id="rId16" display="https://www.cms.gov/Regulations-and-Guidance/Guidance/Manuals" xr:uid="{1BF88C35-D46B-4DC1-9698-82960520B0BD}"/>
    <hyperlink ref="A19" r:id="rId17" display="https://www.stopthebleed.org/" xr:uid="{D17BF9DC-E1C1-494B-9175-D9DB610B2D2B}"/>
    <hyperlink ref="A29" r:id="rId18" xr:uid="{3022D197-31DD-420E-83EF-59FE283F1DD6}"/>
    <hyperlink ref="A8" r:id="rId19" display="https://cmsqualitysupport.servicenowservices.com/cms_1135" xr:uid="{C8F5E451-A3E2-4C53-90DD-7D60E7FF1553}"/>
    <hyperlink ref="A25" r:id="rId20" display="https://my.teex.org/TeexPortal/Default.aspx" xr:uid="{8811DD5A-4EAE-49E3-A192-FEB681D27E48}"/>
    <hyperlink ref="A27" r:id="rId21" display="https://www.firstrespondertraining.gov/frts/npccatalog" xr:uid="{CA695FFD-E1E8-4ECA-A504-9CD094C654AF}"/>
    <hyperlink ref="A3" r:id="rId22" display="https://www.osha.gov/laws-regs/regulations/standardnumber/1910/1910.134" xr:uid="{140C9C57-FF63-4167-A2F4-720E87A11CD9}"/>
    <hyperlink ref="A5" r:id="rId23" location="datatracker-home" display="https://covid.cdc.gov/covid-data-tracker/ - datatracker-home" xr:uid="{52E941D7-310D-436D-9B24-D9FDE3786E0F}"/>
    <hyperlink ref="A11" r:id="rId24" display="https://wwwnc.cdc.gov/eid/" xr:uid="{59F6463A-8F04-4B31-BF9C-2EA7D43EBA47}"/>
    <hyperlink ref="A36" r:id="rId25" display="https://www.who.int/data/gho" xr:uid="{1B0C98A4-4763-46F4-9CC7-0FA9B7A09432}"/>
    <hyperlink ref="A28" r:id="rId26" xr:uid="{96168D7A-93C0-496F-B568-67DE07F66F6B}"/>
    <hyperlink ref="A9" r:id="rId27" xr:uid="{C4F2A440-E5E8-416B-863C-98987A484FE9}"/>
    <hyperlink ref="A13" r:id="rId28" location="/pages/home" xr:uid="{B1DE0246-4FD0-41DA-8E49-BA6D07955CCE}"/>
    <hyperlink ref="A12" r:id="rId29" xr:uid="{51EC6DAC-4F66-4488-9A50-A965DB4B9373}"/>
    <hyperlink ref="A35" r:id="rId30" display="https://www.usgs.gov/" xr:uid="{67B14695-F7A1-4F61-BE2C-9909ED9E1C59}"/>
    <hyperlink ref="A22" r:id="rId31" xr:uid="{E0018E2B-BDF6-474B-AB28-20C88EFB91DD}"/>
    <hyperlink ref="A7" r:id="rId32" xr:uid="{3E1E5224-8B3A-4CF2-BB01-EDFC2850A3E2}"/>
    <hyperlink ref="A6" r:id="rId33" xr:uid="{3DA8DFC9-0C1E-4959-ACF8-0698837F2637}"/>
    <hyperlink ref="A31" r:id="rId34" xr:uid="{259ECB70-421C-4F2E-BEC6-E1C0A6145E85}"/>
    <hyperlink ref="A2" r:id="rId35" xr:uid="{901A7B7F-4590-4AF4-B614-D996EF2162E3}"/>
  </hyperlinks>
  <pageMargins left="0.7" right="0.7" top="0.75" bottom="0.75" header="0.3" footer="0.3"/>
  <pageSetup orientation="portrait" r:id="rId3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4 E A A B Q S w M E F A A C A A g A x I P W 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x I P 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S D 1 l Z x v a 3 U W A E A A P U C A A A T A B w A R m 9 y b X V s Y X M v U 2 V j d G l v b j E u b S C i G A A o o B Q A A A A A A A A A A A A A A A A A A A A A A A A A A A B 9 k s 1 q g 0 A U h f e C 7 z D Y T Q I S S C n d h C x a E R o I b V q l X Y Q s x v E m G T L O l f k J s Z J 3 7 x h p a z V 0 N o L n O + f c O 4 w G Z j h K k r T f 6 c z 3 f E / v q Y K c J F S A f o M j S A t k T g Q Y 3 y P u J G g V a / 7 E J w Z i E l m l Q J o P V I c M 8 T A a 1 + t n W s A 8 6 P q D z X k d o T Q O 3 I R t z E 0 Q 7 a n c u a K 0 K i F w e S n N B E x S R a X e o i o i F L a Q j a h H b W d Y 1 0 F E D e x Q V U F I j J M I l d U 5 J H X w R D + p y k n s 6 g z p i y s F R 4 5 W k x f G L u M y 0 I 5 Z S H N / N 2 k a / l L x q U R t F Z A V K I 7 5 k P w F F G Y 0 4 4 K b 6 l p p z p l x C / b y B u T D c d e Z j J S g 3 O U X p Y A f Z 9 + x 5 A c Q f I 8 u D L c d 7 3 D U D p k w d D O M X q f j f + K + o d s B 5 I J B S S r c 0 l A 2 L 0 S C 1 n 0 o P l 2 B B g s v + R b I o i g p M 3 3 p 0 W p + 8 b T y w J q i c e m X 8 2 6 F B N W 5 / s 7 q 5 7 H v c X n 1 p c 2 + A F B L A Q I t A B Q A A g A I A M S D 1 l b 6 Y 4 h r p A A A A P Y A A A A S A A A A A A A A A A A A A A A A A A A A A A B D b 2 5 m a W c v U G F j a 2 F n Z S 5 4 b W x Q S w E C L Q A U A A I A C A D E g 9 Z W D 8 r p q 6 Q A A A D p A A A A E w A A A A A A A A A A A A A A A A D w A A A A W 0 N v b n R l b n R f V H l w Z X N d L n h t b F B L A Q I t A B Q A A g A I A M S D 1 l Z x v a 3 U W A E A A P U C A A A T A A A A A A A A A A A A A A A A A O E B A A B G b 3 J t d W x h c y 9 T Z W N 0 a W 9 u M S 5 t U E s F B g A A A A A D A A M A w g A A A I 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8 S A A A A A A A A z 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h b G V z U m V 2 Z W 5 1 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T g i I C 8 + P E V u d H J 5 I F R 5 c G U 9 I k Z p b G x F c n J v c k N v Z G U i I F Z h b H V l P S J z V W 5 r b m 9 3 b i I g L z 4 8 R W 5 0 c n k g V H l w Z T 0 i R m l s b E V y c m 9 y Q 2 9 1 b n Q i I F Z h b H V l P S J s N T g i I C 8 + P E V u d H J 5 I F R 5 c G U 9 I k Z p b G x M Y X N 0 V X B k Y X R l Z C I g V m F s d W U 9 I m Q y M D I z L T A 2 L T I y V D E 5 O j Q 0 O j U w L j c 5 M z Q 2 O T l a I i A v P j x F b n R y e S B U e X B l P S J G a W x s Q 2 9 s d W 1 u V H l w Z X M i I F Z h b H V l P S J z Q U F B R E F 3 Q U F B Q U 1 B Q U F B Q U F B Q U Q i I C 8 + P E V u d H J 5 I F R 5 c G U 9 I k Z p b G x D b 2 x 1 b W 5 O Y W 1 l c y I g V m F s d W U 9 I n N b J n F 1 b 3 Q 7 Q 2 F 0 Z W d v c n k m c X V v d D s s J n F 1 b 3 Q 7 S G F 6 Y X J k I E V 2 Z W 5 0 I C Z x d W 9 0 O y w m c X V v d D t Q c m V 2 a W 9 1 c y B P Y 2 N 1 c n J l b m N l c y Z x d W 9 0 O y w m c X V v d D t Q c m V 2 a W 9 1 c y B F e H B v c 3 V y Z S B Q Z X J p b 2 Q m c X V v d D s s J n F 1 b 3 Q 7 R X h w b 3 N 1 c m U g U H J v Y m F i a W x p d H k g J n F 1 b 3 Q 7 L C Z x d W 9 0 O 1 B y Z W R p Y 3 R l Z C B F e H B v c 3 V y Z S B Q Z X J p b 2 Q g J n F 1 b 3 Q 7 L C Z x d W 9 0 O 0 F 2 Z y B P Y 2 N 1 c n J l b m N l I H B l c i B T Y W 1 w b G U g R X h w b 3 N 1 c m U m c X V v d D s s J n F 1 b 3 Q 7 T G l r Z W x p a G 9 v Z C B v Z i B P Y 2 N 1 c n J l b m N l J n F 1 b 3 Q 7 L C Z x d W 9 0 O 0 x p a 2 V s a W h v b 2 Q g U 2 N v c m U g K F E x K S Z x d W 9 0 O y w m c X V v d D t M a W t l b G l o b 2 9 k I F N j b 3 J l I C h R M i k m c X V v d D s s J n F 1 b 3 Q 7 S W 5 0 Z X J u Y W w g U H J l c G F y Z W R u Z X N z J n F 1 b 3 Q 7 L C Z x d W 9 0 O 0 V 4 d G V y b m F s I F B y Z X B h c m V k b m V z c y A m c X V v d D s s J n F 1 b 3 Q 7 T G l m Z S B J b X B h Y 3 Q m c X V v d D s s J n F 1 b 3 Q 7 Q n V z a W 5 l c 3 M g S W 1 w Y W N 0 I C Z x d W 9 0 O y w m c X V v d D t U b 3 R h b C A g I C A g I F Z 1 b G 5 l c m F i a W x p d H k g 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N h b G V z U m V 2 Z W 5 1 Z S 9 B d X R v U m V t b 3 Z l Z E N v b H V t b n M x L n t D Y X R l Z 2 9 y e S w w f S Z x d W 9 0 O y w m c X V v d D t T Z W N 0 a W 9 u M S 9 T Y W x l c 1 J l d m V u d W U v Q X V 0 b 1 J l b W 9 2 Z W R D b 2 x 1 b W 5 z M S 5 7 S G F 6 Y X J k I E V 2 Z W 5 0 I C w x f S Z x d W 9 0 O y w m c X V v d D t T Z W N 0 a W 9 u M S 9 T Y W x l c 1 J l d m V u d W U v Q X V 0 b 1 J l b W 9 2 Z W R D b 2 x 1 b W 5 z M S 5 7 U H J l d m l v d X M g T 2 N j d X J y Z W 5 j Z X M s M n 0 m c X V v d D s s J n F 1 b 3 Q 7 U 2 V j d G l v b j E v U 2 F s Z X N S Z X Z l b n V l L 0 F 1 d G 9 S Z W 1 v d m V k Q 2 9 s d W 1 u c z E u e 1 B y Z X Z p b 3 V z I E V 4 c G 9 z d X J l I F B l c m l v Z C w z f S Z x d W 9 0 O y w m c X V v d D t T Z W N 0 a W 9 u M S 9 T Y W x l c 1 J l d m V u d W U v Q X V 0 b 1 J l b W 9 2 Z W R D b 2 x 1 b W 5 z M S 5 7 R X h w b 3 N 1 c m U g U H J v Y m F i a W x p d H k g L D R 9 J n F 1 b 3 Q 7 L C Z x d W 9 0 O 1 N l Y 3 R p b 2 4 x L 1 N h b G V z U m V 2 Z W 5 1 Z S 9 B d X R v U m V t b 3 Z l Z E N v b H V t b n M x L n t Q c m V k a W N 0 Z W Q g R X h w b 3 N 1 c m U g U G V y a W 9 k I C w 1 f S Z x d W 9 0 O y w m c X V v d D t T Z W N 0 a W 9 u M S 9 T Y W x l c 1 J l d m V u d W U v Q X V 0 b 1 J l b W 9 2 Z W R D b 2 x 1 b W 5 z M S 5 7 Q X Z n I E 9 j Y 3 V y c m V u Y 2 U g c G V y I F N h b X B s Z S B F e H B v c 3 V y Z S w 2 f S Z x d W 9 0 O y w m c X V v d D t T Z W N 0 a W 9 u M S 9 T Y W x l c 1 J l d m V u d W U v Q X V 0 b 1 J l b W 9 2 Z W R D b 2 x 1 b W 5 z M S 5 7 T G l r Z W x p a G 9 v Z C B v Z i B P Y 2 N 1 c n J l b m N l L D d 9 J n F 1 b 3 Q 7 L C Z x d W 9 0 O 1 N l Y 3 R p b 2 4 x L 1 N h b G V z U m V 2 Z W 5 1 Z S 9 B d X R v U m V t b 3 Z l Z E N v b H V t b n M x L n t M a W t l b G l o b 2 9 k I F N j b 3 J l I C h R M S k s O H 0 m c X V v d D s s J n F 1 b 3 Q 7 U 2 V j d G l v b j E v U 2 F s Z X N S Z X Z l b n V l L 0 F 1 d G 9 S Z W 1 v d m V k Q 2 9 s d W 1 u c z E u e 0 x p a 2 V s a W h v b 2 Q g U 2 N v c m U g K F E y K S w 5 f S Z x d W 9 0 O y w m c X V v d D t T Z W N 0 a W 9 u M S 9 T Y W x l c 1 J l d m V u d W U v Q X V 0 b 1 J l b W 9 2 Z W R D b 2 x 1 b W 5 z M S 5 7 S W 5 0 Z X J u Y W w g U H J l c G F y Z W R u Z X N z L D E w f S Z x d W 9 0 O y w m c X V v d D t T Z W N 0 a W 9 u M S 9 T Y W x l c 1 J l d m V u d W U v Q X V 0 b 1 J l b W 9 2 Z W R D b 2 x 1 b W 5 z M S 5 7 R X h 0 Z X J u Y W w g U H J l c G F y Z W R u Z X N z I C w x M X 0 m c X V v d D s s J n F 1 b 3 Q 7 U 2 V j d G l v b j E v U 2 F s Z X N S Z X Z l b n V l L 0 F 1 d G 9 S Z W 1 v d m V k Q 2 9 s d W 1 u c z E u e 0 x p Z m U g S W 1 w Y W N 0 L D E y f S Z x d W 9 0 O y w m c X V v d D t T Z W N 0 a W 9 u M S 9 T Y W x l c 1 J l d m V u d W U v Q X V 0 b 1 J l b W 9 2 Z W R D b 2 x 1 b W 5 z M S 5 7 Q n V z a W 5 l c 3 M g S W 1 w Y W N 0 I C w x M 3 0 m c X V v d D s s J n F 1 b 3 Q 7 U 2 V j d G l v b j E v U 2 F s Z X N S Z X Z l b n V l L 0 F 1 d G 9 S Z W 1 v d m V k Q 2 9 s d W 1 u c z E u e 1 R v d G F s I C A g I C A g V n V s b m V y Y W J p b G l 0 e S A s M T R 9 J n F 1 b 3 Q 7 X S w m c X V v d D t D b 2 x 1 b W 5 D b 3 V u d C Z x d W 9 0 O z o x N S w m c X V v d D t L Z X l D b 2 x 1 b W 5 O Y W 1 l c y Z x d W 9 0 O z p b X S w m c X V v d D t D b 2 x 1 b W 5 J Z G V u d G l 0 a W V z J n F 1 b 3 Q 7 O l s m c X V v d D t T Z W N 0 a W 9 u M S 9 T Y W x l c 1 J l d m V u d W U v Q X V 0 b 1 J l b W 9 2 Z W R D b 2 x 1 b W 5 z M S 5 7 Q 2 F 0 Z W d v c n k s M H 0 m c X V v d D s s J n F 1 b 3 Q 7 U 2 V j d G l v b j E v U 2 F s Z X N S Z X Z l b n V l L 0 F 1 d G 9 S Z W 1 v d m V k Q 2 9 s d W 1 u c z E u e 0 h h e m F y Z C B F d m V u d C A s M X 0 m c X V v d D s s J n F 1 b 3 Q 7 U 2 V j d G l v b j E v U 2 F s Z X N S Z X Z l b n V l L 0 F 1 d G 9 S Z W 1 v d m V k Q 2 9 s d W 1 u c z E u e 1 B y Z X Z p b 3 V z I E 9 j Y 3 V y c m V u Y 2 V z L D J 9 J n F 1 b 3 Q 7 L C Z x d W 9 0 O 1 N l Y 3 R p b 2 4 x L 1 N h b G V z U m V 2 Z W 5 1 Z S 9 B d X R v U m V t b 3 Z l Z E N v b H V t b n M x L n t Q c m V 2 a W 9 1 c y B F e H B v c 3 V y Z S B Q Z X J p b 2 Q s M 3 0 m c X V v d D s s J n F 1 b 3 Q 7 U 2 V j d G l v b j E v U 2 F s Z X N S Z X Z l b n V l L 0 F 1 d G 9 S Z W 1 v d m V k Q 2 9 s d W 1 u c z E u e 0 V 4 c G 9 z d X J l I F B y b 2 J h Y m l s a X R 5 I C w 0 f S Z x d W 9 0 O y w m c X V v d D t T Z W N 0 a W 9 u M S 9 T Y W x l c 1 J l d m V u d W U v Q X V 0 b 1 J l b W 9 2 Z W R D b 2 x 1 b W 5 z M S 5 7 U H J l Z G l j d G V k I E V 4 c G 9 z d X J l I F B l c m l v Z C A s N X 0 m c X V v d D s s J n F 1 b 3 Q 7 U 2 V j d G l v b j E v U 2 F s Z X N S Z X Z l b n V l L 0 F 1 d G 9 S Z W 1 v d m V k Q 2 9 s d W 1 u c z E u e 0 F 2 Z y B P Y 2 N 1 c n J l b m N l I H B l c i B T Y W 1 w b G U g R X h w b 3 N 1 c m U s N n 0 m c X V v d D s s J n F 1 b 3 Q 7 U 2 V j d G l v b j E v U 2 F s Z X N S Z X Z l b n V l L 0 F 1 d G 9 S Z W 1 v d m V k Q 2 9 s d W 1 u c z E u e 0 x p a 2 V s a W h v b 2 Q g b 2 Y g T 2 N j d X J y Z W 5 j Z S w 3 f S Z x d W 9 0 O y w m c X V v d D t T Z W N 0 a W 9 u M S 9 T Y W x l c 1 J l d m V u d W U v Q X V 0 b 1 J l b W 9 2 Z W R D b 2 x 1 b W 5 z M S 5 7 T G l r Z W x p a G 9 v Z C B T Y 2 9 y Z S A o U T E p L D h 9 J n F 1 b 3 Q 7 L C Z x d W 9 0 O 1 N l Y 3 R p b 2 4 x L 1 N h b G V z U m V 2 Z W 5 1 Z S 9 B d X R v U m V t b 3 Z l Z E N v b H V t b n M x L n t M a W t l b G l o b 2 9 k I F N j b 3 J l I C h R M i k s O X 0 m c X V v d D s s J n F 1 b 3 Q 7 U 2 V j d G l v b j E v U 2 F s Z X N S Z X Z l b n V l L 0 F 1 d G 9 S Z W 1 v d m V k Q 2 9 s d W 1 u c z E u e 0 l u d G V y b m F s I F B y Z X B h c m V k b m V z c y w x M H 0 m c X V v d D s s J n F 1 b 3 Q 7 U 2 V j d G l v b j E v U 2 F s Z X N S Z X Z l b n V l L 0 F 1 d G 9 S Z W 1 v d m V k Q 2 9 s d W 1 u c z E u e 0 V 4 d G V y b m F s I F B y Z X B h c m V k b m V z c y A s M T F 9 J n F 1 b 3 Q 7 L C Z x d W 9 0 O 1 N l Y 3 R p b 2 4 x L 1 N h b G V z U m V 2 Z W 5 1 Z S 9 B d X R v U m V t b 3 Z l Z E N v b H V t b n M x L n t M a W Z l I E l t c G F j d C w x M n 0 m c X V v d D s s J n F 1 b 3 Q 7 U 2 V j d G l v b j E v U 2 F s Z X N S Z X Z l b n V l L 0 F 1 d G 9 S Z W 1 v d m V k Q 2 9 s d W 1 u c z E u e 0 J 1 c 2 l u Z X N z I E l t c G F j d C A s M T N 9 J n F 1 b 3 Q 7 L C Z x d W 9 0 O 1 N l Y 3 R p b 2 4 x L 1 N h b G V z U m V 2 Z W 5 1 Z S 9 B d X R v U m V t b 3 Z l Z E N v b H V t b n M x L n t U b 3 R h b C A g I C A g I F Z 1 b G 5 l c m F i a W x p d H k g L D E 0 f S Z x d W 9 0 O 1 0 s J n F 1 b 3 Q 7 U m V s Y X R p b 2 5 z a G l w S W 5 m b y Z x d W 9 0 O z p b X X 0 i I C 8 + P C 9 T d G F i b G V F b n R y a W V z P j w v S X R l b T 4 8 S X R l b T 4 8 S X R l b U x v Y 2 F 0 a W 9 u P j x J d G V t V H l w Z T 5 G b 3 J t d W x h P C 9 J d G V t V H l w Z T 4 8 S X R l b V B h d G g + U 2 V j d G l v b j E v U 2 F s Z X N S Z X Z l b n V l L 1 N v d X J j Z T w v S X R l b V B h d G g + P C 9 J d G V t T G 9 j Y X R p b 2 4 + P F N 0 Y W J s Z U V u d H J p Z X M g L z 4 8 L 0 l 0 Z W 0 + P E l 0 Z W 0 + P E l 0 Z W 1 M b 2 N h d G l v b j 4 8 S X R l b V R 5 c G U + R m 9 y b X V s Y T w v S X R l b V R 5 c G U + P E l 0 Z W 1 Q Y X R o P l N l Y 3 R p b 2 4 x L 1 N h b G V z U m V 2 Z W 5 1 Z S 9 D a G F u Z 2 V k J T I w V H l w Z T w v S X R l b V B h d G g + P C 9 J d G V t T G 9 j Y X R p b 2 4 + P F N 0 Y W J s Z U V u d H J p Z X M g L z 4 8 L 0 l 0 Z W 0 + P C 9 J d G V t c z 4 8 L 0 x v Y 2 F s U G F j a 2 F n Z U 1 l d G F k Y X R h R m l s Z T 4 W A A A A U E s F B g A A A A A A A A A A A A A A A A A A A A A A A C Y B A A A B A A A A 0 I y d 3 w E V 0 R G M e g D A T 8 K X 6 w E A A A B W F M 6 6 u Z Q c S 5 w l J T n / D P 6 m A A A A A A I A A A A A A B B m A A A A A Q A A I A A A A O / M y d e G T 1 5 D Y e H y y m u f 4 S U i 0 j Q K q k 8 y g X q J E 7 m U / 4 T V A A A A A A 6 A A A A A A g A A I A A A A E / H p 9 k V 4 U F l c 0 R W C R H p B 5 4 b V b F y H 8 f q L x J Q 7 R 4 e u Z y 6 U A A A A H H e g K W u w A U 8 3 z Y v n o b 9 Y 0 P s w + r N N n 4 5 h L C v w q Q m U i k e n E J q 3 B 2 Z J U 2 H D X k e P G d q Y D K R f Z 8 9 G r Q y C 1 j O h P Q 8 V Q + 9 2 H z N b 8 a r j K h v R q X G I 0 / k Q A A A A P h S K l I r B / L T N M r Z v 1 a + 7 A 5 J m I Q j s H E 1 j j 1 d j U T r V X n m 0 q o 6 / E H J Q 6 / 3 M h 1 l u C 3 V 0 2 x + N N 0 8 C + 6 Z W / U G K r t g T 0 Q = < / 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4" ma:contentTypeDescription="Create a new document." ma:contentTypeScope="" ma:versionID="2d714a3296df14eba7a100bb665443ca">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49549bf45bfbbfb6cffed527380e77e1"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82228B-070F-4262-8DF6-ED5840C92FF8}">
  <ds:schemaRefs>
    <ds:schemaRef ds:uri="http://schemas.microsoft.com/DataMashup"/>
  </ds:schemaRefs>
</ds:datastoreItem>
</file>

<file path=customXml/itemProps2.xml><?xml version="1.0" encoding="utf-8"?>
<ds:datastoreItem xmlns:ds="http://schemas.openxmlformats.org/officeDocument/2006/customXml" ds:itemID="{7E0A6692-DFB3-48EC-A1E0-78F189A2E6FB}">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3.xml><?xml version="1.0" encoding="utf-8"?>
<ds:datastoreItem xmlns:ds="http://schemas.openxmlformats.org/officeDocument/2006/customXml" ds:itemID="{DEA7ED08-DF1C-4607-8696-57046E4A2F3F}">
  <ds:schemaRefs>
    <ds:schemaRef ds:uri="http://schemas.microsoft.com/sharepoint/v3/contenttype/forms"/>
  </ds:schemaRefs>
</ds:datastoreItem>
</file>

<file path=customXml/itemProps4.xml><?xml version="1.0" encoding="utf-8"?>
<ds:datastoreItem xmlns:ds="http://schemas.openxmlformats.org/officeDocument/2006/customXml" ds:itemID="{3A229BF6-3768-4BD6-AC77-3BF52209CC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TM03986991</Template>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Instructions</vt:lpstr>
      <vt:lpstr>Dashboard</vt:lpstr>
      <vt:lpstr>HVA</vt:lpstr>
      <vt:lpstr>BIA</vt:lpstr>
      <vt:lpstr>HVA Categories</vt:lpstr>
      <vt:lpstr>BIA Categories</vt:lpstr>
      <vt:lpstr>Statistical Formulas</vt:lpstr>
      <vt:lpstr>Resources</vt:lpstr>
      <vt:lpstr>Company_Name</vt:lpstr>
      <vt:lpstr>BIA!Print_Titles</vt:lpstr>
      <vt:lpstr>'BIA Categories'!Print_Titles</vt:lpstr>
      <vt:lpstr>Dashboard!Print_Titles</vt:lpstr>
      <vt:lpstr>HVA!Print_Titles</vt:lpstr>
      <vt:lpstr>'HVA Categories'!Print_Titles</vt:lpstr>
      <vt:lpstr>BIA!RowTitleRegion1..C3</vt:lpstr>
      <vt:lpstr>RowTitleRegion1..C3</vt:lpstr>
      <vt:lpstr>RowTitleRegion1..C4</vt:lpstr>
      <vt:lpstr>BIA!Title1</vt:lpstr>
      <vt:lpstr>'BIA Categories'!Title1</vt:lpstr>
      <vt:lpstr>Title1</vt:lpstr>
      <vt:lpstr>BIA!Title2</vt:lpstr>
      <vt:lpstr>'BIA Categories'!Title2</vt:lpstr>
      <vt:lpstr>Title2</vt:lpstr>
      <vt:lpstr>BIA!Title6</vt:lpstr>
      <vt:lpstr>'BIA Categories'!Title6</vt:lpstr>
      <vt:lpstr>Title6</vt:lpstr>
      <vt:lpstr>Workbook_Dates</vt:lpstr>
      <vt:lpstr>Workbook_Title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2021-12-14T05:01:29Z</dcterms:created>
  <dcterms:modified xsi:type="dcterms:W3CDTF">2025-07-10T16:34:48Z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