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eball folder/Ponte Vedra/2025 PV/"/>
    </mc:Choice>
  </mc:AlternateContent>
  <xr:revisionPtr revIDLastSave="0" documentId="13_ncr:1_{7A5CFCF2-2F5E-2446-BD69-9411B8DAC6EE}" xr6:coauthVersionLast="47" xr6:coauthVersionMax="47" xr10:uidLastSave="{00000000-0000-0000-0000-000000000000}"/>
  <bookViews>
    <workbookView xWindow="10240" yWindow="3440" windowWidth="25660" windowHeight="14840" xr2:uid="{0BE0BC07-B718-294B-938C-DC513188ACEF}"/>
  </bookViews>
  <sheets>
    <sheet name="Totals" sheetId="1" r:id="rId1"/>
    <sheet name="MillerPatelHunt" sheetId="9" r:id="rId2"/>
    <sheet name="HartmanWilliams" sheetId="10" r:id="rId3"/>
    <sheet name="McAdoo" sheetId="8" r:id="rId4"/>
    <sheet name="LangCandella" sheetId="7" r:id="rId5"/>
    <sheet name="BradyMcKenzie" sheetId="4" r:id="rId6"/>
    <sheet name="GeorgeRitter" sheetId="5" r:id="rId7"/>
    <sheet name="Ramblersalvati" sheetId="12" r:id="rId8"/>
    <sheet name="RubockiMcCarthy" sheetId="13" r:id="rId9"/>
    <sheet name="Lickliter" sheetId="3" r:id="rId10"/>
    <sheet name="Catchers" sheetId="6" r:id="rId11"/>
    <sheet name="AlbaMracak" sheetId="2" r:id="rId12"/>
    <sheet name="AugustaTepper" sheetId="11" r:id="rId13"/>
    <sheet name="Masto" sheetId="14" r:id="rId14"/>
  </sheets>
  <definedNames>
    <definedName name="_xlnm._FilterDatabase" localSheetId="0" hidden="1">Totals!$A$55:$P$64</definedName>
    <definedName name="_xlnm.Print_Area" localSheetId="0">Totals!$A$54:$P$67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4" l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66" i="1"/>
  <c r="L66" i="1"/>
  <c r="H66" i="1"/>
  <c r="D66" i="1"/>
  <c r="C66" i="1"/>
  <c r="B66" i="1"/>
  <c r="V11" i="14"/>
  <c r="U11" i="14"/>
  <c r="T11" i="14"/>
  <c r="S11" i="14"/>
  <c r="R11" i="14"/>
  <c r="Q11" i="14"/>
  <c r="P66" i="1" s="1"/>
  <c r="P11" i="14"/>
  <c r="M11" i="14"/>
  <c r="M66" i="1" s="1"/>
  <c r="L11" i="14"/>
  <c r="K11" i="14"/>
  <c r="K66" i="1" s="1"/>
  <c r="J11" i="14"/>
  <c r="J66" i="1" s="1"/>
  <c r="I11" i="14"/>
  <c r="I66" i="1" s="1"/>
  <c r="H11" i="14"/>
  <c r="G11" i="14"/>
  <c r="G66" i="1" s="1"/>
  <c r="F11" i="14"/>
  <c r="N11" i="14" s="1"/>
  <c r="N66" i="1" s="1"/>
  <c r="E11" i="14"/>
  <c r="E66" i="1" s="1"/>
  <c r="D11" i="14"/>
  <c r="C11" i="14"/>
  <c r="B11" i="14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F66" i="1" l="1"/>
  <c r="X28" i="1"/>
  <c r="V112" i="9"/>
  <c r="V17" i="1" s="1"/>
  <c r="U112" i="9"/>
  <c r="T112" i="9"/>
  <c r="T17" i="1" s="1"/>
  <c r="S112" i="9"/>
  <c r="S17" i="1" s="1"/>
  <c r="R112" i="9"/>
  <c r="R17" i="1" s="1"/>
  <c r="N112" i="9"/>
  <c r="N17" i="1" s="1"/>
  <c r="M112" i="9"/>
  <c r="M17" i="1" s="1"/>
  <c r="L112" i="9"/>
  <c r="L17" i="1" s="1"/>
  <c r="K112" i="9"/>
  <c r="K17" i="1" s="1"/>
  <c r="J112" i="9"/>
  <c r="J17" i="1" s="1"/>
  <c r="I112" i="9"/>
  <c r="I17" i="1" s="1"/>
  <c r="H112" i="9"/>
  <c r="H17" i="1" s="1"/>
  <c r="G112" i="9"/>
  <c r="G17" i="1" s="1"/>
  <c r="F112" i="9"/>
  <c r="F17" i="1" s="1"/>
  <c r="E112" i="9"/>
  <c r="E17" i="1" s="1"/>
  <c r="D112" i="9"/>
  <c r="D17" i="1" s="1"/>
  <c r="C112" i="9"/>
  <c r="C17" i="1" s="1"/>
  <c r="B112" i="9"/>
  <c r="B17" i="1" s="1"/>
  <c r="N24" i="5"/>
  <c r="W112" i="9" l="1"/>
  <c r="W17" i="1" s="1"/>
  <c r="U17" i="1"/>
  <c r="Q112" i="9"/>
  <c r="Q17" i="1" s="1"/>
  <c r="X112" i="9"/>
  <c r="X17" i="1" s="1"/>
  <c r="O112" i="9"/>
  <c r="O17" i="1" s="1"/>
  <c r="P112" i="9"/>
  <c r="P17" i="1" s="1"/>
  <c r="Q56" i="2"/>
  <c r="P61" i="1" s="1"/>
  <c r="P56" i="2"/>
  <c r="M56" i="2"/>
  <c r="M61" i="1" s="1"/>
  <c r="L56" i="2"/>
  <c r="L61" i="1" s="1"/>
  <c r="K56" i="2"/>
  <c r="K61" i="1" s="1"/>
  <c r="J56" i="2"/>
  <c r="J61" i="1" s="1"/>
  <c r="I56" i="2"/>
  <c r="I61" i="1" s="1"/>
  <c r="H56" i="2"/>
  <c r="H61" i="1" s="1"/>
  <c r="G56" i="2"/>
  <c r="G61" i="1" s="1"/>
  <c r="F56" i="2"/>
  <c r="E56" i="2"/>
  <c r="E61" i="1" s="1"/>
  <c r="D56" i="2"/>
  <c r="D61" i="1" s="1"/>
  <c r="C56" i="2"/>
  <c r="C61" i="1" s="1"/>
  <c r="B56" i="2"/>
  <c r="B61" i="1" s="1"/>
  <c r="X40" i="2"/>
  <c r="V40" i="2"/>
  <c r="U40" i="2"/>
  <c r="T40" i="2"/>
  <c r="S40" i="2"/>
  <c r="R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B24" i="1" s="1"/>
  <c r="B31" i="7"/>
  <c r="C31" i="7"/>
  <c r="D31" i="7"/>
  <c r="E31" i="7"/>
  <c r="F31" i="7"/>
  <c r="G31" i="7"/>
  <c r="B41" i="7"/>
  <c r="C41" i="7"/>
  <c r="D41" i="7"/>
  <c r="E41" i="7"/>
  <c r="F41" i="7"/>
  <c r="G41" i="7"/>
  <c r="B62" i="7"/>
  <c r="C62" i="7"/>
  <c r="D62" i="7"/>
  <c r="E62" i="7"/>
  <c r="F62" i="7"/>
  <c r="G62" i="7"/>
  <c r="V27" i="1"/>
  <c r="T27" i="1"/>
  <c r="S27" i="1"/>
  <c r="R27" i="1"/>
  <c r="F61" i="1" l="1"/>
  <c r="N56" i="2"/>
  <c r="N61" i="1" s="1"/>
  <c r="Q40" i="2"/>
  <c r="O56" i="2"/>
  <c r="O61" i="1" s="1"/>
  <c r="W40" i="2"/>
  <c r="P40" i="2"/>
  <c r="O40" i="2"/>
  <c r="Q93" i="9"/>
  <c r="P59" i="1" s="1"/>
  <c r="P93" i="9"/>
  <c r="M93" i="9"/>
  <c r="M59" i="1" s="1"/>
  <c r="L93" i="9"/>
  <c r="L59" i="1" s="1"/>
  <c r="K93" i="9"/>
  <c r="K59" i="1" s="1"/>
  <c r="J93" i="9"/>
  <c r="J59" i="1" s="1"/>
  <c r="I93" i="9"/>
  <c r="I59" i="1" s="1"/>
  <c r="H93" i="9"/>
  <c r="H59" i="1" s="1"/>
  <c r="G93" i="9"/>
  <c r="G59" i="1" s="1"/>
  <c r="F93" i="9"/>
  <c r="F59" i="1" s="1"/>
  <c r="E93" i="9"/>
  <c r="E59" i="1" s="1"/>
  <c r="D93" i="9"/>
  <c r="D59" i="1" s="1"/>
  <c r="C93" i="9"/>
  <c r="C59" i="1" s="1"/>
  <c r="B93" i="9"/>
  <c r="B59" i="1" s="1"/>
  <c r="Q61" i="13"/>
  <c r="P56" i="1" s="1"/>
  <c r="P61" i="13"/>
  <c r="M61" i="13"/>
  <c r="M56" i="1" s="1"/>
  <c r="L61" i="13"/>
  <c r="L56" i="1" s="1"/>
  <c r="K61" i="13"/>
  <c r="K56" i="1" s="1"/>
  <c r="J61" i="13"/>
  <c r="J56" i="1" s="1"/>
  <c r="I61" i="13"/>
  <c r="I56" i="1" s="1"/>
  <c r="H61" i="13"/>
  <c r="H56" i="1" s="1"/>
  <c r="G61" i="13"/>
  <c r="G56" i="1" s="1"/>
  <c r="F61" i="13"/>
  <c r="F56" i="1" s="1"/>
  <c r="E61" i="13"/>
  <c r="E56" i="1" s="1"/>
  <c r="D61" i="13"/>
  <c r="D56" i="1" s="1"/>
  <c r="C61" i="13"/>
  <c r="C56" i="1" s="1"/>
  <c r="B61" i="13"/>
  <c r="B56" i="1" s="1"/>
  <c r="V43" i="13"/>
  <c r="V26" i="1" s="1"/>
  <c r="U43" i="13"/>
  <c r="U26" i="1" s="1"/>
  <c r="T43" i="13"/>
  <c r="T26" i="1" s="1"/>
  <c r="S43" i="13"/>
  <c r="S26" i="1" s="1"/>
  <c r="R43" i="13"/>
  <c r="R26" i="1" s="1"/>
  <c r="N43" i="13"/>
  <c r="N26" i="1" s="1"/>
  <c r="M43" i="13"/>
  <c r="M26" i="1" s="1"/>
  <c r="L43" i="13"/>
  <c r="L26" i="1" s="1"/>
  <c r="K43" i="13"/>
  <c r="K26" i="1" s="1"/>
  <c r="J43" i="13"/>
  <c r="J26" i="1" s="1"/>
  <c r="I43" i="13"/>
  <c r="I26" i="1" s="1"/>
  <c r="H43" i="13"/>
  <c r="H26" i="1" s="1"/>
  <c r="G43" i="13"/>
  <c r="G26" i="1" s="1"/>
  <c r="F43" i="13"/>
  <c r="F26" i="1" s="1"/>
  <c r="E43" i="13"/>
  <c r="E26" i="1" s="1"/>
  <c r="D43" i="13"/>
  <c r="D26" i="1" s="1"/>
  <c r="C43" i="13"/>
  <c r="C26" i="1" s="1"/>
  <c r="B43" i="13"/>
  <c r="B26" i="1" s="1"/>
  <c r="Q20" i="2"/>
  <c r="P60" i="1" s="1"/>
  <c r="P20" i="2"/>
  <c r="M20" i="2"/>
  <c r="M60" i="1" s="1"/>
  <c r="L20" i="2"/>
  <c r="L60" i="1" s="1"/>
  <c r="K20" i="2"/>
  <c r="J20" i="2"/>
  <c r="J60" i="1" s="1"/>
  <c r="I20" i="2"/>
  <c r="I60" i="1" s="1"/>
  <c r="H20" i="2"/>
  <c r="H60" i="1" s="1"/>
  <c r="G20" i="2"/>
  <c r="G60" i="1" s="1"/>
  <c r="F20" i="2"/>
  <c r="E20" i="2"/>
  <c r="E60" i="1" s="1"/>
  <c r="D20" i="2"/>
  <c r="D60" i="1" s="1"/>
  <c r="C20" i="2"/>
  <c r="C60" i="1" s="1"/>
  <c r="B20" i="2"/>
  <c r="B60" i="1" s="1"/>
  <c r="B8" i="2"/>
  <c r="B25" i="1" s="1"/>
  <c r="C8" i="2"/>
  <c r="C25" i="1" s="1"/>
  <c r="D8" i="2"/>
  <c r="D25" i="1" s="1"/>
  <c r="E8" i="2"/>
  <c r="E25" i="1" s="1"/>
  <c r="F8" i="2"/>
  <c r="F25" i="1" s="1"/>
  <c r="G8" i="2"/>
  <c r="G25" i="1" s="1"/>
  <c r="H8" i="2"/>
  <c r="H25" i="1" s="1"/>
  <c r="I8" i="2"/>
  <c r="I25" i="1" s="1"/>
  <c r="J8" i="2"/>
  <c r="J25" i="1" s="1"/>
  <c r="K8" i="2"/>
  <c r="K25" i="1" s="1"/>
  <c r="L8" i="2"/>
  <c r="L25" i="1" s="1"/>
  <c r="M8" i="2"/>
  <c r="M25" i="1" s="1"/>
  <c r="N8" i="2"/>
  <c r="N25" i="1" s="1"/>
  <c r="R8" i="2"/>
  <c r="R25" i="1" s="1"/>
  <c r="S8" i="2"/>
  <c r="S25" i="1" s="1"/>
  <c r="T8" i="2"/>
  <c r="T25" i="1" s="1"/>
  <c r="U8" i="2"/>
  <c r="U25" i="1" s="1"/>
  <c r="V8" i="2"/>
  <c r="V25" i="1" s="1"/>
  <c r="X8" i="2"/>
  <c r="X25" i="1" s="1"/>
  <c r="F60" i="1" l="1"/>
  <c r="N20" i="2"/>
  <c r="N60" i="1" s="1"/>
  <c r="O20" i="2"/>
  <c r="O60" i="1" s="1"/>
  <c r="K60" i="1"/>
  <c r="W8" i="2"/>
  <c r="W25" i="1" s="1"/>
  <c r="X26" i="1"/>
  <c r="W43" i="13"/>
  <c r="W26" i="1" s="1"/>
  <c r="Q43" i="13"/>
  <c r="Q26" i="1" s="1"/>
  <c r="O93" i="9"/>
  <c r="O59" i="1" s="1"/>
  <c r="N93" i="9"/>
  <c r="N59" i="1" s="1"/>
  <c r="N61" i="13"/>
  <c r="N56" i="1" s="1"/>
  <c r="O61" i="13"/>
  <c r="O56" i="1" s="1"/>
  <c r="O43" i="13"/>
  <c r="O26" i="1" s="1"/>
  <c r="P43" i="13"/>
  <c r="P26" i="1" s="1"/>
  <c r="P8" i="2"/>
  <c r="P25" i="1" s="1"/>
  <c r="Q8" i="2"/>
  <c r="Q25" i="1" s="1"/>
  <c r="O8" i="2"/>
  <c r="O25" i="1" s="1"/>
  <c r="V78" i="9"/>
  <c r="V20" i="1" s="1"/>
  <c r="U78" i="9"/>
  <c r="U20" i="1" s="1"/>
  <c r="T78" i="9"/>
  <c r="T20" i="1" s="1"/>
  <c r="S78" i="9"/>
  <c r="S20" i="1" s="1"/>
  <c r="R78" i="9"/>
  <c r="R20" i="1" s="1"/>
  <c r="N78" i="9"/>
  <c r="N20" i="1" s="1"/>
  <c r="M78" i="9"/>
  <c r="M20" i="1" s="1"/>
  <c r="L78" i="9"/>
  <c r="L20" i="1" s="1"/>
  <c r="K78" i="9"/>
  <c r="K20" i="1" s="1"/>
  <c r="J78" i="9"/>
  <c r="J20" i="1" s="1"/>
  <c r="I78" i="9"/>
  <c r="I20" i="1" s="1"/>
  <c r="H78" i="9"/>
  <c r="H20" i="1" s="1"/>
  <c r="G78" i="9"/>
  <c r="G20" i="1" s="1"/>
  <c r="F78" i="9"/>
  <c r="F20" i="1" s="1"/>
  <c r="E78" i="9"/>
  <c r="E20" i="1" s="1"/>
  <c r="D78" i="9"/>
  <c r="D20" i="1" s="1"/>
  <c r="C78" i="9"/>
  <c r="C20" i="1" s="1"/>
  <c r="B78" i="9"/>
  <c r="B20" i="1" s="1"/>
  <c r="V78" i="5"/>
  <c r="V22" i="1" s="1"/>
  <c r="U78" i="5"/>
  <c r="U22" i="1" s="1"/>
  <c r="T78" i="5"/>
  <c r="T22" i="1" s="1"/>
  <c r="S78" i="5"/>
  <c r="S22" i="1" s="1"/>
  <c r="R78" i="5"/>
  <c r="N78" i="5"/>
  <c r="N22" i="1" s="1"/>
  <c r="M78" i="5"/>
  <c r="M22" i="1" s="1"/>
  <c r="L78" i="5"/>
  <c r="L22" i="1" s="1"/>
  <c r="K78" i="5"/>
  <c r="K22" i="1" s="1"/>
  <c r="J78" i="5"/>
  <c r="J22" i="1" s="1"/>
  <c r="I78" i="5"/>
  <c r="I22" i="1" s="1"/>
  <c r="H78" i="5"/>
  <c r="H22" i="1" s="1"/>
  <c r="G78" i="5"/>
  <c r="G22" i="1" s="1"/>
  <c r="F78" i="5"/>
  <c r="F22" i="1" s="1"/>
  <c r="E78" i="5"/>
  <c r="E22" i="1" s="1"/>
  <c r="D78" i="5"/>
  <c r="D22" i="1" s="1"/>
  <c r="C78" i="5"/>
  <c r="C22" i="1" s="1"/>
  <c r="B78" i="5"/>
  <c r="B22" i="1" s="1"/>
  <c r="V62" i="7"/>
  <c r="V12" i="1" s="1"/>
  <c r="U62" i="7"/>
  <c r="U12" i="1" s="1"/>
  <c r="T62" i="7"/>
  <c r="T12" i="1" s="1"/>
  <c r="S62" i="7"/>
  <c r="S12" i="1" s="1"/>
  <c r="R62" i="7"/>
  <c r="R12" i="1" s="1"/>
  <c r="N62" i="7"/>
  <c r="N12" i="1" s="1"/>
  <c r="M62" i="7"/>
  <c r="M12" i="1" s="1"/>
  <c r="L62" i="7"/>
  <c r="L12" i="1" s="1"/>
  <c r="K62" i="7"/>
  <c r="K12" i="1" s="1"/>
  <c r="J62" i="7"/>
  <c r="J12" i="1" s="1"/>
  <c r="I62" i="7"/>
  <c r="I12" i="1" s="1"/>
  <c r="H62" i="7"/>
  <c r="H12" i="1" s="1"/>
  <c r="G12" i="1"/>
  <c r="F12" i="1"/>
  <c r="E12" i="1"/>
  <c r="D12" i="1"/>
  <c r="C12" i="1"/>
  <c r="B12" i="1"/>
  <c r="X22" i="1" l="1"/>
  <c r="W78" i="5"/>
  <c r="W22" i="1" s="1"/>
  <c r="X20" i="1"/>
  <c r="X12" i="1"/>
  <c r="Q78" i="9"/>
  <c r="Q20" i="1" s="1"/>
  <c r="W78" i="9"/>
  <c r="W20" i="1" s="1"/>
  <c r="O78" i="9"/>
  <c r="O20" i="1" s="1"/>
  <c r="X78" i="9"/>
  <c r="P78" i="9"/>
  <c r="P20" i="1" s="1"/>
  <c r="Q78" i="5"/>
  <c r="Q22" i="1" s="1"/>
  <c r="X78" i="5"/>
  <c r="O78" i="5"/>
  <c r="O22" i="1" s="1"/>
  <c r="P78" i="5"/>
  <c r="P22" i="1" s="1"/>
  <c r="Q62" i="7"/>
  <c r="Q12" i="1" s="1"/>
  <c r="W62" i="7"/>
  <c r="W12" i="1" s="1"/>
  <c r="X62" i="7"/>
  <c r="O62" i="7"/>
  <c r="O12" i="1" s="1"/>
  <c r="P62" i="7"/>
  <c r="P12" i="1" s="1"/>
  <c r="B59" i="11"/>
  <c r="B6" i="1" s="1"/>
  <c r="C59" i="11"/>
  <c r="D59" i="11"/>
  <c r="E59" i="11"/>
  <c r="E6" i="1" s="1"/>
  <c r="F59" i="11"/>
  <c r="F6" i="1" s="1"/>
  <c r="G59" i="11"/>
  <c r="G6" i="1" s="1"/>
  <c r="H59" i="11"/>
  <c r="H6" i="1" s="1"/>
  <c r="I59" i="11"/>
  <c r="I6" i="1" s="1"/>
  <c r="J59" i="11"/>
  <c r="J6" i="1" s="1"/>
  <c r="K59" i="11"/>
  <c r="K6" i="1" s="1"/>
  <c r="L59" i="11"/>
  <c r="L6" i="1" s="1"/>
  <c r="M59" i="11"/>
  <c r="M6" i="1" s="1"/>
  <c r="N59" i="11"/>
  <c r="N6" i="1" s="1"/>
  <c r="R59" i="11"/>
  <c r="R6" i="1" s="1"/>
  <c r="S59" i="11"/>
  <c r="S6" i="1" s="1"/>
  <c r="T59" i="11"/>
  <c r="T6" i="1" s="1"/>
  <c r="U59" i="11"/>
  <c r="U6" i="1" s="1"/>
  <c r="V59" i="11"/>
  <c r="V6" i="1" l="1"/>
  <c r="D6" i="1"/>
  <c r="C6" i="1"/>
  <c r="X59" i="11"/>
  <c r="P59" i="11"/>
  <c r="O59" i="11"/>
  <c r="W59" i="11"/>
  <c r="Q59" i="11"/>
  <c r="W6" i="1" l="1"/>
  <c r="Q6" i="1"/>
  <c r="O6" i="1"/>
  <c r="P6" i="1"/>
  <c r="X6" i="1"/>
  <c r="B63" i="6"/>
  <c r="C63" i="6"/>
  <c r="D63" i="6"/>
  <c r="E63" i="6"/>
  <c r="F63" i="6"/>
  <c r="G63" i="6"/>
  <c r="H63" i="6"/>
  <c r="I63" i="6"/>
  <c r="J63" i="6"/>
  <c r="B30" i="12" l="1"/>
  <c r="B95" i="3" l="1"/>
  <c r="B57" i="1" s="1"/>
  <c r="C95" i="3"/>
  <c r="C57" i="1" s="1"/>
  <c r="D95" i="3"/>
  <c r="D57" i="1" s="1"/>
  <c r="E95" i="3"/>
  <c r="E57" i="1" s="1"/>
  <c r="F95" i="3"/>
  <c r="F57" i="1" s="1"/>
  <c r="G95" i="3"/>
  <c r="G57" i="1" s="1"/>
  <c r="H95" i="3"/>
  <c r="H57" i="1" s="1"/>
  <c r="I95" i="3"/>
  <c r="I57" i="1" s="1"/>
  <c r="J95" i="3"/>
  <c r="J57" i="1" s="1"/>
  <c r="K95" i="3"/>
  <c r="K57" i="1" s="1"/>
  <c r="L95" i="3"/>
  <c r="L57" i="1" s="1"/>
  <c r="M95" i="3"/>
  <c r="M57" i="1" s="1"/>
  <c r="P95" i="3"/>
  <c r="Q95" i="3"/>
  <c r="P57" i="1" s="1"/>
  <c r="N95" i="3" l="1"/>
  <c r="N57" i="1" s="1"/>
  <c r="O95" i="3"/>
  <c r="O57" i="1" s="1"/>
  <c r="Q90" i="8" l="1"/>
  <c r="P64" i="1" s="1"/>
  <c r="P90" i="8"/>
  <c r="M90" i="8"/>
  <c r="M64" i="1" s="1"/>
  <c r="L90" i="8"/>
  <c r="L64" i="1" s="1"/>
  <c r="K90" i="8"/>
  <c r="K64" i="1" s="1"/>
  <c r="J90" i="8"/>
  <c r="J64" i="1" s="1"/>
  <c r="I90" i="8"/>
  <c r="I64" i="1" s="1"/>
  <c r="H90" i="8"/>
  <c r="H64" i="1" s="1"/>
  <c r="G90" i="8"/>
  <c r="G64" i="1" s="1"/>
  <c r="F90" i="8"/>
  <c r="E90" i="8"/>
  <c r="E64" i="1" s="1"/>
  <c r="D90" i="8"/>
  <c r="D64" i="1" s="1"/>
  <c r="C90" i="8"/>
  <c r="C64" i="1" s="1"/>
  <c r="B90" i="8"/>
  <c r="B64" i="1" s="1"/>
  <c r="N90" i="8" l="1"/>
  <c r="N64" i="1" s="1"/>
  <c r="F64" i="1"/>
  <c r="O90" i="8"/>
  <c r="O64" i="1" s="1"/>
  <c r="Y90" i="6" l="1"/>
  <c r="X90" i="6"/>
  <c r="V90" i="6"/>
  <c r="U90" i="6"/>
  <c r="T90" i="6"/>
  <c r="S90" i="6"/>
  <c r="R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O90" i="6" l="1"/>
  <c r="Z90" i="6"/>
  <c r="W90" i="6"/>
  <c r="P90" i="6"/>
  <c r="Q90" i="6"/>
  <c r="V24" i="13" l="1"/>
  <c r="V7" i="1" s="1"/>
  <c r="U24" i="13"/>
  <c r="U7" i="1" s="1"/>
  <c r="T24" i="13"/>
  <c r="T7" i="1" s="1"/>
  <c r="S24" i="13"/>
  <c r="S7" i="1" s="1"/>
  <c r="R24" i="13"/>
  <c r="R7" i="1" s="1"/>
  <c r="N24" i="13"/>
  <c r="N7" i="1" s="1"/>
  <c r="M24" i="13"/>
  <c r="M7" i="1" s="1"/>
  <c r="L24" i="13"/>
  <c r="L7" i="1" s="1"/>
  <c r="K24" i="13"/>
  <c r="K7" i="1" s="1"/>
  <c r="J24" i="13"/>
  <c r="I24" i="13"/>
  <c r="I7" i="1" s="1"/>
  <c r="H24" i="13"/>
  <c r="G24" i="13"/>
  <c r="G7" i="1" s="1"/>
  <c r="F24" i="13"/>
  <c r="F7" i="1" s="1"/>
  <c r="E24" i="13"/>
  <c r="E7" i="1" s="1"/>
  <c r="D24" i="13"/>
  <c r="C24" i="13"/>
  <c r="C7" i="1" s="1"/>
  <c r="B24" i="13"/>
  <c r="J7" i="1" l="1"/>
  <c r="H7" i="1"/>
  <c r="D7" i="1"/>
  <c r="B7" i="1"/>
  <c r="O24" i="13"/>
  <c r="W24" i="13"/>
  <c r="W7" i="1" s="1"/>
  <c r="Q24" i="13"/>
  <c r="P24" i="13"/>
  <c r="O7" i="1" l="1"/>
  <c r="P7" i="1"/>
  <c r="Q7" i="1"/>
  <c r="B29" i="6" l="1"/>
  <c r="C29" i="6"/>
  <c r="D29" i="6"/>
  <c r="E29" i="6"/>
  <c r="F29" i="6"/>
  <c r="G29" i="6"/>
  <c r="H29" i="6"/>
  <c r="I29" i="6"/>
  <c r="J29" i="6"/>
  <c r="K29" i="6"/>
  <c r="L29" i="6"/>
  <c r="M29" i="6"/>
  <c r="N29" i="6"/>
  <c r="R29" i="6"/>
  <c r="S29" i="6"/>
  <c r="T29" i="6"/>
  <c r="U29" i="6"/>
  <c r="V29" i="6"/>
  <c r="X29" i="6"/>
  <c r="Y29" i="6"/>
  <c r="Y63" i="6"/>
  <c r="X63" i="6"/>
  <c r="V63" i="6"/>
  <c r="U63" i="6"/>
  <c r="T63" i="6"/>
  <c r="S63" i="6"/>
  <c r="R63" i="6"/>
  <c r="N63" i="6"/>
  <c r="M63" i="6"/>
  <c r="L63" i="6"/>
  <c r="K63" i="6"/>
  <c r="Z29" i="6" l="1"/>
  <c r="P29" i="6"/>
  <c r="O29" i="6"/>
  <c r="W63" i="6"/>
  <c r="W29" i="6"/>
  <c r="Q29" i="6"/>
  <c r="O63" i="6"/>
  <c r="Z63" i="6"/>
  <c r="P63" i="6"/>
  <c r="Q63" i="6"/>
  <c r="V72" i="8" l="1"/>
  <c r="V14" i="1" s="1"/>
  <c r="U72" i="8"/>
  <c r="U14" i="1" s="1"/>
  <c r="T72" i="8"/>
  <c r="T14" i="1" s="1"/>
  <c r="S72" i="8"/>
  <c r="S14" i="1" s="1"/>
  <c r="R72" i="8"/>
  <c r="R14" i="1" s="1"/>
  <c r="N72" i="8"/>
  <c r="N14" i="1" s="1"/>
  <c r="M72" i="8"/>
  <c r="M14" i="1" s="1"/>
  <c r="L72" i="8"/>
  <c r="L14" i="1" s="1"/>
  <c r="K72" i="8"/>
  <c r="K14" i="1" s="1"/>
  <c r="J72" i="8"/>
  <c r="I72" i="8"/>
  <c r="I14" i="1" s="1"/>
  <c r="H72" i="8"/>
  <c r="H14" i="1" s="1"/>
  <c r="G72" i="8"/>
  <c r="G14" i="1" s="1"/>
  <c r="F72" i="8"/>
  <c r="F14" i="1" s="1"/>
  <c r="E72" i="8"/>
  <c r="E14" i="1" s="1"/>
  <c r="D72" i="8"/>
  <c r="C72" i="8"/>
  <c r="C14" i="1" s="1"/>
  <c r="B72" i="8"/>
  <c r="B14" i="1" s="1"/>
  <c r="V79" i="3"/>
  <c r="V15" i="1" s="1"/>
  <c r="U79" i="3"/>
  <c r="U15" i="1" s="1"/>
  <c r="T79" i="3"/>
  <c r="T15" i="1" s="1"/>
  <c r="S79" i="3"/>
  <c r="S15" i="1" s="1"/>
  <c r="R79" i="3"/>
  <c r="R15" i="1" s="1"/>
  <c r="N79" i="3"/>
  <c r="N15" i="1" s="1"/>
  <c r="M79" i="3"/>
  <c r="M15" i="1" s="1"/>
  <c r="L79" i="3"/>
  <c r="L15" i="1" s="1"/>
  <c r="K79" i="3"/>
  <c r="K15" i="1" s="1"/>
  <c r="J79" i="3"/>
  <c r="J15" i="1" s="1"/>
  <c r="I79" i="3"/>
  <c r="I15" i="1" s="1"/>
  <c r="H79" i="3"/>
  <c r="H15" i="1" s="1"/>
  <c r="G79" i="3"/>
  <c r="G15" i="1" s="1"/>
  <c r="F79" i="3"/>
  <c r="F15" i="1" s="1"/>
  <c r="E79" i="3"/>
  <c r="E15" i="1" s="1"/>
  <c r="D79" i="3"/>
  <c r="D15" i="1" s="1"/>
  <c r="C79" i="3"/>
  <c r="C15" i="1" s="1"/>
  <c r="B79" i="3"/>
  <c r="B15" i="1" l="1"/>
  <c r="X15" i="1" s="1"/>
  <c r="X79" i="3"/>
  <c r="Q72" i="8"/>
  <c r="Q14" i="1" s="1"/>
  <c r="X72" i="8"/>
  <c r="D14" i="1"/>
  <c r="X14" i="1" s="1"/>
  <c r="O72" i="8"/>
  <c r="O14" i="1" s="1"/>
  <c r="J14" i="1"/>
  <c r="Q79" i="3"/>
  <c r="Q15" i="1" s="1"/>
  <c r="W72" i="8"/>
  <c r="W14" i="1" s="1"/>
  <c r="P72" i="8"/>
  <c r="P14" i="1" s="1"/>
  <c r="W79" i="3"/>
  <c r="W15" i="1" s="1"/>
  <c r="O79" i="3"/>
  <c r="O15" i="1" s="1"/>
  <c r="P79" i="3"/>
  <c r="P15" i="1" s="1"/>
  <c r="P37" i="9" l="1"/>
  <c r="Q45" i="8"/>
  <c r="P58" i="1" s="1"/>
  <c r="P45" i="8"/>
  <c r="Q91" i="12" l="1"/>
  <c r="P91" i="12"/>
  <c r="M91" i="12"/>
  <c r="L91" i="12"/>
  <c r="K91" i="12"/>
  <c r="J91" i="12"/>
  <c r="I91" i="12"/>
  <c r="H91" i="12"/>
  <c r="G91" i="12"/>
  <c r="F91" i="12"/>
  <c r="E91" i="12"/>
  <c r="D91" i="12"/>
  <c r="C91" i="12"/>
  <c r="B91" i="12"/>
  <c r="V73" i="12"/>
  <c r="V18" i="1" s="1"/>
  <c r="U73" i="12"/>
  <c r="U18" i="1" s="1"/>
  <c r="T73" i="12"/>
  <c r="T18" i="1" s="1"/>
  <c r="S73" i="12"/>
  <c r="S18" i="1" s="1"/>
  <c r="R73" i="12"/>
  <c r="R18" i="1" s="1"/>
  <c r="N73" i="12"/>
  <c r="N18" i="1" s="1"/>
  <c r="M73" i="12"/>
  <c r="M18" i="1" s="1"/>
  <c r="L73" i="12"/>
  <c r="L18" i="1" s="1"/>
  <c r="K73" i="12"/>
  <c r="K18" i="1" s="1"/>
  <c r="J73" i="12"/>
  <c r="J18" i="1" s="1"/>
  <c r="I73" i="12"/>
  <c r="I18" i="1" s="1"/>
  <c r="H73" i="12"/>
  <c r="H18" i="1" s="1"/>
  <c r="G73" i="12"/>
  <c r="G18" i="1" s="1"/>
  <c r="F73" i="12"/>
  <c r="F18" i="1" s="1"/>
  <c r="E73" i="12"/>
  <c r="E18" i="1" s="1"/>
  <c r="D73" i="12"/>
  <c r="D18" i="1" s="1"/>
  <c r="C73" i="12"/>
  <c r="C18" i="1" s="1"/>
  <c r="B73" i="12"/>
  <c r="B18" i="1" s="1"/>
  <c r="Q51" i="12"/>
  <c r="P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V30" i="12"/>
  <c r="U30" i="12"/>
  <c r="U10" i="1" s="1"/>
  <c r="T30" i="12"/>
  <c r="T10" i="1" s="1"/>
  <c r="S30" i="12"/>
  <c r="S10" i="1" s="1"/>
  <c r="R30" i="12"/>
  <c r="R10" i="1" s="1"/>
  <c r="N30" i="12"/>
  <c r="N10" i="1" s="1"/>
  <c r="M30" i="12"/>
  <c r="M10" i="1" s="1"/>
  <c r="L30" i="12"/>
  <c r="L10" i="1" s="1"/>
  <c r="K30" i="12"/>
  <c r="K10" i="1" s="1"/>
  <c r="J30" i="12"/>
  <c r="J10" i="1" s="1"/>
  <c r="I30" i="12"/>
  <c r="I10" i="1" s="1"/>
  <c r="H30" i="12"/>
  <c r="H10" i="1" s="1"/>
  <c r="G30" i="12"/>
  <c r="G10" i="1" s="1"/>
  <c r="F30" i="12"/>
  <c r="F10" i="1" s="1"/>
  <c r="E30" i="12"/>
  <c r="E10" i="1" s="1"/>
  <c r="D30" i="12"/>
  <c r="C30" i="12"/>
  <c r="C10" i="1" s="1"/>
  <c r="Q31" i="11"/>
  <c r="P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V18" i="11"/>
  <c r="V19" i="1" s="1"/>
  <c r="U18" i="11"/>
  <c r="U19" i="1" s="1"/>
  <c r="T18" i="11"/>
  <c r="T19" i="1" s="1"/>
  <c r="S18" i="11"/>
  <c r="S19" i="1" s="1"/>
  <c r="R18" i="11"/>
  <c r="R19" i="1" s="1"/>
  <c r="N18" i="11"/>
  <c r="N19" i="1" s="1"/>
  <c r="M18" i="11"/>
  <c r="M19" i="1" s="1"/>
  <c r="L18" i="11"/>
  <c r="L19" i="1" s="1"/>
  <c r="K18" i="11"/>
  <c r="K19" i="1" s="1"/>
  <c r="J18" i="11"/>
  <c r="J19" i="1" s="1"/>
  <c r="I18" i="11"/>
  <c r="I19" i="1" s="1"/>
  <c r="H18" i="11"/>
  <c r="H19" i="1" s="1"/>
  <c r="G18" i="11"/>
  <c r="G19" i="1" s="1"/>
  <c r="F18" i="11"/>
  <c r="F19" i="1" s="1"/>
  <c r="E18" i="11"/>
  <c r="E19" i="1" s="1"/>
  <c r="D18" i="11"/>
  <c r="D19" i="1" s="1"/>
  <c r="C18" i="11"/>
  <c r="C19" i="1" s="1"/>
  <c r="B18" i="11"/>
  <c r="B19" i="1" s="1"/>
  <c r="X18" i="1" l="1"/>
  <c r="X19" i="1"/>
  <c r="D10" i="1"/>
  <c r="N51" i="12"/>
  <c r="O91" i="12"/>
  <c r="W73" i="12"/>
  <c r="W18" i="1" s="1"/>
  <c r="W30" i="12"/>
  <c r="W10" i="1" s="1"/>
  <c r="V10" i="1"/>
  <c r="N31" i="11"/>
  <c r="O31" i="11"/>
  <c r="O51" i="12"/>
  <c r="N91" i="12"/>
  <c r="O73" i="12"/>
  <c r="O18" i="1" s="1"/>
  <c r="P73" i="12"/>
  <c r="P18" i="1" s="1"/>
  <c r="Q73" i="12"/>
  <c r="Q18" i="1" s="1"/>
  <c r="W18" i="11"/>
  <c r="W19" i="1" s="1"/>
  <c r="O18" i="11"/>
  <c r="O19" i="1" s="1"/>
  <c r="Q18" i="11"/>
  <c r="Q19" i="1" s="1"/>
  <c r="P18" i="11"/>
  <c r="P19" i="1" s="1"/>
  <c r="X18" i="11"/>
  <c r="V66" i="10" l="1"/>
  <c r="U66" i="10"/>
  <c r="U27" i="1" s="1"/>
  <c r="T66" i="10"/>
  <c r="S66" i="10"/>
  <c r="R66" i="10"/>
  <c r="N66" i="10"/>
  <c r="N27" i="1" s="1"/>
  <c r="M66" i="10"/>
  <c r="M27" i="1" s="1"/>
  <c r="L66" i="10"/>
  <c r="L27" i="1" s="1"/>
  <c r="K66" i="10"/>
  <c r="K27" i="1" s="1"/>
  <c r="J66" i="10"/>
  <c r="J27" i="1" s="1"/>
  <c r="I66" i="10"/>
  <c r="I27" i="1" s="1"/>
  <c r="H66" i="10"/>
  <c r="H27" i="1" s="1"/>
  <c r="G66" i="10"/>
  <c r="G27" i="1" s="1"/>
  <c r="F66" i="10"/>
  <c r="F27" i="1" s="1"/>
  <c r="E66" i="10"/>
  <c r="E27" i="1" s="1"/>
  <c r="D66" i="10"/>
  <c r="D27" i="1" s="1"/>
  <c r="C66" i="10"/>
  <c r="C27" i="1" s="1"/>
  <c r="B66" i="10"/>
  <c r="B27" i="1" s="1"/>
  <c r="Q48" i="10"/>
  <c r="P48" i="10"/>
  <c r="P65" i="1" s="1"/>
  <c r="M48" i="10"/>
  <c r="M65" i="1" s="1"/>
  <c r="L48" i="10"/>
  <c r="L65" i="1" s="1"/>
  <c r="K48" i="10"/>
  <c r="K65" i="1" s="1"/>
  <c r="J48" i="10"/>
  <c r="J65" i="1" s="1"/>
  <c r="I48" i="10"/>
  <c r="I65" i="1" s="1"/>
  <c r="H48" i="10"/>
  <c r="H65" i="1" s="1"/>
  <c r="G48" i="10"/>
  <c r="G65" i="1" s="1"/>
  <c r="F48" i="10"/>
  <c r="F65" i="1" s="1"/>
  <c r="E48" i="10"/>
  <c r="E65" i="1" s="1"/>
  <c r="D48" i="10"/>
  <c r="D65" i="1" s="1"/>
  <c r="C48" i="10"/>
  <c r="C65" i="1" s="1"/>
  <c r="B48" i="10"/>
  <c r="B65" i="1" s="1"/>
  <c r="V29" i="10"/>
  <c r="V5" i="1" s="1"/>
  <c r="U29" i="10"/>
  <c r="U5" i="1" s="1"/>
  <c r="T29" i="10"/>
  <c r="T5" i="1" s="1"/>
  <c r="S29" i="10"/>
  <c r="S5" i="1" s="1"/>
  <c r="R29" i="10"/>
  <c r="R5" i="1" s="1"/>
  <c r="N29" i="10"/>
  <c r="N5" i="1" s="1"/>
  <c r="M29" i="10"/>
  <c r="M5" i="1" s="1"/>
  <c r="L29" i="10"/>
  <c r="L5" i="1" s="1"/>
  <c r="K29" i="10"/>
  <c r="K5" i="1" s="1"/>
  <c r="J29" i="10"/>
  <c r="J5" i="1" s="1"/>
  <c r="I29" i="10"/>
  <c r="I5" i="1" s="1"/>
  <c r="H29" i="10"/>
  <c r="H5" i="1" s="1"/>
  <c r="G29" i="10"/>
  <c r="G5" i="1" s="1"/>
  <c r="F29" i="10"/>
  <c r="F5" i="1" s="1"/>
  <c r="E29" i="10"/>
  <c r="E5" i="1" s="1"/>
  <c r="D29" i="10"/>
  <c r="D5" i="1" s="1"/>
  <c r="C29" i="10"/>
  <c r="C5" i="1" s="1"/>
  <c r="B29" i="10"/>
  <c r="Q37" i="9"/>
  <c r="M37" i="9"/>
  <c r="L37" i="9"/>
  <c r="K37" i="9"/>
  <c r="J37" i="9"/>
  <c r="I37" i="9"/>
  <c r="H37" i="9"/>
  <c r="G37" i="9"/>
  <c r="F37" i="9"/>
  <c r="E37" i="9"/>
  <c r="D37" i="9"/>
  <c r="C37" i="9"/>
  <c r="B37" i="9"/>
  <c r="V19" i="9"/>
  <c r="U19" i="9"/>
  <c r="T19" i="9"/>
  <c r="S19" i="9"/>
  <c r="R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X27" i="1" l="1"/>
  <c r="Q66" i="10"/>
  <c r="Q27" i="1" s="1"/>
  <c r="U21" i="1"/>
  <c r="F21" i="1"/>
  <c r="C21" i="1"/>
  <c r="G21" i="1"/>
  <c r="K21" i="1"/>
  <c r="R21" i="1"/>
  <c r="V21" i="1"/>
  <c r="B21" i="1"/>
  <c r="N21" i="1"/>
  <c r="Q19" i="9"/>
  <c r="D21" i="1"/>
  <c r="H21" i="1"/>
  <c r="L21" i="1"/>
  <c r="S21" i="1"/>
  <c r="J21" i="1"/>
  <c r="E21" i="1"/>
  <c r="I21" i="1"/>
  <c r="M21" i="1"/>
  <c r="T21" i="1"/>
  <c r="W66" i="10"/>
  <c r="W27" i="1" s="1"/>
  <c r="O19" i="9"/>
  <c r="Q29" i="10"/>
  <c r="Q5" i="1" s="1"/>
  <c r="B5" i="1"/>
  <c r="N37" i="9"/>
  <c r="W19" i="9"/>
  <c r="W21" i="1" s="1"/>
  <c r="O48" i="10"/>
  <c r="O65" i="1" s="1"/>
  <c r="O37" i="9"/>
  <c r="N48" i="10"/>
  <c r="N65" i="1" s="1"/>
  <c r="X66" i="10"/>
  <c r="X29" i="10"/>
  <c r="W29" i="10"/>
  <c r="W5" i="1" s="1"/>
  <c r="O66" i="10"/>
  <c r="O27" i="1" s="1"/>
  <c r="P66" i="10"/>
  <c r="P27" i="1" s="1"/>
  <c r="O29" i="10"/>
  <c r="O5" i="1" s="1"/>
  <c r="P29" i="10"/>
  <c r="P5" i="1" s="1"/>
  <c r="P19" i="9"/>
  <c r="X19" i="9"/>
  <c r="X21" i="1" l="1"/>
  <c r="O21" i="1"/>
  <c r="Q21" i="1"/>
  <c r="P21" i="1"/>
  <c r="M45" i="8"/>
  <c r="M58" i="1" s="1"/>
  <c r="L45" i="8"/>
  <c r="L58" i="1" s="1"/>
  <c r="K45" i="8"/>
  <c r="K58" i="1" s="1"/>
  <c r="J45" i="8"/>
  <c r="J58" i="1" s="1"/>
  <c r="I45" i="8"/>
  <c r="I58" i="1" s="1"/>
  <c r="H45" i="8"/>
  <c r="H58" i="1" s="1"/>
  <c r="G45" i="8"/>
  <c r="G58" i="1" s="1"/>
  <c r="F45" i="8"/>
  <c r="F58" i="1" s="1"/>
  <c r="E45" i="8"/>
  <c r="E58" i="1" s="1"/>
  <c r="D45" i="8"/>
  <c r="D58" i="1" s="1"/>
  <c r="C45" i="8"/>
  <c r="C58" i="1" s="1"/>
  <c r="B45" i="8"/>
  <c r="B58" i="1" s="1"/>
  <c r="V29" i="8"/>
  <c r="V16" i="1" s="1"/>
  <c r="U29" i="8"/>
  <c r="U16" i="1" s="1"/>
  <c r="T29" i="8"/>
  <c r="T16" i="1" s="1"/>
  <c r="S29" i="8"/>
  <c r="S16" i="1" s="1"/>
  <c r="R29" i="8"/>
  <c r="R16" i="1" s="1"/>
  <c r="N29" i="8"/>
  <c r="N16" i="1" s="1"/>
  <c r="M29" i="8"/>
  <c r="M16" i="1" s="1"/>
  <c r="L29" i="8"/>
  <c r="L16" i="1" s="1"/>
  <c r="K29" i="8"/>
  <c r="K16" i="1" s="1"/>
  <c r="J29" i="8"/>
  <c r="J16" i="1" s="1"/>
  <c r="I29" i="8"/>
  <c r="I16" i="1" s="1"/>
  <c r="H29" i="8"/>
  <c r="H16" i="1" s="1"/>
  <c r="G29" i="8"/>
  <c r="G16" i="1" s="1"/>
  <c r="F29" i="8"/>
  <c r="F16" i="1" s="1"/>
  <c r="E29" i="8"/>
  <c r="E16" i="1" s="1"/>
  <c r="D29" i="8"/>
  <c r="D16" i="1" s="1"/>
  <c r="C29" i="8"/>
  <c r="C16" i="1" s="1"/>
  <c r="B29" i="8"/>
  <c r="B16" i="1" s="1"/>
  <c r="X16" i="1" l="1"/>
  <c r="W29" i="8"/>
  <c r="W16" i="1" s="1"/>
  <c r="O29" i="8"/>
  <c r="O16" i="1" s="1"/>
  <c r="N45" i="8"/>
  <c r="N58" i="1" s="1"/>
  <c r="O45" i="8"/>
  <c r="O58" i="1" s="1"/>
  <c r="P29" i="8"/>
  <c r="P16" i="1" s="1"/>
  <c r="X29" i="8"/>
  <c r="Q29" i="8"/>
  <c r="Q16" i="1" s="1"/>
  <c r="V41" i="7" l="1"/>
  <c r="U41" i="7"/>
  <c r="T41" i="7"/>
  <c r="S41" i="7"/>
  <c r="R41" i="7"/>
  <c r="Q41" i="7"/>
  <c r="P41" i="7"/>
  <c r="M41" i="7"/>
  <c r="L41" i="7"/>
  <c r="K41" i="7"/>
  <c r="J41" i="7"/>
  <c r="I41" i="7"/>
  <c r="H41" i="7"/>
  <c r="V31" i="7"/>
  <c r="V8" i="1" s="1"/>
  <c r="U31" i="7"/>
  <c r="U8" i="1" s="1"/>
  <c r="T31" i="7"/>
  <c r="T8" i="1" s="1"/>
  <c r="S31" i="7"/>
  <c r="S8" i="1" s="1"/>
  <c r="R31" i="7"/>
  <c r="R8" i="1" s="1"/>
  <c r="N31" i="7"/>
  <c r="N8" i="1" s="1"/>
  <c r="M31" i="7"/>
  <c r="M8" i="1" s="1"/>
  <c r="L31" i="7"/>
  <c r="L8" i="1" s="1"/>
  <c r="K31" i="7"/>
  <c r="K8" i="1" s="1"/>
  <c r="J31" i="7"/>
  <c r="J8" i="1" s="1"/>
  <c r="I31" i="7"/>
  <c r="I8" i="1" s="1"/>
  <c r="H31" i="7"/>
  <c r="H8" i="1" s="1"/>
  <c r="G8" i="1"/>
  <c r="F8" i="1"/>
  <c r="E8" i="1"/>
  <c r="D8" i="1"/>
  <c r="C8" i="1"/>
  <c r="B8" i="1"/>
  <c r="V58" i="4"/>
  <c r="V13" i="1" s="1"/>
  <c r="U58" i="4"/>
  <c r="U13" i="1" s="1"/>
  <c r="T58" i="4"/>
  <c r="T13" i="1" s="1"/>
  <c r="S58" i="4"/>
  <c r="S13" i="1" s="1"/>
  <c r="R58" i="4"/>
  <c r="R13" i="1" s="1"/>
  <c r="N58" i="4"/>
  <c r="N13" i="1" s="1"/>
  <c r="M58" i="4"/>
  <c r="M13" i="1" s="1"/>
  <c r="L58" i="4"/>
  <c r="L13" i="1" s="1"/>
  <c r="K58" i="4"/>
  <c r="K13" i="1" s="1"/>
  <c r="J58" i="4"/>
  <c r="J13" i="1" s="1"/>
  <c r="I58" i="4"/>
  <c r="I13" i="1" s="1"/>
  <c r="H58" i="4"/>
  <c r="H13" i="1" s="1"/>
  <c r="G58" i="4"/>
  <c r="G13" i="1" s="1"/>
  <c r="F58" i="4"/>
  <c r="F13" i="1" s="1"/>
  <c r="E58" i="4"/>
  <c r="E13" i="1" s="1"/>
  <c r="D58" i="4"/>
  <c r="D13" i="1" s="1"/>
  <c r="C58" i="4"/>
  <c r="C13" i="1" s="1"/>
  <c r="B58" i="4"/>
  <c r="B13" i="1" s="1"/>
  <c r="W28" i="4"/>
  <c r="V28" i="4"/>
  <c r="U28" i="4"/>
  <c r="R28" i="4"/>
  <c r="Q28" i="4"/>
  <c r="P63" i="1" s="1"/>
  <c r="P28" i="4"/>
  <c r="M28" i="4"/>
  <c r="M63" i="1" s="1"/>
  <c r="L28" i="4"/>
  <c r="L63" i="1" s="1"/>
  <c r="K28" i="4"/>
  <c r="K63" i="1" s="1"/>
  <c r="J28" i="4"/>
  <c r="J63" i="1" s="1"/>
  <c r="I28" i="4"/>
  <c r="I63" i="1" s="1"/>
  <c r="H28" i="4"/>
  <c r="H63" i="1" s="1"/>
  <c r="G28" i="4"/>
  <c r="G63" i="1" s="1"/>
  <c r="F28" i="4"/>
  <c r="F63" i="1" s="1"/>
  <c r="E28" i="4"/>
  <c r="E63" i="1" s="1"/>
  <c r="D28" i="4"/>
  <c r="D63" i="1" s="1"/>
  <c r="C28" i="4"/>
  <c r="C63" i="1" s="1"/>
  <c r="B28" i="4"/>
  <c r="B63" i="1" s="1"/>
  <c r="V10" i="4"/>
  <c r="U10" i="4"/>
  <c r="T10" i="4"/>
  <c r="T28" i="1" s="1"/>
  <c r="S10" i="4"/>
  <c r="R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V9" i="1"/>
  <c r="U9" i="1"/>
  <c r="T9" i="1"/>
  <c r="S9" i="1"/>
  <c r="R9" i="1"/>
  <c r="N9" i="1"/>
  <c r="M9" i="1"/>
  <c r="L9" i="1"/>
  <c r="K9" i="1"/>
  <c r="J9" i="1"/>
  <c r="I9" i="1"/>
  <c r="H9" i="1"/>
  <c r="G9" i="1"/>
  <c r="F9" i="1"/>
  <c r="E9" i="1"/>
  <c r="C9" i="1"/>
  <c r="B9" i="1"/>
  <c r="Q64" i="5"/>
  <c r="P64" i="5"/>
  <c r="M64" i="5"/>
  <c r="L64" i="5"/>
  <c r="K64" i="5"/>
  <c r="J64" i="5"/>
  <c r="I64" i="5"/>
  <c r="H64" i="5"/>
  <c r="G64" i="5"/>
  <c r="F64" i="5"/>
  <c r="E64" i="5"/>
  <c r="D64" i="5"/>
  <c r="C64" i="5"/>
  <c r="B64" i="5"/>
  <c r="Q42" i="5"/>
  <c r="P42" i="5"/>
  <c r="M42" i="5"/>
  <c r="L42" i="5"/>
  <c r="K42" i="5"/>
  <c r="J42" i="5"/>
  <c r="I42" i="5"/>
  <c r="H42" i="5"/>
  <c r="G42" i="5"/>
  <c r="F42" i="5"/>
  <c r="E42" i="5"/>
  <c r="D42" i="5"/>
  <c r="C42" i="5"/>
  <c r="B42" i="5"/>
  <c r="V24" i="5"/>
  <c r="V23" i="1" s="1"/>
  <c r="U24" i="5"/>
  <c r="T24" i="5"/>
  <c r="T23" i="1" s="1"/>
  <c r="S24" i="5"/>
  <c r="S23" i="1" s="1"/>
  <c r="R24" i="5"/>
  <c r="R23" i="1" s="1"/>
  <c r="N23" i="1"/>
  <c r="M24" i="5"/>
  <c r="M23" i="1" s="1"/>
  <c r="L24" i="5"/>
  <c r="L23" i="1" s="1"/>
  <c r="K24" i="5"/>
  <c r="J24" i="5"/>
  <c r="J23" i="1" s="1"/>
  <c r="I24" i="5"/>
  <c r="I23" i="1" s="1"/>
  <c r="H24" i="5"/>
  <c r="H23" i="1" s="1"/>
  <c r="G24" i="5"/>
  <c r="G23" i="1" s="1"/>
  <c r="F24" i="5"/>
  <c r="F23" i="1" s="1"/>
  <c r="E24" i="5"/>
  <c r="E23" i="1" s="1"/>
  <c r="D24" i="5"/>
  <c r="D23" i="1" s="1"/>
  <c r="C24" i="5"/>
  <c r="C23" i="1" s="1"/>
  <c r="B24" i="5"/>
  <c r="B23" i="1" s="1"/>
  <c r="Q48" i="3"/>
  <c r="P62" i="1" s="1"/>
  <c r="P48" i="3"/>
  <c r="M48" i="3"/>
  <c r="M62" i="1" s="1"/>
  <c r="L48" i="3"/>
  <c r="L62" i="1" s="1"/>
  <c r="K48" i="3"/>
  <c r="K62" i="1" s="1"/>
  <c r="J48" i="3"/>
  <c r="J62" i="1" s="1"/>
  <c r="I48" i="3"/>
  <c r="I62" i="1" s="1"/>
  <c r="H48" i="3"/>
  <c r="H62" i="1" s="1"/>
  <c r="G48" i="3"/>
  <c r="G62" i="1" s="1"/>
  <c r="F48" i="3"/>
  <c r="F62" i="1" s="1"/>
  <c r="E48" i="3"/>
  <c r="E62" i="1" s="1"/>
  <c r="D48" i="3"/>
  <c r="D62" i="1" s="1"/>
  <c r="C48" i="3"/>
  <c r="C62" i="1" s="1"/>
  <c r="B48" i="3"/>
  <c r="B62" i="1" s="1"/>
  <c r="X28" i="3"/>
  <c r="V28" i="3"/>
  <c r="V11" i="1" s="1"/>
  <c r="U28" i="3"/>
  <c r="U11" i="1" s="1"/>
  <c r="T28" i="3"/>
  <c r="T11" i="1" s="1"/>
  <c r="S28" i="3"/>
  <c r="S11" i="1" s="1"/>
  <c r="R28" i="3"/>
  <c r="R11" i="1" s="1"/>
  <c r="N28" i="3"/>
  <c r="N11" i="1" s="1"/>
  <c r="M28" i="3"/>
  <c r="M11" i="1" s="1"/>
  <c r="L28" i="3"/>
  <c r="L11" i="1" s="1"/>
  <c r="K28" i="3"/>
  <c r="K11" i="1" s="1"/>
  <c r="J28" i="3"/>
  <c r="J11" i="1" s="1"/>
  <c r="I28" i="3"/>
  <c r="I11" i="1" s="1"/>
  <c r="H28" i="3"/>
  <c r="H11" i="1" s="1"/>
  <c r="G28" i="3"/>
  <c r="G11" i="1" s="1"/>
  <c r="F28" i="3"/>
  <c r="F11" i="1" s="1"/>
  <c r="E28" i="3"/>
  <c r="E11" i="1" s="1"/>
  <c r="D28" i="3"/>
  <c r="D11" i="1" s="1"/>
  <c r="C28" i="3"/>
  <c r="C11" i="1" s="1"/>
  <c r="B28" i="3"/>
  <c r="B11" i="1" s="1"/>
  <c r="C106" i="1"/>
  <c r="B106" i="1"/>
  <c r="M105" i="1"/>
  <c r="L105" i="1"/>
  <c r="F88" i="1"/>
  <c r="O79" i="1"/>
  <c r="N79" i="1"/>
  <c r="O78" i="1"/>
  <c r="N78" i="1"/>
  <c r="O77" i="1"/>
  <c r="N77" i="1"/>
  <c r="O76" i="1"/>
  <c r="N76" i="1"/>
  <c r="N75" i="1"/>
  <c r="V51" i="1"/>
  <c r="U51" i="1"/>
  <c r="T51" i="1"/>
  <c r="S51" i="1"/>
  <c r="R51" i="1"/>
  <c r="N51" i="1"/>
  <c r="M51" i="1"/>
  <c r="K51" i="1"/>
  <c r="J51" i="1"/>
  <c r="I51" i="1"/>
  <c r="H51" i="1"/>
  <c r="F51" i="1"/>
  <c r="E51" i="1"/>
  <c r="D51" i="1"/>
  <c r="C51" i="1"/>
  <c r="B51" i="1"/>
  <c r="X40" i="1"/>
  <c r="Q40" i="1"/>
  <c r="O40" i="1"/>
  <c r="X41" i="1"/>
  <c r="X42" i="1"/>
  <c r="X43" i="1"/>
  <c r="X44" i="1"/>
  <c r="Q44" i="1"/>
  <c r="O44" i="1"/>
  <c r="X45" i="1"/>
  <c r="W45" i="1"/>
  <c r="Q45" i="1"/>
  <c r="O45" i="1"/>
  <c r="X46" i="1"/>
  <c r="W46" i="1"/>
  <c r="Q46" i="1"/>
  <c r="O46" i="1"/>
  <c r="X47" i="1"/>
  <c r="W47" i="1"/>
  <c r="Q47" i="1"/>
  <c r="O47" i="1"/>
  <c r="X48" i="1"/>
  <c r="W48" i="1"/>
  <c r="Q48" i="1"/>
  <c r="O48" i="1"/>
  <c r="X39" i="1"/>
  <c r="W39" i="1"/>
  <c r="Q39" i="1"/>
  <c r="O39" i="1"/>
  <c r="W38" i="1"/>
  <c r="Q38" i="1"/>
  <c r="O38" i="1"/>
  <c r="C67" i="1" l="1"/>
  <c r="C70" i="1" s="1"/>
  <c r="M67" i="1"/>
  <c r="M70" i="1" s="1"/>
  <c r="J67" i="1"/>
  <c r="J70" i="1" s="1"/>
  <c r="E67" i="1"/>
  <c r="E70" i="1" s="1"/>
  <c r="I67" i="1"/>
  <c r="I70" i="1" s="1"/>
  <c r="G67" i="1"/>
  <c r="G70" i="1" s="1"/>
  <c r="K67" i="1"/>
  <c r="K70" i="1" s="1"/>
  <c r="F67" i="1"/>
  <c r="F70" i="1" s="1"/>
  <c r="P67" i="1"/>
  <c r="P70" i="1" s="1"/>
  <c r="H67" i="1"/>
  <c r="H70" i="1" s="1"/>
  <c r="D67" i="1"/>
  <c r="D70" i="1" s="1"/>
  <c r="L67" i="1"/>
  <c r="L70" i="1" s="1"/>
  <c r="H29" i="1"/>
  <c r="H33" i="1" s="1"/>
  <c r="S29" i="1"/>
  <c r="S33" i="1" s="1"/>
  <c r="X11" i="1"/>
  <c r="T29" i="1"/>
  <c r="T33" i="1" s="1"/>
  <c r="I29" i="1"/>
  <c r="I33" i="1" s="1"/>
  <c r="G29" i="1"/>
  <c r="G33" i="1" s="1"/>
  <c r="R29" i="1"/>
  <c r="R33" i="1" s="1"/>
  <c r="J29" i="1"/>
  <c r="J33" i="1" s="1"/>
  <c r="C29" i="1"/>
  <c r="C33" i="1" s="1"/>
  <c r="L29" i="1"/>
  <c r="L33" i="1" s="1"/>
  <c r="E29" i="1"/>
  <c r="E33" i="1" s="1"/>
  <c r="M29" i="1"/>
  <c r="M33" i="1" s="1"/>
  <c r="F29" i="1"/>
  <c r="F33" i="1" s="1"/>
  <c r="N29" i="1"/>
  <c r="N33" i="1" s="1"/>
  <c r="N28" i="4"/>
  <c r="N63" i="1" s="1"/>
  <c r="O28" i="4"/>
  <c r="O63" i="1" s="1"/>
  <c r="X23" i="1"/>
  <c r="X8" i="1"/>
  <c r="X13" i="1"/>
  <c r="O10" i="4"/>
  <c r="X5" i="1"/>
  <c r="X10" i="4"/>
  <c r="W31" i="7"/>
  <c r="W8" i="1" s="1"/>
  <c r="N48" i="3"/>
  <c r="N62" i="1" s="1"/>
  <c r="W28" i="3"/>
  <c r="W11" i="1" s="1"/>
  <c r="W24" i="5"/>
  <c r="W23" i="1" s="1"/>
  <c r="O9" i="1"/>
  <c r="N64" i="5"/>
  <c r="W58" i="4"/>
  <c r="W13" i="1" s="1"/>
  <c r="Q28" i="3"/>
  <c r="Q11" i="1" s="1"/>
  <c r="O48" i="3"/>
  <c r="O62" i="1" s="1"/>
  <c r="O64" i="5"/>
  <c r="Q10" i="4"/>
  <c r="O58" i="4"/>
  <c r="O13" i="1" s="1"/>
  <c r="U23" i="1"/>
  <c r="U29" i="1" s="1"/>
  <c r="D9" i="1"/>
  <c r="W41" i="7"/>
  <c r="P28" i="3"/>
  <c r="P11" i="1" s="1"/>
  <c r="O24" i="5"/>
  <c r="O23" i="1" s="1"/>
  <c r="O42" i="5"/>
  <c r="O41" i="7"/>
  <c r="P24" i="5"/>
  <c r="P23" i="1" s="1"/>
  <c r="N42" i="5"/>
  <c r="K23" i="1"/>
  <c r="K29" i="1" s="1"/>
  <c r="K33" i="1" s="1"/>
  <c r="W9" i="1"/>
  <c r="W10" i="4"/>
  <c r="W28" i="1" s="1"/>
  <c r="O31" i="7"/>
  <c r="O8" i="1" s="1"/>
  <c r="N41" i="7"/>
  <c r="O51" i="1"/>
  <c r="W51" i="1"/>
  <c r="X31" i="7"/>
  <c r="L106" i="1"/>
  <c r="Q51" i="1"/>
  <c r="M106" i="1"/>
  <c r="Q31" i="7"/>
  <c r="Q8" i="1" s="1"/>
  <c r="P31" i="7"/>
  <c r="P8" i="1" s="1"/>
  <c r="Q58" i="4"/>
  <c r="Q13" i="1" s="1"/>
  <c r="P10" i="4"/>
  <c r="P58" i="4"/>
  <c r="P13" i="1" s="1"/>
  <c r="P9" i="1"/>
  <c r="Q9" i="1"/>
  <c r="X24" i="5"/>
  <c r="Q24" i="5"/>
  <c r="Q23" i="1" s="1"/>
  <c r="O28" i="3"/>
  <c r="O11" i="1" s="1"/>
  <c r="O67" i="1" l="1"/>
  <c r="O70" i="1" s="1"/>
  <c r="N67" i="1"/>
  <c r="N70" i="1" s="1"/>
  <c r="D29" i="1"/>
  <c r="D33" i="1" s="1"/>
  <c r="U33" i="1"/>
  <c r="V29" i="1"/>
  <c r="V33" i="1" s="1"/>
  <c r="X9" i="1"/>
  <c r="K88" i="1"/>
  <c r="G88" i="1"/>
  <c r="I88" i="1"/>
  <c r="D88" i="1"/>
  <c r="L88" i="1"/>
  <c r="X7" i="1"/>
  <c r="M88" i="1"/>
  <c r="N88" i="1" s="1"/>
  <c r="E73" i="1"/>
  <c r="E88" i="1" s="1"/>
  <c r="C88" i="1"/>
  <c r="J88" i="1"/>
  <c r="L38" i="1"/>
  <c r="L51" i="1" s="1"/>
  <c r="N74" i="1"/>
  <c r="X38" i="1"/>
  <c r="W29" i="1" l="1"/>
  <c r="W33" i="1" s="1"/>
  <c r="N72" i="1"/>
  <c r="H88" i="1"/>
  <c r="O88" i="1" s="1"/>
  <c r="W37" i="1"/>
  <c r="G51" i="1"/>
  <c r="X37" i="1"/>
  <c r="W34" i="1" l="1"/>
  <c r="O72" i="1"/>
  <c r="B10" i="1"/>
  <c r="O30" i="12"/>
  <c r="O10" i="1" s="1"/>
  <c r="X30" i="12"/>
  <c r="P30" i="12"/>
  <c r="P10" i="1" s="1"/>
  <c r="Q30" i="12"/>
  <c r="Q10" i="1" s="1"/>
  <c r="X10" i="1" l="1"/>
  <c r="B29" i="1"/>
  <c r="X29" i="1" l="1"/>
  <c r="X33" i="1" s="1"/>
  <c r="B33" i="1"/>
  <c r="O29" i="1"/>
  <c r="O33" i="1" s="1"/>
  <c r="Q29" i="1"/>
  <c r="Q33" i="1" s="1"/>
  <c r="P29" i="1"/>
  <c r="P33" i="1" s="1"/>
</calcChain>
</file>

<file path=xl/sharedStrings.xml><?xml version="1.0" encoding="utf-8"?>
<sst xmlns="http://schemas.openxmlformats.org/spreadsheetml/2006/main" count="1632" uniqueCount="148">
  <si>
    <t>Player</t>
  </si>
  <si>
    <t>AB</t>
  </si>
  <si>
    <t>R</t>
  </si>
  <si>
    <t>H</t>
  </si>
  <si>
    <t>2B</t>
  </si>
  <si>
    <t>3B</t>
  </si>
  <si>
    <t>HR</t>
  </si>
  <si>
    <t>RBI</t>
  </si>
  <si>
    <t>SO</t>
  </si>
  <si>
    <t>BB</t>
  </si>
  <si>
    <t>HP</t>
  </si>
  <si>
    <t>SAC</t>
  </si>
  <si>
    <t>SF</t>
  </si>
  <si>
    <t>ROE</t>
  </si>
  <si>
    <t>OBP</t>
  </si>
  <si>
    <t>SLG</t>
  </si>
  <si>
    <t>Bavg</t>
  </si>
  <si>
    <t>SB</t>
  </si>
  <si>
    <t>CS</t>
  </si>
  <si>
    <t>E</t>
  </si>
  <si>
    <t>A</t>
  </si>
  <si>
    <t>PO</t>
  </si>
  <si>
    <t>Fdg Pct</t>
  </si>
  <si>
    <t>BABIP</t>
  </si>
  <si>
    <t>Totals</t>
  </si>
  <si>
    <t>2021 Totals</t>
  </si>
  <si>
    <t>2020 Totals</t>
  </si>
  <si>
    <t>2019 Totals</t>
  </si>
  <si>
    <t>2010 Totals</t>
  </si>
  <si>
    <t>2011 Totals</t>
  </si>
  <si>
    <t>2012 Totals</t>
  </si>
  <si>
    <t>2013 Totals</t>
  </si>
  <si>
    <t>2014 Totals</t>
  </si>
  <si>
    <t>.946</t>
  </si>
  <si>
    <t>2015 Totals</t>
  </si>
  <si>
    <t>.949</t>
  </si>
  <si>
    <t>2016 Totals</t>
  </si>
  <si>
    <t>.944</t>
  </si>
  <si>
    <t>2017 Totals</t>
  </si>
  <si>
    <t>2018 Totals</t>
  </si>
  <si>
    <t>2009 Missing</t>
  </si>
  <si>
    <t>Pitching Stats:</t>
  </si>
  <si>
    <t>Player:</t>
  </si>
  <si>
    <t>G</t>
  </si>
  <si>
    <t>W</t>
  </si>
  <si>
    <t>L</t>
  </si>
  <si>
    <t>SV</t>
  </si>
  <si>
    <t>IP</t>
  </si>
  <si>
    <t>WP</t>
  </si>
  <si>
    <t>ER</t>
  </si>
  <si>
    <t>ERA</t>
  </si>
  <si>
    <t>WHIP</t>
  </si>
  <si>
    <t>NP</t>
  </si>
  <si>
    <t>S</t>
  </si>
  <si>
    <t>191.7</t>
  </si>
  <si>
    <t>2013 Total</t>
  </si>
  <si>
    <t>2.36</t>
  </si>
  <si>
    <t>1.31</t>
  </si>
  <si>
    <t>2012 Total</t>
  </si>
  <si>
    <t>2011 Total</t>
  </si>
  <si>
    <t>3.61</t>
  </si>
  <si>
    <t>1.69</t>
  </si>
  <si>
    <t>2010 Total</t>
  </si>
  <si>
    <t>2009 Totals</t>
  </si>
  <si>
    <t>Career Totals (-2009)</t>
  </si>
  <si>
    <t>Opponents:</t>
  </si>
  <si>
    <t>PV</t>
  </si>
  <si>
    <t>Opp</t>
  </si>
  <si>
    <t>Record</t>
  </si>
  <si>
    <t>Opponent</t>
  </si>
  <si>
    <t>SOE</t>
  </si>
  <si>
    <t>SLG. PCT.</t>
  </si>
  <si>
    <t>BA</t>
  </si>
  <si>
    <t>PITCHING</t>
  </si>
  <si>
    <t>PC</t>
  </si>
  <si>
    <t>2022 Totals</t>
  </si>
  <si>
    <t>PB</t>
  </si>
  <si>
    <t>Opp CS</t>
  </si>
  <si>
    <t>Grady Hartman</t>
  </si>
  <si>
    <t>SLG PCT</t>
  </si>
  <si>
    <t>Pitching</t>
  </si>
  <si>
    <t>Cole Rambler</t>
  </si>
  <si>
    <t>TOTALS</t>
  </si>
  <si>
    <t>A. O'Hara</t>
  </si>
  <si>
    <t>Jack Brady</t>
  </si>
  <si>
    <t>2023 Totals</t>
  </si>
  <si>
    <t>Dylan McAdoo</t>
  </si>
  <si>
    <t>Sam Evans</t>
  </si>
  <si>
    <t>Rohan Patel</t>
  </si>
  <si>
    <t>Aspen McAdoo</t>
  </si>
  <si>
    <t>2024 Totals</t>
  </si>
  <si>
    <t>Aspen Mcadoo</t>
  </si>
  <si>
    <t>Caleb Stanton</t>
  </si>
  <si>
    <t>Storm Lickliter</t>
  </si>
  <si>
    <t>Ben Williams</t>
  </si>
  <si>
    <t xml:space="preserve">`  </t>
  </si>
  <si>
    <t>Ponte Vedra High School  2025</t>
  </si>
  <si>
    <t>2025 Totals</t>
  </si>
  <si>
    <t>Jackson Miller</t>
  </si>
  <si>
    <t>Steele Lickliter</t>
  </si>
  <si>
    <t>Luca Candello</t>
  </si>
  <si>
    <t>Carter Lang</t>
  </si>
  <si>
    <t>Luca Candella</t>
  </si>
  <si>
    <t>Luke George</t>
  </si>
  <si>
    <t>Caden Ritter</t>
  </si>
  <si>
    <t>Evan Rubocki</t>
  </si>
  <si>
    <t>Conot McCarthy</t>
  </si>
  <si>
    <t>Connor McCarthy</t>
  </si>
  <si>
    <t>Ashtan  Augusta</t>
  </si>
  <si>
    <t>Maddox Tepper</t>
  </si>
  <si>
    <t>Ashtan Augustus</t>
  </si>
  <si>
    <t>Max Mracek</t>
  </si>
  <si>
    <t>Hunter Alba</t>
  </si>
  <si>
    <t>Christ Church</t>
  </si>
  <si>
    <t>James Salvati</t>
  </si>
  <si>
    <t>Logan Hunt</t>
  </si>
  <si>
    <t>Bolles</t>
  </si>
  <si>
    <t>CJ McKenzie</t>
  </si>
  <si>
    <t>Providence</t>
  </si>
  <si>
    <t>Fletcher</t>
  </si>
  <si>
    <t>C J McKenzie</t>
  </si>
  <si>
    <t>Fleming Island</t>
  </si>
  <si>
    <t>Fleming Islaand</t>
  </si>
  <si>
    <t>Riverside</t>
  </si>
  <si>
    <t>Beachside</t>
  </si>
  <si>
    <t>St Joseph Academy</t>
  </si>
  <si>
    <t>Bishop Snyder</t>
  </si>
  <si>
    <t>Baker Co</t>
  </si>
  <si>
    <t>Baker Co (9 ing)</t>
  </si>
  <si>
    <t>Orange Park</t>
  </si>
  <si>
    <t>Jacob Masto</t>
  </si>
  <si>
    <t>Terry Parker</t>
  </si>
  <si>
    <t>Terry Parler</t>
  </si>
  <si>
    <t>Sandelwood</t>
  </si>
  <si>
    <t>St Augustine</t>
  </si>
  <si>
    <t>St. Augustine</t>
  </si>
  <si>
    <t>ST Augustine</t>
  </si>
  <si>
    <t>St Auguatine</t>
  </si>
  <si>
    <t>Oakleaf</t>
  </si>
  <si>
    <t>Menendez</t>
  </si>
  <si>
    <t>Nease</t>
  </si>
  <si>
    <t>Tocoi Creek</t>
  </si>
  <si>
    <t xml:space="preserve"> </t>
  </si>
  <si>
    <t>First Coast</t>
  </si>
  <si>
    <t>2025 Pitching Stats</t>
  </si>
  <si>
    <t>Englewood</t>
  </si>
  <si>
    <t>Tallahassee Lincoln</t>
  </si>
  <si>
    <t>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</si>
</sst>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.000"/>
    <numFmt numFmtId="165" formatCode="0.000"/>
    <numFmt numFmtId="166" formatCode=".00"/>
    <numFmt numFmtId="167" formatCode="#\ #/#"/>
    <numFmt numFmtId="168" formatCode="0.0"/>
    <numFmt numFmtId="169" formatCode=".000\l"/>
  </numFmts>
  <fonts count="21" x14ac:knownFonts="1">
    <font>
      <sz val="12"/>
      <color theme="1"/>
      <name val="Calibri"/>
      <family val="2"/>
      <scheme val="minor"/>
    </font>
    <font>
      <sz val="9"/>
      <color indexed="8"/>
      <name val="Geneva"/>
      <family val="2"/>
    </font>
    <font>
      <sz val="16"/>
      <color indexed="8"/>
      <name val="Geneva"/>
      <family val="2"/>
    </font>
    <font>
      <u/>
      <sz val="12"/>
      <color indexed="8"/>
      <name val="Geneva"/>
      <family val="2"/>
    </font>
    <font>
      <sz val="10"/>
      <color indexed="8"/>
      <name val="Geneva"/>
      <family val="2"/>
    </font>
    <font>
      <sz val="11"/>
      <color indexed="8"/>
      <name val="Geneva"/>
      <family val="2"/>
    </font>
    <font>
      <sz val="12"/>
      <color indexed="8"/>
      <name val="Geneva"/>
      <family val="2"/>
    </font>
    <font>
      <sz val="10"/>
      <color rgb="FF000000"/>
      <name val="Geneva"/>
      <family val="2"/>
    </font>
    <font>
      <sz val="9"/>
      <color rgb="FF000000"/>
      <name val="Geneva"/>
      <family val="2"/>
    </font>
    <font>
      <sz val="12"/>
      <color rgb="FF000000"/>
      <name val="Geneva"/>
      <family val="2"/>
    </font>
    <font>
      <sz val="13"/>
      <color indexed="8"/>
      <name val="Geneva"/>
      <family val="2"/>
    </font>
    <font>
      <u/>
      <sz val="16"/>
      <color indexed="8"/>
      <name val="Geneva"/>
      <family val="2"/>
    </font>
    <font>
      <sz val="14"/>
      <color theme="1"/>
      <name val="Calibri"/>
      <family val="2"/>
      <scheme val="minor"/>
    </font>
    <font>
      <sz val="10"/>
      <color rgb="FF000000"/>
      <name val="Geneva"/>
      <family val="2"/>
      <charset val="1"/>
    </font>
    <font>
      <b/>
      <sz val="10"/>
      <color indexed="8"/>
      <name val="Geneva"/>
      <family val="2"/>
    </font>
    <font>
      <b/>
      <sz val="10"/>
      <color rgb="FF000000"/>
      <name val="Geneva"/>
      <family val="2"/>
    </font>
    <font>
      <sz val="12"/>
      <color theme="1"/>
      <name val="Calibri"/>
      <family val="2"/>
      <scheme val="minor"/>
    </font>
    <font>
      <sz val="9"/>
      <color rgb="FF000000"/>
      <name val="Geneva"/>
      <family val="2"/>
      <charset val="1"/>
    </font>
    <font>
      <sz val="14"/>
      <color indexed="8"/>
      <name val="Geneva"/>
      <family val="2"/>
    </font>
    <font>
      <sz val="12"/>
      <color theme="1"/>
      <name val="Geneva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3"/>
      </bottom>
      <diagonal/>
    </border>
    <border>
      <left style="thin">
        <color indexed="12"/>
      </left>
      <right style="thin">
        <color indexed="12"/>
      </right>
      <top style="thick">
        <color indexed="13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/>
      <right style="thin">
        <color indexed="12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00"/>
      </bottom>
      <diagonal/>
    </border>
    <border>
      <left/>
      <right style="thin">
        <color rgb="FF0000FF"/>
      </right>
      <top/>
      <bottom style="thin">
        <color rgb="FF000000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00">
    <xf numFmtId="0" fontId="0" fillId="0" borderId="0" xfId="0"/>
    <xf numFmtId="1" fontId="1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3" xfId="0" applyFont="1" applyBorder="1" applyAlignment="1">
      <alignment horizontal="left"/>
    </xf>
    <xf numFmtId="165" fontId="4" fillId="0" borderId="23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17" xfId="0" applyNumberFormat="1" applyFont="1" applyBorder="1" applyAlignment="1">
      <alignment horizontal="left"/>
    </xf>
    <xf numFmtId="1" fontId="1" fillId="0" borderId="15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left"/>
    </xf>
    <xf numFmtId="166" fontId="1" fillId="0" borderId="13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167" fontId="1" fillId="0" borderId="15" xfId="0" applyNumberFormat="1" applyFont="1" applyBorder="1" applyAlignment="1">
      <alignment horizontal="left"/>
    </xf>
    <xf numFmtId="1" fontId="4" fillId="0" borderId="5" xfId="0" applyNumberFormat="1" applyFont="1" applyBorder="1"/>
    <xf numFmtId="1" fontId="4" fillId="0" borderId="1" xfId="0" applyNumberFormat="1" applyFont="1" applyBorder="1" applyAlignment="1">
      <alignment horizontal="left"/>
    </xf>
    <xf numFmtId="0" fontId="1" fillId="0" borderId="28" xfId="0" applyFont="1" applyBorder="1"/>
    <xf numFmtId="0" fontId="1" fillId="0" borderId="29" xfId="0" applyFont="1" applyBorder="1" applyAlignment="1">
      <alignment horizontal="left"/>
    </xf>
    <xf numFmtId="1" fontId="1" fillId="0" borderId="29" xfId="0" applyNumberFormat="1" applyFont="1" applyBorder="1" applyAlignment="1">
      <alignment horizontal="left"/>
    </xf>
    <xf numFmtId="1" fontId="4" fillId="0" borderId="29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17" fontId="4" fillId="0" borderId="1" xfId="0" quotePrefix="1" applyNumberFormat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0" fillId="0" borderId="0" xfId="0" applyAlignment="1">
      <alignment horizontal="left"/>
    </xf>
    <xf numFmtId="16" fontId="4" fillId="0" borderId="1" xfId="0" quotePrefix="1" applyNumberFormat="1" applyFont="1" applyBorder="1" applyAlignment="1">
      <alignment horizontal="left"/>
    </xf>
    <xf numFmtId="0" fontId="4" fillId="0" borderId="13" xfId="0" quotePrefix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/>
    <xf numFmtId="0" fontId="7" fillId="0" borderId="32" xfId="0" applyFont="1" applyBorder="1"/>
    <xf numFmtId="1" fontId="7" fillId="0" borderId="33" xfId="0" applyNumberFormat="1" applyFont="1" applyBorder="1" applyAlignment="1">
      <alignment horizontal="left"/>
    </xf>
    <xf numFmtId="0" fontId="4" fillId="0" borderId="1" xfId="0" applyFont="1" applyBorder="1"/>
    <xf numFmtId="0" fontId="7" fillId="0" borderId="0" xfId="0" applyFont="1"/>
    <xf numFmtId="0" fontId="7" fillId="0" borderId="34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1" fontId="4" fillId="0" borderId="13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167" fontId="1" fillId="0" borderId="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5" xfId="0" applyFont="1" applyBorder="1" applyAlignment="1">
      <alignment horizontal="left"/>
    </xf>
    <xf numFmtId="0" fontId="8" fillId="0" borderId="35" xfId="0" applyFont="1" applyBorder="1" applyAlignment="1">
      <alignment horizontal="left" wrapText="1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7" fillId="0" borderId="34" xfId="0" applyFont="1" applyBorder="1"/>
    <xf numFmtId="0" fontId="7" fillId="0" borderId="37" xfId="0" applyFont="1" applyBorder="1"/>
    <xf numFmtId="0" fontId="7" fillId="0" borderId="39" xfId="0" applyFont="1" applyBorder="1"/>
    <xf numFmtId="0" fontId="7" fillId="0" borderId="40" xfId="0" applyFont="1" applyBorder="1" applyAlignment="1">
      <alignment horizontal="left"/>
    </xf>
    <xf numFmtId="1" fontId="8" fillId="0" borderId="41" xfId="0" applyNumberFormat="1" applyFont="1" applyBorder="1"/>
    <xf numFmtId="1" fontId="8" fillId="0" borderId="42" xfId="0" applyNumberFormat="1" applyFont="1" applyBorder="1" applyAlignment="1">
      <alignment horizontal="left"/>
    </xf>
    <xf numFmtId="164" fontId="8" fillId="0" borderId="42" xfId="0" applyNumberFormat="1" applyFont="1" applyBorder="1" applyAlignment="1">
      <alignment horizontal="left"/>
    </xf>
    <xf numFmtId="1" fontId="7" fillId="0" borderId="42" xfId="0" applyNumberFormat="1" applyFont="1" applyBorder="1" applyAlignment="1">
      <alignment horizontal="left"/>
    </xf>
    <xf numFmtId="0" fontId="8" fillId="0" borderId="37" xfId="0" applyFont="1" applyBorder="1"/>
    <xf numFmtId="0" fontId="8" fillId="0" borderId="36" xfId="0" applyFont="1" applyBorder="1" applyAlignment="1">
      <alignment horizontal="left"/>
    </xf>
    <xf numFmtId="1" fontId="8" fillId="0" borderId="37" xfId="0" applyNumberFormat="1" applyFont="1" applyBorder="1"/>
    <xf numFmtId="1" fontId="8" fillId="0" borderId="36" xfId="0" applyNumberFormat="1" applyFont="1" applyBorder="1" applyAlignment="1">
      <alignment horizontal="left"/>
    </xf>
    <xf numFmtId="1" fontId="9" fillId="0" borderId="37" xfId="0" applyNumberFormat="1" applyFont="1" applyBorder="1" applyAlignment="1">
      <alignment horizontal="center"/>
    </xf>
    <xf numFmtId="1" fontId="9" fillId="0" borderId="36" xfId="0" applyNumberFormat="1" applyFont="1" applyBorder="1" applyAlignment="1">
      <alignment horizontal="left"/>
    </xf>
    <xf numFmtId="0" fontId="8" fillId="0" borderId="41" xfId="0" applyFont="1" applyBorder="1"/>
    <xf numFmtId="0" fontId="8" fillId="0" borderId="42" xfId="0" applyFont="1" applyBorder="1" applyAlignment="1">
      <alignment horizontal="left"/>
    </xf>
    <xf numFmtId="167" fontId="8" fillId="0" borderId="36" xfId="0" applyNumberFormat="1" applyFont="1" applyBorder="1" applyAlignment="1">
      <alignment horizontal="left"/>
    </xf>
    <xf numFmtId="2" fontId="8" fillId="0" borderId="36" xfId="0" applyNumberFormat="1" applyFont="1" applyBorder="1" applyAlignment="1">
      <alignment horizontal="left"/>
    </xf>
    <xf numFmtId="1" fontId="8" fillId="0" borderId="36" xfId="0" applyNumberFormat="1" applyFont="1" applyBorder="1"/>
    <xf numFmtId="1" fontId="8" fillId="0" borderId="43" xfId="0" applyNumberFormat="1" applyFont="1" applyBorder="1" applyAlignment="1">
      <alignment horizontal="left"/>
    </xf>
    <xf numFmtId="167" fontId="8" fillId="0" borderId="43" xfId="0" applyNumberFormat="1" applyFont="1" applyBorder="1" applyAlignment="1">
      <alignment horizontal="left"/>
    </xf>
    <xf numFmtId="168" fontId="8" fillId="0" borderId="43" xfId="0" applyNumberFormat="1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1" fontId="1" fillId="0" borderId="15" xfId="0" applyNumberFormat="1" applyFont="1" applyBorder="1" applyAlignment="1">
      <alignment horizontal="center"/>
    </xf>
    <xf numFmtId="2" fontId="1" fillId="0" borderId="15" xfId="0" applyNumberFormat="1" applyFont="1" applyBorder="1"/>
    <xf numFmtId="1" fontId="1" fillId="0" borderId="15" xfId="0" applyNumberFormat="1" applyFont="1" applyBorder="1"/>
    <xf numFmtId="0" fontId="4" fillId="0" borderId="15" xfId="0" applyFont="1" applyBorder="1"/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0" fontId="7" fillId="0" borderId="44" xfId="0" applyFont="1" applyBorder="1"/>
    <xf numFmtId="1" fontId="1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4" fillId="0" borderId="8" xfId="0" applyNumberFormat="1" applyFont="1" applyBorder="1"/>
    <xf numFmtId="0" fontId="1" fillId="0" borderId="15" xfId="0" applyFont="1" applyBorder="1"/>
    <xf numFmtId="1" fontId="6" fillId="0" borderId="1" xfId="0" applyNumberFormat="1" applyFont="1" applyBorder="1" applyAlignment="1">
      <alignment horizontal="center"/>
    </xf>
    <xf numFmtId="0" fontId="1" fillId="0" borderId="1" xfId="0" applyFont="1" applyBorder="1"/>
    <xf numFmtId="168" fontId="1" fillId="0" borderId="1" xfId="0" applyNumberFormat="1" applyFont="1" applyBorder="1" applyAlignment="1">
      <alignment horizontal="left"/>
    </xf>
    <xf numFmtId="167" fontId="1" fillId="0" borderId="13" xfId="0" applyNumberFormat="1" applyFont="1" applyBorder="1" applyAlignment="1">
      <alignment horizontal="left"/>
    </xf>
    <xf numFmtId="168" fontId="1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" fontId="1" fillId="0" borderId="45" xfId="0" applyNumberFormat="1" applyFont="1" applyBorder="1" applyAlignment="1">
      <alignment horizontal="left"/>
    </xf>
    <xf numFmtId="167" fontId="1" fillId="0" borderId="45" xfId="0" applyNumberFormat="1" applyFont="1" applyBorder="1" applyAlignment="1">
      <alignment horizontal="left"/>
    </xf>
    <xf numFmtId="168" fontId="1" fillId="0" borderId="45" xfId="0" applyNumberFormat="1" applyFont="1" applyBorder="1" applyAlignment="1">
      <alignment horizontal="left"/>
    </xf>
    <xf numFmtId="2" fontId="1" fillId="0" borderId="45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46" xfId="0" applyFont="1" applyBorder="1" applyAlignment="1">
      <alignment horizontal="left"/>
    </xf>
    <xf numFmtId="0" fontId="10" fillId="0" borderId="1" xfId="0" applyFont="1" applyBorder="1"/>
    <xf numFmtId="1" fontId="4" fillId="0" borderId="45" xfId="0" applyNumberFormat="1" applyFont="1" applyBorder="1" applyAlignment="1">
      <alignment horizontal="left"/>
    </xf>
    <xf numFmtId="2" fontId="4" fillId="0" borderId="15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1" fillId="0" borderId="5" xfId="0" applyFont="1" applyBorder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5" xfId="0" applyFont="1" applyBorder="1"/>
    <xf numFmtId="1" fontId="2" fillId="0" borderId="12" xfId="0" applyNumberFormat="1" applyFont="1" applyBorder="1" applyAlignment="1">
      <alignment horizontal="left"/>
    </xf>
    <xf numFmtId="0" fontId="2" fillId="0" borderId="2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0" fontId="4" fillId="0" borderId="11" xfId="0" applyFont="1" applyBorder="1"/>
    <xf numFmtId="164" fontId="4" fillId="0" borderId="12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164" fontId="4" fillId="0" borderId="15" xfId="0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164" fontId="4" fillId="0" borderId="17" xfId="0" applyNumberFormat="1" applyFont="1" applyBorder="1" applyAlignment="1">
      <alignment horizontal="left"/>
    </xf>
    <xf numFmtId="164" fontId="4" fillId="0" borderId="18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64" fontId="4" fillId="0" borderId="21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" fontId="6" fillId="0" borderId="5" xfId="0" applyNumberFormat="1" applyFont="1" applyBorder="1"/>
    <xf numFmtId="0" fontId="6" fillId="0" borderId="26" xfId="0" applyFont="1" applyBorder="1" applyAlignment="1">
      <alignment horizontal="left"/>
    </xf>
    <xf numFmtId="1" fontId="6" fillId="0" borderId="13" xfId="0" applyNumberFormat="1" applyFont="1" applyBorder="1" applyAlignment="1">
      <alignment horizontal="left"/>
    </xf>
    <xf numFmtId="2" fontId="6" fillId="0" borderId="15" xfId="0" applyNumberFormat="1" applyFont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2" fontId="6" fillId="0" borderId="12" xfId="0" applyNumberFormat="1" applyFont="1" applyBorder="1" applyAlignment="1">
      <alignment horizontal="left"/>
    </xf>
    <xf numFmtId="12" fontId="6" fillId="0" borderId="1" xfId="0" quotePrefix="1" applyNumberFormat="1" applyFont="1" applyBorder="1" applyAlignment="1">
      <alignment horizontal="left"/>
    </xf>
    <xf numFmtId="0" fontId="6" fillId="0" borderId="5" xfId="0" applyFont="1" applyBorder="1"/>
    <xf numFmtId="12" fontId="6" fillId="0" borderId="1" xfId="0" applyNumberFormat="1" applyFont="1" applyBorder="1" applyAlignment="1">
      <alignment horizontal="left"/>
    </xf>
    <xf numFmtId="0" fontId="6" fillId="0" borderId="7" xfId="0" applyFont="1" applyBorder="1"/>
    <xf numFmtId="1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2" fontId="6" fillId="0" borderId="8" xfId="0" applyNumberFormat="1" applyFont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1" fontId="6" fillId="0" borderId="14" xfId="0" applyNumberFormat="1" applyFont="1" applyBorder="1"/>
    <xf numFmtId="167" fontId="6" fillId="0" borderId="15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167" fontId="1" fillId="0" borderId="12" xfId="0" applyNumberFormat="1" applyFont="1" applyBorder="1" applyAlignment="1">
      <alignment horizontal="left"/>
    </xf>
    <xf numFmtId="1" fontId="8" fillId="0" borderId="40" xfId="0" applyNumberFormat="1" applyFont="1" applyBorder="1" applyAlignment="1">
      <alignment horizontal="left"/>
    </xf>
    <xf numFmtId="167" fontId="8" fillId="0" borderId="40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1" fontId="6" fillId="0" borderId="15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2" fontId="8" fillId="0" borderId="40" xfId="0" applyNumberFormat="1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1" fontId="1" fillId="0" borderId="15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1" fontId="1" fillId="0" borderId="8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1" fontId="1" fillId="0" borderId="13" xfId="0" applyNumberFormat="1" applyFont="1" applyBorder="1" applyAlignment="1">
      <alignment horizontal="left" vertical="top"/>
    </xf>
    <xf numFmtId="1" fontId="1" fillId="0" borderId="45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2" fontId="1" fillId="0" borderId="15" xfId="0" applyNumberFormat="1" applyFont="1" applyBorder="1" applyAlignment="1">
      <alignment horizontal="left" vertical="top"/>
    </xf>
    <xf numFmtId="0" fontId="13" fillId="0" borderId="31" xfId="0" applyFont="1" applyBorder="1" applyAlignment="1">
      <alignment horizontal="left"/>
    </xf>
    <xf numFmtId="0" fontId="13" fillId="0" borderId="31" xfId="0" applyFont="1" applyBorder="1"/>
    <xf numFmtId="169" fontId="4" fillId="0" borderId="12" xfId="0" applyNumberFormat="1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5" xfId="0" applyFont="1" applyBorder="1"/>
    <xf numFmtId="0" fontId="13" fillId="0" borderId="37" xfId="0" applyFont="1" applyBorder="1" applyAlignment="1">
      <alignment horizontal="left"/>
    </xf>
    <xf numFmtId="1" fontId="13" fillId="0" borderId="33" xfId="0" applyNumberFormat="1" applyFont="1" applyBorder="1" applyAlignment="1">
      <alignment horizontal="left"/>
    </xf>
    <xf numFmtId="0" fontId="13" fillId="0" borderId="0" xfId="0" applyFont="1"/>
    <xf numFmtId="0" fontId="13" fillId="0" borderId="32" xfId="0" applyFont="1" applyBorder="1"/>
    <xf numFmtId="0" fontId="13" fillId="0" borderId="34" xfId="0" applyFont="1" applyBorder="1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13" fillId="0" borderId="39" xfId="0" applyFont="1" applyBorder="1"/>
    <xf numFmtId="0" fontId="14" fillId="0" borderId="0" xfId="0" applyFont="1"/>
    <xf numFmtId="0" fontId="14" fillId="0" borderId="1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47" xfId="0" applyFont="1" applyBorder="1"/>
    <xf numFmtId="1" fontId="13" fillId="0" borderId="0" xfId="0" applyNumberFormat="1" applyFont="1" applyAlignment="1">
      <alignment horizontal="left"/>
    </xf>
    <xf numFmtId="0" fontId="4" fillId="0" borderId="27" xfId="0" applyFont="1" applyBorder="1"/>
    <xf numFmtId="1" fontId="4" fillId="0" borderId="17" xfId="0" applyNumberFormat="1" applyFont="1" applyBorder="1" applyAlignment="1">
      <alignment horizontal="left"/>
    </xf>
    <xf numFmtId="1" fontId="4" fillId="0" borderId="48" xfId="0" applyNumberFormat="1" applyFont="1" applyBorder="1" applyAlignment="1">
      <alignment horizontal="left"/>
    </xf>
    <xf numFmtId="164" fontId="1" fillId="0" borderId="17" xfId="0" applyNumberFormat="1" applyFont="1" applyBorder="1" applyAlignment="1">
      <alignment horizontal="left"/>
    </xf>
    <xf numFmtId="0" fontId="4" fillId="0" borderId="49" xfId="0" applyFont="1" applyBorder="1"/>
    <xf numFmtId="0" fontId="4" fillId="0" borderId="49" xfId="0" applyFont="1" applyBorder="1" applyAlignment="1">
      <alignment horizontal="left"/>
    </xf>
    <xf numFmtId="164" fontId="4" fillId="0" borderId="49" xfId="0" applyNumberFormat="1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164" fontId="4" fillId="0" borderId="12" xfId="1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17" fillId="0" borderId="34" xfId="0" applyFont="1" applyBorder="1"/>
    <xf numFmtId="1" fontId="17" fillId="0" borderId="50" xfId="0" applyNumberFormat="1" applyFont="1" applyBorder="1" applyAlignment="1">
      <alignment horizontal="left"/>
    </xf>
    <xf numFmtId="0" fontId="13" fillId="0" borderId="50" xfId="0" applyFont="1" applyBorder="1" applyAlignment="1">
      <alignment horizontal="left"/>
    </xf>
    <xf numFmtId="0" fontId="17" fillId="0" borderId="51" xfId="0" applyFont="1" applyBorder="1"/>
    <xf numFmtId="0" fontId="17" fillId="0" borderId="52" xfId="0" applyFont="1" applyBorder="1" applyAlignment="1">
      <alignment horizontal="left"/>
    </xf>
    <xf numFmtId="0" fontId="17" fillId="0" borderId="52" xfId="0" applyFont="1" applyBorder="1" applyAlignment="1">
      <alignment horizontal="left" wrapText="1"/>
    </xf>
    <xf numFmtId="0" fontId="13" fillId="0" borderId="53" xfId="0" applyFont="1" applyBorder="1" applyAlignment="1">
      <alignment horizontal="left"/>
    </xf>
    <xf numFmtId="0" fontId="13" fillId="0" borderId="54" xfId="0" applyFont="1" applyBorder="1" applyAlignment="1">
      <alignment horizontal="left"/>
    </xf>
    <xf numFmtId="2" fontId="13" fillId="0" borderId="53" xfId="0" applyNumberFormat="1" applyFont="1" applyBorder="1" applyAlignment="1">
      <alignment horizontal="left"/>
    </xf>
    <xf numFmtId="1" fontId="17" fillId="0" borderId="53" xfId="0" applyNumberFormat="1" applyFont="1" applyBorder="1" applyAlignment="1">
      <alignment horizontal="left"/>
    </xf>
    <xf numFmtId="1" fontId="17" fillId="0" borderId="54" xfId="0" applyNumberFormat="1" applyFont="1" applyBorder="1"/>
    <xf numFmtId="167" fontId="17" fillId="0" borderId="53" xfId="0" applyNumberFormat="1" applyFont="1" applyBorder="1" applyAlignment="1">
      <alignment horizontal="left"/>
    </xf>
    <xf numFmtId="2" fontId="17" fillId="0" borderId="53" xfId="0" applyNumberFormat="1" applyFont="1" applyBorder="1" applyAlignment="1">
      <alignment horizontal="left"/>
    </xf>
    <xf numFmtId="1" fontId="17" fillId="0" borderId="51" xfId="0" applyNumberFormat="1" applyFont="1" applyBorder="1"/>
    <xf numFmtId="1" fontId="17" fillId="0" borderId="52" xfId="0" applyNumberFormat="1" applyFont="1" applyBorder="1" applyAlignment="1">
      <alignment horizontal="left"/>
    </xf>
    <xf numFmtId="167" fontId="17" fillId="0" borderId="52" xfId="0" applyNumberFormat="1" applyFont="1" applyBorder="1" applyAlignment="1">
      <alignment horizontal="left"/>
    </xf>
    <xf numFmtId="2" fontId="17" fillId="0" borderId="52" xfId="0" applyNumberFormat="1" applyFont="1" applyBorder="1" applyAlignment="1">
      <alignment horizontal="left"/>
    </xf>
    <xf numFmtId="0" fontId="17" fillId="0" borderId="54" xfId="0" applyFont="1" applyBorder="1"/>
    <xf numFmtId="164" fontId="17" fillId="0" borderId="53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15" fillId="0" borderId="34" xfId="0" applyFont="1" applyBorder="1"/>
    <xf numFmtId="1" fontId="13" fillId="0" borderId="47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 vertical="top"/>
    </xf>
    <xf numFmtId="1" fontId="1" fillId="0" borderId="12" xfId="0" applyNumberFormat="1" applyFont="1" applyBorder="1"/>
    <xf numFmtId="1" fontId="1" fillId="0" borderId="12" xfId="0" applyNumberFormat="1" applyFont="1" applyBorder="1" applyAlignment="1">
      <alignment horizontal="center"/>
    </xf>
    <xf numFmtId="9" fontId="5" fillId="0" borderId="1" xfId="1" applyFont="1" applyBorder="1" applyAlignment="1">
      <alignment horizontal="left"/>
    </xf>
    <xf numFmtId="0" fontId="6" fillId="0" borderId="0" xfId="0" applyFont="1"/>
    <xf numFmtId="0" fontId="6" fillId="0" borderId="27" xfId="0" applyFont="1" applyBorder="1"/>
    <xf numFmtId="0" fontId="6" fillId="0" borderId="20" xfId="0" applyFont="1" applyBorder="1"/>
    <xf numFmtId="0" fontId="19" fillId="0" borderId="56" xfId="0" applyFont="1" applyBorder="1" applyAlignment="1">
      <alignment horizontal="left" vertical="top"/>
    </xf>
    <xf numFmtId="1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1" fontId="6" fillId="0" borderId="55" xfId="0" applyNumberFormat="1" applyFont="1" applyBorder="1" applyAlignment="1">
      <alignment horizontal="left"/>
    </xf>
    <xf numFmtId="1" fontId="6" fillId="0" borderId="17" xfId="0" applyNumberFormat="1" applyFont="1" applyBorder="1" applyAlignment="1">
      <alignment horizontal="left"/>
    </xf>
    <xf numFmtId="1" fontId="6" fillId="0" borderId="12" xfId="0" applyNumberFormat="1" applyFont="1" applyBorder="1" applyAlignment="1">
      <alignment horizontal="left"/>
    </xf>
    <xf numFmtId="2" fontId="6" fillId="0" borderId="12" xfId="0" applyNumberFormat="1" applyFont="1" applyBorder="1" applyAlignment="1">
      <alignment horizontal="left"/>
    </xf>
    <xf numFmtId="166" fontId="6" fillId="0" borderId="15" xfId="0" applyNumberFormat="1" applyFont="1" applyBorder="1" applyAlignment="1">
      <alignment horizontal="left"/>
    </xf>
    <xf numFmtId="1" fontId="19" fillId="0" borderId="57" xfId="0" applyNumberFormat="1" applyFont="1" applyBorder="1" applyAlignment="1">
      <alignment horizontal="left" vertical="top"/>
    </xf>
    <xf numFmtId="2" fontId="19" fillId="0" borderId="57" xfId="0" applyNumberFormat="1" applyFont="1" applyBorder="1" applyAlignment="1">
      <alignment horizontal="left" vertical="top"/>
    </xf>
    <xf numFmtId="2" fontId="19" fillId="0" borderId="58" xfId="0" applyNumberFormat="1" applyFont="1" applyBorder="1" applyAlignment="1">
      <alignment horizontal="left" vertical="top"/>
    </xf>
    <xf numFmtId="1" fontId="18" fillId="0" borderId="13" xfId="0" applyNumberFormat="1" applyFont="1" applyBorder="1" applyAlignment="1">
      <alignment horizontal="left"/>
    </xf>
    <xf numFmtId="2" fontId="18" fillId="0" borderId="13" xfId="0" applyNumberFormat="1" applyFont="1" applyBorder="1" applyAlignment="1">
      <alignment horizontal="left"/>
    </xf>
    <xf numFmtId="0" fontId="20" fillId="0" borderId="0" xfId="0" applyFont="1" applyAlignment="1">
      <alignment horizontal="left" vertical="top"/>
    </xf>
    <xf numFmtId="164" fontId="4" fillId="0" borderId="49" xfId="1" applyNumberFormat="1" applyFont="1" applyBorder="1" applyAlignment="1">
      <alignment horizontal="left"/>
    </xf>
    <xf numFmtId="167" fontId="8" fillId="0" borderId="42" xfId="0" applyNumberFormat="1" applyFont="1" applyBorder="1" applyAlignment="1">
      <alignment horizontal="left"/>
    </xf>
    <xf numFmtId="168" fontId="8" fillId="0" borderId="42" xfId="0" applyNumberFormat="1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1" fontId="8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13" fillId="0" borderId="59" xfId="0" applyFont="1" applyBorder="1"/>
    <xf numFmtId="165" fontId="4" fillId="0" borderId="1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656B-C588-AB4B-8420-B1648A4B3C2A}">
  <sheetPr>
    <pageSetUpPr fitToPage="1"/>
  </sheetPr>
  <dimension ref="A1:X106"/>
  <sheetViews>
    <sheetView tabSelected="1" topLeftCell="A3" workbookViewId="0">
      <selection activeCell="AA56" sqref="AA56"/>
    </sheetView>
  </sheetViews>
  <sheetFormatPr baseColWidth="10" defaultRowHeight="16" x14ac:dyDescent="0.2"/>
  <cols>
    <col min="1" max="1" width="16.83203125" customWidth="1"/>
    <col min="2" max="2" width="5.83203125" customWidth="1"/>
    <col min="3" max="3" width="5.83203125" bestFit="1" customWidth="1"/>
    <col min="4" max="4" width="5.6640625" customWidth="1"/>
    <col min="5" max="5" width="4.83203125" customWidth="1"/>
    <col min="6" max="6" width="10.5" bestFit="1" customWidth="1"/>
    <col min="7" max="7" width="6.5" bestFit="1" customWidth="1"/>
    <col min="8" max="8" width="8.83203125" customWidth="1"/>
    <col min="9" max="10" width="6.5" bestFit="1" customWidth="1"/>
    <col min="11" max="11" width="5.1640625" bestFit="1" customWidth="1"/>
    <col min="12" max="12" width="5.5" bestFit="1" customWidth="1"/>
    <col min="13" max="13" width="6.5" bestFit="1" customWidth="1"/>
    <col min="14" max="14" width="7.1640625" bestFit="1" customWidth="1"/>
    <col min="15" max="15" width="7.83203125" customWidth="1"/>
    <col min="16" max="16" width="9" customWidth="1"/>
    <col min="17" max="17" width="6.5" customWidth="1"/>
    <col min="18" max="20" width="4.6640625" bestFit="1" customWidth="1"/>
    <col min="21" max="22" width="5.83203125" bestFit="1" customWidth="1"/>
    <col min="23" max="23" width="7.5" bestFit="1" customWidth="1"/>
    <col min="24" max="24" width="6" customWidth="1"/>
  </cols>
  <sheetData>
    <row r="1" spans="1:24" ht="17" thickBot="1" x14ac:dyDescent="0.25"/>
    <row r="2" spans="1:24" ht="21" x14ac:dyDescent="0.25">
      <c r="A2" s="293" t="s">
        <v>96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"/>
    </row>
    <row r="3" spans="1:24" x14ac:dyDescent="0.2">
      <c r="A3" s="3" t="s">
        <v>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6"/>
    </row>
    <row r="4" spans="1:24" ht="30" x14ac:dyDescent="0.2">
      <c r="A4" s="154" t="s">
        <v>0</v>
      </c>
      <c r="B4" s="108" t="s">
        <v>1</v>
      </c>
      <c r="C4" s="108" t="s">
        <v>2</v>
      </c>
      <c r="D4" s="108" t="s">
        <v>3</v>
      </c>
      <c r="E4" s="108" t="s">
        <v>4</v>
      </c>
      <c r="F4" s="108" t="s">
        <v>5</v>
      </c>
      <c r="G4" s="108" t="s">
        <v>6</v>
      </c>
      <c r="H4" s="108" t="s">
        <v>7</v>
      </c>
      <c r="I4" s="108" t="s">
        <v>8</v>
      </c>
      <c r="J4" s="108" t="s">
        <v>9</v>
      </c>
      <c r="K4" s="108" t="s">
        <v>10</v>
      </c>
      <c r="L4" s="108" t="s">
        <v>11</v>
      </c>
      <c r="M4" s="108" t="s">
        <v>12</v>
      </c>
      <c r="N4" s="108" t="s">
        <v>13</v>
      </c>
      <c r="O4" s="108" t="s">
        <v>14</v>
      </c>
      <c r="P4" s="108" t="s">
        <v>15</v>
      </c>
      <c r="Q4" s="108" t="s">
        <v>16</v>
      </c>
      <c r="R4" s="108" t="s">
        <v>17</v>
      </c>
      <c r="S4" s="108" t="s">
        <v>18</v>
      </c>
      <c r="T4" s="108" t="s">
        <v>19</v>
      </c>
      <c r="U4" s="108" t="s">
        <v>20</v>
      </c>
      <c r="V4" s="108" t="s">
        <v>21</v>
      </c>
      <c r="W4" s="155" t="s">
        <v>22</v>
      </c>
      <c r="X4" s="156" t="s">
        <v>23</v>
      </c>
    </row>
    <row r="5" spans="1:24" x14ac:dyDescent="0.2">
      <c r="A5" s="18" t="s">
        <v>78</v>
      </c>
      <c r="B5" s="5">
        <f>HartmanWilliams!B29</f>
        <v>60</v>
      </c>
      <c r="C5" s="5">
        <f>HartmanWilliams!C29</f>
        <v>13</v>
      </c>
      <c r="D5" s="5">
        <f>HartmanWilliams!D29</f>
        <v>22</v>
      </c>
      <c r="E5" s="5">
        <f>HartmanWilliams!E29</f>
        <v>4</v>
      </c>
      <c r="F5" s="5">
        <f>HartmanWilliams!F29</f>
        <v>1</v>
      </c>
      <c r="G5" s="5">
        <f>HartmanWilliams!G29</f>
        <v>0</v>
      </c>
      <c r="H5" s="5">
        <f>HartmanWilliams!H29</f>
        <v>9</v>
      </c>
      <c r="I5" s="5">
        <f>HartmanWilliams!I29</f>
        <v>6</v>
      </c>
      <c r="J5" s="5">
        <f>HartmanWilliams!J29</f>
        <v>13</v>
      </c>
      <c r="K5" s="5">
        <f>HartmanWilliams!K29</f>
        <v>1</v>
      </c>
      <c r="L5" s="5">
        <f>HartmanWilliams!L29</f>
        <v>0</v>
      </c>
      <c r="M5" s="5">
        <f>HartmanWilliams!M29</f>
        <v>0</v>
      </c>
      <c r="N5" s="5">
        <f>HartmanWilliams!N29</f>
        <v>4</v>
      </c>
      <c r="O5" s="157">
        <f>HartmanWilliams!O29</f>
        <v>0.54054054054054057</v>
      </c>
      <c r="P5" s="157">
        <f>HartmanWilliams!P29</f>
        <v>0.46666666666666667</v>
      </c>
      <c r="Q5" s="157">
        <f>HartmanWilliams!Q29</f>
        <v>0.36666666666666664</v>
      </c>
      <c r="R5" s="5">
        <f>HartmanWilliams!R29</f>
        <v>8</v>
      </c>
      <c r="S5" s="5">
        <f>HartmanWilliams!S29</f>
        <v>2</v>
      </c>
      <c r="T5" s="5">
        <f>HartmanWilliams!T29</f>
        <v>6</v>
      </c>
      <c r="U5" s="5">
        <f>HartmanWilliams!U29</f>
        <v>21</v>
      </c>
      <c r="V5" s="5">
        <f>HartmanWilliams!V29</f>
        <v>21</v>
      </c>
      <c r="W5" s="157">
        <f>HartmanWilliams!W29</f>
        <v>0.875</v>
      </c>
      <c r="X5" s="159">
        <f>(D5-G5)/(B5-I5-G5+M5)</f>
        <v>0.40740740740740738</v>
      </c>
    </row>
    <row r="6" spans="1:24" x14ac:dyDescent="0.2">
      <c r="A6" s="18" t="s">
        <v>109</v>
      </c>
      <c r="B6" s="128">
        <f>AugustaTepper!B59</f>
        <v>59</v>
      </c>
      <c r="C6" s="128">
        <f>AugustaTepper!C59</f>
        <v>15</v>
      </c>
      <c r="D6" s="128">
        <f>AugustaTepper!D59</f>
        <v>20</v>
      </c>
      <c r="E6" s="128">
        <f>AugustaTepper!E59</f>
        <v>4</v>
      </c>
      <c r="F6" s="128">
        <f>AugustaTepper!F59</f>
        <v>1</v>
      </c>
      <c r="G6" s="128">
        <f>AugustaTepper!G59</f>
        <v>0</v>
      </c>
      <c r="H6" s="128">
        <f>AugustaTepper!H59</f>
        <v>4</v>
      </c>
      <c r="I6" s="128">
        <f>AugustaTepper!I59</f>
        <v>8</v>
      </c>
      <c r="J6" s="128">
        <f>AugustaTepper!J59</f>
        <v>6</v>
      </c>
      <c r="K6" s="128">
        <f>AugustaTepper!K59</f>
        <v>4</v>
      </c>
      <c r="L6" s="128">
        <f>AugustaTepper!L59</f>
        <v>0</v>
      </c>
      <c r="M6" s="128">
        <f>AugustaTepper!M59</f>
        <v>1</v>
      </c>
      <c r="N6" s="128">
        <f>AugustaTepper!N59</f>
        <v>2</v>
      </c>
      <c r="O6" s="159">
        <f>AugustaTepper!O59</f>
        <v>0.45714285714285713</v>
      </c>
      <c r="P6" s="159">
        <f>AugustaTepper!P59</f>
        <v>0.44067796610169491</v>
      </c>
      <c r="Q6" s="159">
        <f>AugustaTepper!Q59</f>
        <v>0.33898305084745761</v>
      </c>
      <c r="R6" s="128">
        <f>AugustaTepper!R59</f>
        <v>10</v>
      </c>
      <c r="S6" s="128">
        <f>AugustaTepper!S59</f>
        <v>2</v>
      </c>
      <c r="T6" s="128">
        <f>AugustaTepper!T59</f>
        <v>0</v>
      </c>
      <c r="U6" s="128">
        <f>AugustaTepper!U59</f>
        <v>0</v>
      </c>
      <c r="V6" s="128">
        <f>AugustaTepper!V59</f>
        <v>16</v>
      </c>
      <c r="W6" s="159">
        <f>AugustaTepper!W59</f>
        <v>1</v>
      </c>
      <c r="X6" s="159">
        <f>AugustaTepper!X59</f>
        <v>0.38461538461538464</v>
      </c>
    </row>
    <row r="7" spans="1:24" x14ac:dyDescent="0.2">
      <c r="A7" s="18" t="s">
        <v>105</v>
      </c>
      <c r="B7" s="45">
        <f>RubockiMcCarthy!B24</f>
        <v>6</v>
      </c>
      <c r="C7" s="45">
        <f>RubockiMcCarthy!C24</f>
        <v>0</v>
      </c>
      <c r="D7" s="45">
        <f>RubockiMcCarthy!D24</f>
        <v>2</v>
      </c>
      <c r="E7" s="45">
        <f>RubockiMcCarthy!E24</f>
        <v>0</v>
      </c>
      <c r="F7" s="45">
        <f>RubockiMcCarthy!F24</f>
        <v>0</v>
      </c>
      <c r="G7" s="45">
        <f>RubockiMcCarthy!G24</f>
        <v>0</v>
      </c>
      <c r="H7" s="45">
        <f>RubockiMcCarthy!H24</f>
        <v>1</v>
      </c>
      <c r="I7" s="45">
        <f>RubockiMcCarthy!I24</f>
        <v>0</v>
      </c>
      <c r="J7" s="45">
        <f>RubockiMcCarthy!J24</f>
        <v>0</v>
      </c>
      <c r="K7" s="45">
        <f>RubockiMcCarthy!K24</f>
        <v>0</v>
      </c>
      <c r="L7" s="45">
        <f>RubockiMcCarthy!L24</f>
        <v>0</v>
      </c>
      <c r="M7" s="45">
        <f>RubockiMcCarthy!M24</f>
        <v>0</v>
      </c>
      <c r="N7" s="45">
        <f>RubockiMcCarthy!N24</f>
        <v>1</v>
      </c>
      <c r="O7" s="157">
        <f>RubockiMcCarthy!O24</f>
        <v>0.5</v>
      </c>
      <c r="P7" s="157">
        <f>RubockiMcCarthy!P24</f>
        <v>0.33333333333333331</v>
      </c>
      <c r="Q7" s="157">
        <f>RubockiMcCarthy!Q24</f>
        <v>0.33333333333333331</v>
      </c>
      <c r="R7" s="45">
        <f>RubockiMcCarthy!R24</f>
        <v>0</v>
      </c>
      <c r="S7" s="45">
        <f>RubockiMcCarthy!S24</f>
        <v>0</v>
      </c>
      <c r="T7" s="45">
        <f>RubockiMcCarthy!T24</f>
        <v>0</v>
      </c>
      <c r="U7" s="45">
        <f>RubockiMcCarthy!U24</f>
        <v>1</v>
      </c>
      <c r="V7" s="45">
        <f>RubockiMcCarthy!V24</f>
        <v>13</v>
      </c>
      <c r="W7" s="157">
        <f>RubockiMcCarthy!W24</f>
        <v>1</v>
      </c>
      <c r="X7" s="157">
        <f t="shared" ref="X7:X16" si="0">(D7-G7)/(B7-I7-G7+M7)</f>
        <v>0.33333333333333331</v>
      </c>
    </row>
    <row r="8" spans="1:24" x14ac:dyDescent="0.2">
      <c r="A8" s="18" t="s">
        <v>102</v>
      </c>
      <c r="B8" s="128">
        <f>LangCandella!B31</f>
        <v>60</v>
      </c>
      <c r="C8" s="128">
        <f>LangCandella!C31</f>
        <v>10</v>
      </c>
      <c r="D8" s="128">
        <f>LangCandella!D31</f>
        <v>20</v>
      </c>
      <c r="E8" s="128">
        <f>LangCandella!E31</f>
        <v>6</v>
      </c>
      <c r="F8" s="128">
        <f>LangCandella!F31</f>
        <v>0</v>
      </c>
      <c r="G8" s="128">
        <f>LangCandella!G31</f>
        <v>0</v>
      </c>
      <c r="H8" s="128">
        <f>LangCandella!H31</f>
        <v>13</v>
      </c>
      <c r="I8" s="128">
        <f>LangCandella!I31</f>
        <v>8</v>
      </c>
      <c r="J8" s="128">
        <f>LangCandella!J31</f>
        <v>8</v>
      </c>
      <c r="K8" s="128">
        <f>LangCandella!K31</f>
        <v>6</v>
      </c>
      <c r="L8" s="128">
        <f>LangCandella!L31</f>
        <v>0</v>
      </c>
      <c r="M8" s="128">
        <f>LangCandella!M31</f>
        <v>2</v>
      </c>
      <c r="N8" s="128">
        <f>LangCandella!N31</f>
        <v>0</v>
      </c>
      <c r="O8" s="159">
        <f>LangCandella!O31</f>
        <v>0.44736842105263158</v>
      </c>
      <c r="P8" s="159">
        <f>LangCandella!P31</f>
        <v>0.43333333333333335</v>
      </c>
      <c r="Q8" s="159">
        <f>LangCandella!Q31</f>
        <v>0.33333333333333331</v>
      </c>
      <c r="R8" s="128">
        <f>LangCandella!R31</f>
        <v>9</v>
      </c>
      <c r="S8" s="128">
        <f>LangCandella!S31</f>
        <v>2</v>
      </c>
      <c r="T8" s="128">
        <f>LangCandella!T31</f>
        <v>0</v>
      </c>
      <c r="U8" s="128">
        <f>LangCandella!U31</f>
        <v>4</v>
      </c>
      <c r="V8" s="128">
        <f>LangCandella!V31</f>
        <v>25</v>
      </c>
      <c r="W8" s="292">
        <f>LangCandella!W31</f>
        <v>1</v>
      </c>
      <c r="X8" s="159">
        <f t="shared" si="0"/>
        <v>0.37037037037037035</v>
      </c>
    </row>
    <row r="9" spans="1:24" x14ac:dyDescent="0.2">
      <c r="A9" s="18" t="s">
        <v>92</v>
      </c>
      <c r="B9" s="5">
        <f>Catchers!B29</f>
        <v>68</v>
      </c>
      <c r="C9" s="5">
        <f>Catchers!C29</f>
        <v>3</v>
      </c>
      <c r="D9" s="5">
        <f>Catchers!D29</f>
        <v>22</v>
      </c>
      <c r="E9" s="5">
        <f>Catchers!E29</f>
        <v>6</v>
      </c>
      <c r="F9" s="5">
        <f>Catchers!F29</f>
        <v>0</v>
      </c>
      <c r="G9" s="5">
        <f>Catchers!G29</f>
        <v>2</v>
      </c>
      <c r="H9" s="5">
        <f>Catchers!H29</f>
        <v>18</v>
      </c>
      <c r="I9" s="5">
        <f>Catchers!I29</f>
        <v>19</v>
      </c>
      <c r="J9" s="5">
        <f>Catchers!J29</f>
        <v>7</v>
      </c>
      <c r="K9" s="5">
        <f>Catchers!K29</f>
        <v>3</v>
      </c>
      <c r="L9" s="5">
        <f>Catchers!L29</f>
        <v>0</v>
      </c>
      <c r="M9" s="5">
        <f>Catchers!M29</f>
        <v>0</v>
      </c>
      <c r="N9" s="5">
        <f>Catchers!N29</f>
        <v>0</v>
      </c>
      <c r="O9" s="157">
        <f>Catchers!O29</f>
        <v>0.41025641025641024</v>
      </c>
      <c r="P9" s="157">
        <f>Catchers!P29</f>
        <v>0.5</v>
      </c>
      <c r="Q9" s="157">
        <f>Catchers!Q29</f>
        <v>0.3235294117647059</v>
      </c>
      <c r="R9" s="5">
        <f>Catchers!R29</f>
        <v>1</v>
      </c>
      <c r="S9" s="5">
        <f>Catchers!S29</f>
        <v>1</v>
      </c>
      <c r="T9" s="5">
        <f>Catchers!T29</f>
        <v>3</v>
      </c>
      <c r="U9" s="5">
        <f>Catchers!U29</f>
        <v>11</v>
      </c>
      <c r="V9" s="5">
        <f>Catchers!V29</f>
        <v>133</v>
      </c>
      <c r="W9" s="157">
        <f>Catchers!W29</f>
        <v>0.97959183673469385</v>
      </c>
      <c r="X9" s="157">
        <f t="shared" si="0"/>
        <v>0.42553191489361702</v>
      </c>
    </row>
    <row r="10" spans="1:24" x14ac:dyDescent="0.2">
      <c r="A10" s="18" t="s">
        <v>81</v>
      </c>
      <c r="B10" s="45">
        <f>Ramblersalvati!B30</f>
        <v>70</v>
      </c>
      <c r="C10" s="45">
        <f>Ramblersalvati!C30</f>
        <v>11</v>
      </c>
      <c r="D10" s="45">
        <f>Ramblersalvati!D30</f>
        <v>22</v>
      </c>
      <c r="E10" s="45">
        <f>Ramblersalvati!E30</f>
        <v>8</v>
      </c>
      <c r="F10" s="45">
        <f>Ramblersalvati!F30</f>
        <v>0</v>
      </c>
      <c r="G10" s="45">
        <f>Ramblersalvati!G30</f>
        <v>0</v>
      </c>
      <c r="H10" s="45">
        <f>Ramblersalvati!H30</f>
        <v>16</v>
      </c>
      <c r="I10" s="45">
        <f>Ramblersalvati!I30</f>
        <v>16</v>
      </c>
      <c r="J10" s="45">
        <f>Ramblersalvati!J30</f>
        <v>9</v>
      </c>
      <c r="K10" s="45">
        <f>Ramblersalvati!K30</f>
        <v>3</v>
      </c>
      <c r="L10" s="45">
        <f>Ramblersalvati!L30</f>
        <v>0</v>
      </c>
      <c r="M10" s="45">
        <f>Ramblersalvati!M30</f>
        <v>3</v>
      </c>
      <c r="N10" s="45">
        <f>Ramblersalvati!N30</f>
        <v>4</v>
      </c>
      <c r="O10" s="157">
        <f>Ramblersalvati!O30</f>
        <v>0.44705882352941179</v>
      </c>
      <c r="P10" s="157">
        <f>Ramblersalvati!P30</f>
        <v>0.42857142857142855</v>
      </c>
      <c r="Q10" s="157">
        <f>Ramblersalvati!Q30</f>
        <v>0.31428571428571428</v>
      </c>
      <c r="R10" s="45">
        <f>Ramblersalvati!R30</f>
        <v>2</v>
      </c>
      <c r="S10" s="45">
        <f>Ramblersalvati!S30</f>
        <v>1</v>
      </c>
      <c r="T10" s="45">
        <f>Ramblersalvati!T30</f>
        <v>2</v>
      </c>
      <c r="U10" s="45">
        <f>Ramblersalvati!U30</f>
        <v>26</v>
      </c>
      <c r="V10" s="45">
        <f>Ramblersalvati!V30</f>
        <v>64</v>
      </c>
      <c r="W10" s="157">
        <f>Ramblersalvati!W30</f>
        <v>0.97826086956521741</v>
      </c>
      <c r="X10" s="157">
        <f t="shared" si="0"/>
        <v>0.38596491228070173</v>
      </c>
    </row>
    <row r="11" spans="1:24" x14ac:dyDescent="0.2">
      <c r="A11" s="18" t="s">
        <v>93</v>
      </c>
      <c r="B11" s="45">
        <f>Lickliter!B28</f>
        <v>60</v>
      </c>
      <c r="C11" s="45">
        <f>Lickliter!C28</f>
        <v>5</v>
      </c>
      <c r="D11" s="45">
        <f>Lickliter!D28</f>
        <v>18</v>
      </c>
      <c r="E11" s="45">
        <f>Lickliter!E28</f>
        <v>3</v>
      </c>
      <c r="F11" s="45">
        <f>Lickliter!F28</f>
        <v>0</v>
      </c>
      <c r="G11" s="45">
        <f>Lickliter!G28</f>
        <v>0</v>
      </c>
      <c r="H11" s="45">
        <f>Lickliter!H28</f>
        <v>13</v>
      </c>
      <c r="I11" s="45">
        <f>Lickliter!I28</f>
        <v>12</v>
      </c>
      <c r="J11" s="45">
        <f>Lickliter!J28</f>
        <v>14</v>
      </c>
      <c r="K11" s="45">
        <f>Lickliter!K28</f>
        <v>3</v>
      </c>
      <c r="L11" s="45">
        <f>Lickliter!L28</f>
        <v>0</v>
      </c>
      <c r="M11" s="45">
        <f>Lickliter!M28</f>
        <v>1</v>
      </c>
      <c r="N11" s="45">
        <f>Lickliter!N28</f>
        <v>1</v>
      </c>
      <c r="O11" s="157">
        <f>Lickliter!O28</f>
        <v>0.46153846153846156</v>
      </c>
      <c r="P11" s="157">
        <f>Lickliter!P28</f>
        <v>0.35</v>
      </c>
      <c r="Q11" s="157">
        <f>Lickliter!Q28</f>
        <v>0.3</v>
      </c>
      <c r="R11" s="45">
        <f>Lickliter!R28</f>
        <v>1</v>
      </c>
      <c r="S11" s="45">
        <f>Lickliter!S28</f>
        <v>1</v>
      </c>
      <c r="T11" s="45">
        <f>Lickliter!T28</f>
        <v>10</v>
      </c>
      <c r="U11" s="45">
        <f>Lickliter!U28</f>
        <v>17</v>
      </c>
      <c r="V11" s="45">
        <f>Lickliter!V28</f>
        <v>30</v>
      </c>
      <c r="W11" s="157">
        <f>Lickliter!W28</f>
        <v>0.82456140350877194</v>
      </c>
      <c r="X11" s="157">
        <f t="shared" si="0"/>
        <v>0.36734693877551022</v>
      </c>
    </row>
    <row r="12" spans="1:24" ht="15" customHeight="1" x14ac:dyDescent="0.2">
      <c r="A12" s="158" t="s">
        <v>101</v>
      </c>
      <c r="B12" s="50">
        <f>LangCandella!B62</f>
        <v>7</v>
      </c>
      <c r="C12" s="50">
        <f>LangCandella!C62</f>
        <v>3</v>
      </c>
      <c r="D12" s="50">
        <f>LangCandella!D62</f>
        <v>2</v>
      </c>
      <c r="E12" s="50">
        <f>LangCandella!E62</f>
        <v>0</v>
      </c>
      <c r="F12" s="50">
        <f>LangCandella!F62</f>
        <v>0</v>
      </c>
      <c r="G12" s="50">
        <f>LangCandella!G62</f>
        <v>0</v>
      </c>
      <c r="H12" s="50">
        <f>LangCandella!H62</f>
        <v>3</v>
      </c>
      <c r="I12" s="50">
        <f>LangCandella!I62</f>
        <v>1</v>
      </c>
      <c r="J12" s="50">
        <f>LangCandella!J62</f>
        <v>0</v>
      </c>
      <c r="K12" s="50">
        <f>LangCandella!K62</f>
        <v>2</v>
      </c>
      <c r="L12" s="50">
        <f>LangCandella!L62</f>
        <v>0</v>
      </c>
      <c r="M12" s="50">
        <f>LangCandella!M62</f>
        <v>0</v>
      </c>
      <c r="N12" s="50">
        <f>LangCandella!N62</f>
        <v>1</v>
      </c>
      <c r="O12" s="159">
        <f>LangCandella!O62</f>
        <v>0.55555555555555558</v>
      </c>
      <c r="P12" s="159">
        <f>LangCandella!P62</f>
        <v>0.2857142857142857</v>
      </c>
      <c r="Q12" s="159">
        <f>LangCandella!Q62</f>
        <v>0.2857142857142857</v>
      </c>
      <c r="R12" s="50">
        <f>LangCandella!R62</f>
        <v>0</v>
      </c>
      <c r="S12" s="50">
        <f>LangCandella!S62</f>
        <v>0</v>
      </c>
      <c r="T12" s="50">
        <f>LangCandella!T62</f>
        <v>2</v>
      </c>
      <c r="U12" s="50">
        <f>LangCandella!U62</f>
        <v>5</v>
      </c>
      <c r="V12" s="50">
        <f>LangCandella!V62</f>
        <v>2</v>
      </c>
      <c r="W12" s="159">
        <f>LangCandella!W62</f>
        <v>0.77777777777777779</v>
      </c>
      <c r="X12" s="157">
        <f t="shared" si="0"/>
        <v>0.33333333333333331</v>
      </c>
    </row>
    <row r="13" spans="1:24" x14ac:dyDescent="0.2">
      <c r="A13" s="158" t="s">
        <v>84</v>
      </c>
      <c r="B13" s="128">
        <f>BradyMcKenzie!B58</f>
        <v>67</v>
      </c>
      <c r="C13" s="128">
        <f>BradyMcKenzie!C58</f>
        <v>16</v>
      </c>
      <c r="D13" s="128">
        <f>BradyMcKenzie!D58</f>
        <v>19</v>
      </c>
      <c r="E13" s="128">
        <f>BradyMcKenzie!E58</f>
        <v>1</v>
      </c>
      <c r="F13" s="128">
        <f>BradyMcKenzie!F58</f>
        <v>0</v>
      </c>
      <c r="G13" s="128">
        <f>BradyMcKenzie!G58</f>
        <v>0</v>
      </c>
      <c r="H13" s="128">
        <f>BradyMcKenzie!H58</f>
        <v>5</v>
      </c>
      <c r="I13" s="128">
        <f>BradyMcKenzie!I58</f>
        <v>13</v>
      </c>
      <c r="J13" s="128">
        <f>BradyMcKenzie!J58</f>
        <v>8</v>
      </c>
      <c r="K13" s="128">
        <f>BradyMcKenzie!K58</f>
        <v>3</v>
      </c>
      <c r="L13" s="128">
        <f>BradyMcKenzie!L58</f>
        <v>1</v>
      </c>
      <c r="M13" s="128">
        <f>BradyMcKenzie!M58</f>
        <v>1</v>
      </c>
      <c r="N13" s="128">
        <f>BradyMcKenzie!N58</f>
        <v>2</v>
      </c>
      <c r="O13" s="159">
        <f>BradyMcKenzie!O58</f>
        <v>0.41025641025641024</v>
      </c>
      <c r="P13" s="159">
        <f>BradyMcKenzie!P58</f>
        <v>0.29850746268656714</v>
      </c>
      <c r="Q13" s="159">
        <f>BradyMcKenzie!Q58</f>
        <v>0.28358208955223879</v>
      </c>
      <c r="R13" s="128">
        <f>BradyMcKenzie!R58</f>
        <v>14</v>
      </c>
      <c r="S13" s="128">
        <f>BradyMcKenzie!S58</f>
        <v>2</v>
      </c>
      <c r="T13" s="128">
        <f>BradyMcKenzie!T58</f>
        <v>4</v>
      </c>
      <c r="U13" s="128">
        <f>BradyMcKenzie!U58</f>
        <v>34</v>
      </c>
      <c r="V13" s="128">
        <f>BradyMcKenzie!V58</f>
        <v>23</v>
      </c>
      <c r="W13" s="159">
        <f>BradyMcKenzie!W58</f>
        <v>0.93442622950819676</v>
      </c>
      <c r="X13" s="157">
        <f t="shared" si="0"/>
        <v>0.34545454545454546</v>
      </c>
    </row>
    <row r="14" spans="1:24" x14ac:dyDescent="0.2">
      <c r="A14" s="158" t="s">
        <v>86</v>
      </c>
      <c r="B14" s="50">
        <f>McAdoo!B72</f>
        <v>34</v>
      </c>
      <c r="C14" s="50">
        <f>McAdoo!C72</f>
        <v>8</v>
      </c>
      <c r="D14" s="50">
        <f>McAdoo!D72</f>
        <v>9</v>
      </c>
      <c r="E14" s="50">
        <f>McAdoo!E72</f>
        <v>1</v>
      </c>
      <c r="F14" s="50">
        <f>McAdoo!F72</f>
        <v>0</v>
      </c>
      <c r="G14" s="50">
        <f>McAdoo!G72</f>
        <v>0</v>
      </c>
      <c r="H14" s="50">
        <f>McAdoo!H72</f>
        <v>4</v>
      </c>
      <c r="I14" s="50">
        <f>McAdoo!I72</f>
        <v>10</v>
      </c>
      <c r="J14" s="50">
        <f>McAdoo!J72</f>
        <v>7</v>
      </c>
      <c r="K14" s="50">
        <f>McAdoo!K72</f>
        <v>0</v>
      </c>
      <c r="L14" s="50">
        <f>McAdoo!L72</f>
        <v>1</v>
      </c>
      <c r="M14" s="50">
        <f>McAdoo!M72</f>
        <v>0</v>
      </c>
      <c r="N14" s="50">
        <f>McAdoo!N72</f>
        <v>2</v>
      </c>
      <c r="O14" s="159">
        <f>McAdoo!O72</f>
        <v>0.43902439024390244</v>
      </c>
      <c r="P14" s="159">
        <f>McAdoo!P72</f>
        <v>0.29411764705882354</v>
      </c>
      <c r="Q14" s="159">
        <f>McAdoo!Q72</f>
        <v>0.26470588235294118</v>
      </c>
      <c r="R14" s="50">
        <f>McAdoo!R72</f>
        <v>9</v>
      </c>
      <c r="S14" s="50">
        <f>McAdoo!S72</f>
        <v>0</v>
      </c>
      <c r="T14" s="50">
        <f>McAdoo!T72</f>
        <v>1</v>
      </c>
      <c r="U14" s="50">
        <f>McAdoo!U72</f>
        <v>9</v>
      </c>
      <c r="V14" s="50">
        <f>McAdoo!V72</f>
        <v>56</v>
      </c>
      <c r="W14" s="159">
        <f>McAdoo!W72</f>
        <v>0.98484848484848486</v>
      </c>
      <c r="X14" s="159">
        <f t="shared" si="0"/>
        <v>0.375</v>
      </c>
    </row>
    <row r="15" spans="1:24" x14ac:dyDescent="0.2">
      <c r="A15" s="158" t="s">
        <v>99</v>
      </c>
      <c r="B15" s="50">
        <f>Lickliter!B79</f>
        <v>55</v>
      </c>
      <c r="C15" s="50">
        <f>Lickliter!C79</f>
        <v>7</v>
      </c>
      <c r="D15" s="50">
        <f>Lickliter!D79</f>
        <v>14</v>
      </c>
      <c r="E15" s="50">
        <f>Lickliter!E79</f>
        <v>1</v>
      </c>
      <c r="F15" s="50">
        <f>Lickliter!F79</f>
        <v>0</v>
      </c>
      <c r="G15" s="50">
        <f>Lickliter!G79</f>
        <v>0</v>
      </c>
      <c r="H15" s="50">
        <f>Lickliter!H79</f>
        <v>6</v>
      </c>
      <c r="I15" s="50">
        <f>Lickliter!I79</f>
        <v>10</v>
      </c>
      <c r="J15" s="50">
        <f>Lickliter!J79</f>
        <v>6</v>
      </c>
      <c r="K15" s="50">
        <f>Lickliter!K79</f>
        <v>1</v>
      </c>
      <c r="L15" s="50">
        <f>Lickliter!L79</f>
        <v>0</v>
      </c>
      <c r="M15" s="50">
        <f>Lickliter!M79</f>
        <v>1</v>
      </c>
      <c r="N15" s="50">
        <f>Lickliter!N79</f>
        <v>4</v>
      </c>
      <c r="O15" s="159">
        <f>Lickliter!O79</f>
        <v>0.3968253968253968</v>
      </c>
      <c r="P15" s="159">
        <f>Lickliter!P79</f>
        <v>0.27272727272727271</v>
      </c>
      <c r="Q15" s="159">
        <f>Lickliter!Q79</f>
        <v>0.25454545454545452</v>
      </c>
      <c r="R15" s="50">
        <f>Lickliter!R79</f>
        <v>1</v>
      </c>
      <c r="S15" s="50">
        <f>Lickliter!S79</f>
        <v>1</v>
      </c>
      <c r="T15" s="50">
        <f>Lickliter!T79</f>
        <v>5</v>
      </c>
      <c r="U15" s="50">
        <f>Lickliter!U79</f>
        <v>15</v>
      </c>
      <c r="V15" s="50">
        <f>Lickliter!V79</f>
        <v>49</v>
      </c>
      <c r="W15" s="159">
        <f>Lickliter!W79</f>
        <v>0.92753623188405798</v>
      </c>
      <c r="X15" s="157">
        <f t="shared" si="0"/>
        <v>0.30434782608695654</v>
      </c>
    </row>
    <row r="16" spans="1:24" x14ac:dyDescent="0.2">
      <c r="A16" s="158" t="s">
        <v>89</v>
      </c>
      <c r="B16" s="50">
        <f>McAdoo!B29</f>
        <v>48</v>
      </c>
      <c r="C16" s="50">
        <f>McAdoo!C29</f>
        <v>11</v>
      </c>
      <c r="D16" s="50">
        <f>McAdoo!D29</f>
        <v>12</v>
      </c>
      <c r="E16" s="50">
        <f>McAdoo!E29</f>
        <v>0</v>
      </c>
      <c r="F16" s="50">
        <f>McAdoo!F29</f>
        <v>0</v>
      </c>
      <c r="G16" s="50">
        <f>McAdoo!G29</f>
        <v>0</v>
      </c>
      <c r="H16" s="50">
        <f>McAdoo!H29</f>
        <v>7</v>
      </c>
      <c r="I16" s="50">
        <f>McAdoo!I29</f>
        <v>14</v>
      </c>
      <c r="J16" s="50">
        <f>McAdoo!J29</f>
        <v>6</v>
      </c>
      <c r="K16" s="50">
        <f>McAdoo!K29</f>
        <v>1</v>
      </c>
      <c r="L16" s="50">
        <f>McAdoo!L29</f>
        <v>0</v>
      </c>
      <c r="M16" s="50">
        <f>McAdoo!M29</f>
        <v>1</v>
      </c>
      <c r="N16" s="50">
        <f>McAdoo!N29</f>
        <v>1</v>
      </c>
      <c r="O16" s="159">
        <f>McAdoo!O29</f>
        <v>0.35714285714285715</v>
      </c>
      <c r="P16" s="159">
        <f>McAdoo!P29</f>
        <v>0.25</v>
      </c>
      <c r="Q16" s="159">
        <f>McAdoo!Q29</f>
        <v>0.25</v>
      </c>
      <c r="R16" s="50">
        <f>McAdoo!R29</f>
        <v>7</v>
      </c>
      <c r="S16" s="50">
        <f>McAdoo!S29</f>
        <v>1</v>
      </c>
      <c r="T16" s="50">
        <f>McAdoo!T29</f>
        <v>0</v>
      </c>
      <c r="U16" s="50">
        <f>McAdoo!U29</f>
        <v>7</v>
      </c>
      <c r="V16" s="50">
        <f>McAdoo!V29</f>
        <v>15</v>
      </c>
      <c r="W16" s="159">
        <f>McAdoo!W29</f>
        <v>1</v>
      </c>
      <c r="X16" s="157">
        <f t="shared" si="0"/>
        <v>0.34285714285714286</v>
      </c>
    </row>
    <row r="17" spans="1:24" x14ac:dyDescent="0.2">
      <c r="A17" s="158" t="s">
        <v>115</v>
      </c>
      <c r="B17" s="50">
        <f>MillerPatelHunt!B112</f>
        <v>12</v>
      </c>
      <c r="C17" s="50">
        <f>MillerPatelHunt!C112</f>
        <v>2</v>
      </c>
      <c r="D17" s="50">
        <f>MillerPatelHunt!D112</f>
        <v>3</v>
      </c>
      <c r="E17" s="50">
        <f>MillerPatelHunt!E112</f>
        <v>0</v>
      </c>
      <c r="F17" s="50">
        <f>MillerPatelHunt!F112</f>
        <v>0</v>
      </c>
      <c r="G17" s="50">
        <f>MillerPatelHunt!G112</f>
        <v>0</v>
      </c>
      <c r="H17" s="50">
        <f>MillerPatelHunt!H112</f>
        <v>0</v>
      </c>
      <c r="I17" s="50">
        <f>MillerPatelHunt!I112</f>
        <v>5</v>
      </c>
      <c r="J17" s="50">
        <f>MillerPatelHunt!J112</f>
        <v>3</v>
      </c>
      <c r="K17" s="50">
        <f>MillerPatelHunt!K112</f>
        <v>1</v>
      </c>
      <c r="L17" s="50">
        <f>MillerPatelHunt!L112</f>
        <v>0</v>
      </c>
      <c r="M17" s="50">
        <f>MillerPatelHunt!M112</f>
        <v>0</v>
      </c>
      <c r="N17" s="50">
        <f>MillerPatelHunt!N112</f>
        <v>1</v>
      </c>
      <c r="O17" s="159">
        <f>MillerPatelHunt!O112</f>
        <v>0.5</v>
      </c>
      <c r="P17" s="159">
        <f>MillerPatelHunt!P112</f>
        <v>0.25</v>
      </c>
      <c r="Q17" s="159">
        <f>MillerPatelHunt!Q112</f>
        <v>0.25</v>
      </c>
      <c r="R17" s="50">
        <f>MillerPatelHunt!R112</f>
        <v>0</v>
      </c>
      <c r="S17" s="50">
        <f>MillerPatelHunt!S112</f>
        <v>0</v>
      </c>
      <c r="T17" s="50">
        <f>MillerPatelHunt!T112</f>
        <v>0</v>
      </c>
      <c r="U17" s="50">
        <f>MillerPatelHunt!U112</f>
        <v>0</v>
      </c>
      <c r="V17" s="50">
        <f>MillerPatelHunt!V112</f>
        <v>1</v>
      </c>
      <c r="W17" s="292">
        <f>MillerPatelHunt!W112</f>
        <v>1</v>
      </c>
      <c r="X17" s="239">
        <f>MillerPatelHunt!X112</f>
        <v>0.42857142857142855</v>
      </c>
    </row>
    <row r="18" spans="1:24" x14ac:dyDescent="0.2">
      <c r="A18" s="158" t="s">
        <v>114</v>
      </c>
      <c r="B18" s="45">
        <f>Ramblersalvati!B73</f>
        <v>20</v>
      </c>
      <c r="C18" s="45">
        <f>Ramblersalvati!C73</f>
        <v>8</v>
      </c>
      <c r="D18" s="45">
        <f>Ramblersalvati!D73</f>
        <v>5</v>
      </c>
      <c r="E18" s="45">
        <f>Ramblersalvati!E73</f>
        <v>0</v>
      </c>
      <c r="F18" s="45">
        <f>Ramblersalvati!F73</f>
        <v>0</v>
      </c>
      <c r="G18" s="45">
        <f>Ramblersalvati!G73</f>
        <v>0</v>
      </c>
      <c r="H18" s="45">
        <f>Ramblersalvati!H73</f>
        <v>4</v>
      </c>
      <c r="I18" s="45">
        <f>Ramblersalvati!I73</f>
        <v>10</v>
      </c>
      <c r="J18" s="45">
        <f>Ramblersalvati!J73</f>
        <v>8</v>
      </c>
      <c r="K18" s="45">
        <f>Ramblersalvati!K73</f>
        <v>2</v>
      </c>
      <c r="L18" s="45">
        <f>Ramblersalvati!L73</f>
        <v>1</v>
      </c>
      <c r="M18" s="45">
        <f>Ramblersalvati!M73</f>
        <v>0</v>
      </c>
      <c r="N18" s="45">
        <f>Ramblersalvati!N73</f>
        <v>1</v>
      </c>
      <c r="O18" s="157">
        <f>Ramblersalvati!O73</f>
        <v>0.53333333333333333</v>
      </c>
      <c r="P18" s="157">
        <f>Ramblersalvati!P73</f>
        <v>0.25</v>
      </c>
      <c r="Q18" s="157">
        <f>Ramblersalvati!Q73</f>
        <v>0.25</v>
      </c>
      <c r="R18" s="45">
        <f>Ramblersalvati!R73</f>
        <v>0</v>
      </c>
      <c r="S18" s="45">
        <f>Ramblersalvati!S73</f>
        <v>0</v>
      </c>
      <c r="T18" s="45">
        <f>Ramblersalvati!T73</f>
        <v>3</v>
      </c>
      <c r="U18" s="45">
        <f>Ramblersalvati!U73</f>
        <v>1</v>
      </c>
      <c r="V18" s="45">
        <f>Ramblersalvati!V73</f>
        <v>15</v>
      </c>
      <c r="W18" s="157">
        <f>Ramblersalvati!W73</f>
        <v>0.84210526315789469</v>
      </c>
      <c r="X18" s="159">
        <f t="shared" ref="X18:X23" si="1">(D18-G18)/(B18-I18-G18+M18)</f>
        <v>0.5</v>
      </c>
    </row>
    <row r="19" spans="1:24" x14ac:dyDescent="0.2">
      <c r="A19" s="158" t="s">
        <v>108</v>
      </c>
      <c r="B19" s="45">
        <f>AugustaTepper!B18</f>
        <v>17</v>
      </c>
      <c r="C19" s="45">
        <f>AugustaTepper!C18</f>
        <v>4</v>
      </c>
      <c r="D19" s="45">
        <f>AugustaTepper!D18</f>
        <v>4</v>
      </c>
      <c r="E19" s="45">
        <f>AugustaTepper!E18</f>
        <v>1</v>
      </c>
      <c r="F19" s="45">
        <f>AugustaTepper!F18</f>
        <v>1</v>
      </c>
      <c r="G19" s="45">
        <f>AugustaTepper!G18</f>
        <v>0</v>
      </c>
      <c r="H19" s="45">
        <f>AugustaTepper!H18</f>
        <v>2</v>
      </c>
      <c r="I19" s="45">
        <f>AugustaTepper!I18</f>
        <v>5</v>
      </c>
      <c r="J19" s="45">
        <f>AugustaTepper!J18</f>
        <v>3</v>
      </c>
      <c r="K19" s="45">
        <f>AugustaTepper!K18</f>
        <v>0</v>
      </c>
      <c r="L19" s="45">
        <f>AugustaTepper!L18</f>
        <v>1</v>
      </c>
      <c r="M19" s="45">
        <f>AugustaTepper!M18</f>
        <v>0</v>
      </c>
      <c r="N19" s="45">
        <f>AugustaTepper!N18</f>
        <v>2</v>
      </c>
      <c r="O19" s="157">
        <f>AugustaTepper!O18</f>
        <v>0.45</v>
      </c>
      <c r="P19" s="157">
        <f>AugustaTepper!P18</f>
        <v>0.41176470588235292</v>
      </c>
      <c r="Q19" s="157">
        <f>AugustaTepper!Q18</f>
        <v>0.23529411764705882</v>
      </c>
      <c r="R19" s="45">
        <f>AugustaTepper!R18</f>
        <v>3</v>
      </c>
      <c r="S19" s="45">
        <f>AugustaTepper!S18</f>
        <v>0</v>
      </c>
      <c r="T19" s="45">
        <f>AugustaTepper!T18</f>
        <v>1</v>
      </c>
      <c r="U19" s="45">
        <f>AugustaTepper!U18</f>
        <v>1</v>
      </c>
      <c r="V19" s="45">
        <f>AugustaTepper!V18</f>
        <v>6</v>
      </c>
      <c r="W19" s="157">
        <f>AugustaTepper!W18</f>
        <v>0.875</v>
      </c>
      <c r="X19" s="157">
        <f t="shared" si="1"/>
        <v>0.33333333333333331</v>
      </c>
    </row>
    <row r="20" spans="1:24" x14ac:dyDescent="0.2">
      <c r="A20" s="158" t="s">
        <v>88</v>
      </c>
      <c r="B20" s="45">
        <f>MillerPatelHunt!B78</f>
        <v>9</v>
      </c>
      <c r="C20" s="45">
        <f>MillerPatelHunt!C78</f>
        <v>3</v>
      </c>
      <c r="D20" s="45">
        <f>MillerPatelHunt!D78</f>
        <v>2</v>
      </c>
      <c r="E20" s="45">
        <f>MillerPatelHunt!E78</f>
        <v>1</v>
      </c>
      <c r="F20" s="45">
        <f>MillerPatelHunt!F78</f>
        <v>1</v>
      </c>
      <c r="G20" s="45">
        <f>MillerPatelHunt!G78</f>
        <v>0</v>
      </c>
      <c r="H20" s="45">
        <f>MillerPatelHunt!H78</f>
        <v>3</v>
      </c>
      <c r="I20" s="45">
        <f>MillerPatelHunt!I78</f>
        <v>3</v>
      </c>
      <c r="J20" s="45">
        <f>MillerPatelHunt!J78</f>
        <v>2</v>
      </c>
      <c r="K20" s="45">
        <f>MillerPatelHunt!K78</f>
        <v>0</v>
      </c>
      <c r="L20" s="45">
        <f>MillerPatelHunt!L78</f>
        <v>0</v>
      </c>
      <c r="M20" s="45">
        <f>MillerPatelHunt!M78</f>
        <v>0</v>
      </c>
      <c r="N20" s="45">
        <f>MillerPatelHunt!N78</f>
        <v>0</v>
      </c>
      <c r="O20" s="157">
        <f>MillerPatelHunt!O78</f>
        <v>0.36363636363636365</v>
      </c>
      <c r="P20" s="157">
        <f>MillerPatelHunt!P78</f>
        <v>0.55555555555555558</v>
      </c>
      <c r="Q20" s="157">
        <f>MillerPatelHunt!Q78</f>
        <v>0.22222222222222221</v>
      </c>
      <c r="R20" s="45">
        <f>MillerPatelHunt!R78</f>
        <v>1</v>
      </c>
      <c r="S20" s="45">
        <f>MillerPatelHunt!S78</f>
        <v>0</v>
      </c>
      <c r="T20" s="45">
        <f>MillerPatelHunt!T78</f>
        <v>0</v>
      </c>
      <c r="U20" s="45">
        <f>MillerPatelHunt!U78</f>
        <v>5</v>
      </c>
      <c r="V20" s="45">
        <f>MillerPatelHunt!V78</f>
        <v>4</v>
      </c>
      <c r="W20" s="157">
        <f>MillerPatelHunt!W78</f>
        <v>1</v>
      </c>
      <c r="X20" s="157">
        <f t="shared" si="1"/>
        <v>0.33333333333333331</v>
      </c>
    </row>
    <row r="21" spans="1:24" x14ac:dyDescent="0.2">
      <c r="A21" s="158" t="s">
        <v>98</v>
      </c>
      <c r="B21" s="50">
        <f>MillerPatelHunt!B19</f>
        <v>13</v>
      </c>
      <c r="C21" s="50">
        <f>MillerPatelHunt!C19</f>
        <v>1</v>
      </c>
      <c r="D21" s="50">
        <f>MillerPatelHunt!D19</f>
        <v>2</v>
      </c>
      <c r="E21" s="50">
        <f>MillerPatelHunt!E19</f>
        <v>0</v>
      </c>
      <c r="F21" s="50">
        <f>MillerPatelHunt!F19</f>
        <v>0</v>
      </c>
      <c r="G21" s="50">
        <f>MillerPatelHunt!G19</f>
        <v>0</v>
      </c>
      <c r="H21" s="50">
        <f>MillerPatelHunt!H19</f>
        <v>1</v>
      </c>
      <c r="I21" s="50">
        <f>MillerPatelHunt!I19</f>
        <v>3</v>
      </c>
      <c r="J21" s="50">
        <f>MillerPatelHunt!J19</f>
        <v>1</v>
      </c>
      <c r="K21" s="50">
        <f>MillerPatelHunt!K19</f>
        <v>0</v>
      </c>
      <c r="L21" s="50">
        <f>MillerPatelHunt!L19</f>
        <v>0</v>
      </c>
      <c r="M21" s="50">
        <f>MillerPatelHunt!M19</f>
        <v>0</v>
      </c>
      <c r="N21" s="50">
        <f>MillerPatelHunt!N19</f>
        <v>0</v>
      </c>
      <c r="O21" s="159">
        <f>MillerPatelHunt!O19</f>
        <v>0.21428571428571427</v>
      </c>
      <c r="P21" s="159">
        <f>MillerPatelHunt!P19</f>
        <v>0.15384615384615385</v>
      </c>
      <c r="Q21" s="159">
        <f>MillerPatelHunt!Q19</f>
        <v>0.15384615384615385</v>
      </c>
      <c r="R21" s="50">
        <f>MillerPatelHunt!R19</f>
        <v>0</v>
      </c>
      <c r="S21" s="50">
        <f>MillerPatelHunt!S19</f>
        <v>0</v>
      </c>
      <c r="T21" s="50">
        <f>MillerPatelHunt!T19</f>
        <v>0</v>
      </c>
      <c r="U21" s="50">
        <f>MillerPatelHunt!U19</f>
        <v>8</v>
      </c>
      <c r="V21" s="50">
        <f>MillerPatelHunt!V19</f>
        <v>8</v>
      </c>
      <c r="W21" s="159">
        <f>MillerPatelHunt!W19</f>
        <v>1</v>
      </c>
      <c r="X21" s="157">
        <f t="shared" si="1"/>
        <v>0.2</v>
      </c>
    </row>
    <row r="22" spans="1:24" x14ac:dyDescent="0.2">
      <c r="A22" s="158" t="s">
        <v>104</v>
      </c>
      <c r="B22" s="128">
        <f>GeorgeRitter!B78</f>
        <v>7</v>
      </c>
      <c r="C22" s="128">
        <f>GeorgeRitter!C78</f>
        <v>3</v>
      </c>
      <c r="D22" s="128">
        <f>GeorgeRitter!D78</f>
        <v>0</v>
      </c>
      <c r="E22" s="128">
        <f>GeorgeRitter!E78</f>
        <v>0</v>
      </c>
      <c r="F22" s="128">
        <f>GeorgeRitter!F78</f>
        <v>0</v>
      </c>
      <c r="G22" s="128">
        <f>GeorgeRitter!G78</f>
        <v>0</v>
      </c>
      <c r="H22" s="128">
        <f>GeorgeRitter!H78</f>
        <v>0</v>
      </c>
      <c r="I22" s="128">
        <f>GeorgeRitter!I78</f>
        <v>2</v>
      </c>
      <c r="J22" s="128">
        <f>GeorgeRitter!J78</f>
        <v>0</v>
      </c>
      <c r="K22" s="128">
        <f>GeorgeRitter!K78</f>
        <v>1</v>
      </c>
      <c r="L22" s="128">
        <f>GeorgeRitter!L78</f>
        <v>0</v>
      </c>
      <c r="M22" s="128">
        <f>GeorgeRitter!M78</f>
        <v>0</v>
      </c>
      <c r="N22" s="128">
        <f>GeorgeRitter!N78</f>
        <v>1</v>
      </c>
      <c r="O22" s="159">
        <f>GeorgeRitter!O78</f>
        <v>0.25</v>
      </c>
      <c r="P22" s="159">
        <f>GeorgeRitter!P78</f>
        <v>0</v>
      </c>
      <c r="Q22" s="159">
        <f>GeorgeRitter!Q78</f>
        <v>0</v>
      </c>
      <c r="R22" s="128">
        <v>1</v>
      </c>
      <c r="S22" s="128">
        <f>GeorgeRitter!S78</f>
        <v>0</v>
      </c>
      <c r="T22" s="128">
        <f>GeorgeRitter!T78</f>
        <v>1</v>
      </c>
      <c r="U22" s="128">
        <f>GeorgeRitter!U78</f>
        <v>2</v>
      </c>
      <c r="V22" s="128">
        <f>GeorgeRitter!V78</f>
        <v>2</v>
      </c>
      <c r="W22" s="239">
        <f>GeorgeRitter!W78</f>
        <v>0.8</v>
      </c>
      <c r="X22" s="157">
        <f t="shared" si="1"/>
        <v>0</v>
      </c>
    </row>
    <row r="23" spans="1:24" x14ac:dyDescent="0.2">
      <c r="A23" s="158" t="s">
        <v>103</v>
      </c>
      <c r="B23" s="5">
        <f>GeorgeRitter!B24</f>
        <v>5</v>
      </c>
      <c r="C23" s="5">
        <f>GeorgeRitter!C24</f>
        <v>12</v>
      </c>
      <c r="D23" s="5">
        <f>GeorgeRitter!D24</f>
        <v>0</v>
      </c>
      <c r="E23" s="5">
        <f>GeorgeRitter!E24</f>
        <v>0</v>
      </c>
      <c r="F23" s="5">
        <f>GeorgeRitter!F24</f>
        <v>0</v>
      </c>
      <c r="G23" s="5">
        <f>GeorgeRitter!G24</f>
        <v>0</v>
      </c>
      <c r="H23" s="5">
        <f>GeorgeRitter!H24</f>
        <v>0</v>
      </c>
      <c r="I23" s="5">
        <f>GeorgeRitter!I24</f>
        <v>0</v>
      </c>
      <c r="J23" s="5">
        <f>GeorgeRitter!J24</f>
        <v>0</v>
      </c>
      <c r="K23" s="5">
        <f>GeorgeRitter!K24</f>
        <v>3</v>
      </c>
      <c r="L23" s="5">
        <f>GeorgeRitter!L24</f>
        <v>0</v>
      </c>
      <c r="M23" s="5">
        <f>GeorgeRitter!M24</f>
        <v>0</v>
      </c>
      <c r="N23" s="5">
        <f>GeorgeRitter!N24</f>
        <v>1</v>
      </c>
      <c r="O23" s="157">
        <f>GeorgeRitter!O24</f>
        <v>0.5</v>
      </c>
      <c r="P23" s="157">
        <f>GeorgeRitter!P24</f>
        <v>0</v>
      </c>
      <c r="Q23" s="157">
        <f>GeorgeRitter!Q24</f>
        <v>0</v>
      </c>
      <c r="R23" s="5">
        <f>GeorgeRitter!R24</f>
        <v>12</v>
      </c>
      <c r="S23" s="5">
        <f>GeorgeRitter!S24</f>
        <v>4</v>
      </c>
      <c r="T23" s="5">
        <f>GeorgeRitter!T24</f>
        <v>0</v>
      </c>
      <c r="U23" s="5">
        <f>GeorgeRitter!U24</f>
        <v>1</v>
      </c>
      <c r="V23" s="5">
        <f>GeorgeRitter!V24</f>
        <v>0</v>
      </c>
      <c r="W23" s="157">
        <f>GeorgeRitter!W24</f>
        <v>1</v>
      </c>
      <c r="X23" s="157">
        <f t="shared" si="1"/>
        <v>0</v>
      </c>
    </row>
    <row r="24" spans="1:24" x14ac:dyDescent="0.2">
      <c r="A24" s="158" t="s">
        <v>112</v>
      </c>
      <c r="B24" s="50">
        <f>AlbaMracak!B40</f>
        <v>1</v>
      </c>
      <c r="C24" s="50">
        <f>AlbaMracak!C40</f>
        <v>0</v>
      </c>
      <c r="D24" s="50">
        <f>AlbaMracak!D40</f>
        <v>0</v>
      </c>
      <c r="E24" s="50">
        <f>AlbaMracak!E40</f>
        <v>0</v>
      </c>
      <c r="F24" s="50">
        <f>AlbaMracak!F40</f>
        <v>0</v>
      </c>
      <c r="G24" s="50">
        <f>AlbaMracak!G40</f>
        <v>0</v>
      </c>
      <c r="H24" s="50">
        <f>AlbaMracak!H40</f>
        <v>0</v>
      </c>
      <c r="I24" s="50">
        <f>AlbaMracak!I40</f>
        <v>1</v>
      </c>
      <c r="J24" s="50">
        <f>AlbaMracak!J40</f>
        <v>0</v>
      </c>
      <c r="K24" s="50">
        <f>AlbaMracak!K40</f>
        <v>0</v>
      </c>
      <c r="L24" s="50">
        <f>AlbaMracak!L40</f>
        <v>0</v>
      </c>
      <c r="M24" s="50">
        <f>AlbaMracak!M40</f>
        <v>0</v>
      </c>
      <c r="N24" s="50">
        <f>AlbaMracak!N40</f>
        <v>0</v>
      </c>
      <c r="O24" s="159">
        <f>AlbaMracak!O40</f>
        <v>0</v>
      </c>
      <c r="P24" s="159">
        <f>AlbaMracak!P40</f>
        <v>0</v>
      </c>
      <c r="Q24" s="159">
        <f>AlbaMracak!Q40</f>
        <v>0</v>
      </c>
      <c r="R24" s="50">
        <f>AlbaMracak!R40</f>
        <v>0</v>
      </c>
      <c r="S24" s="50">
        <f>AlbaMracak!S40</f>
        <v>0</v>
      </c>
      <c r="T24" s="50">
        <f>AlbaMracak!T40</f>
        <v>1</v>
      </c>
      <c r="U24" s="50">
        <f>AlbaMracak!U40</f>
        <v>1</v>
      </c>
      <c r="V24" s="50">
        <f>AlbaMracak!V40</f>
        <v>1</v>
      </c>
      <c r="W24" s="160">
        <f>AlbaMracak!W40</f>
        <v>0.66666666666666663</v>
      </c>
      <c r="X24" s="161">
        <f>AlbaMracak!X40</f>
        <v>0</v>
      </c>
    </row>
    <row r="25" spans="1:24" x14ac:dyDescent="0.2">
      <c r="A25" s="158" t="s">
        <v>111</v>
      </c>
      <c r="B25" s="50">
        <f>AlbaMracak!B8</f>
        <v>0</v>
      </c>
      <c r="C25" s="50">
        <f>AlbaMracak!C8</f>
        <v>0</v>
      </c>
      <c r="D25" s="50">
        <f>AlbaMracak!D8</f>
        <v>0</v>
      </c>
      <c r="E25" s="50">
        <f>AlbaMracak!E8</f>
        <v>0</v>
      </c>
      <c r="F25" s="50">
        <f>AlbaMracak!F8</f>
        <v>0</v>
      </c>
      <c r="G25" s="50">
        <f>AlbaMracak!G8</f>
        <v>0</v>
      </c>
      <c r="H25" s="50">
        <f>AlbaMracak!H8</f>
        <v>0</v>
      </c>
      <c r="I25" s="50">
        <f>AlbaMracak!I8</f>
        <v>0</v>
      </c>
      <c r="J25" s="50">
        <f>AlbaMracak!J8</f>
        <v>0</v>
      </c>
      <c r="K25" s="50">
        <f>AlbaMracak!K8</f>
        <v>0</v>
      </c>
      <c r="L25" s="50">
        <f>AlbaMracak!L8</f>
        <v>0</v>
      </c>
      <c r="M25" s="50">
        <f>AlbaMracak!M8</f>
        <v>0</v>
      </c>
      <c r="N25" s="50">
        <f>AlbaMracak!N8</f>
        <v>0</v>
      </c>
      <c r="O25" s="50" t="e">
        <f>AlbaMracak!O8</f>
        <v>#DIV/0!</v>
      </c>
      <c r="P25" s="50" t="e">
        <f>AlbaMracak!P8</f>
        <v>#DIV/0!</v>
      </c>
      <c r="Q25" s="50" t="e">
        <f>AlbaMracak!Q8</f>
        <v>#DIV/0!</v>
      </c>
      <c r="R25" s="50">
        <f>AlbaMracak!R8</f>
        <v>0</v>
      </c>
      <c r="S25" s="50">
        <f>AlbaMracak!S8</f>
        <v>0</v>
      </c>
      <c r="T25" s="50">
        <f>AlbaMracak!T8</f>
        <v>1</v>
      </c>
      <c r="U25" s="50">
        <f>AlbaMracak!U8</f>
        <v>1</v>
      </c>
      <c r="V25" s="50">
        <f>AlbaMracak!V8</f>
        <v>0</v>
      </c>
      <c r="W25" s="159">
        <f>AlbaMracak!W8</f>
        <v>0.5</v>
      </c>
      <c r="X25" s="50">
        <f>AlbaMracak!X8</f>
        <v>0</v>
      </c>
    </row>
    <row r="26" spans="1:24" x14ac:dyDescent="0.2">
      <c r="A26" s="158" t="s">
        <v>107</v>
      </c>
      <c r="B26" s="50">
        <f>RubockiMcCarthy!B43</f>
        <v>0</v>
      </c>
      <c r="C26" s="50">
        <f>RubockiMcCarthy!C43</f>
        <v>0</v>
      </c>
      <c r="D26" s="50">
        <f>RubockiMcCarthy!D43</f>
        <v>0</v>
      </c>
      <c r="E26" s="50">
        <f>RubockiMcCarthy!E43</f>
        <v>0</v>
      </c>
      <c r="F26" s="50">
        <f>RubockiMcCarthy!F43</f>
        <v>0</v>
      </c>
      <c r="G26" s="50">
        <f>RubockiMcCarthy!G43</f>
        <v>0</v>
      </c>
      <c r="H26" s="50">
        <f>RubockiMcCarthy!H43</f>
        <v>0</v>
      </c>
      <c r="I26" s="50">
        <f>RubockiMcCarthy!I43</f>
        <v>0</v>
      </c>
      <c r="J26" s="50">
        <f>RubockiMcCarthy!J43</f>
        <v>0</v>
      </c>
      <c r="K26" s="50">
        <f>RubockiMcCarthy!K43</f>
        <v>0</v>
      </c>
      <c r="L26" s="50">
        <f>RubockiMcCarthy!L43</f>
        <v>0</v>
      </c>
      <c r="M26" s="50">
        <f>RubockiMcCarthy!M43</f>
        <v>0</v>
      </c>
      <c r="N26" s="50">
        <f>RubockiMcCarthy!N43</f>
        <v>0</v>
      </c>
      <c r="O26" s="159" t="e">
        <f>RubockiMcCarthy!O43</f>
        <v>#DIV/0!</v>
      </c>
      <c r="P26" s="159" t="e">
        <f>RubockiMcCarthy!P43</f>
        <v>#DIV/0!</v>
      </c>
      <c r="Q26" s="159" t="e">
        <f>RubockiMcCarthy!Q43</f>
        <v>#DIV/0!</v>
      </c>
      <c r="R26" s="50">
        <f>RubockiMcCarthy!R43</f>
        <v>0</v>
      </c>
      <c r="S26" s="50">
        <f>RubockiMcCarthy!S43</f>
        <v>0</v>
      </c>
      <c r="T26" s="50">
        <f>RubockiMcCarthy!T43</f>
        <v>0</v>
      </c>
      <c r="U26" s="50">
        <f>RubockiMcCarthy!U43</f>
        <v>0</v>
      </c>
      <c r="V26" s="50">
        <f>RubockiMcCarthy!V43</f>
        <v>0</v>
      </c>
      <c r="W26" s="159" t="e">
        <f>RubockiMcCarthy!W43</f>
        <v>#DIV/0!</v>
      </c>
      <c r="X26" s="159" t="e">
        <f>(D26-G26)/(B26-I26-G26+M26)</f>
        <v>#DIV/0!</v>
      </c>
    </row>
    <row r="27" spans="1:24" x14ac:dyDescent="0.2">
      <c r="A27" s="158" t="s">
        <v>94</v>
      </c>
      <c r="B27" s="128">
        <f>HartmanWilliams!B66</f>
        <v>0</v>
      </c>
      <c r="C27" s="128">
        <f>HartmanWilliams!C66</f>
        <v>0</v>
      </c>
      <c r="D27" s="128">
        <f>HartmanWilliams!D66</f>
        <v>0</v>
      </c>
      <c r="E27" s="128">
        <f>HartmanWilliams!E66</f>
        <v>0</v>
      </c>
      <c r="F27" s="128">
        <f>HartmanWilliams!F66</f>
        <v>0</v>
      </c>
      <c r="G27" s="128">
        <f>HartmanWilliams!G66</f>
        <v>0</v>
      </c>
      <c r="H27" s="128">
        <f>HartmanWilliams!H66</f>
        <v>0</v>
      </c>
      <c r="I27" s="128">
        <f>HartmanWilliams!I66</f>
        <v>0</v>
      </c>
      <c r="J27" s="128">
        <f>HartmanWilliams!J66</f>
        <v>0</v>
      </c>
      <c r="K27" s="128">
        <f>HartmanWilliams!K66</f>
        <v>0</v>
      </c>
      <c r="L27" s="128">
        <f>HartmanWilliams!L66</f>
        <v>0</v>
      </c>
      <c r="M27" s="128">
        <f>HartmanWilliams!M66</f>
        <v>0</v>
      </c>
      <c r="N27" s="128">
        <f>HartmanWilliams!N66</f>
        <v>0</v>
      </c>
      <c r="O27" s="159" t="e">
        <f>HartmanWilliams!O66</f>
        <v>#DIV/0!</v>
      </c>
      <c r="P27" s="159" t="e">
        <f>HartmanWilliams!P66</f>
        <v>#DIV/0!</v>
      </c>
      <c r="Q27" s="159" t="e">
        <f>HartmanWilliams!Q66</f>
        <v>#DIV/0!</v>
      </c>
      <c r="R27" s="128">
        <f>HartmanWilliams!R66</f>
        <v>0</v>
      </c>
      <c r="S27" s="128">
        <f>HartmanWilliams!S66</f>
        <v>0</v>
      </c>
      <c r="T27" s="128">
        <f>HartmanWilliams!T66</f>
        <v>0</v>
      </c>
      <c r="U27" s="128">
        <f>HartmanWilliams!U66</f>
        <v>2</v>
      </c>
      <c r="V27" s="128">
        <f>HartmanWilliams!V66</f>
        <v>0</v>
      </c>
      <c r="W27" s="239">
        <f>HartmanWilliams!W66</f>
        <v>1</v>
      </c>
      <c r="X27" s="159" t="e">
        <f>(D27-G27)/(B27-I27-G27+M27)</f>
        <v>#DIV/0!</v>
      </c>
    </row>
    <row r="28" spans="1:24" ht="17" thickBot="1" x14ac:dyDescent="0.25">
      <c r="A28" s="235" t="s">
        <v>120</v>
      </c>
      <c r="B28" s="236">
        <f>BradyMcKenzie!B10</f>
        <v>0</v>
      </c>
      <c r="C28" s="236">
        <f>BradyMcKenzie!C10</f>
        <v>0</v>
      </c>
      <c r="D28" s="236">
        <f>BradyMcKenzie!D10</f>
        <v>0</v>
      </c>
      <c r="E28" s="236">
        <f>BradyMcKenzie!E10</f>
        <v>0</v>
      </c>
      <c r="F28" s="236">
        <f>BradyMcKenzie!F10</f>
        <v>0</v>
      </c>
      <c r="G28" s="236">
        <f>BradyMcKenzie!G10</f>
        <v>0</v>
      </c>
      <c r="H28" s="236">
        <f>BradyMcKenzie!H10</f>
        <v>0</v>
      </c>
      <c r="I28" s="236">
        <f>BradyMcKenzie!I10</f>
        <v>0</v>
      </c>
      <c r="J28" s="236">
        <f>BradyMcKenzie!J10</f>
        <v>0</v>
      </c>
      <c r="K28" s="236">
        <f>BradyMcKenzie!K10</f>
        <v>0</v>
      </c>
      <c r="L28" s="236">
        <f>BradyMcKenzie!L10</f>
        <v>0</v>
      </c>
      <c r="M28" s="236">
        <f>BradyMcKenzie!M10</f>
        <v>0</v>
      </c>
      <c r="N28" s="236">
        <f>BradyMcKenzie!N10</f>
        <v>0</v>
      </c>
      <c r="O28" s="236" t="e">
        <f>BradyMcKenzie!O10</f>
        <v>#DIV/0!</v>
      </c>
      <c r="P28" s="236" t="e">
        <f>BradyMcKenzie!P10</f>
        <v>#DIV/0!</v>
      </c>
      <c r="Q28" s="236" t="e">
        <f>BradyMcKenzie!Q10</f>
        <v>#DIV/0!</v>
      </c>
      <c r="R28" s="236">
        <f>BradyMcKenzie!R10</f>
        <v>0</v>
      </c>
      <c r="S28" s="236">
        <f>BradyMcKenzie!S10</f>
        <v>0</v>
      </c>
      <c r="T28" s="236">
        <f>BradyMcKenzie!T10</f>
        <v>1</v>
      </c>
      <c r="U28" s="236">
        <f>BradyMcKenzie!U10</f>
        <v>0</v>
      </c>
      <c r="V28" s="236">
        <f>BradyMcKenzie!V10</f>
        <v>1</v>
      </c>
      <c r="W28" s="284">
        <f>BradyMcKenzie!W10</f>
        <v>0.5</v>
      </c>
      <c r="X28" s="237" t="e">
        <f t="shared" ref="X28:X29" si="2">(D28-G28)/(B28-I28-G28+M28)</f>
        <v>#DIV/0!</v>
      </c>
    </row>
    <row r="29" spans="1:24" x14ac:dyDescent="0.2">
      <c r="A29" s="231" t="s">
        <v>24</v>
      </c>
      <c r="B29" s="232">
        <f t="shared" ref="B29:N29" si="3">SUM(B5:B28)</f>
        <v>678</v>
      </c>
      <c r="C29" s="232">
        <f t="shared" si="3"/>
        <v>135</v>
      </c>
      <c r="D29" s="232">
        <f t="shared" si="3"/>
        <v>198</v>
      </c>
      <c r="E29" s="232">
        <f t="shared" si="3"/>
        <v>36</v>
      </c>
      <c r="F29" s="232">
        <f t="shared" si="3"/>
        <v>4</v>
      </c>
      <c r="G29" s="232">
        <f t="shared" si="3"/>
        <v>2</v>
      </c>
      <c r="H29" s="232">
        <f t="shared" si="3"/>
        <v>109</v>
      </c>
      <c r="I29" s="232">
        <f t="shared" si="3"/>
        <v>146</v>
      </c>
      <c r="J29" s="232">
        <f t="shared" si="3"/>
        <v>101</v>
      </c>
      <c r="K29" s="232">
        <f t="shared" si="3"/>
        <v>34</v>
      </c>
      <c r="L29" s="232">
        <f t="shared" si="3"/>
        <v>4</v>
      </c>
      <c r="M29" s="232">
        <f t="shared" si="3"/>
        <v>10</v>
      </c>
      <c r="N29" s="232">
        <f t="shared" si="3"/>
        <v>28</v>
      </c>
      <c r="O29" s="163">
        <f t="shared" ref="O29" si="4">(D29+J29+K29)/(B29+J29+K29+M29)</f>
        <v>0.40461725394896719</v>
      </c>
      <c r="P29" s="234">
        <f>($D29+$E29+($F29*2)+(G29*3))/$B29</f>
        <v>0.36578171091445427</v>
      </c>
      <c r="Q29" s="234">
        <f>D29/B29</f>
        <v>0.29203539823008851</v>
      </c>
      <c r="R29" s="232">
        <f>SUM(R5:R28)</f>
        <v>79</v>
      </c>
      <c r="S29" s="232">
        <f>SUM(S5:S28)</f>
        <v>17</v>
      </c>
      <c r="T29" s="232">
        <f>SUM(T5:T28)</f>
        <v>41</v>
      </c>
      <c r="U29" s="232">
        <f>SUM(U5:U28)</f>
        <v>172</v>
      </c>
      <c r="V29" s="232">
        <f>SUM(V5:V28)</f>
        <v>485</v>
      </c>
      <c r="W29" s="234">
        <f>(U29+V29)/(T29+U29+V29)</f>
        <v>0.94126074498567336</v>
      </c>
      <c r="X29" s="165">
        <f t="shared" si="2"/>
        <v>0.36296296296296299</v>
      </c>
    </row>
    <row r="30" spans="1:24" x14ac:dyDescent="0.2">
      <c r="A30" s="23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164"/>
      <c r="P30" s="21"/>
      <c r="Q30" s="21"/>
      <c r="R30" s="72"/>
      <c r="S30" s="72"/>
      <c r="T30" s="72"/>
      <c r="U30" s="72"/>
      <c r="V30" s="72"/>
      <c r="W30" s="72"/>
      <c r="X30" s="233"/>
    </row>
    <row r="31" spans="1:24" x14ac:dyDescent="0.2">
      <c r="A31" s="23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164"/>
      <c r="P31" s="21"/>
      <c r="Q31" s="21"/>
      <c r="R31" s="72"/>
      <c r="S31" s="72"/>
      <c r="T31" s="72"/>
      <c r="U31" s="72"/>
      <c r="V31" s="72"/>
      <c r="W31" s="72"/>
      <c r="X31" s="233"/>
    </row>
    <row r="32" spans="1:24" x14ac:dyDescent="0.2">
      <c r="A32" s="19"/>
      <c r="B32" s="108" t="s">
        <v>1</v>
      </c>
      <c r="C32" s="108" t="s">
        <v>2</v>
      </c>
      <c r="D32" s="108" t="s">
        <v>3</v>
      </c>
      <c r="E32" s="108" t="s">
        <v>4</v>
      </c>
      <c r="F32" s="108" t="s">
        <v>5</v>
      </c>
      <c r="G32" s="108" t="s">
        <v>6</v>
      </c>
      <c r="H32" s="108" t="s">
        <v>7</v>
      </c>
      <c r="I32" s="108" t="s">
        <v>8</v>
      </c>
      <c r="J32" s="108" t="s">
        <v>9</v>
      </c>
      <c r="K32" s="108" t="s">
        <v>10</v>
      </c>
      <c r="L32" s="108" t="s">
        <v>11</v>
      </c>
      <c r="M32" s="108" t="s">
        <v>12</v>
      </c>
      <c r="N32" s="108" t="s">
        <v>13</v>
      </c>
      <c r="O32" s="108" t="s">
        <v>14</v>
      </c>
      <c r="P32" s="108" t="s">
        <v>15</v>
      </c>
      <c r="Q32" s="108" t="s">
        <v>16</v>
      </c>
      <c r="R32" s="108" t="s">
        <v>17</v>
      </c>
      <c r="S32" s="108" t="s">
        <v>18</v>
      </c>
      <c r="T32" s="108" t="s">
        <v>19</v>
      </c>
      <c r="U32" s="108" t="s">
        <v>20</v>
      </c>
      <c r="V32" s="108" t="s">
        <v>21</v>
      </c>
      <c r="W32" s="155" t="s">
        <v>22</v>
      </c>
      <c r="X32" s="156" t="s">
        <v>23</v>
      </c>
    </row>
    <row r="33" spans="1:24" x14ac:dyDescent="0.2">
      <c r="A33" s="20" t="s">
        <v>97</v>
      </c>
      <c r="B33" s="50">
        <f>B29</f>
        <v>678</v>
      </c>
      <c r="C33" s="50">
        <f t="shared" ref="C33:X33" si="5">C29</f>
        <v>135</v>
      </c>
      <c r="D33" s="50">
        <f t="shared" si="5"/>
        <v>198</v>
      </c>
      <c r="E33" s="50">
        <f t="shared" si="5"/>
        <v>36</v>
      </c>
      <c r="F33" s="50">
        <f t="shared" si="5"/>
        <v>4</v>
      </c>
      <c r="G33" s="50">
        <f t="shared" si="5"/>
        <v>2</v>
      </c>
      <c r="H33" s="50">
        <f t="shared" si="5"/>
        <v>109</v>
      </c>
      <c r="I33" s="50">
        <f t="shared" si="5"/>
        <v>146</v>
      </c>
      <c r="J33" s="50">
        <f t="shared" si="5"/>
        <v>101</v>
      </c>
      <c r="K33" s="50">
        <f t="shared" si="5"/>
        <v>34</v>
      </c>
      <c r="L33" s="50">
        <f t="shared" si="5"/>
        <v>4</v>
      </c>
      <c r="M33" s="50">
        <f t="shared" si="5"/>
        <v>10</v>
      </c>
      <c r="N33" s="50">
        <f t="shared" si="5"/>
        <v>28</v>
      </c>
      <c r="O33" s="159">
        <f t="shared" si="5"/>
        <v>0.40461725394896719</v>
      </c>
      <c r="P33" s="159">
        <f t="shared" si="5"/>
        <v>0.36578171091445427</v>
      </c>
      <c r="Q33" s="159">
        <f t="shared" si="5"/>
        <v>0.29203539823008851</v>
      </c>
      <c r="R33" s="50">
        <f t="shared" si="5"/>
        <v>79</v>
      </c>
      <c r="S33" s="50">
        <f t="shared" si="5"/>
        <v>17</v>
      </c>
      <c r="T33" s="50">
        <f t="shared" si="5"/>
        <v>41</v>
      </c>
      <c r="U33" s="50">
        <f t="shared" si="5"/>
        <v>172</v>
      </c>
      <c r="V33" s="50">
        <f t="shared" si="5"/>
        <v>485</v>
      </c>
      <c r="W33" s="159">
        <f t="shared" si="5"/>
        <v>0.94126074498567336</v>
      </c>
      <c r="X33" s="159">
        <f t="shared" si="5"/>
        <v>0.36296296296296299</v>
      </c>
    </row>
    <row r="34" spans="1:24" x14ac:dyDescent="0.2">
      <c r="A34" s="20" t="s">
        <v>90</v>
      </c>
      <c r="B34" s="128">
        <v>765</v>
      </c>
      <c r="C34" s="128">
        <v>137</v>
      </c>
      <c r="D34" s="128">
        <v>211</v>
      </c>
      <c r="E34" s="128">
        <v>33</v>
      </c>
      <c r="F34" s="128">
        <v>10</v>
      </c>
      <c r="G34" s="128">
        <v>7</v>
      </c>
      <c r="H34" s="128">
        <v>105</v>
      </c>
      <c r="I34" s="128">
        <v>178</v>
      </c>
      <c r="J34" s="128">
        <v>82</v>
      </c>
      <c r="K34" s="128">
        <v>33</v>
      </c>
      <c r="L34" s="128">
        <v>4</v>
      </c>
      <c r="M34" s="128">
        <v>11</v>
      </c>
      <c r="N34" s="128">
        <v>19</v>
      </c>
      <c r="O34" s="159">
        <v>0.36599999999999999</v>
      </c>
      <c r="P34" s="211"/>
      <c r="Q34" s="159">
        <v>0.27600000000000002</v>
      </c>
      <c r="R34" s="128">
        <v>57</v>
      </c>
      <c r="S34" s="128">
        <v>8</v>
      </c>
      <c r="T34" s="128">
        <v>44</v>
      </c>
      <c r="U34" s="128">
        <v>211</v>
      </c>
      <c r="V34" s="128">
        <v>527</v>
      </c>
      <c r="W34" s="159">
        <f t="shared" ref="W34" si="6">W28</f>
        <v>0.5</v>
      </c>
      <c r="X34" s="159">
        <v>0.94399999999999995</v>
      </c>
    </row>
    <row r="35" spans="1:24" x14ac:dyDescent="0.2">
      <c r="A35" s="20" t="s">
        <v>85</v>
      </c>
      <c r="B35" s="128">
        <v>733</v>
      </c>
      <c r="C35" s="128">
        <v>208</v>
      </c>
      <c r="D35" s="128">
        <v>222</v>
      </c>
      <c r="E35" s="128">
        <v>57</v>
      </c>
      <c r="F35" s="128">
        <v>10</v>
      </c>
      <c r="G35" s="128">
        <v>11</v>
      </c>
      <c r="H35" s="128">
        <v>162</v>
      </c>
      <c r="I35" s="128">
        <v>176</v>
      </c>
      <c r="J35" s="128">
        <v>119</v>
      </c>
      <c r="K35" s="128">
        <v>28</v>
      </c>
      <c r="L35" s="128">
        <v>3</v>
      </c>
      <c r="M35" s="128">
        <v>12</v>
      </c>
      <c r="N35" s="128">
        <v>35</v>
      </c>
      <c r="O35" s="159">
        <v>0.41399999999999998</v>
      </c>
      <c r="P35" s="128"/>
      <c r="Q35" s="159">
        <v>0.30299999999999999</v>
      </c>
      <c r="R35" s="128">
        <v>64</v>
      </c>
      <c r="S35" s="128">
        <v>20</v>
      </c>
      <c r="T35" s="128">
        <v>52</v>
      </c>
      <c r="U35" s="128">
        <v>182</v>
      </c>
      <c r="V35" s="128">
        <v>517</v>
      </c>
      <c r="W35" s="159">
        <v>0.93100000000000005</v>
      </c>
      <c r="X35" s="159">
        <v>0.34899999999999998</v>
      </c>
    </row>
    <row r="36" spans="1:24" x14ac:dyDescent="0.2">
      <c r="A36" s="20" t="s">
        <v>75</v>
      </c>
      <c r="B36" s="128">
        <v>694</v>
      </c>
      <c r="C36" s="128">
        <v>123</v>
      </c>
      <c r="D36" s="128">
        <v>184</v>
      </c>
      <c r="E36" s="128">
        <v>24</v>
      </c>
      <c r="F36" s="128">
        <v>4</v>
      </c>
      <c r="G36" s="128">
        <v>1</v>
      </c>
      <c r="H36" s="128">
        <v>92</v>
      </c>
      <c r="I36" s="128">
        <v>170</v>
      </c>
      <c r="J36" s="128">
        <v>92</v>
      </c>
      <c r="K36" s="128">
        <v>27</v>
      </c>
      <c r="L36" s="128">
        <v>4</v>
      </c>
      <c r="M36" s="128">
        <v>11</v>
      </c>
      <c r="N36" s="128">
        <v>18</v>
      </c>
      <c r="O36" s="159">
        <v>0.36799999999999999</v>
      </c>
      <c r="P36" s="128"/>
      <c r="Q36" s="159">
        <v>0.26500000000000001</v>
      </c>
      <c r="R36" s="128">
        <v>41</v>
      </c>
      <c r="S36" s="128">
        <v>9</v>
      </c>
      <c r="T36" s="128">
        <v>53</v>
      </c>
      <c r="U36" s="128">
        <v>156</v>
      </c>
      <c r="V36" s="128">
        <v>539</v>
      </c>
      <c r="W36" s="159">
        <v>0.92900000000000005</v>
      </c>
      <c r="X36" s="161">
        <v>0.34899999999999998</v>
      </c>
    </row>
    <row r="37" spans="1:24" x14ac:dyDescent="0.2">
      <c r="A37" s="20" t="s">
        <v>25</v>
      </c>
      <c r="B37" s="128">
        <v>674</v>
      </c>
      <c r="C37" s="128">
        <v>107</v>
      </c>
      <c r="D37" s="128">
        <v>157</v>
      </c>
      <c r="E37" s="128">
        <v>25</v>
      </c>
      <c r="F37" s="128">
        <v>3</v>
      </c>
      <c r="G37" s="128">
        <v>1</v>
      </c>
      <c r="H37" s="128">
        <v>73</v>
      </c>
      <c r="I37" s="128">
        <v>161</v>
      </c>
      <c r="J37" s="128">
        <v>101</v>
      </c>
      <c r="K37" s="128">
        <v>20</v>
      </c>
      <c r="L37" s="128">
        <v>2</v>
      </c>
      <c r="M37" s="128">
        <v>6</v>
      </c>
      <c r="N37" s="128">
        <v>27</v>
      </c>
      <c r="O37" s="159">
        <v>0.34699999999999998</v>
      </c>
      <c r="P37" s="159"/>
      <c r="Q37" s="159">
        <v>0.23300000000000001</v>
      </c>
      <c r="R37" s="128">
        <v>56</v>
      </c>
      <c r="S37" s="128">
        <v>14</v>
      </c>
      <c r="T37" s="128">
        <v>36</v>
      </c>
      <c r="U37" s="128">
        <v>181</v>
      </c>
      <c r="V37" s="128">
        <v>522</v>
      </c>
      <c r="W37" s="160">
        <f t="shared" ref="W37:W48" si="7">(U37+V37)/(T37+U37+V37)</f>
        <v>0.95128552097428953</v>
      </c>
      <c r="X37" s="161">
        <f t="shared" ref="X37:X48" si="8">(D37-G37)/(B37-I37-G37+M37)</f>
        <v>0.30115830115830117</v>
      </c>
    </row>
    <row r="38" spans="1:24" x14ac:dyDescent="0.2">
      <c r="A38" s="20" t="s">
        <v>26</v>
      </c>
      <c r="B38" s="128">
        <v>244</v>
      </c>
      <c r="C38" s="128">
        <v>35</v>
      </c>
      <c r="D38" s="128">
        <v>56</v>
      </c>
      <c r="E38" s="128">
        <v>7</v>
      </c>
      <c r="F38" s="128">
        <v>3</v>
      </c>
      <c r="G38" s="128">
        <v>0</v>
      </c>
      <c r="H38" s="128">
        <v>23</v>
      </c>
      <c r="I38" s="128">
        <v>82</v>
      </c>
      <c r="J38" s="128">
        <v>37</v>
      </c>
      <c r="K38" s="128">
        <v>6</v>
      </c>
      <c r="L38" s="128">
        <f>L28</f>
        <v>0</v>
      </c>
      <c r="M38" s="128">
        <v>3</v>
      </c>
      <c r="N38" s="128">
        <v>3</v>
      </c>
      <c r="O38" s="163">
        <f t="shared" ref="O38:O48" si="9">(D38+J38+K38)/(B38+J38+K38+M38)</f>
        <v>0.3413793103448276</v>
      </c>
      <c r="P38" s="164"/>
      <c r="Q38" s="165">
        <f t="shared" ref="Q38:Q48" si="10">D38/B38</f>
        <v>0.22950819672131148</v>
      </c>
      <c r="R38" s="128">
        <v>18</v>
      </c>
      <c r="S38" s="128">
        <v>9</v>
      </c>
      <c r="T38" s="128">
        <v>20</v>
      </c>
      <c r="U38" s="128">
        <v>80</v>
      </c>
      <c r="V38" s="128">
        <v>183</v>
      </c>
      <c r="W38" s="160">
        <f t="shared" si="7"/>
        <v>0.92932862190812726</v>
      </c>
      <c r="X38" s="161">
        <f t="shared" si="8"/>
        <v>0.33939393939393941</v>
      </c>
    </row>
    <row r="39" spans="1:24" x14ac:dyDescent="0.2">
      <c r="A39" s="20" t="s">
        <v>27</v>
      </c>
      <c r="B39" s="128">
        <v>708</v>
      </c>
      <c r="C39" s="128">
        <v>155</v>
      </c>
      <c r="D39" s="128">
        <v>190</v>
      </c>
      <c r="E39" s="128">
        <v>35</v>
      </c>
      <c r="F39" s="128">
        <v>5</v>
      </c>
      <c r="G39" s="128">
        <v>8</v>
      </c>
      <c r="H39" s="128">
        <v>119</v>
      </c>
      <c r="I39" s="128">
        <v>162</v>
      </c>
      <c r="J39" s="128">
        <v>109</v>
      </c>
      <c r="K39" s="128">
        <v>28</v>
      </c>
      <c r="L39" s="128">
        <v>1</v>
      </c>
      <c r="M39" s="128">
        <v>14</v>
      </c>
      <c r="N39" s="128">
        <v>30</v>
      </c>
      <c r="O39" s="166">
        <f t="shared" si="9"/>
        <v>0.38067520372526192</v>
      </c>
      <c r="P39" s="166"/>
      <c r="Q39" s="166">
        <f t="shared" si="10"/>
        <v>0.26836158192090398</v>
      </c>
      <c r="R39" s="128">
        <v>61</v>
      </c>
      <c r="S39" s="128">
        <v>18</v>
      </c>
      <c r="T39" s="128">
        <v>44</v>
      </c>
      <c r="U39" s="128">
        <v>182</v>
      </c>
      <c r="V39" s="128">
        <v>517</v>
      </c>
      <c r="W39" s="160">
        <f t="shared" si="7"/>
        <v>0.94078061911170929</v>
      </c>
      <c r="X39" s="161">
        <f t="shared" si="8"/>
        <v>0.32971014492753625</v>
      </c>
    </row>
    <row r="40" spans="1:24" x14ac:dyDescent="0.2">
      <c r="A40" s="18" t="s">
        <v>39</v>
      </c>
      <c r="B40" s="59">
        <v>734</v>
      </c>
      <c r="C40" s="59">
        <v>167</v>
      </c>
      <c r="D40" s="59">
        <v>198</v>
      </c>
      <c r="E40" s="59">
        <v>44</v>
      </c>
      <c r="F40" s="59">
        <v>7</v>
      </c>
      <c r="G40" s="59">
        <v>6</v>
      </c>
      <c r="H40" s="59">
        <v>125</v>
      </c>
      <c r="I40" s="59">
        <v>165</v>
      </c>
      <c r="J40" s="59">
        <v>123</v>
      </c>
      <c r="K40" s="59">
        <v>27</v>
      </c>
      <c r="L40" s="59">
        <v>5</v>
      </c>
      <c r="M40" s="59">
        <v>8</v>
      </c>
      <c r="N40" s="59">
        <v>35</v>
      </c>
      <c r="O40" s="170">
        <f>(D40+J40+K40)/(B40+J40+K40+M40)</f>
        <v>0.39013452914798208</v>
      </c>
      <c r="P40" s="170"/>
      <c r="Q40" s="170">
        <f>D40/B40</f>
        <v>0.26975476839237056</v>
      </c>
      <c r="R40" s="220">
        <v>58</v>
      </c>
      <c r="S40" s="220">
        <v>23</v>
      </c>
      <c r="T40" s="220">
        <v>46</v>
      </c>
      <c r="U40" s="220">
        <v>213</v>
      </c>
      <c r="V40" s="220">
        <v>543</v>
      </c>
      <c r="W40" s="221">
        <v>0.94299999999999995</v>
      </c>
      <c r="X40" s="161">
        <f t="shared" ref="X40:X47" si="11">(D40-G40)/(B40-I40-G40+M40)</f>
        <v>0.33625218914185639</v>
      </c>
    </row>
    <row r="41" spans="1:24" x14ac:dyDescent="0.2">
      <c r="A41" s="19" t="s">
        <v>38</v>
      </c>
      <c r="B41" s="5">
        <v>744</v>
      </c>
      <c r="C41" s="5">
        <v>141</v>
      </c>
      <c r="D41" s="5">
        <v>213</v>
      </c>
      <c r="E41" s="5">
        <v>28</v>
      </c>
      <c r="F41" s="5">
        <v>2</v>
      </c>
      <c r="G41" s="5">
        <v>6</v>
      </c>
      <c r="H41" s="5">
        <v>97</v>
      </c>
      <c r="I41" s="5">
        <v>139</v>
      </c>
      <c r="J41" s="5">
        <v>84</v>
      </c>
      <c r="K41" s="5">
        <v>30</v>
      </c>
      <c r="L41" s="5">
        <v>11</v>
      </c>
      <c r="M41" s="5">
        <v>12</v>
      </c>
      <c r="N41" s="5">
        <v>27</v>
      </c>
      <c r="O41" s="157">
        <v>0.376</v>
      </c>
      <c r="P41" s="157"/>
      <c r="Q41" s="157">
        <v>0.28599999999999998</v>
      </c>
      <c r="R41" s="5">
        <v>44</v>
      </c>
      <c r="S41" s="5">
        <v>24</v>
      </c>
      <c r="T41" s="5">
        <v>39</v>
      </c>
      <c r="U41" s="5">
        <v>224</v>
      </c>
      <c r="V41" s="5">
        <v>570</v>
      </c>
      <c r="W41" s="157">
        <v>0.95299999999999996</v>
      </c>
      <c r="X41" s="161">
        <f t="shared" si="11"/>
        <v>0.33878887070376434</v>
      </c>
    </row>
    <row r="42" spans="1:24" x14ac:dyDescent="0.2">
      <c r="A42" s="19" t="s">
        <v>36</v>
      </c>
      <c r="B42" s="5">
        <v>692</v>
      </c>
      <c r="C42" s="5">
        <v>141</v>
      </c>
      <c r="D42" s="5">
        <v>207</v>
      </c>
      <c r="E42" s="5">
        <v>35</v>
      </c>
      <c r="F42" s="5">
        <v>5</v>
      </c>
      <c r="G42" s="5">
        <v>5</v>
      </c>
      <c r="H42" s="5">
        <v>112</v>
      </c>
      <c r="I42" s="5">
        <v>128</v>
      </c>
      <c r="J42" s="5">
        <v>90</v>
      </c>
      <c r="K42" s="5">
        <v>25</v>
      </c>
      <c r="L42" s="5">
        <v>5</v>
      </c>
      <c r="M42" s="5">
        <v>9</v>
      </c>
      <c r="N42" s="5">
        <v>21</v>
      </c>
      <c r="O42" s="157">
        <v>0.39500000000000002</v>
      </c>
      <c r="P42" s="157"/>
      <c r="Q42" s="157">
        <v>0.29899999999999999</v>
      </c>
      <c r="R42" s="5">
        <v>84</v>
      </c>
      <c r="S42" s="5">
        <v>19</v>
      </c>
      <c r="T42" s="5">
        <v>45</v>
      </c>
      <c r="U42" s="5">
        <v>223</v>
      </c>
      <c r="V42" s="5">
        <v>541</v>
      </c>
      <c r="W42" s="5" t="s">
        <v>37</v>
      </c>
      <c r="X42" s="161">
        <f t="shared" si="11"/>
        <v>0.35563380281690143</v>
      </c>
    </row>
    <row r="43" spans="1:24" x14ac:dyDescent="0.2">
      <c r="A43" s="19" t="s">
        <v>34</v>
      </c>
      <c r="B43" s="5">
        <v>685</v>
      </c>
      <c r="C43" s="5">
        <v>131</v>
      </c>
      <c r="D43" s="5">
        <v>179</v>
      </c>
      <c r="E43" s="5">
        <v>21</v>
      </c>
      <c r="F43" s="5">
        <v>8</v>
      </c>
      <c r="G43" s="5">
        <v>2</v>
      </c>
      <c r="H43" s="5">
        <v>138</v>
      </c>
      <c r="I43" s="5">
        <v>153</v>
      </c>
      <c r="J43" s="5">
        <v>73</v>
      </c>
      <c r="K43" s="5">
        <v>26</v>
      </c>
      <c r="L43" s="5">
        <v>10</v>
      </c>
      <c r="M43" s="5">
        <v>11</v>
      </c>
      <c r="N43" s="5">
        <v>32</v>
      </c>
      <c r="O43" s="157">
        <v>0.35</v>
      </c>
      <c r="P43" s="157"/>
      <c r="Q43" s="157">
        <v>0.26100000000000001</v>
      </c>
      <c r="R43" s="5">
        <v>67</v>
      </c>
      <c r="S43" s="5">
        <v>19</v>
      </c>
      <c r="T43" s="5">
        <v>46</v>
      </c>
      <c r="U43" s="5">
        <v>241</v>
      </c>
      <c r="V43" s="5">
        <v>609</v>
      </c>
      <c r="W43" s="5" t="s">
        <v>35</v>
      </c>
      <c r="X43" s="161">
        <f t="shared" si="11"/>
        <v>0.32717190388170053</v>
      </c>
    </row>
    <row r="44" spans="1:24" x14ac:dyDescent="0.2">
      <c r="A44" s="19" t="s">
        <v>32</v>
      </c>
      <c r="B44" s="5">
        <v>761</v>
      </c>
      <c r="C44" s="5">
        <v>185</v>
      </c>
      <c r="D44" s="5">
        <v>234</v>
      </c>
      <c r="E44" s="5">
        <v>40</v>
      </c>
      <c r="F44" s="5">
        <v>7</v>
      </c>
      <c r="G44" s="5">
        <v>5</v>
      </c>
      <c r="H44" s="5">
        <v>138</v>
      </c>
      <c r="I44" s="5">
        <v>159</v>
      </c>
      <c r="J44" s="5">
        <v>95</v>
      </c>
      <c r="K44" s="5">
        <v>37</v>
      </c>
      <c r="L44" s="5">
        <v>3</v>
      </c>
      <c r="M44" s="5">
        <v>11</v>
      </c>
      <c r="N44" s="5">
        <v>26</v>
      </c>
      <c r="O44" s="157">
        <f>(D44+J44+K44)/(B44+J44+K44+M44)</f>
        <v>0.40486725663716816</v>
      </c>
      <c r="P44" s="157"/>
      <c r="Q44" s="157">
        <f>D44/B44</f>
        <v>0.30749014454664914</v>
      </c>
      <c r="R44" s="5">
        <v>60</v>
      </c>
      <c r="S44" s="5">
        <v>25</v>
      </c>
      <c r="T44" s="5">
        <v>51</v>
      </c>
      <c r="U44" s="5">
        <v>251</v>
      </c>
      <c r="V44" s="5">
        <v>651</v>
      </c>
      <c r="W44" s="5" t="s">
        <v>33</v>
      </c>
      <c r="X44" s="161">
        <f t="shared" si="11"/>
        <v>0.37664473684210525</v>
      </c>
    </row>
    <row r="45" spans="1:24" x14ac:dyDescent="0.2">
      <c r="A45" s="18" t="s">
        <v>31</v>
      </c>
      <c r="B45" s="5">
        <v>821</v>
      </c>
      <c r="C45" s="5">
        <v>155</v>
      </c>
      <c r="D45" s="5">
        <v>199</v>
      </c>
      <c r="E45" s="5">
        <v>33</v>
      </c>
      <c r="F45" s="5">
        <v>3</v>
      </c>
      <c r="G45" s="5">
        <v>1</v>
      </c>
      <c r="H45" s="5">
        <v>113</v>
      </c>
      <c r="I45" s="5">
        <v>164</v>
      </c>
      <c r="J45" s="5">
        <v>98</v>
      </c>
      <c r="K45" s="5">
        <v>42</v>
      </c>
      <c r="L45" s="5">
        <v>15</v>
      </c>
      <c r="M45" s="5">
        <v>6</v>
      </c>
      <c r="N45" s="5">
        <v>39</v>
      </c>
      <c r="O45" s="157">
        <f>(D45+J45+K45)/(B45+J45+K45+M45)</f>
        <v>0.35056876938986559</v>
      </c>
      <c r="P45" s="157"/>
      <c r="Q45" s="157">
        <f>D45/B45</f>
        <v>0.24238733252131547</v>
      </c>
      <c r="R45" s="5">
        <v>72</v>
      </c>
      <c r="S45" s="5">
        <v>10</v>
      </c>
      <c r="T45" s="5">
        <v>37</v>
      </c>
      <c r="U45" s="5">
        <v>214</v>
      </c>
      <c r="V45" s="5">
        <v>513</v>
      </c>
      <c r="W45" s="157">
        <f>(U45+V45)/(T45+U45+V45)</f>
        <v>0.95157068062827221</v>
      </c>
      <c r="X45" s="161">
        <f t="shared" si="11"/>
        <v>0.29909365558912387</v>
      </c>
    </row>
    <row r="46" spans="1:24" x14ac:dyDescent="0.2">
      <c r="A46" s="18" t="s">
        <v>30</v>
      </c>
      <c r="B46" s="5">
        <v>772</v>
      </c>
      <c r="C46" s="5">
        <v>118</v>
      </c>
      <c r="D46" s="5">
        <v>196</v>
      </c>
      <c r="E46" s="5">
        <v>30</v>
      </c>
      <c r="F46" s="5">
        <v>1</v>
      </c>
      <c r="G46" s="5">
        <v>1</v>
      </c>
      <c r="H46" s="5">
        <v>101</v>
      </c>
      <c r="I46" s="5">
        <v>188</v>
      </c>
      <c r="J46" s="5">
        <v>104</v>
      </c>
      <c r="K46" s="5">
        <v>34</v>
      </c>
      <c r="L46" s="5">
        <v>12</v>
      </c>
      <c r="M46" s="5">
        <v>9</v>
      </c>
      <c r="N46" s="5">
        <v>25</v>
      </c>
      <c r="O46" s="157">
        <f>(D46+J46+K46)/(B46+J46+K46+M46)</f>
        <v>0.3634385201305767</v>
      </c>
      <c r="P46" s="157"/>
      <c r="Q46" s="157">
        <f>D46/B46</f>
        <v>0.25388601036269431</v>
      </c>
      <c r="R46" s="5">
        <v>70</v>
      </c>
      <c r="S46" s="5">
        <v>13</v>
      </c>
      <c r="T46" s="5">
        <v>54</v>
      </c>
      <c r="U46" s="5">
        <v>189</v>
      </c>
      <c r="V46" s="5">
        <v>471</v>
      </c>
      <c r="W46" s="162">
        <f>(U46+V46)/(T46+U46+V46)</f>
        <v>0.92436974789915971</v>
      </c>
      <c r="X46" s="161">
        <f t="shared" si="11"/>
        <v>0.32939189189189189</v>
      </c>
    </row>
    <row r="47" spans="1:24" x14ac:dyDescent="0.2">
      <c r="A47" s="23" t="s">
        <v>29</v>
      </c>
      <c r="B47" s="168">
        <v>701</v>
      </c>
      <c r="C47" s="168">
        <v>182</v>
      </c>
      <c r="D47" s="168">
        <v>201</v>
      </c>
      <c r="E47" s="168">
        <v>30</v>
      </c>
      <c r="F47" s="168">
        <v>8</v>
      </c>
      <c r="G47" s="168">
        <v>3</v>
      </c>
      <c r="H47" s="168">
        <v>137</v>
      </c>
      <c r="I47" s="168">
        <v>155</v>
      </c>
      <c r="J47" s="168">
        <v>141</v>
      </c>
      <c r="K47" s="168">
        <v>39</v>
      </c>
      <c r="L47" s="168">
        <v>9</v>
      </c>
      <c r="M47" s="168">
        <v>6</v>
      </c>
      <c r="N47" s="168">
        <v>22</v>
      </c>
      <c r="O47" s="165">
        <f>(D47+J47+K47)/(B47+J47+K47+M47)</f>
        <v>0.4295377677564825</v>
      </c>
      <c r="P47" s="165"/>
      <c r="Q47" s="165">
        <f>D47/B47</f>
        <v>0.28673323823109842</v>
      </c>
      <c r="R47" s="168">
        <v>73</v>
      </c>
      <c r="S47" s="168">
        <v>23</v>
      </c>
      <c r="T47" s="168">
        <v>39</v>
      </c>
      <c r="U47" s="168">
        <v>154</v>
      </c>
      <c r="V47" s="168">
        <v>490</v>
      </c>
      <c r="W47" s="169">
        <f>(U47+V47)/(T47+U47+V47)</f>
        <v>0.94289897510980969</v>
      </c>
      <c r="X47" s="161">
        <f t="shared" si="11"/>
        <v>0.36065573770491804</v>
      </c>
    </row>
    <row r="48" spans="1:24" x14ac:dyDescent="0.2">
      <c r="A48" s="22" t="s">
        <v>28</v>
      </c>
      <c r="B48" s="167">
        <v>849</v>
      </c>
      <c r="C48" s="167">
        <v>223</v>
      </c>
      <c r="D48" s="167">
        <v>264</v>
      </c>
      <c r="E48" s="167">
        <v>57</v>
      </c>
      <c r="F48" s="167">
        <v>9</v>
      </c>
      <c r="G48" s="167">
        <v>12</v>
      </c>
      <c r="H48" s="167">
        <v>168</v>
      </c>
      <c r="I48" s="167">
        <v>209</v>
      </c>
      <c r="J48" s="167">
        <v>170</v>
      </c>
      <c r="K48" s="167">
        <v>40</v>
      </c>
      <c r="L48" s="167">
        <v>14</v>
      </c>
      <c r="M48" s="167">
        <v>5</v>
      </c>
      <c r="N48" s="167">
        <v>34</v>
      </c>
      <c r="O48" s="163">
        <f t="shared" si="9"/>
        <v>0.44548872180451127</v>
      </c>
      <c r="P48" s="163"/>
      <c r="Q48" s="163">
        <f t="shared" si="10"/>
        <v>0.31095406360424027</v>
      </c>
      <c r="R48" s="167">
        <v>44</v>
      </c>
      <c r="S48" s="167">
        <v>24</v>
      </c>
      <c r="T48" s="167">
        <v>39</v>
      </c>
      <c r="U48" s="167">
        <v>224</v>
      </c>
      <c r="V48" s="167">
        <v>570</v>
      </c>
      <c r="W48" s="163">
        <f t="shared" si="7"/>
        <v>0.95318127250900364</v>
      </c>
      <c r="X48" s="161">
        <f t="shared" si="8"/>
        <v>0.3981042654028436</v>
      </c>
    </row>
    <row r="49" spans="1:24" ht="17" thickBot="1" x14ac:dyDescent="0.25">
      <c r="A49" s="24" t="s">
        <v>40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26"/>
      <c r="Q49" s="25"/>
      <c r="R49" s="25"/>
      <c r="S49" s="25"/>
      <c r="T49" s="25"/>
      <c r="U49" s="25"/>
      <c r="V49" s="25"/>
      <c r="W49" s="26"/>
      <c r="X49" s="27"/>
    </row>
    <row r="50" spans="1:24" ht="17" thickTop="1" x14ac:dyDescent="0.2">
      <c r="A50" s="1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6"/>
    </row>
    <row r="51" spans="1:24" x14ac:dyDescent="0.2">
      <c r="A51" s="18" t="s">
        <v>24</v>
      </c>
      <c r="B51" s="5">
        <f t="shared" ref="B51:N51" si="12">SUM(B38:B50)</f>
        <v>7711</v>
      </c>
      <c r="C51" s="5">
        <f t="shared" si="12"/>
        <v>1633</v>
      </c>
      <c r="D51" s="5">
        <f t="shared" si="12"/>
        <v>2137</v>
      </c>
      <c r="E51" s="5">
        <f t="shared" si="12"/>
        <v>360</v>
      </c>
      <c r="F51" s="5">
        <f t="shared" si="12"/>
        <v>58</v>
      </c>
      <c r="G51" s="5">
        <f t="shared" si="12"/>
        <v>49</v>
      </c>
      <c r="H51" s="5">
        <f t="shared" si="12"/>
        <v>1271</v>
      </c>
      <c r="I51" s="5">
        <f t="shared" si="12"/>
        <v>1704</v>
      </c>
      <c r="J51" s="5">
        <f t="shared" si="12"/>
        <v>1124</v>
      </c>
      <c r="K51" s="5">
        <f t="shared" si="12"/>
        <v>334</v>
      </c>
      <c r="L51" s="5">
        <f t="shared" si="12"/>
        <v>85</v>
      </c>
      <c r="M51" s="5">
        <f t="shared" si="12"/>
        <v>94</v>
      </c>
      <c r="N51" s="5">
        <f t="shared" si="12"/>
        <v>294</v>
      </c>
      <c r="O51" s="157">
        <f>(D51+J51+K51)/(B51+J51+K51+M51)</f>
        <v>0.38810320630465295</v>
      </c>
      <c r="P51" s="157"/>
      <c r="Q51" s="157">
        <f>D51/B51</f>
        <v>0.27713655816366228</v>
      </c>
      <c r="R51" s="5">
        <f>SUM(R38:R50)</f>
        <v>651</v>
      </c>
      <c r="S51" s="5">
        <f>SUM(S38:S50)</f>
        <v>207</v>
      </c>
      <c r="T51" s="5">
        <f>SUM(T38:T50)</f>
        <v>460</v>
      </c>
      <c r="U51" s="5">
        <f>SUM(U38:U50)</f>
        <v>2195</v>
      </c>
      <c r="V51" s="5">
        <f>SUM(V38:V50)</f>
        <v>5658</v>
      </c>
      <c r="W51" s="157">
        <f>(U51+V51)/(T51+U51+V51)</f>
        <v>0.94466498255744014</v>
      </c>
      <c r="X51" s="27"/>
    </row>
    <row r="52" spans="1:24" x14ac:dyDescent="0.2">
      <c r="A52" s="1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21" x14ac:dyDescent="0.25">
      <c r="A53" s="29"/>
      <c r="B53" s="30"/>
      <c r="C53" s="295" t="s">
        <v>144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31"/>
    </row>
    <row r="54" spans="1:24" ht="21" x14ac:dyDescent="0.25">
      <c r="A54" s="146" t="s">
        <v>41</v>
      </c>
      <c r="B54" s="147"/>
      <c r="C54" s="147"/>
      <c r="D54" s="148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30"/>
      <c r="R54" s="30"/>
      <c r="S54" s="30"/>
      <c r="T54" s="30"/>
      <c r="U54" s="30"/>
      <c r="V54" s="30"/>
      <c r="W54" s="33"/>
      <c r="X54" s="27"/>
    </row>
    <row r="55" spans="1:24" ht="22" thickBot="1" x14ac:dyDescent="0.3">
      <c r="A55" s="149" t="s">
        <v>42</v>
      </c>
      <c r="B55" s="150" t="s">
        <v>43</v>
      </c>
      <c r="C55" s="150" t="s">
        <v>44</v>
      </c>
      <c r="D55" s="150" t="s">
        <v>45</v>
      </c>
      <c r="E55" s="150" t="s">
        <v>46</v>
      </c>
      <c r="F55" s="150" t="s">
        <v>47</v>
      </c>
      <c r="G55" s="150" t="s">
        <v>2</v>
      </c>
      <c r="H55" s="150" t="s">
        <v>3</v>
      </c>
      <c r="I55" s="150" t="s">
        <v>8</v>
      </c>
      <c r="J55" s="150" t="s">
        <v>9</v>
      </c>
      <c r="K55" s="150" t="s">
        <v>10</v>
      </c>
      <c r="L55" s="150" t="s">
        <v>48</v>
      </c>
      <c r="M55" s="150" t="s">
        <v>49</v>
      </c>
      <c r="N55" s="150" t="s">
        <v>50</v>
      </c>
      <c r="O55" s="150" t="s">
        <v>51</v>
      </c>
      <c r="P55" s="150" t="s">
        <v>52</v>
      </c>
      <c r="R55" s="32"/>
      <c r="S55" s="30"/>
      <c r="T55" s="30"/>
      <c r="U55" s="30"/>
      <c r="V55" s="30"/>
      <c r="W55" s="32"/>
      <c r="X55" s="34"/>
    </row>
    <row r="56" spans="1:24" ht="17" x14ac:dyDescent="0.25">
      <c r="A56" s="267" t="s">
        <v>107</v>
      </c>
      <c r="B56" s="271">
        <f>RubockiMcCarthy!B61</f>
        <v>2</v>
      </c>
      <c r="C56" s="271">
        <f>RubockiMcCarthy!C61</f>
        <v>1</v>
      </c>
      <c r="D56" s="271">
        <f>RubockiMcCarthy!D61</f>
        <v>0</v>
      </c>
      <c r="E56" s="271">
        <f>RubockiMcCarthy!E61</f>
        <v>0</v>
      </c>
      <c r="F56" s="272">
        <f>RubockiMcCarthy!F61</f>
        <v>4</v>
      </c>
      <c r="G56" s="271">
        <f>RubockiMcCarthy!G61</f>
        <v>1</v>
      </c>
      <c r="H56" s="271">
        <f>RubockiMcCarthy!H61</f>
        <v>2</v>
      </c>
      <c r="I56" s="271">
        <f>RubockiMcCarthy!I61</f>
        <v>2</v>
      </c>
      <c r="J56" s="271">
        <f>RubockiMcCarthy!J61</f>
        <v>1</v>
      </c>
      <c r="K56" s="271">
        <f>RubockiMcCarthy!K61</f>
        <v>0</v>
      </c>
      <c r="L56" s="271">
        <f>RubockiMcCarthy!L61</f>
        <v>0</v>
      </c>
      <c r="M56" s="271">
        <f>RubockiMcCarthy!M61</f>
        <v>0</v>
      </c>
      <c r="N56" s="272">
        <f>RubockiMcCarthy!N61</f>
        <v>0</v>
      </c>
      <c r="O56" s="272">
        <f>RubockiMcCarthy!O61</f>
        <v>0.75</v>
      </c>
      <c r="P56" s="271">
        <f>RubockiMcCarthy!Q61</f>
        <v>59</v>
      </c>
      <c r="R56" s="30"/>
      <c r="S56" s="30"/>
      <c r="T56" s="30"/>
      <c r="U56" s="30"/>
      <c r="V56" s="30"/>
      <c r="W56" s="30"/>
      <c r="X56" s="6"/>
    </row>
    <row r="57" spans="1:24" ht="17" x14ac:dyDescent="0.25">
      <c r="A57" s="267" t="s">
        <v>99</v>
      </c>
      <c r="B57" s="62">
        <f>Lickliter!B95</f>
        <v>1</v>
      </c>
      <c r="C57" s="62">
        <f>Lickliter!C95</f>
        <v>0</v>
      </c>
      <c r="D57" s="273">
        <f>Lickliter!D95</f>
        <v>0</v>
      </c>
      <c r="E57" s="62">
        <f>Lickliter!E95</f>
        <v>0</v>
      </c>
      <c r="F57" s="189">
        <f>Lickliter!F95</f>
        <v>1</v>
      </c>
      <c r="G57" s="62">
        <f>Lickliter!G95</f>
        <v>0</v>
      </c>
      <c r="H57" s="62">
        <f>Lickliter!H95</f>
        <v>0</v>
      </c>
      <c r="I57" s="62">
        <f>Lickliter!I95</f>
        <v>2</v>
      </c>
      <c r="J57" s="62">
        <f>Lickliter!J95</f>
        <v>0</v>
      </c>
      <c r="K57" s="62">
        <f>Lickliter!K95</f>
        <v>0</v>
      </c>
      <c r="L57" s="62">
        <f>Lickliter!L95</f>
        <v>0</v>
      </c>
      <c r="M57" s="62">
        <f>Lickliter!M95</f>
        <v>0</v>
      </c>
      <c r="N57" s="189">
        <f>Lickliter!N95</f>
        <v>0</v>
      </c>
      <c r="O57" s="189">
        <f>Lickliter!O95</f>
        <v>0</v>
      </c>
      <c r="P57" s="62">
        <f>Lickliter!Q95</f>
        <v>8</v>
      </c>
      <c r="R57" s="30"/>
      <c r="S57" s="30"/>
      <c r="T57" s="30"/>
      <c r="U57" s="30"/>
      <c r="V57" s="30"/>
      <c r="W57" s="30"/>
      <c r="X57" s="6"/>
    </row>
    <row r="58" spans="1:24" ht="17" x14ac:dyDescent="0.25">
      <c r="A58" s="267" t="s">
        <v>91</v>
      </c>
      <c r="B58" s="62">
        <f>McAdoo!B45</f>
        <v>10</v>
      </c>
      <c r="C58" s="62">
        <f>McAdoo!C45</f>
        <v>3</v>
      </c>
      <c r="D58" s="274">
        <f>McAdoo!D45</f>
        <v>1</v>
      </c>
      <c r="E58" s="62">
        <f>McAdoo!E45</f>
        <v>2</v>
      </c>
      <c r="F58" s="189">
        <f>McAdoo!F45</f>
        <v>23.33</v>
      </c>
      <c r="G58" s="62">
        <f>McAdoo!G45</f>
        <v>8</v>
      </c>
      <c r="H58" s="62">
        <f>McAdoo!H45</f>
        <v>13</v>
      </c>
      <c r="I58" s="62">
        <f>McAdoo!I45</f>
        <v>37</v>
      </c>
      <c r="J58" s="62">
        <f>McAdoo!J45</f>
        <v>12</v>
      </c>
      <c r="K58" s="62">
        <f>McAdoo!K45</f>
        <v>3</v>
      </c>
      <c r="L58" s="62">
        <f>McAdoo!L45</f>
        <v>3</v>
      </c>
      <c r="M58" s="62">
        <f>McAdoo!M45</f>
        <v>2</v>
      </c>
      <c r="N58" s="189">
        <f>McAdoo!N45</f>
        <v>0.60008572653236181</v>
      </c>
      <c r="O58" s="189">
        <f>McAdoo!O45</f>
        <v>1.2001714530647236</v>
      </c>
      <c r="P58" s="62">
        <f>McAdoo!Q45</f>
        <v>425</v>
      </c>
      <c r="R58" s="30"/>
      <c r="S58" s="30"/>
      <c r="T58" s="30"/>
      <c r="U58" s="30" t="s">
        <v>142</v>
      </c>
      <c r="V58" s="30"/>
      <c r="W58" s="30"/>
      <c r="X58" s="6"/>
    </row>
    <row r="59" spans="1:24" ht="17" x14ac:dyDescent="0.25">
      <c r="A59" s="267" t="s">
        <v>88</v>
      </c>
      <c r="B59" s="275">
        <f>MillerPatelHunt!B93</f>
        <v>5</v>
      </c>
      <c r="C59" s="275">
        <f>MillerPatelHunt!C93</f>
        <v>1</v>
      </c>
      <c r="D59" s="275">
        <f>MillerPatelHunt!D93</f>
        <v>1</v>
      </c>
      <c r="E59" s="275">
        <f>MillerPatelHunt!E93</f>
        <v>0</v>
      </c>
      <c r="F59" s="276">
        <f>MillerPatelHunt!F93</f>
        <v>9.67</v>
      </c>
      <c r="G59" s="275">
        <f>MillerPatelHunt!G93</f>
        <v>3</v>
      </c>
      <c r="H59" s="275">
        <f>MillerPatelHunt!H93</f>
        <v>7</v>
      </c>
      <c r="I59" s="275">
        <f>MillerPatelHunt!I93</f>
        <v>13</v>
      </c>
      <c r="J59" s="275">
        <f>MillerPatelHunt!J93</f>
        <v>5</v>
      </c>
      <c r="K59" s="275">
        <f>MillerPatelHunt!K93</f>
        <v>0</v>
      </c>
      <c r="L59" s="275">
        <f>MillerPatelHunt!L93</f>
        <v>0</v>
      </c>
      <c r="M59" s="275">
        <f>MillerPatelHunt!M93</f>
        <v>1</v>
      </c>
      <c r="N59" s="276">
        <f>MillerPatelHunt!N93</f>
        <v>0.72388831437435364</v>
      </c>
      <c r="O59" s="276">
        <f>MillerPatelHunt!O93</f>
        <v>1.2409513960703207</v>
      </c>
      <c r="P59" s="275">
        <f>MillerPatelHunt!Q93</f>
        <v>161</v>
      </c>
      <c r="R59" s="30"/>
      <c r="S59" s="30"/>
      <c r="T59" s="30"/>
      <c r="U59" s="30"/>
      <c r="V59" s="30"/>
      <c r="W59" s="30"/>
      <c r="X59" s="6"/>
    </row>
    <row r="60" spans="1:24" ht="17" x14ac:dyDescent="0.25">
      <c r="A60" s="267" t="s">
        <v>111</v>
      </c>
      <c r="B60" s="62">
        <f>AlbaMracak!B20</f>
        <v>5</v>
      </c>
      <c r="C60" s="62">
        <f>AlbaMracak!C20</f>
        <v>2</v>
      </c>
      <c r="D60" s="62">
        <f>AlbaMracak!D20</f>
        <v>0</v>
      </c>
      <c r="E60" s="62">
        <f>AlbaMracak!E20</f>
        <v>0</v>
      </c>
      <c r="F60" s="189">
        <f>AlbaMracak!F20</f>
        <v>9</v>
      </c>
      <c r="G60" s="62">
        <f>AlbaMracak!G20</f>
        <v>2</v>
      </c>
      <c r="H60" s="62">
        <f>AlbaMracak!H20</f>
        <v>7</v>
      </c>
      <c r="I60" s="62">
        <f>AlbaMracak!I20</f>
        <v>11</v>
      </c>
      <c r="J60" s="62">
        <f>AlbaMracak!J20</f>
        <v>6</v>
      </c>
      <c r="K60" s="62">
        <f>AlbaMracak!K20</f>
        <v>0</v>
      </c>
      <c r="L60" s="62">
        <f>AlbaMracak!L20</f>
        <v>1</v>
      </c>
      <c r="M60" s="62">
        <f>AlbaMracak!M20</f>
        <v>1</v>
      </c>
      <c r="N60" s="189">
        <f>AlbaMracak!N20</f>
        <v>0.77777777777777779</v>
      </c>
      <c r="O60" s="189">
        <f>AlbaMracak!O20</f>
        <v>1.4444444444444444</v>
      </c>
      <c r="P60" s="62">
        <f>AlbaMracak!Q20</f>
        <v>147</v>
      </c>
      <c r="R60" s="30"/>
      <c r="S60" s="30"/>
      <c r="T60" s="30"/>
      <c r="U60" s="30"/>
      <c r="V60" s="30"/>
      <c r="W60" s="30"/>
      <c r="X60" s="6"/>
    </row>
    <row r="61" spans="1:24" ht="17" x14ac:dyDescent="0.25">
      <c r="A61" s="267" t="s">
        <v>112</v>
      </c>
      <c r="B61" s="62">
        <f>AlbaMracak!B56</f>
        <v>8</v>
      </c>
      <c r="C61" s="62">
        <f>AlbaMracak!C56</f>
        <v>0</v>
      </c>
      <c r="D61" s="62">
        <f>AlbaMracak!D56</f>
        <v>2</v>
      </c>
      <c r="E61" s="62">
        <f>AlbaMracak!E56</f>
        <v>0</v>
      </c>
      <c r="F61" s="189">
        <f>AlbaMracak!F56</f>
        <v>17</v>
      </c>
      <c r="G61" s="62">
        <f>AlbaMracak!G56</f>
        <v>7</v>
      </c>
      <c r="H61" s="62">
        <f>AlbaMracak!H56</f>
        <v>14</v>
      </c>
      <c r="I61" s="62">
        <f>AlbaMracak!I56</f>
        <v>22</v>
      </c>
      <c r="J61" s="62">
        <f>AlbaMracak!J56</f>
        <v>11</v>
      </c>
      <c r="K61" s="62">
        <f>AlbaMracak!K56</f>
        <v>0</v>
      </c>
      <c r="L61" s="62">
        <f>AlbaMracak!L56</f>
        <v>4</v>
      </c>
      <c r="M61" s="62">
        <f>AlbaMracak!M56</f>
        <v>4</v>
      </c>
      <c r="N61" s="189">
        <f>AlbaMracak!N56</f>
        <v>1.6470588235294117</v>
      </c>
      <c r="O61" s="189">
        <f>AlbaMracak!O56</f>
        <v>1.4705882352941178</v>
      </c>
      <c r="P61" s="62">
        <f>AlbaMracak!Q56</f>
        <v>310</v>
      </c>
      <c r="R61" s="30"/>
      <c r="S61" s="30"/>
      <c r="T61" s="30"/>
      <c r="U61" s="30"/>
      <c r="V61" s="30"/>
      <c r="W61" s="30"/>
      <c r="X61" s="6"/>
    </row>
    <row r="62" spans="1:24" ht="17" x14ac:dyDescent="0.25">
      <c r="A62" s="267" t="s">
        <v>93</v>
      </c>
      <c r="B62" s="62">
        <f>Lickliter!B48</f>
        <v>11</v>
      </c>
      <c r="C62" s="62">
        <f>Lickliter!C48</f>
        <v>5</v>
      </c>
      <c r="D62" s="62">
        <f>Lickliter!D48</f>
        <v>4</v>
      </c>
      <c r="E62" s="62">
        <f>Lickliter!E48</f>
        <v>0</v>
      </c>
      <c r="F62" s="189">
        <f>Lickliter!F48</f>
        <v>58.33</v>
      </c>
      <c r="G62" s="62">
        <f>Lickliter!G48</f>
        <v>28</v>
      </c>
      <c r="H62" s="62">
        <f>Lickliter!H48</f>
        <v>47</v>
      </c>
      <c r="I62" s="62">
        <f>Lickliter!I48</f>
        <v>47</v>
      </c>
      <c r="J62" s="62">
        <f>Lickliter!J48</f>
        <v>26</v>
      </c>
      <c r="K62" s="62">
        <f>Lickliter!K48</f>
        <v>11</v>
      </c>
      <c r="L62" s="62">
        <f>Lickliter!L48</f>
        <v>0</v>
      </c>
      <c r="M62" s="62">
        <f>Lickliter!M48</f>
        <v>22</v>
      </c>
      <c r="N62" s="189">
        <f>Lickliter!N48</f>
        <v>2.6401508657637578</v>
      </c>
      <c r="O62" s="189">
        <f>Lickliter!O48</f>
        <v>1.4400822904165953</v>
      </c>
      <c r="P62" s="62">
        <f>Lickliter!Q48</f>
        <v>894</v>
      </c>
      <c r="R62" s="30"/>
      <c r="S62" s="30"/>
      <c r="T62" s="30"/>
      <c r="U62" s="30"/>
      <c r="V62" s="30"/>
      <c r="W62" s="30"/>
      <c r="X62" s="6"/>
    </row>
    <row r="63" spans="1:24" ht="17" x14ac:dyDescent="0.25">
      <c r="A63" s="268" t="s">
        <v>117</v>
      </c>
      <c r="B63" s="61">
        <f>BradyMcKenzie!B28</f>
        <v>9</v>
      </c>
      <c r="C63" s="61">
        <f>BradyMcKenzie!C28</f>
        <v>2</v>
      </c>
      <c r="D63" s="61">
        <f>BradyMcKenzie!D28</f>
        <v>2</v>
      </c>
      <c r="E63" s="61">
        <f>BradyMcKenzie!E28</f>
        <v>0</v>
      </c>
      <c r="F63" s="189">
        <f>BradyMcKenzie!F28</f>
        <v>30</v>
      </c>
      <c r="G63" s="61">
        <f>BradyMcKenzie!G28</f>
        <v>20</v>
      </c>
      <c r="H63" s="61">
        <f>BradyMcKenzie!H28</f>
        <v>28</v>
      </c>
      <c r="I63" s="61">
        <f>BradyMcKenzie!I28</f>
        <v>33</v>
      </c>
      <c r="J63" s="61">
        <f>BradyMcKenzie!J28</f>
        <v>24</v>
      </c>
      <c r="K63" s="61">
        <f>BradyMcKenzie!K28</f>
        <v>1</v>
      </c>
      <c r="L63" s="61">
        <f>BradyMcKenzie!L28</f>
        <v>7</v>
      </c>
      <c r="M63" s="61">
        <f>BradyMcKenzie!M28</f>
        <v>13</v>
      </c>
      <c r="N63" s="189">
        <f>BradyMcKenzie!N28</f>
        <v>3.0333333333333332</v>
      </c>
      <c r="O63" s="61">
        <f>BradyMcKenzie!O28</f>
        <v>1.7666666666666666</v>
      </c>
      <c r="P63" s="61">
        <f>BradyMcKenzie!Q28</f>
        <v>562</v>
      </c>
      <c r="R63" s="30"/>
      <c r="S63" s="30"/>
      <c r="T63" s="30"/>
      <c r="U63" s="30"/>
      <c r="V63" s="30"/>
      <c r="W63" s="30"/>
      <c r="X63" s="6"/>
    </row>
    <row r="64" spans="1:24" ht="17" x14ac:dyDescent="0.25">
      <c r="A64" s="268" t="s">
        <v>86</v>
      </c>
      <c r="B64" s="62">
        <f>McAdoo!B90</f>
        <v>4</v>
      </c>
      <c r="C64" s="62">
        <f>McAdoo!C90</f>
        <v>0</v>
      </c>
      <c r="D64" s="62">
        <f>McAdoo!D90</f>
        <v>0</v>
      </c>
      <c r="E64" s="62">
        <f>McAdoo!E90</f>
        <v>0</v>
      </c>
      <c r="F64" s="189">
        <f>McAdoo!F90</f>
        <v>10.66</v>
      </c>
      <c r="G64" s="62">
        <f>McAdoo!G90</f>
        <v>12</v>
      </c>
      <c r="H64" s="62">
        <f>McAdoo!H90</f>
        <v>10</v>
      </c>
      <c r="I64" s="62">
        <f>McAdoo!I90</f>
        <v>8</v>
      </c>
      <c r="J64" s="62">
        <f>McAdoo!J90</f>
        <v>10</v>
      </c>
      <c r="K64" s="62">
        <f>McAdoo!K90</f>
        <v>3</v>
      </c>
      <c r="L64" s="62">
        <f>McAdoo!L90</f>
        <v>1</v>
      </c>
      <c r="M64" s="62">
        <f>McAdoo!M90</f>
        <v>8</v>
      </c>
      <c r="N64" s="189">
        <f>McAdoo!N90</f>
        <v>5.2532833020637897</v>
      </c>
      <c r="O64" s="189">
        <f>McAdoo!O90</f>
        <v>2.1575984990619137</v>
      </c>
      <c r="P64" s="62">
        <f>McAdoo!Q90</f>
        <v>225</v>
      </c>
      <c r="R64" s="30"/>
      <c r="S64" s="30"/>
      <c r="T64" s="30"/>
      <c r="U64" s="30"/>
      <c r="V64" s="30"/>
      <c r="W64" s="30"/>
      <c r="X64" s="6"/>
    </row>
    <row r="65" spans="1:24" ht="17" x14ac:dyDescent="0.25">
      <c r="A65" s="269" t="s">
        <v>94</v>
      </c>
      <c r="B65" s="176">
        <f>HartmanWilliams!B48</f>
        <v>5</v>
      </c>
      <c r="C65" s="176">
        <f>HartmanWilliams!C48</f>
        <v>1</v>
      </c>
      <c r="D65" s="176">
        <f>HartmanWilliams!D48</f>
        <v>1</v>
      </c>
      <c r="E65" s="176">
        <f>HartmanWilliams!E48</f>
        <v>0</v>
      </c>
      <c r="F65" s="176">
        <f>HartmanWilliams!F48</f>
        <v>7.67</v>
      </c>
      <c r="G65" s="176">
        <f>HartmanWilliams!G48</f>
        <v>9</v>
      </c>
      <c r="H65" s="176">
        <f>HartmanWilliams!H48</f>
        <v>14</v>
      </c>
      <c r="I65" s="176">
        <f>HartmanWilliams!I48</f>
        <v>5</v>
      </c>
      <c r="J65" s="176">
        <f>HartmanWilliams!J48</f>
        <v>8</v>
      </c>
      <c r="K65" s="176">
        <f>HartmanWilliams!K48</f>
        <v>0</v>
      </c>
      <c r="L65" s="176">
        <f>HartmanWilliams!L48</f>
        <v>3</v>
      </c>
      <c r="M65" s="176">
        <f>HartmanWilliams!M48</f>
        <v>9</v>
      </c>
      <c r="N65" s="174">
        <f>HartmanWilliams!N48</f>
        <v>8.213820078226858</v>
      </c>
      <c r="O65" s="277">
        <f>HartmanWilliams!O48</f>
        <v>2.8683181225554106</v>
      </c>
      <c r="P65" s="176">
        <f>HartmanWilliams!P48</f>
        <v>44</v>
      </c>
      <c r="R65" s="30"/>
      <c r="S65" s="30"/>
      <c r="T65" s="30"/>
      <c r="U65" s="30"/>
      <c r="V65" s="30"/>
      <c r="W65" s="30"/>
      <c r="X65" s="6"/>
    </row>
    <row r="66" spans="1:24" ht="18" thickBot="1" x14ac:dyDescent="0.3">
      <c r="A66" s="270" t="s">
        <v>130</v>
      </c>
      <c r="B66" s="278">
        <f>Masto!B11</f>
        <v>2</v>
      </c>
      <c r="C66" s="278">
        <f>Masto!C11</f>
        <v>0</v>
      </c>
      <c r="D66" s="278">
        <f>Masto!D11</f>
        <v>0</v>
      </c>
      <c r="E66" s="278">
        <f>Masto!E11</f>
        <v>0</v>
      </c>
      <c r="F66" s="279">
        <f>Masto!F11</f>
        <v>2.33</v>
      </c>
      <c r="G66" s="278">
        <f>Masto!G11</f>
        <v>4</v>
      </c>
      <c r="H66" s="278">
        <f>Masto!H11</f>
        <v>4</v>
      </c>
      <c r="I66" s="278">
        <f>Masto!I11</f>
        <v>1</v>
      </c>
      <c r="J66" s="278">
        <f>Masto!J11</f>
        <v>2</v>
      </c>
      <c r="K66" s="278">
        <f>Masto!K11</f>
        <v>1</v>
      </c>
      <c r="L66" s="278">
        <f>Masto!L11</f>
        <v>0</v>
      </c>
      <c r="M66" s="278">
        <f>Masto!M11</f>
        <v>4</v>
      </c>
      <c r="N66" s="280">
        <f>Masto!N11</f>
        <v>12.017167381974248</v>
      </c>
      <c r="O66" s="280">
        <f>Masto!O11</f>
        <v>3.0042918454935621</v>
      </c>
      <c r="P66" s="278">
        <f>Masto!Q11</f>
        <v>35</v>
      </c>
      <c r="Q66" s="30"/>
      <c r="R66" s="30"/>
      <c r="S66" s="30"/>
      <c r="T66" s="30"/>
      <c r="U66" s="30"/>
      <c r="V66" s="30"/>
      <c r="W66" s="30"/>
      <c r="X66" s="6"/>
    </row>
    <row r="67" spans="1:24" ht="21" x14ac:dyDescent="0.25">
      <c r="A67" s="153" t="s">
        <v>24</v>
      </c>
      <c r="B67" s="281">
        <v>20</v>
      </c>
      <c r="C67" s="281">
        <f>SUM(C56:C66)</f>
        <v>15</v>
      </c>
      <c r="D67" s="281">
        <f t="shared" ref="D67:M67" si="13">SUM(D56:D66)</f>
        <v>11</v>
      </c>
      <c r="E67" s="281">
        <f t="shared" si="13"/>
        <v>2</v>
      </c>
      <c r="F67" s="281">
        <f t="shared" si="13"/>
        <v>172.98999999999998</v>
      </c>
      <c r="G67" s="281">
        <f t="shared" si="13"/>
        <v>94</v>
      </c>
      <c r="H67" s="281">
        <f t="shared" si="13"/>
        <v>146</v>
      </c>
      <c r="I67" s="281">
        <f t="shared" si="13"/>
        <v>181</v>
      </c>
      <c r="J67" s="281">
        <f t="shared" si="13"/>
        <v>105</v>
      </c>
      <c r="K67" s="281">
        <f t="shared" si="13"/>
        <v>19</v>
      </c>
      <c r="L67" s="281">
        <f t="shared" si="13"/>
        <v>19</v>
      </c>
      <c r="M67" s="281">
        <f t="shared" si="13"/>
        <v>64</v>
      </c>
      <c r="N67" s="282">
        <f>(M67*7)/F67</f>
        <v>2.5897450719694781</v>
      </c>
      <c r="O67" s="282">
        <f>SUM(H67+J67+K67)/F67</f>
        <v>1.5607838603387481</v>
      </c>
      <c r="P67" s="281">
        <f>SUM(P56:P66)</f>
        <v>2870</v>
      </c>
      <c r="Q67" s="30"/>
      <c r="R67" s="30"/>
      <c r="S67" s="30"/>
      <c r="T67" s="30"/>
      <c r="U67" s="30"/>
      <c r="V67" s="30"/>
      <c r="W67" s="30"/>
      <c r="X67" s="6"/>
    </row>
    <row r="68" spans="1:24" ht="21" x14ac:dyDescent="0.25">
      <c r="A68" s="151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260"/>
      <c r="O68" s="260"/>
      <c r="P68" s="152"/>
      <c r="Q68" s="30"/>
      <c r="R68" s="30"/>
      <c r="S68" s="30"/>
      <c r="T68" s="30"/>
      <c r="U68" s="30"/>
      <c r="V68" s="30"/>
      <c r="W68" s="30"/>
      <c r="X68" s="6"/>
    </row>
    <row r="69" spans="1:24" ht="22" thickBot="1" x14ac:dyDescent="0.3">
      <c r="A69" s="171"/>
      <c r="B69" s="62"/>
      <c r="C69" s="172" t="s">
        <v>44</v>
      </c>
      <c r="D69" s="172" t="s">
        <v>45</v>
      </c>
      <c r="E69" s="172" t="s">
        <v>53</v>
      </c>
      <c r="F69" s="172" t="s">
        <v>47</v>
      </c>
      <c r="G69" s="172" t="s">
        <v>2</v>
      </c>
      <c r="H69" s="172" t="s">
        <v>3</v>
      </c>
      <c r="I69" s="172" t="s">
        <v>8</v>
      </c>
      <c r="J69" s="172" t="s">
        <v>9</v>
      </c>
      <c r="K69" s="172" t="s">
        <v>10</v>
      </c>
      <c r="L69" s="172" t="s">
        <v>48</v>
      </c>
      <c r="M69" s="172" t="s">
        <v>49</v>
      </c>
      <c r="N69" s="172" t="s">
        <v>50</v>
      </c>
      <c r="O69" s="172" t="s">
        <v>51</v>
      </c>
      <c r="P69" s="150" t="s">
        <v>52</v>
      </c>
      <c r="Q69" s="30"/>
      <c r="R69" s="30"/>
      <c r="S69" s="30"/>
      <c r="T69" s="30"/>
      <c r="U69" s="30"/>
      <c r="V69" s="30"/>
      <c r="W69" s="30"/>
      <c r="X69" s="6"/>
    </row>
    <row r="70" spans="1:24" ht="17" x14ac:dyDescent="0.25">
      <c r="A70" s="171" t="s">
        <v>97</v>
      </c>
      <c r="B70" s="62"/>
      <c r="C70" s="173">
        <f t="shared" ref="C70:P70" si="14">C67</f>
        <v>15</v>
      </c>
      <c r="D70" s="173">
        <f t="shared" si="14"/>
        <v>11</v>
      </c>
      <c r="E70" s="173">
        <f t="shared" si="14"/>
        <v>2</v>
      </c>
      <c r="F70" s="173">
        <f t="shared" si="14"/>
        <v>172.98999999999998</v>
      </c>
      <c r="G70" s="173">
        <f t="shared" si="14"/>
        <v>94</v>
      </c>
      <c r="H70" s="173">
        <f t="shared" si="14"/>
        <v>146</v>
      </c>
      <c r="I70" s="173">
        <f t="shared" si="14"/>
        <v>181</v>
      </c>
      <c r="J70" s="173">
        <f t="shared" si="14"/>
        <v>105</v>
      </c>
      <c r="K70" s="173">
        <f t="shared" si="14"/>
        <v>19</v>
      </c>
      <c r="L70" s="173">
        <f t="shared" si="14"/>
        <v>19</v>
      </c>
      <c r="M70" s="173">
        <f t="shared" si="14"/>
        <v>64</v>
      </c>
      <c r="N70" s="212">
        <f t="shared" si="14"/>
        <v>2.5897450719694781</v>
      </c>
      <c r="O70" s="212">
        <f t="shared" si="14"/>
        <v>1.5607838603387481</v>
      </c>
      <c r="P70" s="173">
        <f t="shared" si="14"/>
        <v>2870</v>
      </c>
      <c r="Q70" s="30"/>
      <c r="R70" s="30"/>
      <c r="S70" s="30"/>
      <c r="T70" s="30"/>
      <c r="U70" s="30"/>
      <c r="V70" s="30"/>
      <c r="W70" s="30"/>
      <c r="X70" s="6"/>
    </row>
    <row r="71" spans="1:24" ht="17" x14ac:dyDescent="0.25">
      <c r="A71" s="171" t="s">
        <v>90</v>
      </c>
      <c r="B71" s="62"/>
      <c r="C71" s="173">
        <v>12</v>
      </c>
      <c r="D71" s="173">
        <v>16</v>
      </c>
      <c r="E71" s="173">
        <v>6</v>
      </c>
      <c r="F71" s="173">
        <v>183</v>
      </c>
      <c r="G71" s="173">
        <v>149</v>
      </c>
      <c r="H71" s="173">
        <v>188</v>
      </c>
      <c r="I71" s="173">
        <v>185</v>
      </c>
      <c r="J71" s="173">
        <v>112</v>
      </c>
      <c r="K71" s="173">
        <v>41</v>
      </c>
      <c r="L71" s="173">
        <v>48</v>
      </c>
      <c r="M71" s="173">
        <v>109</v>
      </c>
      <c r="N71" s="212">
        <v>4.18</v>
      </c>
      <c r="O71" s="212">
        <v>1.87</v>
      </c>
      <c r="P71" s="173">
        <v>3332</v>
      </c>
      <c r="Q71" s="30"/>
      <c r="R71" s="30"/>
      <c r="S71" s="30"/>
      <c r="T71" s="30"/>
      <c r="U71" s="266"/>
      <c r="V71" s="30"/>
      <c r="W71" s="30"/>
      <c r="X71" s="6"/>
    </row>
    <row r="72" spans="1:24" ht="17" x14ac:dyDescent="0.25">
      <c r="A72" s="171" t="s">
        <v>85</v>
      </c>
      <c r="B72" s="62"/>
      <c r="C72" s="173">
        <v>15</v>
      </c>
      <c r="D72" s="173">
        <v>13</v>
      </c>
      <c r="E72" s="173">
        <v>3</v>
      </c>
      <c r="F72" s="173">
        <v>172.67</v>
      </c>
      <c r="G72" s="173">
        <v>132</v>
      </c>
      <c r="H72" s="173">
        <v>172</v>
      </c>
      <c r="I72" s="173">
        <v>205</v>
      </c>
      <c r="J72" s="173">
        <v>99</v>
      </c>
      <c r="K72" s="173">
        <v>45</v>
      </c>
      <c r="L72" s="173">
        <v>35</v>
      </c>
      <c r="M72" s="173">
        <v>93</v>
      </c>
      <c r="N72" s="174">
        <f t="shared" ref="N72" si="15">(M72*7)/F72</f>
        <v>3.7701974865350092</v>
      </c>
      <c r="O72" s="174">
        <f>(H72+J72+K72)/F72</f>
        <v>1.8300805003764407</v>
      </c>
      <c r="P72" s="194"/>
      <c r="Q72" s="30"/>
      <c r="R72" s="30"/>
      <c r="S72" s="30"/>
      <c r="T72" s="30"/>
      <c r="U72" s="30"/>
      <c r="V72" s="30"/>
      <c r="W72" s="30"/>
      <c r="X72" s="6"/>
    </row>
    <row r="73" spans="1:24" ht="19" x14ac:dyDescent="0.25">
      <c r="A73" s="171" t="s">
        <v>75</v>
      </c>
      <c r="B73" s="62"/>
      <c r="C73" s="193">
        <v>9</v>
      </c>
      <c r="D73" s="173">
        <v>18</v>
      </c>
      <c r="E73" s="173">
        <f>E65</f>
        <v>0</v>
      </c>
      <c r="F73" s="173">
        <v>178</v>
      </c>
      <c r="G73" s="173">
        <v>146</v>
      </c>
      <c r="H73" s="173">
        <v>212</v>
      </c>
      <c r="I73" s="173">
        <v>169</v>
      </c>
      <c r="J73" s="173">
        <v>105</v>
      </c>
      <c r="K73" s="173">
        <v>28</v>
      </c>
      <c r="L73" s="173">
        <v>37</v>
      </c>
      <c r="M73" s="173">
        <v>130</v>
      </c>
      <c r="N73" s="174">
        <v>5.0999999999999996</v>
      </c>
      <c r="O73" s="174">
        <v>1.93</v>
      </c>
      <c r="P73" s="140"/>
      <c r="Q73" s="30"/>
      <c r="R73" s="30"/>
      <c r="S73" s="30"/>
      <c r="T73" s="30"/>
      <c r="U73" s="30"/>
      <c r="V73" s="30"/>
      <c r="W73" s="30"/>
      <c r="X73" s="6"/>
    </row>
    <row r="74" spans="1:24" ht="17" x14ac:dyDescent="0.25">
      <c r="A74" s="171" t="s">
        <v>25</v>
      </c>
      <c r="B74" s="62"/>
      <c r="C74" s="173">
        <v>13</v>
      </c>
      <c r="D74" s="173">
        <v>15</v>
      </c>
      <c r="E74" s="173">
        <v>6</v>
      </c>
      <c r="F74" s="173">
        <v>174</v>
      </c>
      <c r="G74" s="173">
        <v>146</v>
      </c>
      <c r="H74" s="173">
        <v>151</v>
      </c>
      <c r="I74" s="173">
        <v>158</v>
      </c>
      <c r="J74" s="173">
        <v>110</v>
      </c>
      <c r="K74" s="173">
        <v>45</v>
      </c>
      <c r="L74" s="173">
        <v>11</v>
      </c>
      <c r="M74" s="173">
        <v>103</v>
      </c>
      <c r="N74" s="174">
        <f t="shared" ref="N74:N79" si="16">(M74*7)/F74</f>
        <v>4.1436781609195403</v>
      </c>
      <c r="O74" s="175">
        <v>1.76</v>
      </c>
      <c r="P74" s="39"/>
      <c r="Q74" s="30"/>
      <c r="R74" s="30"/>
      <c r="S74" s="30"/>
      <c r="T74" s="30"/>
      <c r="U74" s="30"/>
      <c r="V74" s="30"/>
      <c r="W74" s="30"/>
      <c r="X74" s="6"/>
    </row>
    <row r="75" spans="1:24" ht="17" x14ac:dyDescent="0.25">
      <c r="A75" s="171" t="s">
        <v>26</v>
      </c>
      <c r="B75" s="62"/>
      <c r="C75" s="176">
        <v>4</v>
      </c>
      <c r="D75" s="176">
        <v>6</v>
      </c>
      <c r="E75" s="176">
        <v>1</v>
      </c>
      <c r="F75" s="176">
        <v>62.67</v>
      </c>
      <c r="G75" s="176">
        <v>46</v>
      </c>
      <c r="H75" s="176">
        <v>61</v>
      </c>
      <c r="I75" s="176">
        <v>42</v>
      </c>
      <c r="J75" s="176">
        <v>31</v>
      </c>
      <c r="K75" s="176">
        <v>9</v>
      </c>
      <c r="L75" s="176">
        <v>11</v>
      </c>
      <c r="M75" s="176">
        <v>27</v>
      </c>
      <c r="N75" s="174">
        <f t="shared" si="16"/>
        <v>3.0157970320727618</v>
      </c>
      <c r="O75" s="174">
        <v>1.61</v>
      </c>
      <c r="P75" s="36"/>
      <c r="Q75" s="30"/>
      <c r="R75" s="30"/>
      <c r="S75" s="30"/>
      <c r="T75" s="30"/>
      <c r="U75" s="30"/>
      <c r="V75" s="30"/>
      <c r="W75" s="30"/>
      <c r="X75" s="6"/>
    </row>
    <row r="76" spans="1:24" ht="17" x14ac:dyDescent="0.25">
      <c r="A76" s="171" t="s">
        <v>27</v>
      </c>
      <c r="B76" s="62"/>
      <c r="C76" s="177">
        <v>17</v>
      </c>
      <c r="D76" s="177">
        <v>11</v>
      </c>
      <c r="E76" s="177">
        <v>5</v>
      </c>
      <c r="F76" s="178">
        <v>182.33333333333334</v>
      </c>
      <c r="G76" s="177">
        <v>141</v>
      </c>
      <c r="H76" s="177">
        <v>158</v>
      </c>
      <c r="I76" s="177">
        <v>197</v>
      </c>
      <c r="J76" s="177">
        <v>124</v>
      </c>
      <c r="K76" s="177">
        <v>30</v>
      </c>
      <c r="L76" s="177">
        <v>12</v>
      </c>
      <c r="M76" s="177">
        <v>100</v>
      </c>
      <c r="N76" s="174">
        <f t="shared" si="16"/>
        <v>3.839122486288848</v>
      </c>
      <c r="O76" s="174">
        <f>(H76+J76+K76)/F76</f>
        <v>1.7111517367458866</v>
      </c>
      <c r="P76" s="36"/>
      <c r="Q76" s="30"/>
      <c r="R76" s="30"/>
      <c r="S76" s="30"/>
      <c r="T76" s="30"/>
      <c r="U76" s="30"/>
      <c r="V76" s="30"/>
      <c r="W76" s="30"/>
      <c r="X76" s="6"/>
    </row>
    <row r="77" spans="1:24" ht="17" x14ac:dyDescent="0.25">
      <c r="A77" s="171" t="s">
        <v>39</v>
      </c>
      <c r="B77" s="62"/>
      <c r="C77" s="177">
        <v>16</v>
      </c>
      <c r="D77" s="177">
        <v>13</v>
      </c>
      <c r="E77" s="177">
        <v>5</v>
      </c>
      <c r="F77" s="177">
        <v>189.33</v>
      </c>
      <c r="G77" s="177">
        <v>151</v>
      </c>
      <c r="H77" s="177">
        <v>174</v>
      </c>
      <c r="I77" s="177">
        <v>197</v>
      </c>
      <c r="J77" s="177">
        <v>142</v>
      </c>
      <c r="K77" s="177">
        <v>40</v>
      </c>
      <c r="L77" s="177">
        <v>22</v>
      </c>
      <c r="M77" s="177">
        <v>118</v>
      </c>
      <c r="N77" s="174">
        <f t="shared" si="16"/>
        <v>4.362752865367348</v>
      </c>
      <c r="O77" s="174">
        <f>(H77+J77+K77)/F77</f>
        <v>1.8803147942745471</v>
      </c>
      <c r="P77" s="36"/>
      <c r="Q77" s="30"/>
      <c r="R77" s="30"/>
      <c r="S77" s="30"/>
      <c r="T77" s="30"/>
      <c r="U77" s="30"/>
      <c r="V77" s="30"/>
      <c r="W77" s="30"/>
      <c r="X77" s="6"/>
    </row>
    <row r="78" spans="1:24" ht="17" x14ac:dyDescent="0.25">
      <c r="A78" s="171" t="s">
        <v>38</v>
      </c>
      <c r="B78" s="62"/>
      <c r="C78" s="62">
        <v>17</v>
      </c>
      <c r="D78" s="62">
        <v>11</v>
      </c>
      <c r="E78" s="62">
        <v>6</v>
      </c>
      <c r="F78" s="179" t="s">
        <v>54</v>
      </c>
      <c r="G78" s="62">
        <v>96</v>
      </c>
      <c r="H78" s="62">
        <v>157</v>
      </c>
      <c r="I78" s="62">
        <v>172</v>
      </c>
      <c r="J78" s="62">
        <v>78</v>
      </c>
      <c r="K78" s="62">
        <v>26</v>
      </c>
      <c r="L78" s="62">
        <v>14</v>
      </c>
      <c r="M78" s="62">
        <v>58</v>
      </c>
      <c r="N78" s="174">
        <f t="shared" si="16"/>
        <v>2.1178925404277518</v>
      </c>
      <c r="O78" s="174">
        <f>(H78+J78+K78)/F78</f>
        <v>1.3615023474178405</v>
      </c>
      <c r="P78" s="36"/>
      <c r="Q78" s="30"/>
      <c r="R78" s="30"/>
      <c r="S78" s="30"/>
      <c r="T78" s="30"/>
      <c r="U78" s="30"/>
      <c r="V78" s="30"/>
      <c r="W78" s="30"/>
      <c r="X78" s="6"/>
    </row>
    <row r="79" spans="1:24" ht="17" x14ac:dyDescent="0.25">
      <c r="A79" s="180" t="s">
        <v>36</v>
      </c>
      <c r="B79" s="62"/>
      <c r="C79" s="61">
        <v>12</v>
      </c>
      <c r="D79" s="61">
        <v>14</v>
      </c>
      <c r="E79" s="61">
        <v>5</v>
      </c>
      <c r="F79" s="181">
        <v>168.66666666666671</v>
      </c>
      <c r="G79" s="61">
        <v>115</v>
      </c>
      <c r="H79" s="61">
        <v>168</v>
      </c>
      <c r="I79" s="61">
        <v>175</v>
      </c>
      <c r="J79" s="61">
        <v>87</v>
      </c>
      <c r="K79" s="61">
        <v>33</v>
      </c>
      <c r="L79" s="61">
        <v>24</v>
      </c>
      <c r="M79" s="61">
        <v>67</v>
      </c>
      <c r="N79" s="174">
        <f t="shared" si="16"/>
        <v>2.7806324110671929</v>
      </c>
      <c r="O79" s="174">
        <f>(H79+J79+K79)/F79</f>
        <v>1.7075098814229244</v>
      </c>
      <c r="P79" s="36"/>
      <c r="Q79" s="30"/>
      <c r="R79" s="30"/>
      <c r="S79" s="30"/>
      <c r="T79" s="30"/>
      <c r="U79" s="30"/>
      <c r="V79" s="30"/>
      <c r="W79" s="30"/>
      <c r="X79" s="6"/>
    </row>
    <row r="80" spans="1:24" ht="17" x14ac:dyDescent="0.25">
      <c r="A80" s="180" t="s">
        <v>34</v>
      </c>
      <c r="B80" s="62"/>
      <c r="C80" s="61">
        <v>8</v>
      </c>
      <c r="D80" s="61">
        <v>18</v>
      </c>
      <c r="E80" s="61">
        <v>6</v>
      </c>
      <c r="F80" s="181">
        <v>168.66666666666671</v>
      </c>
      <c r="G80" s="61">
        <v>137</v>
      </c>
      <c r="H80" s="61">
        <v>179</v>
      </c>
      <c r="I80" s="61">
        <v>118</v>
      </c>
      <c r="J80" s="61">
        <v>76</v>
      </c>
      <c r="K80" s="61">
        <v>30</v>
      </c>
      <c r="L80" s="61">
        <v>10</v>
      </c>
      <c r="M80" s="61">
        <v>102</v>
      </c>
      <c r="N80" s="61">
        <v>4.2300000000000004</v>
      </c>
      <c r="O80" s="61">
        <v>1.69</v>
      </c>
      <c r="P80" s="10"/>
      <c r="Q80" s="30"/>
      <c r="R80" s="30"/>
      <c r="S80" s="30"/>
      <c r="T80" s="30"/>
      <c r="U80" s="30"/>
      <c r="V80" s="30"/>
      <c r="W80" s="30"/>
      <c r="X80" s="6"/>
    </row>
    <row r="81" spans="1:24" ht="17" x14ac:dyDescent="0.25">
      <c r="A81" s="180" t="s">
        <v>32</v>
      </c>
      <c r="B81" s="62"/>
      <c r="C81" s="61">
        <v>20</v>
      </c>
      <c r="D81" s="61">
        <v>9</v>
      </c>
      <c r="E81" s="61">
        <v>6</v>
      </c>
      <c r="F81" s="181">
        <v>186</v>
      </c>
      <c r="G81" s="61">
        <v>103</v>
      </c>
      <c r="H81" s="61">
        <v>153</v>
      </c>
      <c r="I81" s="61">
        <v>174</v>
      </c>
      <c r="J81" s="61">
        <v>101</v>
      </c>
      <c r="K81" s="61">
        <v>30</v>
      </c>
      <c r="L81" s="61">
        <v>9</v>
      </c>
      <c r="M81" s="61">
        <v>79</v>
      </c>
      <c r="N81" s="61">
        <v>2.97</v>
      </c>
      <c r="O81" s="61">
        <v>1.53</v>
      </c>
      <c r="P81" s="10"/>
      <c r="Q81" s="30"/>
      <c r="R81" s="30"/>
      <c r="S81" s="30"/>
      <c r="T81" s="30"/>
      <c r="U81" s="30"/>
      <c r="V81" s="30"/>
      <c r="W81" s="30"/>
      <c r="X81" s="6"/>
    </row>
    <row r="82" spans="1:24" ht="17" x14ac:dyDescent="0.25">
      <c r="A82" s="180" t="s">
        <v>55</v>
      </c>
      <c r="B82" s="62"/>
      <c r="C82" s="61">
        <v>21</v>
      </c>
      <c r="D82" s="61">
        <v>11</v>
      </c>
      <c r="E82" s="61">
        <v>7</v>
      </c>
      <c r="F82" s="181">
        <v>222.33333333333334</v>
      </c>
      <c r="G82" s="61">
        <v>109</v>
      </c>
      <c r="H82" s="61">
        <v>200</v>
      </c>
      <c r="I82" s="61">
        <v>231</v>
      </c>
      <c r="J82" s="61">
        <v>69</v>
      </c>
      <c r="K82" s="61">
        <v>22</v>
      </c>
      <c r="L82" s="61">
        <v>15</v>
      </c>
      <c r="M82" s="61">
        <v>75</v>
      </c>
      <c r="N82" s="61" t="s">
        <v>56</v>
      </c>
      <c r="O82" s="61" t="s">
        <v>57</v>
      </c>
      <c r="P82" s="10"/>
      <c r="Q82" s="30"/>
      <c r="R82" s="30"/>
      <c r="S82" s="30"/>
      <c r="T82" s="30"/>
      <c r="U82" s="30"/>
      <c r="V82" s="30"/>
      <c r="W82" s="30"/>
      <c r="X82" s="6"/>
    </row>
    <row r="83" spans="1:24" ht="17" x14ac:dyDescent="0.25">
      <c r="A83" s="180" t="s">
        <v>58</v>
      </c>
      <c r="B83" s="62"/>
      <c r="C83" s="61">
        <v>21</v>
      </c>
      <c r="D83" s="61">
        <v>9</v>
      </c>
      <c r="E83" s="61">
        <v>6</v>
      </c>
      <c r="F83" s="181">
        <v>211</v>
      </c>
      <c r="G83" s="61">
        <v>72</v>
      </c>
      <c r="H83" s="61">
        <v>162</v>
      </c>
      <c r="I83" s="61">
        <v>171</v>
      </c>
      <c r="J83" s="61">
        <v>62</v>
      </c>
      <c r="K83" s="61">
        <v>12</v>
      </c>
      <c r="L83" s="61">
        <v>10</v>
      </c>
      <c r="M83" s="61">
        <v>51</v>
      </c>
      <c r="N83" s="61">
        <v>1.69</v>
      </c>
      <c r="O83" s="61">
        <v>1.1200000000000001</v>
      </c>
      <c r="P83" s="10"/>
      <c r="Q83" s="30"/>
      <c r="R83" s="30"/>
      <c r="S83" s="30"/>
      <c r="T83" s="30"/>
      <c r="U83" s="30"/>
      <c r="V83" s="30"/>
      <c r="W83" s="30"/>
      <c r="X83" s="6"/>
    </row>
    <row r="84" spans="1:24" ht="17" x14ac:dyDescent="0.25">
      <c r="A84" s="180" t="s">
        <v>59</v>
      </c>
      <c r="B84" s="62"/>
      <c r="C84" s="61">
        <v>17</v>
      </c>
      <c r="D84" s="61">
        <v>10</v>
      </c>
      <c r="E84" s="61">
        <v>4</v>
      </c>
      <c r="F84" s="181">
        <v>184.33</v>
      </c>
      <c r="G84" s="61">
        <v>133</v>
      </c>
      <c r="H84" s="61">
        <v>192</v>
      </c>
      <c r="I84" s="61">
        <v>159</v>
      </c>
      <c r="J84" s="61">
        <v>93</v>
      </c>
      <c r="K84" s="61">
        <v>26</v>
      </c>
      <c r="L84" s="61">
        <v>22</v>
      </c>
      <c r="M84" s="61">
        <v>95</v>
      </c>
      <c r="N84" s="61" t="s">
        <v>60</v>
      </c>
      <c r="O84" s="61" t="s">
        <v>61</v>
      </c>
      <c r="P84" s="10"/>
      <c r="Q84" s="30"/>
      <c r="R84" s="30"/>
      <c r="S84" s="30"/>
      <c r="T84" s="30"/>
      <c r="U84" s="30"/>
      <c r="V84" s="30"/>
      <c r="W84" s="30"/>
      <c r="X84" s="6"/>
    </row>
    <row r="85" spans="1:24" ht="17" x14ac:dyDescent="0.25">
      <c r="A85" s="180" t="s">
        <v>62</v>
      </c>
      <c r="B85" s="62"/>
      <c r="C85" s="61">
        <v>18</v>
      </c>
      <c r="D85" s="61">
        <v>14</v>
      </c>
      <c r="E85" s="61">
        <v>3</v>
      </c>
      <c r="F85" s="181">
        <v>204.33</v>
      </c>
      <c r="G85" s="61">
        <v>194</v>
      </c>
      <c r="H85" s="61">
        <v>221</v>
      </c>
      <c r="I85" s="61">
        <v>182</v>
      </c>
      <c r="J85" s="61">
        <v>129</v>
      </c>
      <c r="K85" s="61">
        <v>24</v>
      </c>
      <c r="L85" s="61">
        <v>7</v>
      </c>
      <c r="M85" s="61">
        <v>111</v>
      </c>
      <c r="N85" s="61">
        <v>3.26</v>
      </c>
      <c r="O85" s="61">
        <v>1.83</v>
      </c>
      <c r="P85" s="10"/>
      <c r="Q85" s="30"/>
      <c r="R85" s="30"/>
      <c r="S85" s="30"/>
      <c r="T85" s="30"/>
      <c r="U85" s="30"/>
      <c r="V85" s="30"/>
      <c r="W85" s="30"/>
      <c r="X85" s="6"/>
    </row>
    <row r="86" spans="1:24" ht="17" x14ac:dyDescent="0.25">
      <c r="A86" s="182" t="s">
        <v>63</v>
      </c>
      <c r="B86" s="183"/>
      <c r="C86" s="184">
        <v>7</v>
      </c>
      <c r="D86" s="184">
        <v>14</v>
      </c>
      <c r="E86" s="184"/>
      <c r="F86" s="185"/>
      <c r="G86" s="184"/>
      <c r="H86" s="184"/>
      <c r="I86" s="184"/>
      <c r="J86" s="184"/>
      <c r="K86" s="184"/>
      <c r="L86" s="184"/>
      <c r="M86" s="184"/>
      <c r="N86" s="186"/>
      <c r="O86" s="186"/>
      <c r="P86" s="42"/>
      <c r="Q86" s="30"/>
      <c r="R86" s="30"/>
      <c r="S86" s="30"/>
      <c r="T86" s="30"/>
      <c r="U86" s="30"/>
      <c r="V86" s="30"/>
      <c r="W86" s="30"/>
      <c r="X86" s="6"/>
    </row>
    <row r="87" spans="1:24" ht="17" x14ac:dyDescent="0.25">
      <c r="A87" s="187"/>
      <c r="B87" s="176"/>
      <c r="C87" s="176"/>
      <c r="D87" s="176"/>
      <c r="E87" s="176"/>
      <c r="F87" s="188"/>
      <c r="G87" s="176"/>
      <c r="H87" s="176"/>
      <c r="I87" s="176"/>
      <c r="J87" s="176"/>
      <c r="K87" s="176"/>
      <c r="L87" s="176"/>
      <c r="M87" s="176"/>
      <c r="N87" s="174"/>
      <c r="O87" s="174"/>
      <c r="P87" s="36"/>
      <c r="Q87" s="30"/>
      <c r="R87" s="30"/>
      <c r="S87" s="30"/>
      <c r="T87" s="30"/>
      <c r="U87" s="30"/>
      <c r="V87" s="30"/>
      <c r="W87" s="30"/>
      <c r="X87" s="6"/>
    </row>
    <row r="88" spans="1:24" ht="17" x14ac:dyDescent="0.25">
      <c r="A88" s="180" t="s">
        <v>64</v>
      </c>
      <c r="B88" s="62"/>
      <c r="C88" s="62">
        <f>SUM(C72:C86)</f>
        <v>215</v>
      </c>
      <c r="D88" s="62">
        <f>SUM(D73:D86)</f>
        <v>173</v>
      </c>
      <c r="E88" s="62">
        <f>SUM(E73:E86)</f>
        <v>60</v>
      </c>
      <c r="F88" s="61">
        <f t="shared" ref="F88" si="17">SUM(F75:F86)</f>
        <v>1779.66</v>
      </c>
      <c r="G88" s="62">
        <f>SUM(G73:G86)</f>
        <v>1589</v>
      </c>
      <c r="H88" s="62">
        <f>SUM(H73:H86)</f>
        <v>2188</v>
      </c>
      <c r="I88" s="62">
        <f t="shared" ref="I88:M88" si="18">SUM(I73:I86)</f>
        <v>2145</v>
      </c>
      <c r="J88" s="62">
        <f t="shared" si="18"/>
        <v>1207</v>
      </c>
      <c r="K88" s="62">
        <f t="shared" si="18"/>
        <v>355</v>
      </c>
      <c r="L88" s="62">
        <f t="shared" si="18"/>
        <v>204</v>
      </c>
      <c r="M88" s="62">
        <f t="shared" si="18"/>
        <v>1116</v>
      </c>
      <c r="N88" s="189">
        <f>(M88*7)/F88</f>
        <v>4.3896025083442902</v>
      </c>
      <c r="O88" s="189">
        <f>(H88+J88+K88)/F88</f>
        <v>2.1071440612251777</v>
      </c>
      <c r="P88" s="35"/>
      <c r="Q88" s="30"/>
      <c r="R88" s="30"/>
      <c r="S88" s="30"/>
      <c r="T88" s="30"/>
      <c r="U88" s="30"/>
      <c r="V88" s="30"/>
      <c r="W88" s="30"/>
      <c r="X88" s="6"/>
    </row>
    <row r="89" spans="1:24" x14ac:dyDescent="0.2">
      <c r="A89" s="44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5"/>
      <c r="R89" s="5"/>
      <c r="S89" s="5"/>
      <c r="T89" s="5"/>
      <c r="U89" s="5"/>
      <c r="V89" s="5"/>
      <c r="W89" s="5"/>
      <c r="X89" s="6"/>
    </row>
    <row r="90" spans="1:24" ht="17" thickBot="1" x14ac:dyDescent="0.25">
      <c r="A90" s="46" t="s">
        <v>65</v>
      </c>
      <c r="B90" s="47" t="s">
        <v>66</v>
      </c>
      <c r="C90" s="47" t="s">
        <v>67</v>
      </c>
      <c r="D90" s="48"/>
      <c r="E90" s="47" t="s">
        <v>68</v>
      </c>
      <c r="F90" s="48"/>
      <c r="G90" s="48"/>
      <c r="H90" s="47" t="s">
        <v>67</v>
      </c>
      <c r="I90" s="48"/>
      <c r="J90" s="48"/>
      <c r="K90" s="48"/>
      <c r="L90" s="47" t="s">
        <v>66</v>
      </c>
      <c r="M90" s="47" t="s">
        <v>67</v>
      </c>
      <c r="N90" s="47" t="s">
        <v>68</v>
      </c>
      <c r="O90" s="49"/>
      <c r="P90" s="50"/>
      <c r="Q90" s="5"/>
      <c r="R90" s="5"/>
      <c r="S90" s="5"/>
      <c r="T90" s="5"/>
      <c r="U90" s="5"/>
      <c r="V90" s="5"/>
      <c r="W90" s="5"/>
      <c r="X90" s="6"/>
    </row>
    <row r="91" spans="1:24" x14ac:dyDescent="0.2">
      <c r="A91" s="214" t="s">
        <v>113</v>
      </c>
      <c r="B91" s="224">
        <v>13</v>
      </c>
      <c r="C91" s="224">
        <v>5</v>
      </c>
      <c r="D91" s="5"/>
      <c r="E91" s="51"/>
      <c r="F91" s="5"/>
      <c r="G91" s="5"/>
      <c r="H91" s="214" t="s">
        <v>134</v>
      </c>
      <c r="I91" s="5"/>
      <c r="J91" s="5"/>
      <c r="K91" s="5"/>
      <c r="L91" s="52">
        <v>1</v>
      </c>
      <c r="M91" s="53">
        <v>0</v>
      </c>
      <c r="N91" s="55"/>
      <c r="O91" s="5"/>
      <c r="P91" s="5"/>
      <c r="Q91" s="5"/>
      <c r="R91" s="5"/>
      <c r="S91" s="5"/>
      <c r="T91" s="5"/>
      <c r="U91" s="5"/>
      <c r="V91" s="5"/>
      <c r="W91" s="5"/>
      <c r="X91" s="6"/>
    </row>
    <row r="92" spans="1:24" x14ac:dyDescent="0.2">
      <c r="A92" t="s">
        <v>116</v>
      </c>
      <c r="B92" s="5">
        <v>5</v>
      </c>
      <c r="C92" s="5">
        <v>8</v>
      </c>
      <c r="D92" s="5"/>
      <c r="E92" s="52"/>
      <c r="F92" s="5"/>
      <c r="G92" s="5"/>
      <c r="H92" s="5" t="s">
        <v>138</v>
      </c>
      <c r="I92" s="5"/>
      <c r="J92" s="5"/>
      <c r="K92" s="5"/>
      <c r="L92" s="5">
        <v>4</v>
      </c>
      <c r="M92" s="5">
        <v>6</v>
      </c>
      <c r="N92" s="55"/>
      <c r="O92" s="5"/>
      <c r="P92" s="5"/>
      <c r="Q92" s="5"/>
      <c r="R92" s="5"/>
      <c r="S92" s="5"/>
      <c r="T92" s="5"/>
      <c r="U92" s="5"/>
      <c r="V92" s="5"/>
      <c r="W92" s="5"/>
      <c r="X92" s="6"/>
    </row>
    <row r="93" spans="1:24" x14ac:dyDescent="0.2">
      <c r="A93" t="s">
        <v>118</v>
      </c>
      <c r="B93" s="54">
        <v>4</v>
      </c>
      <c r="C93" s="54">
        <v>5</v>
      </c>
      <c r="D93" s="5"/>
      <c r="E93" s="52"/>
      <c r="F93" s="5"/>
      <c r="G93" s="5"/>
      <c r="H93" s="5" t="s">
        <v>139</v>
      </c>
      <c r="I93" s="5"/>
      <c r="J93" s="5"/>
      <c r="K93" s="5"/>
      <c r="L93" s="5">
        <v>4</v>
      </c>
      <c r="M93" s="5">
        <v>5</v>
      </c>
      <c r="N93" s="52"/>
      <c r="O93" s="5"/>
      <c r="P93" s="5"/>
      <c r="Q93" s="5"/>
      <c r="R93" s="5"/>
      <c r="S93" s="5"/>
      <c r="T93" s="5"/>
      <c r="U93" s="5"/>
      <c r="V93" s="5"/>
      <c r="W93" s="5"/>
      <c r="X93" s="6"/>
    </row>
    <row r="94" spans="1:24" x14ac:dyDescent="0.2">
      <c r="A94" s="238" t="s">
        <v>119</v>
      </c>
      <c r="B94" s="224">
        <v>4</v>
      </c>
      <c r="C94" s="224">
        <v>3</v>
      </c>
      <c r="D94" s="5"/>
      <c r="E94" s="55"/>
      <c r="F94" s="5"/>
      <c r="G94" s="5"/>
      <c r="H94" s="214" t="s">
        <v>113</v>
      </c>
      <c r="I94" s="5"/>
      <c r="J94" s="5"/>
      <c r="K94" s="5"/>
      <c r="L94" s="5">
        <v>13</v>
      </c>
      <c r="M94" s="5">
        <v>3</v>
      </c>
      <c r="N94" s="52"/>
      <c r="O94" s="5"/>
      <c r="P94" s="5"/>
      <c r="Q94" s="5"/>
      <c r="R94" s="5"/>
      <c r="S94" s="5"/>
      <c r="T94" s="5"/>
      <c r="U94" s="5"/>
      <c r="V94" s="5"/>
      <c r="W94" s="5"/>
      <c r="X94" s="6"/>
    </row>
    <row r="95" spans="1:24" x14ac:dyDescent="0.2">
      <c r="A95" s="214" t="s">
        <v>121</v>
      </c>
      <c r="B95" s="224">
        <v>8</v>
      </c>
      <c r="C95" s="224">
        <v>1</v>
      </c>
      <c r="D95" s="5"/>
      <c r="E95" s="55"/>
      <c r="F95" s="5"/>
      <c r="G95" s="5"/>
      <c r="H95" s="224" t="s">
        <v>140</v>
      </c>
      <c r="I95" s="5"/>
      <c r="J95" s="5"/>
      <c r="K95" s="5"/>
      <c r="L95" s="5">
        <v>6</v>
      </c>
      <c r="M95" s="5">
        <v>0</v>
      </c>
      <c r="N95" s="52"/>
      <c r="O95" s="5"/>
      <c r="P95" s="5"/>
      <c r="Q95" s="5"/>
      <c r="R95" s="5"/>
      <c r="S95" s="5"/>
      <c r="T95" s="5"/>
      <c r="U95" s="5"/>
      <c r="V95" s="5"/>
      <c r="W95" s="5"/>
      <c r="X95" s="6"/>
    </row>
    <row r="96" spans="1:24" x14ac:dyDescent="0.2">
      <c r="A96" s="240" t="s">
        <v>123</v>
      </c>
      <c r="B96" s="224">
        <v>11</v>
      </c>
      <c r="C96" s="224">
        <v>0</v>
      </c>
      <c r="D96" s="5"/>
      <c r="E96" s="52"/>
      <c r="F96" s="5"/>
      <c r="G96" s="5"/>
      <c r="H96" s="224" t="s">
        <v>141</v>
      </c>
      <c r="I96" s="5"/>
      <c r="J96" s="5"/>
      <c r="K96" s="5"/>
      <c r="L96" s="5">
        <v>2</v>
      </c>
      <c r="M96" s="5">
        <v>1</v>
      </c>
      <c r="N96" s="52"/>
      <c r="O96" s="5"/>
      <c r="P96" s="5"/>
      <c r="Q96" s="5"/>
      <c r="R96" s="5"/>
      <c r="S96" s="5"/>
      <c r="T96" s="5"/>
      <c r="U96" s="5"/>
      <c r="V96" s="5"/>
      <c r="W96" s="5"/>
      <c r="X96" s="6"/>
    </row>
    <row r="97" spans="1:24" x14ac:dyDescent="0.2">
      <c r="A97" s="240" t="s">
        <v>124</v>
      </c>
      <c r="B97" s="224">
        <v>1</v>
      </c>
      <c r="C97" s="224">
        <v>0</v>
      </c>
      <c r="D97" s="5"/>
      <c r="E97" s="52"/>
      <c r="F97" s="5"/>
      <c r="G97" s="5"/>
      <c r="H97" s="5" t="s">
        <v>143</v>
      </c>
      <c r="I97" s="5"/>
      <c r="J97" s="5"/>
      <c r="K97" s="5"/>
      <c r="L97" s="5">
        <v>0</v>
      </c>
      <c r="M97" s="5">
        <v>2</v>
      </c>
      <c r="N97" s="52"/>
      <c r="O97" s="5"/>
      <c r="P97" s="5"/>
      <c r="Q97" s="5"/>
      <c r="R97" s="5"/>
      <c r="S97" s="5"/>
      <c r="T97" s="5"/>
      <c r="U97" s="5"/>
      <c r="V97" s="5"/>
      <c r="W97" s="5"/>
      <c r="X97" s="6"/>
    </row>
    <row r="98" spans="1:24" x14ac:dyDescent="0.2">
      <c r="A98" s="82" t="s">
        <v>125</v>
      </c>
      <c r="B98" s="5">
        <v>3</v>
      </c>
      <c r="C98" s="5">
        <v>6</v>
      </c>
      <c r="D98" s="5"/>
      <c r="E98" s="52"/>
      <c r="F98" s="5"/>
      <c r="G98" s="5"/>
      <c r="H98" s="261" t="s">
        <v>129</v>
      </c>
      <c r="I98" s="5"/>
      <c r="J98" s="5"/>
      <c r="K98" s="5"/>
      <c r="L98" s="5">
        <v>10</v>
      </c>
      <c r="M98" s="5">
        <v>7</v>
      </c>
      <c r="N98" s="52"/>
      <c r="O98" s="5"/>
      <c r="P98" s="5"/>
      <c r="Q98" s="5"/>
      <c r="R98" s="5"/>
      <c r="S98" s="5"/>
      <c r="T98" s="5"/>
      <c r="U98" s="5"/>
      <c r="V98" s="5"/>
      <c r="W98" s="5"/>
      <c r="X98" s="6"/>
    </row>
    <row r="99" spans="1:24" x14ac:dyDescent="0.2">
      <c r="A99" s="18" t="s">
        <v>126</v>
      </c>
      <c r="B99" s="5">
        <v>1</v>
      </c>
      <c r="C99" s="5">
        <v>11</v>
      </c>
      <c r="D99" s="5"/>
      <c r="E99" s="52"/>
      <c r="F99" s="5"/>
      <c r="G99" s="5"/>
      <c r="H99" s="224" t="s">
        <v>145</v>
      </c>
      <c r="I99" s="5"/>
      <c r="J99" s="5"/>
      <c r="K99" s="5"/>
      <c r="L99" s="5">
        <v>8</v>
      </c>
      <c r="M99" s="5">
        <v>0</v>
      </c>
      <c r="N99" s="52"/>
      <c r="O99" s="5"/>
      <c r="P99" s="5"/>
      <c r="Q99" s="5"/>
      <c r="R99" s="5"/>
      <c r="S99" s="5"/>
      <c r="T99" s="5"/>
      <c r="U99" s="5"/>
      <c r="V99" s="5"/>
      <c r="W99" s="5"/>
      <c r="X99" s="6"/>
    </row>
    <row r="100" spans="1:24" x14ac:dyDescent="0.2">
      <c r="A100" s="82" t="s">
        <v>125</v>
      </c>
      <c r="B100" s="5">
        <v>3</v>
      </c>
      <c r="C100" s="5">
        <v>10</v>
      </c>
      <c r="D100" s="5"/>
      <c r="E100" s="52"/>
      <c r="F100" s="5"/>
      <c r="G100" s="5"/>
      <c r="H100" s="5" t="s">
        <v>146</v>
      </c>
      <c r="I100" s="5"/>
      <c r="J100" s="5"/>
      <c r="K100" s="5"/>
      <c r="L100" s="5">
        <v>1</v>
      </c>
      <c r="M100" s="5">
        <v>3</v>
      </c>
      <c r="N100" s="52"/>
      <c r="O100" s="5"/>
      <c r="P100" s="5"/>
      <c r="Q100" s="5"/>
      <c r="R100" s="5"/>
      <c r="S100" s="5"/>
      <c r="T100" s="5"/>
      <c r="U100" s="5"/>
      <c r="V100" s="5"/>
      <c r="W100" s="5"/>
      <c r="X100" s="6"/>
    </row>
    <row r="101" spans="1:24" x14ac:dyDescent="0.2">
      <c r="A101" s="18" t="s">
        <v>128</v>
      </c>
      <c r="B101" s="5">
        <v>1</v>
      </c>
      <c r="C101" s="5">
        <v>2</v>
      </c>
      <c r="D101" s="5"/>
      <c r="E101" s="55"/>
      <c r="F101" s="5"/>
      <c r="G101" s="5"/>
      <c r="H101" s="5" t="s">
        <v>146</v>
      </c>
      <c r="I101" s="5"/>
      <c r="J101" s="5"/>
      <c r="K101" s="5"/>
      <c r="L101" s="5">
        <v>0</v>
      </c>
      <c r="M101" s="5">
        <v>7</v>
      </c>
      <c r="N101" s="55"/>
      <c r="O101" s="5"/>
      <c r="P101" s="5"/>
      <c r="Q101" s="5"/>
      <c r="R101" s="5"/>
      <c r="S101" s="5"/>
      <c r="T101" s="5"/>
      <c r="U101" s="5"/>
      <c r="V101" s="5"/>
      <c r="W101" s="5"/>
      <c r="X101" s="6"/>
    </row>
    <row r="102" spans="1:24" x14ac:dyDescent="0.2">
      <c r="A102" s="261" t="s">
        <v>129</v>
      </c>
      <c r="B102" s="5">
        <v>11</v>
      </c>
      <c r="C102" s="5">
        <v>1</v>
      </c>
      <c r="D102" s="5"/>
      <c r="E102" s="52"/>
      <c r="F102" s="5"/>
      <c r="G102" s="5"/>
      <c r="H102" s="5"/>
      <c r="I102" s="5"/>
      <c r="J102" s="5"/>
      <c r="K102" s="5"/>
      <c r="L102" s="5"/>
      <c r="M102" s="5"/>
      <c r="N102" s="52"/>
      <c r="O102" s="5"/>
      <c r="P102" s="5"/>
      <c r="Q102" s="5"/>
      <c r="R102" s="5"/>
      <c r="S102" s="5"/>
      <c r="T102" s="5"/>
      <c r="U102" s="5"/>
      <c r="V102" s="5"/>
      <c r="W102" s="5"/>
      <c r="X102" s="6"/>
    </row>
    <row r="103" spans="1:24" x14ac:dyDescent="0.2">
      <c r="A103" s="238" t="s">
        <v>119</v>
      </c>
      <c r="B103" s="52">
        <v>8</v>
      </c>
      <c r="C103" s="53">
        <v>2</v>
      </c>
      <c r="D103" s="5"/>
      <c r="E103" s="56"/>
      <c r="G103" s="5"/>
      <c r="I103" s="57"/>
      <c r="L103" s="57"/>
      <c r="M103" s="57"/>
      <c r="N103" s="52"/>
      <c r="O103" s="5"/>
      <c r="P103" s="5"/>
      <c r="Q103" s="5"/>
      <c r="R103" s="5"/>
      <c r="S103" s="5"/>
      <c r="T103" s="5"/>
      <c r="U103" s="5"/>
      <c r="V103" s="5"/>
      <c r="W103" s="5"/>
      <c r="X103" s="6"/>
    </row>
    <row r="104" spans="1:24" x14ac:dyDescent="0.2">
      <c r="A104" s="223" t="s">
        <v>131</v>
      </c>
      <c r="B104" s="59">
        <v>8</v>
      </c>
      <c r="C104" s="59">
        <v>5</v>
      </c>
      <c r="D104" s="59"/>
      <c r="E104" s="60"/>
      <c r="F104" s="5"/>
      <c r="G104" s="5"/>
      <c r="H104" s="5"/>
      <c r="I104" s="5"/>
      <c r="J104" s="5"/>
      <c r="K104" s="5"/>
      <c r="L104" s="5"/>
      <c r="M104" s="5"/>
      <c r="N104" s="55"/>
      <c r="O104" s="5"/>
      <c r="P104" s="5"/>
      <c r="Q104" s="5"/>
      <c r="R104" s="5"/>
      <c r="S104" s="5"/>
      <c r="T104" s="5"/>
      <c r="U104" s="5"/>
      <c r="V104" s="5"/>
      <c r="W104" s="5"/>
      <c r="X104" s="6"/>
    </row>
    <row r="105" spans="1:24" x14ac:dyDescent="0.2">
      <c r="A105" s="223" t="s">
        <v>133</v>
      </c>
      <c r="B105" s="59">
        <v>5</v>
      </c>
      <c r="C105" s="59">
        <v>1</v>
      </c>
      <c r="E105" s="60"/>
      <c r="F105" s="5"/>
      <c r="G105" s="5"/>
      <c r="H105" s="5"/>
      <c r="I105" s="5"/>
      <c r="J105" s="5"/>
      <c r="K105" s="5"/>
      <c r="L105" s="5">
        <f>SUM(L91:L104)</f>
        <v>49</v>
      </c>
      <c r="M105" s="5">
        <f>SUM(M91:M104)</f>
        <v>34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</row>
    <row r="106" spans="1:24" x14ac:dyDescent="0.2">
      <c r="A106" s="18"/>
      <c r="B106" s="5">
        <f>SUM(B91:B105)</f>
        <v>86</v>
      </c>
      <c r="C106" s="5">
        <f>SUM(C91:C105)</f>
        <v>60</v>
      </c>
      <c r="D106" s="5"/>
      <c r="E106" s="5"/>
      <c r="F106" s="5"/>
      <c r="G106" s="5"/>
      <c r="H106" s="5"/>
      <c r="I106" s="5"/>
      <c r="J106" s="5"/>
      <c r="K106" s="5"/>
      <c r="L106" s="5">
        <f>B106+L105</f>
        <v>135</v>
      </c>
      <c r="M106" s="5">
        <f>C106+M105</f>
        <v>94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</row>
  </sheetData>
  <sortState xmlns:xlrd2="http://schemas.microsoft.com/office/spreadsheetml/2017/richdata2" ref="A56:P66">
    <sortCondition ref="N56:N66"/>
  </sortState>
  <mergeCells count="2">
    <mergeCell ref="A2:W2"/>
    <mergeCell ref="C53:W53"/>
  </mergeCells>
  <pageMargins left="0.7" right="0.7" top="0.75" bottom="0.75" header="0.3" footer="0.3"/>
  <pageSetup scale="9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E704-A617-444D-ABF5-534E5994D49D}">
  <dimension ref="A2:X112"/>
  <sheetViews>
    <sheetView topLeftCell="A89" workbookViewId="0">
      <selection activeCell="W109" sqref="W109"/>
    </sheetView>
  </sheetViews>
  <sheetFormatPr baseColWidth="10" defaultRowHeight="16" x14ac:dyDescent="0.2"/>
  <cols>
    <col min="1" max="1" width="17.1640625" style="54" bestFit="1" customWidth="1"/>
    <col min="2" max="2" width="3.33203125" style="54" bestFit="1" customWidth="1"/>
    <col min="3" max="3" width="2.6640625" style="54" bestFit="1" customWidth="1"/>
    <col min="4" max="4" width="2.33203125" style="54" bestFit="1" customWidth="1"/>
    <col min="5" max="5" width="4.6640625" style="54" bestFit="1" customWidth="1"/>
    <col min="6" max="6" width="5.6640625" style="54" bestFit="1" customWidth="1"/>
    <col min="7" max="7" width="3.1640625" style="54" bestFit="1" customWidth="1"/>
    <col min="8" max="8" width="3.33203125" style="54" bestFit="1" customWidth="1"/>
    <col min="9" max="10" width="3.1640625" style="54" bestFit="1" customWidth="1"/>
    <col min="11" max="11" width="3" style="54" bestFit="1" customWidth="1"/>
    <col min="12" max="12" width="4.1640625" style="54" bestFit="1" customWidth="1"/>
    <col min="13" max="13" width="3.1640625" style="54" bestFit="1" customWidth="1"/>
    <col min="14" max="15" width="7" style="54" bestFit="1" customWidth="1"/>
    <col min="16" max="16" width="8.1640625" style="54" bestFit="1" customWidth="1"/>
    <col min="17" max="17" width="7" style="54" bestFit="1" customWidth="1"/>
    <col min="18" max="19" width="3" style="54" bestFit="1" customWidth="1"/>
    <col min="20" max="20" width="2.1640625" style="54" bestFit="1" customWidth="1"/>
    <col min="21" max="21" width="2.33203125" style="54" bestFit="1" customWidth="1"/>
    <col min="22" max="22" width="3.1640625" style="54" bestFit="1" customWidth="1"/>
    <col min="23" max="23" width="6.5" style="54" bestFit="1" customWidth="1"/>
    <col min="24" max="24" width="7" style="54" bestFit="1" customWidth="1"/>
  </cols>
  <sheetData>
    <row r="2" spans="1:24" x14ac:dyDescent="0.2">
      <c r="A2" s="297" t="s">
        <v>98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5"/>
    </row>
    <row r="3" spans="1:2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5"/>
    </row>
    <row r="4" spans="1:24" x14ac:dyDescent="0.2">
      <c r="A4" s="7" t="s">
        <v>69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70</v>
      </c>
      <c r="O4" s="7" t="s">
        <v>14</v>
      </c>
      <c r="P4" s="8" t="s">
        <v>71</v>
      </c>
      <c r="Q4" s="7" t="s">
        <v>72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8" t="s">
        <v>22</v>
      </c>
      <c r="X4" s="7" t="s">
        <v>23</v>
      </c>
    </row>
    <row r="5" spans="1:24" x14ac:dyDescent="0.2">
      <c r="A5" s="209" t="s">
        <v>121</v>
      </c>
      <c r="B5" s="73">
        <v>2</v>
      </c>
      <c r="C5" s="73">
        <v>0</v>
      </c>
      <c r="D5" s="73">
        <v>0</v>
      </c>
      <c r="E5" s="73"/>
      <c r="F5" s="73"/>
      <c r="G5" s="73"/>
      <c r="H5" s="73"/>
      <c r="I5" s="73">
        <v>1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>
        <v>3</v>
      </c>
      <c r="V5" s="73">
        <v>1</v>
      </c>
      <c r="W5" s="73"/>
      <c r="X5" s="73"/>
    </row>
    <row r="6" spans="1:24" x14ac:dyDescent="0.2">
      <c r="A6" s="217" t="s">
        <v>126</v>
      </c>
      <c r="B6" s="5">
        <v>1</v>
      </c>
      <c r="C6" s="5">
        <v>0</v>
      </c>
      <c r="D6" s="5">
        <v>0</v>
      </c>
      <c r="E6" s="5"/>
      <c r="F6" s="5"/>
      <c r="G6" s="5"/>
      <c r="H6" s="5"/>
      <c r="I6" s="5"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1</v>
      </c>
      <c r="W6" s="5"/>
      <c r="X6" s="5"/>
    </row>
    <row r="7" spans="1:24" x14ac:dyDescent="0.2">
      <c r="A7" s="195" t="s">
        <v>129</v>
      </c>
      <c r="B7" s="5">
        <v>2</v>
      </c>
      <c r="C7" s="5">
        <v>1</v>
      </c>
      <c r="D7" s="5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">
      <c r="A8" s="225" t="s">
        <v>131</v>
      </c>
      <c r="B8" s="5">
        <v>3</v>
      </c>
      <c r="C8" s="5">
        <v>0</v>
      </c>
      <c r="D8" s="5">
        <v>1</v>
      </c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v>2</v>
      </c>
      <c r="V8" s="5">
        <v>3</v>
      </c>
      <c r="W8" s="5"/>
      <c r="X8" s="5"/>
    </row>
    <row r="9" spans="1:24" x14ac:dyDescent="0.2">
      <c r="A9" s="219" t="s">
        <v>139</v>
      </c>
      <c r="B9" s="5">
        <v>1</v>
      </c>
      <c r="C9" s="5">
        <v>0</v>
      </c>
      <c r="D9" s="5">
        <v>0</v>
      </c>
      <c r="E9" s="5"/>
      <c r="F9" s="5"/>
      <c r="G9" s="5"/>
      <c r="H9" s="5"/>
      <c r="I9" s="5">
        <v>1</v>
      </c>
      <c r="J9" s="5"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1</v>
      </c>
      <c r="W9" s="5"/>
      <c r="X9" s="5"/>
    </row>
    <row r="10" spans="1:24" x14ac:dyDescent="0.2">
      <c r="A10" s="230" t="s">
        <v>140</v>
      </c>
      <c r="B10" s="5">
        <v>3</v>
      </c>
      <c r="C10" s="5">
        <v>0</v>
      </c>
      <c r="D10" s="5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1</v>
      </c>
      <c r="V10" s="5">
        <v>1</v>
      </c>
      <c r="W10" s="5"/>
      <c r="X10" s="5"/>
    </row>
    <row r="11" spans="1:24" x14ac:dyDescent="0.2">
      <c r="A11" s="225" t="s">
        <v>143</v>
      </c>
      <c r="B11" s="5">
        <v>1</v>
      </c>
      <c r="C11" s="5">
        <v>0</v>
      </c>
      <c r="D11" s="5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2</v>
      </c>
      <c r="V11" s="5">
        <v>1</v>
      </c>
      <c r="W11" s="5"/>
      <c r="X11" s="5"/>
    </row>
    <row r="12" spans="1:24" x14ac:dyDescent="0.2">
      <c r="A12" s="19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">
      <c r="A13" s="6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">
      <c r="A14" s="6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">
      <c r="A15" s="6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">
      <c r="A16" s="6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">
      <c r="A17" s="6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">
      <c r="A18" s="76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76"/>
    </row>
    <row r="19" spans="1:24" x14ac:dyDescent="0.2">
      <c r="A19" s="16" t="s">
        <v>24</v>
      </c>
      <c r="B19" s="16">
        <f t="shared" ref="B19:N19" si="0">SUM(B5:B18)</f>
        <v>13</v>
      </c>
      <c r="C19" s="16">
        <f t="shared" si="0"/>
        <v>1</v>
      </c>
      <c r="D19" s="16">
        <f t="shared" si="0"/>
        <v>2</v>
      </c>
      <c r="E19" s="16">
        <f t="shared" si="0"/>
        <v>0</v>
      </c>
      <c r="F19" s="16">
        <f t="shared" si="0"/>
        <v>0</v>
      </c>
      <c r="G19" s="16">
        <f t="shared" si="0"/>
        <v>0</v>
      </c>
      <c r="H19" s="16">
        <f t="shared" si="0"/>
        <v>1</v>
      </c>
      <c r="I19" s="16">
        <f t="shared" si="0"/>
        <v>3</v>
      </c>
      <c r="J19" s="16">
        <f t="shared" si="0"/>
        <v>1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7">
        <f>(D19+J19+K19+N19)/(B19+J19+K19+M19)</f>
        <v>0.21428571428571427</v>
      </c>
      <c r="P19" s="17">
        <f>($D19+$E19+($F19*2)+(G19*3))/$B19</f>
        <v>0.15384615384615385</v>
      </c>
      <c r="Q19" s="17">
        <f>D19/B19</f>
        <v>0.15384615384615385</v>
      </c>
      <c r="R19" s="16">
        <f>SUM(R5:R18)</f>
        <v>0</v>
      </c>
      <c r="S19" s="16">
        <f>SUM(S5:S18)</f>
        <v>0</v>
      </c>
      <c r="T19" s="16">
        <f>SUM(T5:T18)</f>
        <v>0</v>
      </c>
      <c r="U19" s="16">
        <f>SUM(U5:U18)</f>
        <v>8</v>
      </c>
      <c r="V19" s="16">
        <f>SUM(V5:V18)</f>
        <v>8</v>
      </c>
      <c r="W19" s="17">
        <f>(U19+V19)/(T19+U19+V19)</f>
        <v>1</v>
      </c>
      <c r="X19" s="17">
        <f>(D19-G19)/(B19-I19-G19+M19)</f>
        <v>0.2</v>
      </c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9"/>
      <c r="Q20" s="9"/>
      <c r="R20" s="1"/>
      <c r="S20" s="1"/>
      <c r="T20" s="1"/>
      <c r="U20" s="1"/>
      <c r="V20" s="1"/>
      <c r="W20" s="9"/>
      <c r="X20" s="9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9"/>
      <c r="P21" s="9"/>
      <c r="Q21" s="9"/>
      <c r="R21" s="1"/>
      <c r="S21" s="1"/>
      <c r="T21" s="1"/>
      <c r="U21" s="1"/>
      <c r="V21" s="1"/>
      <c r="W21" s="9"/>
      <c r="X21" s="9"/>
    </row>
    <row r="22" spans="1:24" x14ac:dyDescent="0.2">
      <c r="A22" s="297" t="s">
        <v>98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9"/>
    </row>
    <row r="23" spans="1:24" x14ac:dyDescent="0.2">
      <c r="A23" s="10" t="s">
        <v>73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9"/>
      <c r="X23" s="9"/>
    </row>
    <row r="24" spans="1:24" x14ac:dyDescent="0.2">
      <c r="A24" s="7" t="s">
        <v>69</v>
      </c>
      <c r="B24" s="7" t="s">
        <v>43</v>
      </c>
      <c r="C24" s="7" t="s">
        <v>44</v>
      </c>
      <c r="D24" s="7" t="s">
        <v>45</v>
      </c>
      <c r="E24" s="7" t="s">
        <v>53</v>
      </c>
      <c r="F24" s="7" t="s">
        <v>47</v>
      </c>
      <c r="G24" s="7" t="s">
        <v>2</v>
      </c>
      <c r="H24" s="7" t="s">
        <v>3</v>
      </c>
      <c r="I24" s="7" t="s">
        <v>8</v>
      </c>
      <c r="J24" s="7" t="s">
        <v>9</v>
      </c>
      <c r="K24" s="7" t="s">
        <v>10</v>
      </c>
      <c r="L24" s="7" t="s">
        <v>48</v>
      </c>
      <c r="M24" s="7" t="s">
        <v>49</v>
      </c>
      <c r="N24" s="7" t="s">
        <v>50</v>
      </c>
      <c r="O24" s="7" t="s">
        <v>51</v>
      </c>
      <c r="P24" s="7" t="s">
        <v>1</v>
      </c>
      <c r="Q24" s="7" t="s">
        <v>74</v>
      </c>
      <c r="R24" s="7"/>
      <c r="S24" s="1"/>
      <c r="T24" s="1"/>
      <c r="U24" s="1"/>
      <c r="V24" s="1"/>
      <c r="W24" s="9"/>
      <c r="X24" s="9"/>
    </row>
    <row r="25" spans="1:24" x14ac:dyDescent="0.2">
      <c r="R25" s="37"/>
      <c r="S25" s="1"/>
      <c r="T25" s="1"/>
      <c r="U25" s="1"/>
      <c r="V25" s="1"/>
      <c r="W25" s="9"/>
      <c r="X25" s="9"/>
    </row>
    <row r="26" spans="1:24" x14ac:dyDescent="0.2">
      <c r="A26" s="209"/>
      <c r="R26" s="5"/>
      <c r="S26" s="1"/>
      <c r="T26" s="1"/>
      <c r="U26" s="1"/>
      <c r="V26" s="1"/>
      <c r="W26" s="9"/>
      <c r="X26" s="9"/>
    </row>
    <row r="27" spans="1:24" x14ac:dyDescent="0.2">
      <c r="A27" s="213"/>
      <c r="R27" s="5"/>
      <c r="S27" s="1"/>
      <c r="T27" s="1"/>
      <c r="U27" s="1"/>
      <c r="V27" s="1"/>
      <c r="W27" s="9"/>
      <c r="X27" s="9"/>
    </row>
    <row r="28" spans="1:24" x14ac:dyDescent="0.2">
      <c r="A28" s="216"/>
      <c r="R28" s="5"/>
      <c r="S28" s="1"/>
      <c r="T28" s="1"/>
      <c r="U28" s="1"/>
      <c r="V28" s="1"/>
      <c r="W28" s="9"/>
      <c r="X28" s="9"/>
    </row>
    <row r="29" spans="1:24" x14ac:dyDescent="0.2">
      <c r="A29" s="213"/>
      <c r="R29" s="5"/>
      <c r="S29" s="1"/>
      <c r="T29" s="1"/>
      <c r="U29" s="1"/>
      <c r="V29" s="1"/>
      <c r="W29" s="9"/>
      <c r="X29" s="9"/>
    </row>
    <row r="30" spans="1:24" x14ac:dyDescent="0.2">
      <c r="A30" s="195"/>
      <c r="R30" s="5"/>
      <c r="S30" s="1"/>
      <c r="T30" s="1"/>
      <c r="U30" s="1"/>
      <c r="V30" s="1"/>
      <c r="W30" s="9"/>
      <c r="X30" s="9"/>
    </row>
    <row r="31" spans="1:24" x14ac:dyDescent="0.2">
      <c r="A31" s="225"/>
      <c r="R31" s="5"/>
      <c r="S31" s="1"/>
      <c r="T31" s="1"/>
      <c r="U31" s="1"/>
      <c r="V31" s="1"/>
      <c r="W31" s="9"/>
      <c r="X31" s="9"/>
    </row>
    <row r="32" spans="1:24" x14ac:dyDescent="0.2">
      <c r="A32" s="225"/>
      <c r="R32" s="5"/>
      <c r="S32" s="1"/>
      <c r="T32" s="1"/>
      <c r="U32" s="1"/>
      <c r="V32" s="1"/>
      <c r="W32" s="9"/>
      <c r="X32" s="9"/>
    </row>
    <row r="33" spans="1:24" x14ac:dyDescent="0.2">
      <c r="A33" s="216"/>
      <c r="B33" s="1"/>
      <c r="C33" s="1"/>
      <c r="D33" s="1"/>
      <c r="E33" s="74"/>
      <c r="F33" s="35"/>
      <c r="G33" s="1"/>
      <c r="H33" s="1"/>
      <c r="I33" s="1"/>
      <c r="J33" s="1"/>
      <c r="K33" s="1"/>
      <c r="L33" s="1"/>
      <c r="M33" s="1"/>
      <c r="N33" s="1"/>
      <c r="O33" s="1"/>
      <c r="P33" s="10"/>
      <c r="Q33" s="10"/>
      <c r="R33" s="5"/>
      <c r="S33" s="1"/>
      <c r="T33" s="1"/>
      <c r="U33" s="1"/>
      <c r="V33" s="1"/>
      <c r="W33" s="9"/>
      <c r="X33" s="9"/>
    </row>
    <row r="34" spans="1:24" x14ac:dyDescent="0.2">
      <c r="A34" s="225"/>
      <c r="B34" s="13"/>
      <c r="C34" s="13"/>
      <c r="D34" s="13"/>
      <c r="E34" s="190"/>
      <c r="F34" s="42"/>
      <c r="G34" s="13"/>
      <c r="H34" s="13"/>
      <c r="I34" s="13"/>
      <c r="J34" s="13"/>
      <c r="K34" s="13"/>
      <c r="L34" s="13"/>
      <c r="M34" s="13"/>
      <c r="N34" s="13"/>
      <c r="O34" s="13"/>
      <c r="P34" s="11"/>
      <c r="Q34" s="11"/>
      <c r="R34" s="128"/>
      <c r="S34" s="1"/>
      <c r="T34" s="1"/>
      <c r="U34" s="1"/>
      <c r="V34" s="1"/>
      <c r="W34" s="9"/>
      <c r="X34" s="9"/>
    </row>
    <row r="35" spans="1:24" x14ac:dyDescent="0.2">
      <c r="A35" s="219"/>
      <c r="B35" s="13"/>
      <c r="C35" s="13"/>
      <c r="D35" s="13"/>
      <c r="E35" s="190"/>
      <c r="F35" s="42"/>
      <c r="G35" s="13"/>
      <c r="H35" s="13"/>
      <c r="I35" s="13"/>
      <c r="J35" s="13"/>
      <c r="K35" s="13"/>
      <c r="L35" s="13"/>
      <c r="M35" s="13"/>
      <c r="N35" s="13"/>
      <c r="O35" s="13"/>
      <c r="P35" s="11"/>
      <c r="Q35" s="11"/>
      <c r="R35" s="128"/>
      <c r="S35" s="1"/>
      <c r="T35" s="1"/>
      <c r="U35" s="1"/>
      <c r="V35" s="1"/>
      <c r="W35" s="9"/>
      <c r="X35" s="9"/>
    </row>
    <row r="36" spans="1:24" x14ac:dyDescent="0.2">
      <c r="A36" s="226"/>
      <c r="B36" s="40"/>
      <c r="C36" s="40"/>
      <c r="D36" s="40"/>
      <c r="E36" s="75"/>
      <c r="F36" s="41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76"/>
      <c r="S36" s="1"/>
      <c r="T36" s="1"/>
      <c r="U36" s="1"/>
      <c r="V36" s="1"/>
      <c r="W36" s="9"/>
      <c r="X36" s="9"/>
    </row>
    <row r="37" spans="1:24" x14ac:dyDescent="0.2">
      <c r="A37" s="16" t="s">
        <v>24</v>
      </c>
      <c r="B37" s="37">
        <f t="shared" ref="B37:M37" si="1">SUM(B25:B36)</f>
        <v>0</v>
      </c>
      <c r="C37" s="37">
        <f t="shared" si="1"/>
        <v>0</v>
      </c>
      <c r="D37" s="37">
        <f t="shared" si="1"/>
        <v>0</v>
      </c>
      <c r="E37" s="38">
        <f t="shared" si="1"/>
        <v>0</v>
      </c>
      <c r="F37" s="38">
        <f t="shared" si="1"/>
        <v>0</v>
      </c>
      <c r="G37" s="37">
        <f t="shared" si="1"/>
        <v>0</v>
      </c>
      <c r="H37" s="37">
        <f t="shared" si="1"/>
        <v>0</v>
      </c>
      <c r="I37" s="37">
        <f t="shared" si="1"/>
        <v>0</v>
      </c>
      <c r="J37" s="37">
        <f t="shared" si="1"/>
        <v>0</v>
      </c>
      <c r="K37" s="37">
        <f t="shared" si="1"/>
        <v>0</v>
      </c>
      <c r="L37" s="37">
        <f t="shared" si="1"/>
        <v>0</v>
      </c>
      <c r="M37" s="37">
        <f t="shared" si="1"/>
        <v>0</v>
      </c>
      <c r="N37" s="38" t="e">
        <f>(M37*7)/F37</f>
        <v>#DIV/0!</v>
      </c>
      <c r="O37" s="38" t="e">
        <f>SUM(H37+J37+K37)/F37</f>
        <v>#DIV/0!</v>
      </c>
      <c r="P37" s="37">
        <f t="shared" ref="P37" si="2">SUM(P25:P36)</f>
        <v>0</v>
      </c>
      <c r="Q37" s="37">
        <f>SUM(Q25:Q36)</f>
        <v>0</v>
      </c>
      <c r="R37" s="73"/>
      <c r="S37" s="1"/>
      <c r="T37" s="1"/>
      <c r="U37" s="1"/>
      <c r="V37" s="1"/>
      <c r="W37" s="9"/>
      <c r="X37" s="9"/>
    </row>
    <row r="40" spans="1:2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8"/>
      <c r="Q40" s="7"/>
      <c r="R40" s="7"/>
      <c r="S40" s="7"/>
      <c r="T40" s="7"/>
      <c r="U40" s="7"/>
      <c r="V40" s="7"/>
      <c r="W40" s="8"/>
      <c r="X40" s="7"/>
    </row>
    <row r="41" spans="1:24" x14ac:dyDescent="0.2">
      <c r="A41" s="6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x14ac:dyDescent="0.2">
      <c r="A42" s="6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">
      <c r="A43" s="6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">
      <c r="A44" s="6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7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76"/>
    </row>
    <row r="46" spans="1:24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  <c r="P46" s="17"/>
      <c r="Q46" s="17"/>
      <c r="R46" s="16"/>
      <c r="S46" s="16"/>
      <c r="T46" s="16"/>
      <c r="U46" s="16"/>
      <c r="V46" s="16"/>
      <c r="W46" s="17"/>
      <c r="X46" s="17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  <c r="P47" s="9"/>
      <c r="Q47" s="9"/>
      <c r="R47" s="1"/>
      <c r="S47" s="1"/>
      <c r="T47" s="1"/>
      <c r="U47" s="1"/>
      <c r="V47" s="1"/>
      <c r="W47" s="9"/>
      <c r="X47" s="9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"/>
      <c r="P48" s="9"/>
      <c r="Q48" s="9"/>
      <c r="R48" s="1"/>
      <c r="S48" s="1"/>
      <c r="T48" s="1"/>
      <c r="U48" s="1"/>
      <c r="V48" s="1"/>
      <c r="W48" s="9"/>
      <c r="X48" s="9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9"/>
      <c r="P49" s="9"/>
      <c r="Q49" s="9"/>
      <c r="R49" s="1"/>
      <c r="S49" s="1"/>
      <c r="T49" s="1"/>
      <c r="U49" s="1"/>
      <c r="V49" s="1"/>
      <c r="W49" s="9"/>
      <c r="X49" s="9"/>
    </row>
    <row r="50" spans="1:24" x14ac:dyDescent="0.2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9"/>
      <c r="X50" s="9"/>
    </row>
    <row r="51" spans="1:2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"/>
      <c r="T51" s="1"/>
      <c r="U51" s="1"/>
      <c r="V51" s="1"/>
      <c r="W51" s="9"/>
      <c r="X51" s="9"/>
    </row>
    <row r="52" spans="1:24" x14ac:dyDescent="0.2">
      <c r="A52" s="63"/>
      <c r="B52" s="37"/>
      <c r="C52" s="37"/>
      <c r="D52" s="37"/>
      <c r="E52" s="43"/>
      <c r="F52" s="38"/>
      <c r="G52" s="37"/>
      <c r="H52" s="37"/>
      <c r="I52" s="37"/>
      <c r="J52" s="37"/>
      <c r="K52" s="37"/>
      <c r="L52" s="37"/>
      <c r="M52" s="37"/>
      <c r="N52" s="37"/>
      <c r="O52" s="38"/>
      <c r="P52" s="37"/>
      <c r="Q52" s="37"/>
      <c r="R52" s="37"/>
      <c r="S52" s="1"/>
      <c r="T52" s="1"/>
      <c r="U52" s="1"/>
      <c r="V52" s="1"/>
      <c r="W52" s="9"/>
      <c r="X52" s="9"/>
    </row>
    <row r="53" spans="1:24" x14ac:dyDescent="0.2">
      <c r="A53" s="195"/>
      <c r="B53" s="1"/>
      <c r="C53" s="1"/>
      <c r="D53" s="1"/>
      <c r="E53" s="74"/>
      <c r="F53" s="35"/>
      <c r="G53" s="1"/>
      <c r="H53" s="1"/>
      <c r="I53" s="1"/>
      <c r="J53" s="1"/>
      <c r="K53" s="1"/>
      <c r="L53" s="1"/>
      <c r="M53" s="1"/>
      <c r="N53" s="35"/>
      <c r="O53" s="1"/>
      <c r="P53" s="10"/>
      <c r="Q53" s="10"/>
      <c r="R53" s="5"/>
      <c r="S53" s="1"/>
      <c r="T53" s="1"/>
      <c r="U53" s="1"/>
      <c r="V53" s="1"/>
      <c r="W53" s="9"/>
      <c r="X53" s="9"/>
    </row>
    <row r="54" spans="1:24" x14ac:dyDescent="0.2">
      <c r="A54" s="227"/>
      <c r="B54" s="1"/>
      <c r="C54" s="1"/>
      <c r="D54" s="1"/>
      <c r="E54" s="74"/>
      <c r="F54" s="35"/>
      <c r="G54" s="1"/>
      <c r="H54" s="1"/>
      <c r="I54" s="1"/>
      <c r="J54" s="1"/>
      <c r="K54" s="1"/>
      <c r="L54" s="1"/>
      <c r="M54" s="1"/>
      <c r="N54" s="1"/>
      <c r="O54" s="1"/>
      <c r="P54" s="10"/>
      <c r="Q54" s="10"/>
      <c r="R54" s="5"/>
      <c r="S54" s="1"/>
      <c r="T54" s="1"/>
      <c r="U54" s="1"/>
      <c r="V54" s="1"/>
      <c r="W54" s="9"/>
      <c r="X54" s="9"/>
    </row>
    <row r="55" spans="1:24" x14ac:dyDescent="0.2">
      <c r="A55" s="82"/>
      <c r="B55" s="1"/>
      <c r="C55" s="1"/>
      <c r="D55" s="1"/>
      <c r="E55" s="74"/>
      <c r="F55" s="35"/>
      <c r="G55" s="1"/>
      <c r="H55" s="1"/>
      <c r="I55" s="1"/>
      <c r="J55" s="1"/>
      <c r="K55" s="1"/>
      <c r="L55" s="1"/>
      <c r="M55" s="1"/>
      <c r="N55" s="1"/>
      <c r="O55" s="1"/>
      <c r="P55" s="10"/>
      <c r="Q55" s="10"/>
      <c r="R55" s="5"/>
      <c r="S55" s="1"/>
      <c r="T55" s="1"/>
      <c r="U55" s="1"/>
      <c r="V55" s="1"/>
      <c r="W55" s="9"/>
      <c r="X55" s="9"/>
    </row>
    <row r="56" spans="1:24" x14ac:dyDescent="0.2">
      <c r="A56" s="63"/>
      <c r="B56" s="1"/>
      <c r="C56" s="1"/>
      <c r="D56" s="1"/>
      <c r="E56" s="74"/>
      <c r="F56" s="35"/>
      <c r="G56" s="1"/>
      <c r="H56" s="1"/>
      <c r="I56" s="1"/>
      <c r="J56" s="1"/>
      <c r="K56" s="1"/>
      <c r="L56" s="1"/>
      <c r="M56" s="1"/>
      <c r="N56" s="1"/>
      <c r="O56" s="1"/>
      <c r="P56" s="10"/>
      <c r="Q56" s="10"/>
      <c r="R56" s="5"/>
      <c r="S56" s="1"/>
      <c r="T56" s="1"/>
      <c r="U56" s="1"/>
      <c r="V56" s="1"/>
      <c r="W56" s="9"/>
      <c r="X56" s="9"/>
    </row>
    <row r="57" spans="1:24" x14ac:dyDescent="0.2">
      <c r="A57" s="63"/>
      <c r="B57" s="1"/>
      <c r="C57" s="1"/>
      <c r="D57" s="1"/>
      <c r="E57" s="74"/>
      <c r="F57" s="35"/>
      <c r="G57" s="1"/>
      <c r="H57" s="1"/>
      <c r="I57" s="1"/>
      <c r="J57" s="1"/>
      <c r="K57" s="1"/>
      <c r="L57" s="1"/>
      <c r="M57" s="1"/>
      <c r="N57" s="1"/>
      <c r="O57" s="1"/>
      <c r="P57" s="10"/>
      <c r="Q57" s="10"/>
      <c r="R57" s="5"/>
      <c r="S57" s="1"/>
      <c r="T57" s="1"/>
      <c r="U57" s="1"/>
      <c r="V57" s="1"/>
      <c r="W57" s="9"/>
      <c r="X57" s="9"/>
    </row>
    <row r="58" spans="1:24" x14ac:dyDescent="0.2">
      <c r="A58" s="63"/>
      <c r="B58" s="1"/>
      <c r="C58" s="1"/>
      <c r="D58" s="1"/>
      <c r="E58" s="74"/>
      <c r="F58" s="35"/>
      <c r="G58" s="1"/>
      <c r="H58" s="1"/>
      <c r="I58" s="1"/>
      <c r="J58" s="1"/>
      <c r="K58" s="1"/>
      <c r="L58" s="1"/>
      <c r="M58" s="1"/>
      <c r="N58" s="1"/>
      <c r="O58" s="1"/>
      <c r="P58" s="10"/>
      <c r="Q58" s="10"/>
      <c r="R58" s="5"/>
      <c r="S58" s="1"/>
      <c r="T58" s="1"/>
      <c r="U58" s="1"/>
      <c r="V58" s="1"/>
      <c r="W58" s="9"/>
      <c r="X58" s="9"/>
    </row>
    <row r="59" spans="1:24" x14ac:dyDescent="0.2">
      <c r="A59" s="1"/>
      <c r="B59" s="1"/>
      <c r="C59" s="1"/>
      <c r="D59" s="1"/>
      <c r="E59" s="74"/>
      <c r="F59" s="35"/>
      <c r="G59" s="1"/>
      <c r="H59" s="1"/>
      <c r="I59" s="1"/>
      <c r="J59" s="1"/>
      <c r="K59" s="1"/>
      <c r="L59" s="1"/>
      <c r="M59" s="1"/>
      <c r="N59" s="1"/>
      <c r="O59" s="1"/>
      <c r="P59" s="10"/>
      <c r="Q59" s="10"/>
      <c r="R59" s="5"/>
      <c r="S59" s="1"/>
      <c r="T59" s="1"/>
      <c r="U59" s="1"/>
      <c r="V59" s="1"/>
      <c r="W59" s="9"/>
      <c r="X59" s="9"/>
    </row>
    <row r="60" spans="1:24" x14ac:dyDescent="0.2">
      <c r="A60" s="40"/>
      <c r="B60" s="40"/>
      <c r="C60" s="40"/>
      <c r="D60" s="40"/>
      <c r="E60" s="75"/>
      <c r="F60" s="41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76"/>
      <c r="S60" s="1"/>
      <c r="T60" s="1"/>
      <c r="U60" s="1"/>
      <c r="V60" s="1"/>
      <c r="W60" s="9"/>
      <c r="X60" s="9"/>
    </row>
    <row r="61" spans="1:24" x14ac:dyDescent="0.2">
      <c r="A61" s="16"/>
      <c r="B61" s="37"/>
      <c r="C61" s="37"/>
      <c r="D61" s="37"/>
      <c r="E61" s="37"/>
      <c r="F61" s="38"/>
      <c r="G61" s="37"/>
      <c r="H61" s="37"/>
      <c r="I61" s="37"/>
      <c r="J61" s="37"/>
      <c r="K61" s="37"/>
      <c r="L61" s="37"/>
      <c r="M61" s="37"/>
      <c r="N61" s="38"/>
      <c r="O61" s="38"/>
      <c r="P61" s="37"/>
      <c r="Q61" s="37"/>
      <c r="R61" s="73"/>
      <c r="S61" s="1"/>
      <c r="T61" s="1"/>
      <c r="U61" s="1"/>
      <c r="V61" s="1"/>
      <c r="W61" s="9"/>
      <c r="X61" s="9"/>
    </row>
    <row r="64" spans="1:24" x14ac:dyDescent="0.2">
      <c r="A64" s="54" t="s">
        <v>88</v>
      </c>
    </row>
    <row r="65" spans="1:24" x14ac:dyDescent="0.2">
      <c r="A65" s="7" t="s">
        <v>69</v>
      </c>
      <c r="B65" s="7" t="s">
        <v>1</v>
      </c>
      <c r="C65" s="7" t="s">
        <v>2</v>
      </c>
      <c r="D65" s="7" t="s">
        <v>3</v>
      </c>
      <c r="E65" s="7" t="s">
        <v>4</v>
      </c>
      <c r="F65" s="7" t="s">
        <v>5</v>
      </c>
      <c r="G65" s="7" t="s">
        <v>6</v>
      </c>
      <c r="H65" s="7" t="s">
        <v>7</v>
      </c>
      <c r="I65" s="7" t="s">
        <v>8</v>
      </c>
      <c r="J65" s="7" t="s">
        <v>9</v>
      </c>
      <c r="K65" s="7" t="s">
        <v>10</v>
      </c>
      <c r="L65" s="7" t="s">
        <v>11</v>
      </c>
      <c r="M65" s="7" t="s">
        <v>12</v>
      </c>
      <c r="N65" s="7" t="s">
        <v>70</v>
      </c>
      <c r="O65" s="7" t="s">
        <v>14</v>
      </c>
      <c r="P65" s="8" t="s">
        <v>71</v>
      </c>
      <c r="Q65" s="7" t="s">
        <v>72</v>
      </c>
      <c r="R65" s="7" t="s">
        <v>17</v>
      </c>
      <c r="S65" s="7" t="s">
        <v>18</v>
      </c>
      <c r="T65" s="7" t="s">
        <v>19</v>
      </c>
      <c r="U65" s="7" t="s">
        <v>20</v>
      </c>
      <c r="V65" s="7" t="s">
        <v>21</v>
      </c>
      <c r="W65" s="8" t="s">
        <v>22</v>
      </c>
      <c r="X65" s="7" t="s">
        <v>23</v>
      </c>
    </row>
    <row r="66" spans="1:24" x14ac:dyDescent="0.2">
      <c r="A66" s="213" t="s">
        <v>116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>
        <v>1</v>
      </c>
      <c r="V66" s="73"/>
      <c r="W66" s="73"/>
      <c r="X66" s="73"/>
    </row>
    <row r="67" spans="1:24" x14ac:dyDescent="0.2">
      <c r="A67" s="215" t="s">
        <v>122</v>
      </c>
      <c r="B67" s="5">
        <v>1</v>
      </c>
      <c r="C67" s="5">
        <v>0</v>
      </c>
      <c r="D67" s="5">
        <v>0</v>
      </c>
      <c r="E67" s="5"/>
      <c r="F67" s="5"/>
      <c r="G67" s="5"/>
      <c r="H67" s="5"/>
      <c r="I67" s="5">
        <v>1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">
      <c r="A68" s="213" t="s">
        <v>123</v>
      </c>
      <c r="B68" s="5">
        <v>3</v>
      </c>
      <c r="C68" s="5">
        <v>0</v>
      </c>
      <c r="D68" s="5">
        <v>2</v>
      </c>
      <c r="E68" s="5">
        <v>1</v>
      </c>
      <c r="F68" s="5">
        <v>1</v>
      </c>
      <c r="G68" s="5"/>
      <c r="H68" s="5">
        <v>3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">
      <c r="A69" s="215" t="s">
        <v>125</v>
      </c>
      <c r="B69" s="5">
        <v>1</v>
      </c>
      <c r="C69" s="5">
        <v>0</v>
      </c>
      <c r="D69" s="5">
        <v>0</v>
      </c>
      <c r="E69" s="5"/>
      <c r="F69" s="5"/>
      <c r="G69" s="5"/>
      <c r="H69" s="5"/>
      <c r="I69" s="5">
        <v>1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">
      <c r="A70" s="216" t="s">
        <v>129</v>
      </c>
      <c r="B70" s="5">
        <v>0</v>
      </c>
      <c r="C70" s="5">
        <v>0</v>
      </c>
      <c r="D70" s="5">
        <v>0</v>
      </c>
      <c r="E70" s="5"/>
      <c r="F70" s="5"/>
      <c r="G70" s="5"/>
      <c r="H70" s="5"/>
      <c r="I70" s="5"/>
      <c r="J70" s="5">
        <v>1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">
      <c r="A71" s="213" t="s">
        <v>119</v>
      </c>
      <c r="B71" s="5">
        <v>1</v>
      </c>
      <c r="C71" s="5">
        <v>0</v>
      </c>
      <c r="D71" s="5">
        <v>0</v>
      </c>
      <c r="E71" s="5"/>
      <c r="F71" s="5"/>
      <c r="G71" s="5"/>
      <c r="H71" s="5"/>
      <c r="I71" s="5">
        <v>1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">
      <c r="A72" s="213" t="s">
        <v>131</v>
      </c>
      <c r="B72" s="5">
        <v>1</v>
      </c>
      <c r="C72" s="5">
        <v>1</v>
      </c>
      <c r="D72" s="5">
        <v>0</v>
      </c>
      <c r="E72" s="5"/>
      <c r="F72" s="5"/>
      <c r="G72" s="5"/>
      <c r="H72" s="5"/>
      <c r="I72" s="5"/>
      <c r="J72" s="5">
        <v>1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v>2</v>
      </c>
      <c r="V72" s="5">
        <v>1</v>
      </c>
      <c r="W72" s="5"/>
      <c r="X72" s="5"/>
    </row>
    <row r="73" spans="1:24" x14ac:dyDescent="0.2">
      <c r="A73" s="230" t="s">
        <v>140</v>
      </c>
      <c r="B73" s="5">
        <v>2</v>
      </c>
      <c r="C73" s="5">
        <v>0</v>
      </c>
      <c r="D73" s="5">
        <v>0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v>2</v>
      </c>
      <c r="V73" s="5">
        <v>3</v>
      </c>
      <c r="W73" s="5"/>
      <c r="X73" s="5"/>
    </row>
    <row r="74" spans="1:24" x14ac:dyDescent="0.2">
      <c r="A74" s="219" t="s">
        <v>129</v>
      </c>
      <c r="B74" s="5">
        <v>0</v>
      </c>
      <c r="C74" s="5">
        <v>1</v>
      </c>
      <c r="D74" s="5">
        <v>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>
        <v>1</v>
      </c>
      <c r="S74" s="5"/>
      <c r="T74" s="5"/>
      <c r="U74" s="5"/>
      <c r="V74" s="5"/>
      <c r="W74" s="5"/>
      <c r="X74" s="5"/>
    </row>
    <row r="75" spans="1:24" x14ac:dyDescent="0.2">
      <c r="A75" s="225" t="s">
        <v>145</v>
      </c>
      <c r="B75" s="5">
        <v>0</v>
      </c>
      <c r="C75" s="5">
        <v>1</v>
      </c>
      <c r="D75" s="5">
        <v>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">
      <c r="A76" s="23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x14ac:dyDescent="0.2">
      <c r="A77" s="76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76"/>
    </row>
    <row r="78" spans="1:24" x14ac:dyDescent="0.2">
      <c r="A78" s="16" t="s">
        <v>24</v>
      </c>
      <c r="B78" s="16">
        <f t="shared" ref="B78:N78" si="3">SUM(B66:B77)</f>
        <v>9</v>
      </c>
      <c r="C78" s="16">
        <f t="shared" si="3"/>
        <v>3</v>
      </c>
      <c r="D78" s="16">
        <f t="shared" si="3"/>
        <v>2</v>
      </c>
      <c r="E78" s="16">
        <f t="shared" si="3"/>
        <v>1</v>
      </c>
      <c r="F78" s="16">
        <f t="shared" si="3"/>
        <v>1</v>
      </c>
      <c r="G78" s="16">
        <f t="shared" si="3"/>
        <v>0</v>
      </c>
      <c r="H78" s="16">
        <f t="shared" si="3"/>
        <v>3</v>
      </c>
      <c r="I78" s="16">
        <f t="shared" si="3"/>
        <v>3</v>
      </c>
      <c r="J78" s="16">
        <f t="shared" si="3"/>
        <v>2</v>
      </c>
      <c r="K78" s="16">
        <f t="shared" si="3"/>
        <v>0</v>
      </c>
      <c r="L78" s="16">
        <f t="shared" si="3"/>
        <v>0</v>
      </c>
      <c r="M78" s="16">
        <f t="shared" si="3"/>
        <v>0</v>
      </c>
      <c r="N78" s="16">
        <f t="shared" si="3"/>
        <v>0</v>
      </c>
      <c r="O78" s="17">
        <f>(D78+J78+K78+N78)/(B78+J78+K78+M78)</f>
        <v>0.36363636363636365</v>
      </c>
      <c r="P78" s="17">
        <f>($D78+$E78+($F78*2)+(G78*3))/$B78</f>
        <v>0.55555555555555558</v>
      </c>
      <c r="Q78" s="17">
        <f>D78/B78</f>
        <v>0.22222222222222221</v>
      </c>
      <c r="R78" s="16">
        <f>SUM(R66:R77)</f>
        <v>1</v>
      </c>
      <c r="S78" s="16">
        <f>SUM(S66:S77)</f>
        <v>0</v>
      </c>
      <c r="T78" s="16">
        <f>SUM(T66:T77)</f>
        <v>0</v>
      </c>
      <c r="U78" s="16">
        <f>SUM(U66:U77)</f>
        <v>5</v>
      </c>
      <c r="V78" s="16">
        <f>SUM(V66:V77)</f>
        <v>4</v>
      </c>
      <c r="W78" s="17">
        <f>(U78+V78)/(T78+U78+V78)</f>
        <v>1</v>
      </c>
      <c r="X78" s="17">
        <f>(D78-G78)/(B78-I78-G78+M78)</f>
        <v>0.33333333333333331</v>
      </c>
    </row>
    <row r="81" spans="1:24" x14ac:dyDescent="0.2">
      <c r="A81" s="54" t="s">
        <v>88</v>
      </c>
    </row>
    <row r="82" spans="1:24" x14ac:dyDescent="0.2">
      <c r="A82" s="10" t="s">
        <v>73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9"/>
      <c r="X82" s="9"/>
    </row>
    <row r="83" spans="1:24" x14ac:dyDescent="0.2">
      <c r="A83" s="7" t="s">
        <v>69</v>
      </c>
      <c r="B83" s="7" t="s">
        <v>43</v>
      </c>
      <c r="C83" s="7" t="s">
        <v>44</v>
      </c>
      <c r="D83" s="7" t="s">
        <v>45</v>
      </c>
      <c r="E83" s="7" t="s">
        <v>53</v>
      </c>
      <c r="F83" s="7" t="s">
        <v>47</v>
      </c>
      <c r="G83" s="7" t="s">
        <v>2</v>
      </c>
      <c r="H83" s="7" t="s">
        <v>3</v>
      </c>
      <c r="I83" s="7" t="s">
        <v>8</v>
      </c>
      <c r="J83" s="7" t="s">
        <v>9</v>
      </c>
      <c r="K83" s="7" t="s">
        <v>10</v>
      </c>
      <c r="L83" s="7" t="s">
        <v>48</v>
      </c>
      <c r="M83" s="7" t="s">
        <v>49</v>
      </c>
      <c r="N83" s="7" t="s">
        <v>50</v>
      </c>
      <c r="O83" s="7" t="s">
        <v>51</v>
      </c>
      <c r="P83" s="7" t="s">
        <v>1</v>
      </c>
      <c r="Q83" s="7" t="s">
        <v>74</v>
      </c>
      <c r="R83" s="7"/>
      <c r="S83" s="1"/>
      <c r="T83" s="1"/>
      <c r="U83" s="1"/>
      <c r="V83" s="1"/>
      <c r="W83" s="9"/>
      <c r="X83" s="9"/>
    </row>
    <row r="84" spans="1:24" x14ac:dyDescent="0.2">
      <c r="A84" s="63" t="s">
        <v>116</v>
      </c>
      <c r="B84" s="37">
        <v>1</v>
      </c>
      <c r="C84" s="37"/>
      <c r="D84" s="37"/>
      <c r="E84" s="43"/>
      <c r="F84" s="38">
        <v>1</v>
      </c>
      <c r="G84" s="37">
        <v>0</v>
      </c>
      <c r="H84" s="37">
        <v>1</v>
      </c>
      <c r="I84" s="37">
        <v>2</v>
      </c>
      <c r="J84" s="37">
        <v>1</v>
      </c>
      <c r="K84" s="37"/>
      <c r="L84" s="37"/>
      <c r="M84" s="37">
        <v>0</v>
      </c>
      <c r="N84" s="37"/>
      <c r="O84" s="38"/>
      <c r="P84" s="37">
        <v>5</v>
      </c>
      <c r="Q84" s="37">
        <v>21</v>
      </c>
      <c r="R84" s="37"/>
      <c r="S84" s="1"/>
      <c r="T84" s="1"/>
      <c r="U84" s="1"/>
      <c r="V84" s="1"/>
      <c r="W84" s="9"/>
      <c r="X84" s="9"/>
    </row>
    <row r="85" spans="1:24" x14ac:dyDescent="0.2">
      <c r="A85" s="213" t="s">
        <v>123</v>
      </c>
      <c r="B85" s="1">
        <v>1</v>
      </c>
      <c r="C85" s="1">
        <v>1</v>
      </c>
      <c r="D85" s="1"/>
      <c r="E85" s="74"/>
      <c r="F85" s="35">
        <v>3</v>
      </c>
      <c r="G85" s="1">
        <v>0</v>
      </c>
      <c r="H85" s="1">
        <v>0</v>
      </c>
      <c r="I85" s="1">
        <v>7</v>
      </c>
      <c r="J85" s="1">
        <v>0</v>
      </c>
      <c r="K85" s="1"/>
      <c r="L85" s="1"/>
      <c r="M85" s="1">
        <v>0</v>
      </c>
      <c r="N85" s="35"/>
      <c r="O85" s="1"/>
      <c r="P85" s="10">
        <v>9</v>
      </c>
      <c r="Q85" s="10">
        <v>36</v>
      </c>
      <c r="R85" s="5"/>
      <c r="S85" s="1"/>
      <c r="T85" s="1"/>
      <c r="U85" s="1"/>
      <c r="V85" s="1"/>
      <c r="W85" s="9"/>
      <c r="X85" s="9"/>
    </row>
    <row r="86" spans="1:24" x14ac:dyDescent="0.2">
      <c r="A86" s="215" t="s">
        <v>125</v>
      </c>
      <c r="B86" s="1">
        <v>1</v>
      </c>
      <c r="C86" s="1"/>
      <c r="D86" s="1">
        <v>1</v>
      </c>
      <c r="E86" s="74"/>
      <c r="F86" s="35">
        <v>2.67</v>
      </c>
      <c r="G86" s="1">
        <v>3</v>
      </c>
      <c r="H86" s="1">
        <v>3</v>
      </c>
      <c r="I86" s="1">
        <v>2</v>
      </c>
      <c r="J86" s="1">
        <v>1</v>
      </c>
      <c r="K86" s="1"/>
      <c r="L86" s="1"/>
      <c r="M86" s="1">
        <v>1</v>
      </c>
      <c r="N86" s="1"/>
      <c r="O86" s="1"/>
      <c r="P86" s="10">
        <v>13</v>
      </c>
      <c r="Q86" s="10">
        <v>57</v>
      </c>
      <c r="R86" s="5"/>
      <c r="S86" s="1"/>
      <c r="T86" s="1"/>
      <c r="U86" s="1"/>
      <c r="V86" s="1"/>
      <c r="W86" s="9"/>
      <c r="X86" s="9"/>
    </row>
    <row r="87" spans="1:24" x14ac:dyDescent="0.2">
      <c r="A87" s="216" t="s">
        <v>129</v>
      </c>
      <c r="B87" s="1">
        <v>1</v>
      </c>
      <c r="C87" s="1"/>
      <c r="D87" s="1"/>
      <c r="E87" s="74"/>
      <c r="F87" s="35">
        <v>1</v>
      </c>
      <c r="G87" s="1">
        <v>0</v>
      </c>
      <c r="H87" s="1">
        <v>1</v>
      </c>
      <c r="I87" s="1">
        <v>2</v>
      </c>
      <c r="J87" s="1"/>
      <c r="K87" s="1"/>
      <c r="L87" s="1"/>
      <c r="M87" s="1">
        <v>0</v>
      </c>
      <c r="N87" s="1"/>
      <c r="O87" s="1"/>
      <c r="P87" s="10">
        <v>4</v>
      </c>
      <c r="Q87" s="10">
        <v>18</v>
      </c>
      <c r="R87" s="5"/>
      <c r="S87" s="1"/>
      <c r="T87" s="1"/>
      <c r="U87" s="1"/>
      <c r="V87" s="1"/>
      <c r="W87" s="9"/>
      <c r="X87" s="9"/>
    </row>
    <row r="88" spans="1:24" x14ac:dyDescent="0.2">
      <c r="A88" s="213" t="s">
        <v>131</v>
      </c>
      <c r="B88" s="1">
        <v>1</v>
      </c>
      <c r="C88" s="1"/>
      <c r="D88" s="1"/>
      <c r="E88" s="74"/>
      <c r="F88" s="35">
        <v>2</v>
      </c>
      <c r="G88" s="1">
        <v>0</v>
      </c>
      <c r="H88" s="1">
        <v>2</v>
      </c>
      <c r="I88" s="1"/>
      <c r="J88" s="1">
        <v>3</v>
      </c>
      <c r="K88" s="1"/>
      <c r="L88" s="1"/>
      <c r="M88" s="1">
        <v>0</v>
      </c>
      <c r="N88" s="1"/>
      <c r="O88" s="1"/>
      <c r="P88" s="10">
        <v>7</v>
      </c>
      <c r="Q88" s="10">
        <v>29</v>
      </c>
      <c r="R88" s="5"/>
      <c r="S88" s="1"/>
      <c r="T88" s="1"/>
      <c r="U88" s="1"/>
      <c r="V88" s="1"/>
      <c r="W88" s="9"/>
      <c r="X88" s="9"/>
    </row>
    <row r="89" spans="1:24" x14ac:dyDescent="0.2">
      <c r="A89" s="225"/>
      <c r="B89" s="1"/>
      <c r="C89" s="1"/>
      <c r="D89" s="1"/>
      <c r="E89" s="74"/>
      <c r="F89" s="35"/>
      <c r="G89" s="1"/>
      <c r="H89" s="1"/>
      <c r="I89" s="1"/>
      <c r="J89" s="1"/>
      <c r="K89" s="1"/>
      <c r="L89" s="1"/>
      <c r="M89" s="1"/>
      <c r="N89" s="1"/>
      <c r="O89" s="1"/>
      <c r="P89" s="10"/>
      <c r="Q89" s="10"/>
      <c r="R89" s="5"/>
      <c r="S89" s="1"/>
      <c r="T89" s="1"/>
      <c r="U89" s="1"/>
      <c r="V89" s="1"/>
      <c r="W89" s="9"/>
      <c r="X89" s="9"/>
    </row>
    <row r="90" spans="1:24" x14ac:dyDescent="0.2">
      <c r="A90" s="230"/>
      <c r="B90" s="1"/>
      <c r="C90" s="1"/>
      <c r="D90" s="1"/>
      <c r="E90" s="74"/>
      <c r="F90" s="35"/>
      <c r="G90" s="1"/>
      <c r="H90" s="1"/>
      <c r="I90" s="1"/>
      <c r="J90" s="1"/>
      <c r="K90" s="1"/>
      <c r="L90" s="1"/>
      <c r="M90" s="1"/>
      <c r="N90" s="1"/>
      <c r="O90" s="1"/>
      <c r="P90" s="10"/>
      <c r="Q90" s="10"/>
      <c r="R90" s="5"/>
      <c r="S90" s="1"/>
      <c r="T90" s="1"/>
      <c r="U90" s="1"/>
      <c r="V90" s="1"/>
      <c r="W90" s="9"/>
      <c r="X90" s="9"/>
    </row>
    <row r="91" spans="1:24" x14ac:dyDescent="0.2">
      <c r="A91" s="1"/>
      <c r="B91" s="1"/>
      <c r="C91" s="1"/>
      <c r="D91" s="1"/>
      <c r="E91" s="74"/>
      <c r="F91" s="35"/>
      <c r="G91" s="1"/>
      <c r="H91" s="1"/>
      <c r="I91" s="1"/>
      <c r="J91" s="1"/>
      <c r="K91" s="1"/>
      <c r="L91" s="1"/>
      <c r="M91" s="1"/>
      <c r="N91" s="1"/>
      <c r="O91" s="1"/>
      <c r="P91" s="10"/>
      <c r="Q91" s="10"/>
      <c r="R91" s="5"/>
      <c r="S91" s="1"/>
      <c r="T91" s="1"/>
      <c r="U91" s="1"/>
      <c r="V91" s="1"/>
      <c r="W91" s="9"/>
      <c r="X91" s="9"/>
    </row>
    <row r="92" spans="1:24" x14ac:dyDescent="0.2">
      <c r="A92" s="40"/>
      <c r="B92" s="40"/>
      <c r="C92" s="40"/>
      <c r="D92" s="40"/>
      <c r="E92" s="75"/>
      <c r="F92" s="41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76"/>
      <c r="S92" s="1"/>
      <c r="T92" s="1"/>
      <c r="U92" s="1"/>
      <c r="V92" s="1"/>
      <c r="W92" s="9"/>
      <c r="X92" s="9"/>
    </row>
    <row r="93" spans="1:24" x14ac:dyDescent="0.2">
      <c r="A93" s="16" t="s">
        <v>24</v>
      </c>
      <c r="B93" s="37">
        <f t="shared" ref="B93:M93" si="4">SUM(B84:B92)</f>
        <v>5</v>
      </c>
      <c r="C93" s="37">
        <f t="shared" si="4"/>
        <v>1</v>
      </c>
      <c r="D93" s="37">
        <f t="shared" si="4"/>
        <v>1</v>
      </c>
      <c r="E93" s="37">
        <f t="shared" si="4"/>
        <v>0</v>
      </c>
      <c r="F93" s="38">
        <f t="shared" si="4"/>
        <v>9.67</v>
      </c>
      <c r="G93" s="37">
        <f t="shared" si="4"/>
        <v>3</v>
      </c>
      <c r="H93" s="37">
        <f t="shared" si="4"/>
        <v>7</v>
      </c>
      <c r="I93" s="37">
        <f t="shared" si="4"/>
        <v>13</v>
      </c>
      <c r="J93" s="37">
        <f t="shared" si="4"/>
        <v>5</v>
      </c>
      <c r="K93" s="37">
        <f t="shared" si="4"/>
        <v>0</v>
      </c>
      <c r="L93" s="37">
        <f t="shared" si="4"/>
        <v>0</v>
      </c>
      <c r="M93" s="37">
        <f t="shared" si="4"/>
        <v>1</v>
      </c>
      <c r="N93" s="38">
        <f>(M93*7)/F93</f>
        <v>0.72388831437435364</v>
      </c>
      <c r="O93" s="38">
        <f>SUM(H93+J93+K93)/F93</f>
        <v>1.2409513960703207</v>
      </c>
      <c r="P93" s="37">
        <f t="shared" ref="P93" si="5">SUM(P84:P92)</f>
        <v>38</v>
      </c>
      <c r="Q93" s="37">
        <f>SUM(Q84:Q92)</f>
        <v>161</v>
      </c>
      <c r="R93" s="73"/>
      <c r="S93" s="1"/>
      <c r="T93" s="1"/>
      <c r="U93" s="1"/>
      <c r="V93" s="1"/>
      <c r="W93" s="9"/>
      <c r="X93" s="9"/>
    </row>
    <row r="96" spans="1:24" x14ac:dyDescent="0.2">
      <c r="A96" s="54" t="s">
        <v>115</v>
      </c>
    </row>
    <row r="97" spans="1:24" x14ac:dyDescent="0.2">
      <c r="A97" s="7" t="s">
        <v>69</v>
      </c>
      <c r="B97" s="7" t="s">
        <v>1</v>
      </c>
      <c r="C97" s="7" t="s">
        <v>2</v>
      </c>
      <c r="D97" s="7" t="s">
        <v>3</v>
      </c>
      <c r="E97" s="7" t="s">
        <v>4</v>
      </c>
      <c r="F97" s="7" t="s">
        <v>5</v>
      </c>
      <c r="G97" s="7" t="s">
        <v>6</v>
      </c>
      <c r="H97" s="7" t="s">
        <v>7</v>
      </c>
      <c r="I97" s="7" t="s">
        <v>8</v>
      </c>
      <c r="J97" s="7" t="s">
        <v>9</v>
      </c>
      <c r="K97" s="7" t="s">
        <v>10</v>
      </c>
      <c r="L97" s="7" t="s">
        <v>11</v>
      </c>
      <c r="M97" s="7" t="s">
        <v>12</v>
      </c>
      <c r="N97" s="7" t="s">
        <v>70</v>
      </c>
      <c r="O97" s="7" t="s">
        <v>14</v>
      </c>
      <c r="P97" s="8" t="s">
        <v>71</v>
      </c>
      <c r="Q97" s="7" t="s">
        <v>72</v>
      </c>
      <c r="R97" s="7" t="s">
        <v>17</v>
      </c>
      <c r="S97" s="7" t="s">
        <v>18</v>
      </c>
      <c r="T97" s="7" t="s">
        <v>19</v>
      </c>
      <c r="U97" s="7" t="s">
        <v>20</v>
      </c>
      <c r="V97" s="7" t="s">
        <v>21</v>
      </c>
      <c r="W97" s="8" t="s">
        <v>22</v>
      </c>
      <c r="X97" s="7" t="s">
        <v>23</v>
      </c>
    </row>
    <row r="98" spans="1:24" x14ac:dyDescent="0.2">
      <c r="A98" s="213" t="s">
        <v>113</v>
      </c>
      <c r="B98" s="73">
        <v>1</v>
      </c>
      <c r="C98" s="73">
        <v>0</v>
      </c>
      <c r="D98" s="73">
        <v>1</v>
      </c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</row>
    <row r="99" spans="1:24" x14ac:dyDescent="0.2">
      <c r="A99" s="218" t="s">
        <v>118</v>
      </c>
      <c r="B99" s="5">
        <v>1</v>
      </c>
      <c r="C99" s="5">
        <v>0</v>
      </c>
      <c r="D99" s="5">
        <v>0</v>
      </c>
      <c r="E99" s="5"/>
      <c r="F99" s="5"/>
      <c r="G99" s="5"/>
      <c r="H99" s="5"/>
      <c r="I99" s="5">
        <v>1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x14ac:dyDescent="0.2">
      <c r="A100" s="215" t="s">
        <v>122</v>
      </c>
      <c r="B100" s="5">
        <v>1</v>
      </c>
      <c r="C100" s="5">
        <v>0</v>
      </c>
      <c r="D100" s="5">
        <v>1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x14ac:dyDescent="0.2">
      <c r="A101" s="228" t="s">
        <v>123</v>
      </c>
      <c r="B101" s="5">
        <v>2</v>
      </c>
      <c r="C101" s="5">
        <v>0</v>
      </c>
      <c r="D101" s="5">
        <v>1</v>
      </c>
      <c r="E101" s="5"/>
      <c r="F101" s="5"/>
      <c r="G101" s="5"/>
      <c r="H101" s="5"/>
      <c r="I101" s="5"/>
      <c r="J101" s="5">
        <v>1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x14ac:dyDescent="0.2">
      <c r="A102" s="217" t="s">
        <v>126</v>
      </c>
      <c r="B102" s="5">
        <v>1</v>
      </c>
      <c r="C102" s="5">
        <v>0</v>
      </c>
      <c r="D102" s="5">
        <v>0</v>
      </c>
      <c r="E102" s="5"/>
      <c r="F102" s="5"/>
      <c r="G102" s="5"/>
      <c r="H102" s="5"/>
      <c r="I102" s="5">
        <v>1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x14ac:dyDescent="0.2">
      <c r="A103" s="216" t="s">
        <v>129</v>
      </c>
      <c r="B103" s="5">
        <v>0</v>
      </c>
      <c r="C103" s="5">
        <v>1</v>
      </c>
      <c r="D103" s="5">
        <v>0</v>
      </c>
      <c r="E103" s="5"/>
      <c r="F103" s="5"/>
      <c r="G103" s="5"/>
      <c r="H103" s="5"/>
      <c r="I103" s="5"/>
      <c r="J103" s="5"/>
      <c r="K103" s="5">
        <v>1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x14ac:dyDescent="0.2">
      <c r="A104" s="213" t="s">
        <v>119</v>
      </c>
      <c r="B104" s="5">
        <v>0</v>
      </c>
      <c r="C104" s="5">
        <v>0</v>
      </c>
      <c r="D104" s="5">
        <v>0</v>
      </c>
      <c r="E104" s="5"/>
      <c r="F104" s="5"/>
      <c r="G104" s="5"/>
      <c r="H104" s="5"/>
      <c r="I104" s="5"/>
      <c r="J104" s="5">
        <v>1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x14ac:dyDescent="0.2">
      <c r="A105" s="213" t="s">
        <v>131</v>
      </c>
      <c r="B105" s="128">
        <v>3</v>
      </c>
      <c r="C105" s="128">
        <v>1</v>
      </c>
      <c r="D105" s="128">
        <v>0</v>
      </c>
      <c r="E105" s="128"/>
      <c r="F105" s="128"/>
      <c r="G105" s="128"/>
      <c r="H105" s="128"/>
      <c r="I105" s="128">
        <v>1</v>
      </c>
      <c r="J105" s="128"/>
      <c r="K105" s="128"/>
      <c r="L105" s="128"/>
      <c r="M105" s="128"/>
      <c r="N105" s="128">
        <v>1</v>
      </c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</row>
    <row r="106" spans="1:24" x14ac:dyDescent="0.2">
      <c r="A106" s="219" t="s">
        <v>138</v>
      </c>
      <c r="B106" s="128">
        <v>1</v>
      </c>
      <c r="C106" s="128">
        <v>0</v>
      </c>
      <c r="D106" s="128">
        <v>0</v>
      </c>
      <c r="E106" s="128"/>
      <c r="F106" s="128"/>
      <c r="G106" s="128"/>
      <c r="H106" s="128"/>
      <c r="I106" s="128">
        <v>1</v>
      </c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</row>
    <row r="107" spans="1:24" x14ac:dyDescent="0.2">
      <c r="A107" s="230" t="s">
        <v>140</v>
      </c>
      <c r="B107" s="128">
        <v>1</v>
      </c>
      <c r="C107" s="128">
        <v>0</v>
      </c>
      <c r="D107" s="128">
        <v>0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</row>
    <row r="108" spans="1:24" x14ac:dyDescent="0.2">
      <c r="A108" s="225" t="s">
        <v>143</v>
      </c>
      <c r="B108" s="128">
        <v>1</v>
      </c>
      <c r="C108" s="128">
        <v>0</v>
      </c>
      <c r="D108" s="128">
        <v>0</v>
      </c>
      <c r="E108" s="128"/>
      <c r="F108" s="128"/>
      <c r="G108" s="128"/>
      <c r="H108" s="128"/>
      <c r="I108" s="128">
        <v>1</v>
      </c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</row>
    <row r="109" spans="1:24" x14ac:dyDescent="0.2">
      <c r="A109" s="225" t="s">
        <v>147</v>
      </c>
      <c r="B109" s="128">
        <v>0</v>
      </c>
      <c r="C109" s="128">
        <v>0</v>
      </c>
      <c r="D109" s="128">
        <v>0</v>
      </c>
      <c r="E109" s="128"/>
      <c r="F109" s="128"/>
      <c r="G109" s="128"/>
      <c r="H109" s="128"/>
      <c r="I109" s="128"/>
      <c r="J109" s="128">
        <v>1</v>
      </c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>
        <v>1</v>
      </c>
      <c r="W109" s="128"/>
      <c r="X109" s="128"/>
    </row>
    <row r="110" spans="1:24" x14ac:dyDescent="0.2">
      <c r="A110" s="213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</row>
    <row r="111" spans="1:24" x14ac:dyDescent="0.2">
      <c r="A111" s="76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76"/>
    </row>
    <row r="112" spans="1:24" x14ac:dyDescent="0.2">
      <c r="A112" s="16" t="s">
        <v>24</v>
      </c>
      <c r="B112" s="16">
        <f t="shared" ref="B112:N112" si="6">SUM(B98:B111)</f>
        <v>12</v>
      </c>
      <c r="C112" s="16">
        <f t="shared" si="6"/>
        <v>2</v>
      </c>
      <c r="D112" s="16">
        <f t="shared" si="6"/>
        <v>3</v>
      </c>
      <c r="E112" s="16">
        <f t="shared" si="6"/>
        <v>0</v>
      </c>
      <c r="F112" s="16">
        <f t="shared" si="6"/>
        <v>0</v>
      </c>
      <c r="G112" s="16">
        <f t="shared" si="6"/>
        <v>0</v>
      </c>
      <c r="H112" s="16">
        <f t="shared" si="6"/>
        <v>0</v>
      </c>
      <c r="I112" s="16">
        <f t="shared" si="6"/>
        <v>5</v>
      </c>
      <c r="J112" s="16">
        <f t="shared" si="6"/>
        <v>3</v>
      </c>
      <c r="K112" s="16">
        <f t="shared" si="6"/>
        <v>1</v>
      </c>
      <c r="L112" s="16">
        <f t="shared" si="6"/>
        <v>0</v>
      </c>
      <c r="M112" s="16">
        <f t="shared" si="6"/>
        <v>0</v>
      </c>
      <c r="N112" s="16">
        <f t="shared" si="6"/>
        <v>1</v>
      </c>
      <c r="O112" s="17">
        <f>(D112+J112+K112+N112)/(B112+J112+K112+M112)</f>
        <v>0.5</v>
      </c>
      <c r="P112" s="17">
        <f>($D112+$E112+($F112*2)+(G112*3))/$B112</f>
        <v>0.25</v>
      </c>
      <c r="Q112" s="17">
        <f>D112/B112</f>
        <v>0.25</v>
      </c>
      <c r="R112" s="16">
        <f>SUM(R98:R111)</f>
        <v>0</v>
      </c>
      <c r="S112" s="16">
        <f>SUM(S98:S111)</f>
        <v>0</v>
      </c>
      <c r="T112" s="16">
        <f>SUM(T98:T111)</f>
        <v>0</v>
      </c>
      <c r="U112" s="16">
        <f>SUM(U98:U111)</f>
        <v>0</v>
      </c>
      <c r="V112" s="16">
        <f>SUM(V98:V111)</f>
        <v>1</v>
      </c>
      <c r="W112" s="17">
        <f>(U112+V112)/(T112+U112+V112)</f>
        <v>1</v>
      </c>
      <c r="X112" s="17">
        <f>(D112-G112)/(B112-I112-G112+M112)</f>
        <v>0.42857142857142855</v>
      </c>
    </row>
  </sheetData>
  <mergeCells count="2">
    <mergeCell ref="A2:W2"/>
    <mergeCell ref="A22:W2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213E-AE33-0342-BD8B-8722BFCC7437}">
  <dimension ref="A1:X66"/>
  <sheetViews>
    <sheetView workbookViewId="0">
      <pane ySplit="1400" activePane="bottomLeft"/>
      <selection pane="bottomLeft" activeCell="W24" sqref="W24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7" bestFit="1" customWidth="1"/>
    <col min="16" max="16" width="8.1640625" bestFit="1" customWidth="1"/>
    <col min="17" max="17" width="7" bestFit="1" customWidth="1"/>
    <col min="18" max="19" width="3" bestFit="1" customWidth="1"/>
    <col min="20" max="20" width="2.1640625" bestFit="1" customWidth="1"/>
    <col min="21" max="21" width="3.1640625" bestFit="1" customWidth="1"/>
    <col min="22" max="22" width="3.5" bestFit="1" customWidth="1"/>
    <col min="23" max="24" width="7" bestFit="1" customWidth="1"/>
  </cols>
  <sheetData>
    <row r="1" spans="1:24" x14ac:dyDescent="0.2">
      <c r="A1" s="133" t="s">
        <v>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"/>
      <c r="V1" s="1"/>
      <c r="W1" s="5"/>
      <c r="X1" s="5"/>
    </row>
    <row r="2" spans="1:24" x14ac:dyDescent="0.2">
      <c r="A2" s="67"/>
      <c r="B2" s="5"/>
      <c r="C2" s="5"/>
      <c r="D2" s="5"/>
      <c r="E2" s="4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5"/>
      <c r="X2" s="5"/>
    </row>
    <row r="3" spans="1:24" x14ac:dyDescent="0.2">
      <c r="A3" s="134" t="s">
        <v>69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70</v>
      </c>
      <c r="O3" s="7" t="s">
        <v>14</v>
      </c>
      <c r="P3" s="8" t="s">
        <v>71</v>
      </c>
      <c r="Q3" s="7" t="s">
        <v>72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8" t="s">
        <v>22</v>
      </c>
      <c r="X3" s="7" t="s">
        <v>23</v>
      </c>
    </row>
    <row r="4" spans="1:24" x14ac:dyDescent="0.2">
      <c r="A4" s="64" t="s">
        <v>113</v>
      </c>
      <c r="B4" s="5">
        <v>4</v>
      </c>
      <c r="C4" s="5">
        <v>1</v>
      </c>
      <c r="D4" s="5">
        <v>1</v>
      </c>
      <c r="E4" s="5"/>
      <c r="F4" s="5">
        <v>1</v>
      </c>
      <c r="G4" s="5"/>
      <c r="H4" s="5">
        <v>3</v>
      </c>
      <c r="I4" s="5"/>
      <c r="J4" s="5"/>
      <c r="K4" s="5"/>
      <c r="L4" s="5"/>
      <c r="M4" s="5"/>
      <c r="N4" s="5">
        <v>1</v>
      </c>
      <c r="O4" s="5"/>
      <c r="P4" s="5"/>
      <c r="Q4" s="5"/>
      <c r="R4" s="5"/>
      <c r="S4" s="5"/>
      <c r="T4" s="5"/>
      <c r="U4" s="5"/>
      <c r="V4" s="5"/>
      <c r="W4" s="1"/>
      <c r="X4" s="5"/>
    </row>
    <row r="5" spans="1:24" x14ac:dyDescent="0.2">
      <c r="A5" s="215" t="s">
        <v>116</v>
      </c>
      <c r="B5" s="5">
        <v>4</v>
      </c>
      <c r="C5" s="5">
        <v>1</v>
      </c>
      <c r="D5" s="5">
        <v>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v>1</v>
      </c>
      <c r="U5" s="5">
        <v>1</v>
      </c>
      <c r="V5" s="5">
        <v>1</v>
      </c>
      <c r="W5" s="1"/>
      <c r="X5" s="5"/>
    </row>
    <row r="6" spans="1:24" x14ac:dyDescent="0.2">
      <c r="A6" s="218" t="s">
        <v>118</v>
      </c>
      <c r="B6" s="13">
        <v>3</v>
      </c>
      <c r="C6" s="13">
        <v>1</v>
      </c>
      <c r="D6" s="13">
        <v>1</v>
      </c>
      <c r="E6" s="13"/>
      <c r="F6" s="13"/>
      <c r="G6" s="13"/>
      <c r="H6" s="13"/>
      <c r="I6" s="13">
        <v>2</v>
      </c>
      <c r="J6" s="13">
        <v>1</v>
      </c>
      <c r="K6" s="13"/>
      <c r="L6" s="13"/>
      <c r="M6" s="13"/>
      <c r="N6" s="13"/>
      <c r="O6" s="12"/>
      <c r="P6" s="12"/>
      <c r="Q6" s="12"/>
      <c r="R6" s="13"/>
      <c r="S6" s="13"/>
      <c r="T6" s="13"/>
      <c r="U6" s="13"/>
      <c r="V6" s="13">
        <v>1</v>
      </c>
      <c r="W6" s="13"/>
      <c r="X6" s="128"/>
    </row>
    <row r="7" spans="1:24" x14ac:dyDescent="0.2">
      <c r="A7" s="215" t="s">
        <v>124</v>
      </c>
      <c r="B7" s="13">
        <v>3</v>
      </c>
      <c r="C7" s="13">
        <v>0</v>
      </c>
      <c r="D7" s="13">
        <v>0</v>
      </c>
      <c r="E7" s="13"/>
      <c r="F7" s="13"/>
      <c r="G7" s="13"/>
      <c r="H7" s="13"/>
      <c r="I7" s="13">
        <v>1</v>
      </c>
      <c r="J7" s="13"/>
      <c r="K7" s="13"/>
      <c r="L7" s="13"/>
      <c r="M7" s="13"/>
      <c r="N7" s="13"/>
      <c r="O7" s="12"/>
      <c r="P7" s="12"/>
      <c r="Q7" s="12"/>
      <c r="R7" s="13"/>
      <c r="S7" s="13"/>
      <c r="T7" s="13"/>
      <c r="U7" s="13">
        <v>2</v>
      </c>
      <c r="V7" s="13">
        <v>1</v>
      </c>
      <c r="W7" s="13"/>
      <c r="X7" s="128"/>
    </row>
    <row r="8" spans="1:24" x14ac:dyDescent="0.2">
      <c r="A8" s="215" t="s">
        <v>125</v>
      </c>
      <c r="B8" s="13">
        <v>3</v>
      </c>
      <c r="C8" s="13">
        <v>1</v>
      </c>
      <c r="D8" s="13">
        <v>2</v>
      </c>
      <c r="E8" s="13"/>
      <c r="F8" s="13"/>
      <c r="G8" s="13"/>
      <c r="H8" s="13"/>
      <c r="I8" s="13"/>
      <c r="J8" s="13">
        <v>1</v>
      </c>
      <c r="K8" s="13"/>
      <c r="L8" s="13"/>
      <c r="M8" s="13"/>
      <c r="N8" s="13">
        <v>1</v>
      </c>
      <c r="O8" s="12"/>
      <c r="P8" s="12"/>
      <c r="Q8" s="12"/>
      <c r="R8" s="13">
        <v>2</v>
      </c>
      <c r="S8" s="13"/>
      <c r="T8" s="13"/>
      <c r="U8" s="13">
        <v>1</v>
      </c>
      <c r="V8" s="13">
        <v>1</v>
      </c>
      <c r="W8" s="13"/>
      <c r="X8" s="128"/>
    </row>
    <row r="9" spans="1:24" x14ac:dyDescent="0.2">
      <c r="A9" s="217" t="s">
        <v>126</v>
      </c>
      <c r="B9" s="13">
        <v>0</v>
      </c>
      <c r="C9" s="13">
        <v>0</v>
      </c>
      <c r="D9" s="13">
        <v>0</v>
      </c>
      <c r="E9" s="13"/>
      <c r="F9" s="13"/>
      <c r="G9" s="13"/>
      <c r="H9" s="13"/>
      <c r="I9" s="13"/>
      <c r="J9" s="13">
        <v>1</v>
      </c>
      <c r="K9" s="13"/>
      <c r="L9" s="13"/>
      <c r="M9" s="13"/>
      <c r="N9" s="13"/>
      <c r="O9" s="12"/>
      <c r="P9" s="12"/>
      <c r="Q9" s="12"/>
      <c r="R9" s="13"/>
      <c r="S9" s="13"/>
      <c r="T9" s="13">
        <v>3</v>
      </c>
      <c r="U9" s="13"/>
      <c r="V9" s="13"/>
      <c r="W9" s="13"/>
      <c r="X9" s="128"/>
    </row>
    <row r="10" spans="1:24" x14ac:dyDescent="0.2">
      <c r="A10" s="210" t="s">
        <v>125</v>
      </c>
      <c r="B10" s="13">
        <v>2</v>
      </c>
      <c r="C10" s="13">
        <v>0</v>
      </c>
      <c r="D10" s="13">
        <v>0</v>
      </c>
      <c r="E10" s="13"/>
      <c r="F10" s="13"/>
      <c r="G10" s="13"/>
      <c r="H10" s="13"/>
      <c r="I10" s="13"/>
      <c r="J10" s="13">
        <v>1</v>
      </c>
      <c r="K10" s="13"/>
      <c r="L10" s="13"/>
      <c r="M10" s="13"/>
      <c r="N10" s="13"/>
      <c r="O10" s="12"/>
      <c r="P10" s="12"/>
      <c r="Q10" s="12"/>
      <c r="R10" s="13"/>
      <c r="S10" s="13"/>
      <c r="T10" s="13">
        <v>1</v>
      </c>
      <c r="U10" s="13">
        <v>3</v>
      </c>
      <c r="V10" s="13">
        <v>1</v>
      </c>
      <c r="W10" s="13"/>
      <c r="X10" s="128"/>
    </row>
    <row r="11" spans="1:24" x14ac:dyDescent="0.2">
      <c r="A11" s="219" t="s">
        <v>127</v>
      </c>
      <c r="B11" s="13">
        <v>3</v>
      </c>
      <c r="C11" s="13">
        <v>0</v>
      </c>
      <c r="D11" s="13">
        <v>2</v>
      </c>
      <c r="E11" s="13"/>
      <c r="F11" s="13"/>
      <c r="G11" s="13"/>
      <c r="H11" s="13"/>
      <c r="I11" s="13"/>
      <c r="J11" s="13">
        <v>1</v>
      </c>
      <c r="K11" s="13"/>
      <c r="L11" s="13"/>
      <c r="M11" s="13"/>
      <c r="N11" s="13"/>
      <c r="O11" s="12"/>
      <c r="P11" s="12"/>
      <c r="Q11" s="12"/>
      <c r="R11" s="13">
        <v>1</v>
      </c>
      <c r="S11" s="13">
        <v>1</v>
      </c>
      <c r="T11" s="13"/>
      <c r="U11" s="13">
        <v>3</v>
      </c>
      <c r="V11" s="13">
        <v>2</v>
      </c>
      <c r="W11" s="13"/>
      <c r="X11" s="128"/>
    </row>
    <row r="12" spans="1:24" x14ac:dyDescent="0.2">
      <c r="A12" s="213" t="s">
        <v>129</v>
      </c>
      <c r="B12" s="13">
        <v>3</v>
      </c>
      <c r="C12" s="13">
        <v>1</v>
      </c>
      <c r="D12" s="13">
        <v>1</v>
      </c>
      <c r="E12" s="13">
        <v>1</v>
      </c>
      <c r="F12" s="13"/>
      <c r="G12" s="13"/>
      <c r="H12" s="13">
        <v>1</v>
      </c>
      <c r="I12" s="13"/>
      <c r="J12" s="13"/>
      <c r="K12" s="13"/>
      <c r="L12" s="13"/>
      <c r="M12" s="13"/>
      <c r="N12" s="13">
        <v>1</v>
      </c>
      <c r="O12" s="12"/>
      <c r="P12" s="12"/>
      <c r="Q12" s="12"/>
      <c r="R12" s="13"/>
      <c r="S12" s="13"/>
      <c r="T12" s="13"/>
      <c r="U12" s="13">
        <v>2</v>
      </c>
      <c r="V12" s="13">
        <v>2</v>
      </c>
      <c r="W12" s="13"/>
      <c r="X12" s="128"/>
    </row>
    <row r="13" spans="1:24" x14ac:dyDescent="0.2">
      <c r="A13" s="213" t="s">
        <v>119</v>
      </c>
      <c r="B13" s="13">
        <v>3</v>
      </c>
      <c r="C13" s="13">
        <v>1</v>
      </c>
      <c r="D13" s="13">
        <v>2</v>
      </c>
      <c r="E13" s="13">
        <v>1</v>
      </c>
      <c r="F13" s="13"/>
      <c r="G13" s="13"/>
      <c r="H13" s="13">
        <v>1</v>
      </c>
      <c r="I13" s="13">
        <v>1</v>
      </c>
      <c r="J13" s="13">
        <v>1</v>
      </c>
      <c r="K13" s="13"/>
      <c r="L13" s="13"/>
      <c r="M13" s="13"/>
      <c r="N13" s="13"/>
      <c r="O13" s="12"/>
      <c r="P13" s="12"/>
      <c r="Q13" s="12"/>
      <c r="R13" s="13"/>
      <c r="S13" s="13"/>
      <c r="T13" s="13"/>
      <c r="U13" s="13">
        <v>4</v>
      </c>
      <c r="V13" s="13"/>
      <c r="W13" s="13"/>
      <c r="X13" s="128"/>
    </row>
    <row r="14" spans="1:24" x14ac:dyDescent="0.2">
      <c r="A14" s="262" t="s">
        <v>133</v>
      </c>
      <c r="B14" s="13">
        <v>1</v>
      </c>
      <c r="C14" s="13">
        <v>2</v>
      </c>
      <c r="D14" s="13">
        <v>0</v>
      </c>
      <c r="E14" s="13"/>
      <c r="F14" s="13"/>
      <c r="G14" s="13"/>
      <c r="H14" s="13"/>
      <c r="I14" s="13">
        <v>1</v>
      </c>
      <c r="J14" s="13">
        <v>3</v>
      </c>
      <c r="K14" s="13"/>
      <c r="L14" s="13"/>
      <c r="M14" s="13"/>
      <c r="N14" s="13"/>
      <c r="O14" s="12"/>
      <c r="P14" s="12"/>
      <c r="Q14" s="12"/>
      <c r="R14" s="13">
        <v>2</v>
      </c>
      <c r="S14" s="13"/>
      <c r="T14" s="13"/>
      <c r="U14" s="13">
        <v>1</v>
      </c>
      <c r="V14" s="13">
        <v>1</v>
      </c>
      <c r="W14" s="13"/>
      <c r="X14" s="128"/>
    </row>
    <row r="15" spans="1:24" x14ac:dyDescent="0.2">
      <c r="A15" s="283" t="s">
        <v>135</v>
      </c>
      <c r="B15" s="13">
        <v>3</v>
      </c>
      <c r="C15" s="13">
        <v>0</v>
      </c>
      <c r="D15" s="13">
        <v>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2"/>
      <c r="P15" s="12"/>
      <c r="Q15" s="12"/>
      <c r="R15" s="13"/>
      <c r="S15" s="13"/>
      <c r="T15" s="13"/>
      <c r="U15" s="13">
        <v>2</v>
      </c>
      <c r="V15" s="13"/>
      <c r="W15" s="13"/>
      <c r="X15" s="128"/>
    </row>
    <row r="16" spans="1:24" x14ac:dyDescent="0.2">
      <c r="A16" s="219" t="s">
        <v>138</v>
      </c>
      <c r="B16" s="13">
        <v>2</v>
      </c>
      <c r="C16" s="13">
        <v>2</v>
      </c>
      <c r="D16" s="13">
        <v>1</v>
      </c>
      <c r="E16" s="13">
        <v>1</v>
      </c>
      <c r="F16" s="13"/>
      <c r="G16" s="13"/>
      <c r="H16" s="13">
        <v>1</v>
      </c>
      <c r="I16" s="13"/>
      <c r="J16" s="13">
        <v>1</v>
      </c>
      <c r="K16" s="13">
        <v>1</v>
      </c>
      <c r="L16" s="13"/>
      <c r="M16" s="13"/>
      <c r="N16" s="13"/>
      <c r="O16" s="12"/>
      <c r="P16" s="12"/>
      <c r="Q16" s="12"/>
      <c r="R16" s="13"/>
      <c r="S16" s="13"/>
      <c r="T16" s="13"/>
      <c r="U16" s="13"/>
      <c r="V16" s="13">
        <v>2</v>
      </c>
      <c r="W16" s="13"/>
      <c r="X16" s="128"/>
    </row>
    <row r="17" spans="1:24" x14ac:dyDescent="0.2">
      <c r="A17" s="219" t="s">
        <v>139</v>
      </c>
      <c r="B17" s="13">
        <v>4</v>
      </c>
      <c r="C17" s="13">
        <v>1</v>
      </c>
      <c r="D17" s="13">
        <v>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12"/>
      <c r="Q17" s="12"/>
      <c r="R17" s="13">
        <v>1</v>
      </c>
      <c r="S17" s="13"/>
      <c r="T17" s="13"/>
      <c r="U17" s="13"/>
      <c r="V17" s="13">
        <v>2</v>
      </c>
      <c r="W17" s="13"/>
      <c r="X17" s="128"/>
    </row>
    <row r="18" spans="1:24" x14ac:dyDescent="0.2">
      <c r="A18" s="210" t="s">
        <v>113</v>
      </c>
      <c r="B18" s="13">
        <v>2</v>
      </c>
      <c r="C18" s="13">
        <v>0</v>
      </c>
      <c r="D18" s="13">
        <v>1</v>
      </c>
      <c r="E18" s="13">
        <v>1</v>
      </c>
      <c r="F18" s="13"/>
      <c r="G18" s="13"/>
      <c r="H18" s="13">
        <v>1</v>
      </c>
      <c r="I18" s="13">
        <v>1</v>
      </c>
      <c r="J18" s="13">
        <v>1</v>
      </c>
      <c r="K18" s="13"/>
      <c r="L18" s="13"/>
      <c r="M18" s="13"/>
      <c r="N18" s="13"/>
      <c r="O18" s="12"/>
      <c r="P18" s="12"/>
      <c r="Q18" s="12"/>
      <c r="R18" s="13"/>
      <c r="S18" s="13"/>
      <c r="T18" s="13">
        <v>1</v>
      </c>
      <c r="U18" s="13"/>
      <c r="V18" s="13"/>
      <c r="W18" s="13"/>
      <c r="X18" s="128"/>
    </row>
    <row r="19" spans="1:24" x14ac:dyDescent="0.2">
      <c r="A19" s="219" t="s">
        <v>141</v>
      </c>
      <c r="B19" s="13">
        <v>3</v>
      </c>
      <c r="C19" s="13">
        <v>0</v>
      </c>
      <c r="D19" s="13"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2"/>
      <c r="P19" s="12"/>
      <c r="Q19" s="12"/>
      <c r="R19" s="13"/>
      <c r="S19" s="13"/>
      <c r="T19" s="13"/>
      <c r="U19" s="13"/>
      <c r="V19" s="13"/>
      <c r="W19" s="13"/>
      <c r="X19" s="128"/>
    </row>
    <row r="20" spans="1:24" x14ac:dyDescent="0.2">
      <c r="A20" s="225" t="s">
        <v>143</v>
      </c>
      <c r="B20" s="13">
        <v>3</v>
      </c>
      <c r="C20" s="13">
        <v>0</v>
      </c>
      <c r="D20" s="13">
        <v>0</v>
      </c>
      <c r="E20" s="13"/>
      <c r="F20" s="13"/>
      <c r="G20" s="13"/>
      <c r="H20" s="13"/>
      <c r="I20" s="13"/>
      <c r="J20" s="13">
        <v>1</v>
      </c>
      <c r="K20" s="13"/>
      <c r="L20" s="13"/>
      <c r="M20" s="13"/>
      <c r="N20" s="13"/>
      <c r="O20" s="12"/>
      <c r="P20" s="12"/>
      <c r="Q20" s="12"/>
      <c r="R20" s="13">
        <v>2</v>
      </c>
      <c r="S20" s="13"/>
      <c r="T20" s="13"/>
      <c r="U20" s="13"/>
      <c r="V20" s="13">
        <v>1</v>
      </c>
      <c r="W20" s="13"/>
      <c r="X20" s="128"/>
    </row>
    <row r="21" spans="1:24" x14ac:dyDescent="0.2">
      <c r="A21" s="219" t="s">
        <v>129</v>
      </c>
      <c r="B21" s="13">
        <v>3</v>
      </c>
      <c r="C21" s="13">
        <v>0</v>
      </c>
      <c r="D21" s="13">
        <v>2</v>
      </c>
      <c r="E21" s="13"/>
      <c r="F21" s="13"/>
      <c r="G21" s="13"/>
      <c r="H21" s="13"/>
      <c r="I21" s="13"/>
      <c r="J21" s="13">
        <v>1</v>
      </c>
      <c r="K21" s="13"/>
      <c r="L21" s="13"/>
      <c r="M21" s="13"/>
      <c r="N21" s="13"/>
      <c r="O21" s="12"/>
      <c r="P21" s="12"/>
      <c r="Q21" s="12"/>
      <c r="R21" s="13"/>
      <c r="S21" s="13"/>
      <c r="T21" s="13"/>
      <c r="U21" s="13"/>
      <c r="V21" s="13">
        <v>1</v>
      </c>
      <c r="W21" s="13"/>
      <c r="X21" s="128"/>
    </row>
    <row r="22" spans="1:24" x14ac:dyDescent="0.2">
      <c r="A22" s="225" t="s">
        <v>145</v>
      </c>
      <c r="B22" s="13">
        <v>4</v>
      </c>
      <c r="C22" s="13">
        <v>2</v>
      </c>
      <c r="D22" s="13">
        <v>3</v>
      </c>
      <c r="E22" s="13"/>
      <c r="F22" s="13"/>
      <c r="G22" s="13"/>
      <c r="H22" s="13">
        <v>2</v>
      </c>
      <c r="I22" s="13"/>
      <c r="J22" s="13"/>
      <c r="K22" s="13"/>
      <c r="L22" s="13"/>
      <c r="M22" s="13"/>
      <c r="N22" s="13"/>
      <c r="O22" s="12"/>
      <c r="P22" s="12"/>
      <c r="Q22" s="12"/>
      <c r="R22" s="13"/>
      <c r="S22" s="13"/>
      <c r="T22" s="13"/>
      <c r="U22" s="13"/>
      <c r="V22" s="13">
        <v>2</v>
      </c>
      <c r="W22" s="13"/>
      <c r="X22" s="128"/>
    </row>
    <row r="23" spans="1:24" x14ac:dyDescent="0.2">
      <c r="A23" s="225" t="s">
        <v>147</v>
      </c>
      <c r="B23" s="13">
        <v>3</v>
      </c>
      <c r="C23" s="13">
        <v>0</v>
      </c>
      <c r="D23" s="13">
        <v>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  <c r="Q23" s="12"/>
      <c r="R23" s="13"/>
      <c r="S23" s="13">
        <v>1</v>
      </c>
      <c r="T23" s="13"/>
      <c r="U23" s="13"/>
      <c r="V23" s="13">
        <v>2</v>
      </c>
      <c r="W23" s="13"/>
      <c r="X23" s="128"/>
    </row>
    <row r="24" spans="1:24" x14ac:dyDescent="0.2">
      <c r="A24" s="225" t="s">
        <v>147</v>
      </c>
      <c r="B24" s="13">
        <v>4</v>
      </c>
      <c r="C24" s="13">
        <v>0</v>
      </c>
      <c r="D24" s="13">
        <v>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2"/>
      <c r="Q24" s="12"/>
      <c r="R24" s="13"/>
      <c r="S24" s="13"/>
      <c r="T24" s="13"/>
      <c r="U24" s="13">
        <v>2</v>
      </c>
      <c r="V24" s="13">
        <v>1</v>
      </c>
      <c r="W24" s="13"/>
      <c r="X24" s="128"/>
    </row>
    <row r="25" spans="1:24" x14ac:dyDescent="0.2">
      <c r="A25" s="6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/>
      <c r="P25" s="12"/>
      <c r="Q25" s="12"/>
      <c r="R25" s="13"/>
      <c r="S25" s="13"/>
      <c r="T25" s="13"/>
      <c r="U25" s="13"/>
      <c r="V25" s="13"/>
      <c r="W25" s="13"/>
      <c r="X25" s="128"/>
    </row>
    <row r="26" spans="1:24" x14ac:dyDescent="0.2">
      <c r="A26" s="8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/>
      <c r="P26" s="12"/>
      <c r="Q26" s="12"/>
      <c r="R26" s="13"/>
      <c r="S26" s="13"/>
      <c r="T26" s="13"/>
      <c r="U26" s="13"/>
      <c r="V26" s="13"/>
      <c r="W26" s="13"/>
      <c r="X26" s="128"/>
    </row>
    <row r="27" spans="1:24" x14ac:dyDescent="0.2">
      <c r="A27" s="8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2"/>
      <c r="P27" s="12"/>
      <c r="Q27" s="12"/>
      <c r="R27" s="13"/>
      <c r="S27" s="13"/>
      <c r="T27" s="13"/>
      <c r="U27" s="13"/>
      <c r="V27" s="13"/>
      <c r="W27" s="13"/>
      <c r="X27" s="128"/>
    </row>
    <row r="28" spans="1:24" x14ac:dyDescent="0.2">
      <c r="A28" s="64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15"/>
      <c r="P28" s="15"/>
      <c r="Q28" s="15"/>
      <c r="R28" s="40"/>
      <c r="S28" s="40"/>
      <c r="T28" s="40"/>
      <c r="U28" s="40"/>
      <c r="V28" s="40"/>
      <c r="W28" s="40"/>
      <c r="X28" s="76"/>
    </row>
    <row r="29" spans="1:24" x14ac:dyDescent="0.2">
      <c r="A29" s="121" t="s">
        <v>24</v>
      </c>
      <c r="B29" s="16">
        <f t="shared" ref="B29:N29" si="0">SUM(B4:B28)</f>
        <v>60</v>
      </c>
      <c r="C29" s="16">
        <f t="shared" si="0"/>
        <v>13</v>
      </c>
      <c r="D29" s="16">
        <f t="shared" si="0"/>
        <v>22</v>
      </c>
      <c r="E29" s="16">
        <f t="shared" si="0"/>
        <v>4</v>
      </c>
      <c r="F29" s="16">
        <f t="shared" si="0"/>
        <v>1</v>
      </c>
      <c r="G29" s="16">
        <f t="shared" si="0"/>
        <v>0</v>
      </c>
      <c r="H29" s="16">
        <f t="shared" si="0"/>
        <v>9</v>
      </c>
      <c r="I29" s="16">
        <f t="shared" si="0"/>
        <v>6</v>
      </c>
      <c r="J29" s="16">
        <f t="shared" si="0"/>
        <v>13</v>
      </c>
      <c r="K29" s="16">
        <f t="shared" si="0"/>
        <v>1</v>
      </c>
      <c r="L29" s="16">
        <f t="shared" si="0"/>
        <v>0</v>
      </c>
      <c r="M29" s="16">
        <f t="shared" si="0"/>
        <v>0</v>
      </c>
      <c r="N29" s="16">
        <f t="shared" si="0"/>
        <v>4</v>
      </c>
      <c r="O29" s="17">
        <f>(D29+J29+K29+N29)/(B29+J29+K29+M29)</f>
        <v>0.54054054054054057</v>
      </c>
      <c r="P29" s="17">
        <f>($D29+$E29+($F29*2)+(G29*3))/$B29</f>
        <v>0.46666666666666667</v>
      </c>
      <c r="Q29" s="17">
        <f>D29/B29</f>
        <v>0.36666666666666664</v>
      </c>
      <c r="R29" s="16">
        <f>SUM(R4:R28)</f>
        <v>8</v>
      </c>
      <c r="S29" s="16">
        <f>SUM(S4:S28)</f>
        <v>2</v>
      </c>
      <c r="T29" s="16">
        <f>SUM(T4:T28)</f>
        <v>6</v>
      </c>
      <c r="U29" s="16">
        <f>SUM(U4:U28)</f>
        <v>21</v>
      </c>
      <c r="V29" s="16">
        <f>SUM(V4:V28)</f>
        <v>21</v>
      </c>
      <c r="W29" s="17">
        <f>(U29+V29)/(T29+U29+V29)</f>
        <v>0.875</v>
      </c>
      <c r="X29" s="17">
        <f>(D29-G29)/(B29-I29-G29+M29)</f>
        <v>0.40740740740740738</v>
      </c>
    </row>
    <row r="33" spans="1:24" x14ac:dyDescent="0.2">
      <c r="A33" t="s">
        <v>94</v>
      </c>
    </row>
    <row r="34" spans="1:24" x14ac:dyDescent="0.2">
      <c r="A34" s="123" t="s">
        <v>73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/>
      <c r="S34" s="5"/>
      <c r="T34" s="5"/>
      <c r="U34" s="5"/>
      <c r="V34" s="5"/>
      <c r="W34" s="5"/>
      <c r="X34" s="5"/>
    </row>
    <row r="35" spans="1:24" x14ac:dyDescent="0.2">
      <c r="A35" s="106" t="s">
        <v>69</v>
      </c>
      <c r="B35" s="7" t="s">
        <v>43</v>
      </c>
      <c r="C35" s="7" t="s">
        <v>44</v>
      </c>
      <c r="D35" s="7" t="s">
        <v>45</v>
      </c>
      <c r="E35" s="7" t="s">
        <v>53</v>
      </c>
      <c r="F35" s="7" t="s">
        <v>47</v>
      </c>
      <c r="G35" s="7" t="s">
        <v>2</v>
      </c>
      <c r="H35" s="7" t="s">
        <v>3</v>
      </c>
      <c r="I35" s="7" t="s">
        <v>8</v>
      </c>
      <c r="J35" s="7" t="s">
        <v>9</v>
      </c>
      <c r="K35" s="7" t="s">
        <v>10</v>
      </c>
      <c r="L35" s="7" t="s">
        <v>48</v>
      </c>
      <c r="M35" s="7" t="s">
        <v>49</v>
      </c>
      <c r="N35" s="7" t="s">
        <v>50</v>
      </c>
      <c r="O35" s="7" t="s">
        <v>51</v>
      </c>
      <c r="P35" s="7" t="s">
        <v>1</v>
      </c>
      <c r="Q35" s="7" t="s">
        <v>74</v>
      </c>
      <c r="R35" s="5"/>
      <c r="S35" s="5"/>
      <c r="T35" s="5"/>
      <c r="U35" s="5"/>
      <c r="V35" s="5"/>
      <c r="W35" s="5"/>
      <c r="X35" s="5"/>
    </row>
    <row r="36" spans="1:24" x14ac:dyDescent="0.2">
      <c r="A36" s="64" t="s">
        <v>113</v>
      </c>
      <c r="B36" s="37">
        <v>1</v>
      </c>
      <c r="C36" s="37"/>
      <c r="D36" s="37"/>
      <c r="E36" s="43"/>
      <c r="F36" s="38">
        <v>1</v>
      </c>
      <c r="G36" s="37">
        <v>2</v>
      </c>
      <c r="H36" s="37">
        <v>3</v>
      </c>
      <c r="I36" s="37">
        <v>1</v>
      </c>
      <c r="J36" s="37">
        <v>3</v>
      </c>
      <c r="K36" s="37"/>
      <c r="L36" s="37"/>
      <c r="M36" s="37">
        <v>2</v>
      </c>
      <c r="N36" s="37"/>
      <c r="O36" s="38"/>
      <c r="P36" s="37">
        <v>9</v>
      </c>
      <c r="Q36" s="37">
        <v>43</v>
      </c>
      <c r="R36" s="5"/>
      <c r="S36" s="5"/>
      <c r="T36" s="5"/>
      <c r="U36" s="5"/>
      <c r="V36" s="5"/>
      <c r="W36" s="5"/>
      <c r="X36" s="5"/>
    </row>
    <row r="37" spans="1:24" x14ac:dyDescent="0.2">
      <c r="A37" s="63" t="s">
        <v>119</v>
      </c>
      <c r="B37" s="1">
        <v>1</v>
      </c>
      <c r="C37" s="1">
        <v>1</v>
      </c>
      <c r="D37" s="1"/>
      <c r="E37" s="74"/>
      <c r="F37" s="35">
        <v>4</v>
      </c>
      <c r="G37" s="1">
        <v>0</v>
      </c>
      <c r="H37" s="1">
        <v>4</v>
      </c>
      <c r="I37" s="1">
        <v>1</v>
      </c>
      <c r="J37" s="1">
        <v>1</v>
      </c>
      <c r="K37" s="1"/>
      <c r="L37" s="35"/>
      <c r="M37" s="1">
        <v>0</v>
      </c>
      <c r="N37" s="35"/>
      <c r="O37" s="1"/>
      <c r="P37" s="5">
        <v>17</v>
      </c>
      <c r="Q37" s="5">
        <v>48</v>
      </c>
      <c r="R37" s="5"/>
      <c r="S37" s="5"/>
      <c r="T37" s="5"/>
      <c r="U37" s="5"/>
      <c r="V37" s="5"/>
      <c r="W37" s="5"/>
      <c r="X37" s="5"/>
    </row>
    <row r="38" spans="1:24" x14ac:dyDescent="0.2">
      <c r="A38" s="215" t="s">
        <v>125</v>
      </c>
      <c r="B38" s="1">
        <v>1</v>
      </c>
      <c r="C38" s="1"/>
      <c r="D38" s="1"/>
      <c r="E38" s="74"/>
      <c r="F38" s="35">
        <v>1</v>
      </c>
      <c r="G38" s="1">
        <v>1</v>
      </c>
      <c r="H38" s="1">
        <v>3</v>
      </c>
      <c r="I38" s="1">
        <v>1</v>
      </c>
      <c r="J38" s="1"/>
      <c r="K38" s="1"/>
      <c r="L38" s="35"/>
      <c r="M38" s="1">
        <v>1</v>
      </c>
      <c r="N38" s="1"/>
      <c r="O38" s="1"/>
      <c r="P38" s="5">
        <v>5</v>
      </c>
      <c r="Q38" s="5">
        <v>18</v>
      </c>
      <c r="R38" s="5"/>
      <c r="S38" s="5"/>
      <c r="T38" s="5"/>
      <c r="U38" s="5"/>
      <c r="V38" s="5"/>
      <c r="W38" s="5"/>
      <c r="X38" s="5"/>
    </row>
    <row r="39" spans="1:24" x14ac:dyDescent="0.2">
      <c r="A39" s="217" t="s">
        <v>126</v>
      </c>
      <c r="B39" s="1">
        <v>1</v>
      </c>
      <c r="C39" s="1"/>
      <c r="D39" s="1"/>
      <c r="E39" s="74"/>
      <c r="F39" s="35">
        <v>0.67</v>
      </c>
      <c r="G39" s="1">
        <v>4</v>
      </c>
      <c r="H39" s="1">
        <v>2</v>
      </c>
      <c r="I39" s="1">
        <v>1</v>
      </c>
      <c r="J39" s="1">
        <v>3</v>
      </c>
      <c r="K39" s="1"/>
      <c r="L39" s="1">
        <v>1</v>
      </c>
      <c r="M39" s="1">
        <v>4</v>
      </c>
      <c r="N39" s="1"/>
      <c r="O39" s="1"/>
      <c r="P39" s="5">
        <v>8</v>
      </c>
      <c r="Q39" s="5">
        <v>34</v>
      </c>
      <c r="R39" s="5"/>
      <c r="S39" s="5"/>
      <c r="T39" s="5"/>
      <c r="U39" s="5"/>
      <c r="V39" s="5"/>
      <c r="W39" s="5"/>
      <c r="X39" s="5"/>
    </row>
    <row r="40" spans="1:24" x14ac:dyDescent="0.2">
      <c r="A40" s="219" t="s">
        <v>139</v>
      </c>
      <c r="B40" s="1">
        <v>1</v>
      </c>
      <c r="C40" s="1"/>
      <c r="D40" s="1">
        <v>1</v>
      </c>
      <c r="E40" s="74"/>
      <c r="F40" s="35">
        <v>1</v>
      </c>
      <c r="G40" s="1">
        <v>2</v>
      </c>
      <c r="H40" s="1">
        <v>2</v>
      </c>
      <c r="I40" s="1">
        <v>1</v>
      </c>
      <c r="J40" s="1">
        <v>1</v>
      </c>
      <c r="K40" s="1"/>
      <c r="L40" s="35">
        <v>2</v>
      </c>
      <c r="M40" s="1">
        <v>2</v>
      </c>
      <c r="N40" s="1"/>
      <c r="O40" s="1"/>
      <c r="P40" s="5">
        <v>5</v>
      </c>
      <c r="Q40" s="5">
        <v>26</v>
      </c>
      <c r="R40" s="5"/>
      <c r="S40" s="5"/>
      <c r="T40" s="5"/>
      <c r="U40" s="5"/>
      <c r="V40" s="5"/>
      <c r="W40" s="5"/>
      <c r="X40" s="5"/>
    </row>
    <row r="41" spans="1:24" x14ac:dyDescent="0.2">
      <c r="A41" s="195"/>
      <c r="B41" s="1"/>
      <c r="C41" s="1"/>
      <c r="D41" s="1"/>
      <c r="E41" s="74"/>
      <c r="F41" s="35"/>
      <c r="G41" s="1"/>
      <c r="H41" s="1"/>
      <c r="I41" s="114"/>
      <c r="J41" s="1"/>
      <c r="K41" s="1"/>
      <c r="L41" s="1"/>
      <c r="M41" s="1"/>
      <c r="N41" s="1"/>
      <c r="O41" s="1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">
      <c r="A42" s="84"/>
      <c r="B42" s="1"/>
      <c r="C42" s="1"/>
      <c r="D42" s="1"/>
      <c r="E42" s="74"/>
      <c r="F42" s="35"/>
      <c r="G42" s="1"/>
      <c r="H42" s="1"/>
      <c r="I42" s="1"/>
      <c r="J42" s="1"/>
      <c r="K42" s="1"/>
      <c r="L42" s="1"/>
      <c r="M42" s="1"/>
      <c r="N42" s="1"/>
      <c r="O42" s="1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">
      <c r="A43" s="84"/>
      <c r="B43" s="1"/>
      <c r="C43" s="1"/>
      <c r="D43" s="1"/>
      <c r="E43" s="74"/>
      <c r="F43" s="35"/>
      <c r="G43" s="1"/>
      <c r="H43" s="1"/>
      <c r="I43" s="1"/>
      <c r="J43" s="1"/>
      <c r="K43" s="1"/>
      <c r="L43" s="1"/>
      <c r="M43" s="1"/>
      <c r="N43" s="1"/>
      <c r="O43" s="1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">
      <c r="A44" s="84"/>
      <c r="B44" s="1"/>
      <c r="C44" s="1"/>
      <c r="D44" s="1"/>
      <c r="E44" s="74"/>
      <c r="F44" s="35"/>
      <c r="G44" s="1"/>
      <c r="H44" s="1"/>
      <c r="I44" s="1"/>
      <c r="J44" s="1"/>
      <c r="K44" s="1"/>
      <c r="L44" s="1"/>
      <c r="M44" s="1"/>
      <c r="N44" s="1"/>
      <c r="O44" s="1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195"/>
      <c r="B45" s="1"/>
      <c r="C45" s="1"/>
      <c r="D45" s="1"/>
      <c r="E45" s="74"/>
      <c r="F45" s="35"/>
      <c r="G45" s="1"/>
      <c r="H45" s="1"/>
      <c r="I45" s="1"/>
      <c r="J45" s="1"/>
      <c r="K45" s="1"/>
      <c r="L45" s="1"/>
      <c r="M45" s="1"/>
      <c r="N45" s="1"/>
      <c r="O45" s="1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">
      <c r="A46" s="67"/>
      <c r="B46" s="1"/>
      <c r="C46" s="1"/>
      <c r="D46" s="1"/>
      <c r="E46" s="74"/>
      <c r="F46" s="35"/>
      <c r="G46" s="1"/>
      <c r="H46" s="1"/>
      <c r="I46" s="1"/>
      <c r="J46" s="1"/>
      <c r="K46" s="1"/>
      <c r="L46" s="1"/>
      <c r="M46" s="1"/>
      <c r="N46" s="1"/>
      <c r="O46" s="1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">
      <c r="A47" s="119"/>
      <c r="B47" s="129"/>
      <c r="C47" s="129"/>
      <c r="D47" s="129"/>
      <c r="E47" s="130"/>
      <c r="F47" s="132"/>
      <c r="G47" s="129"/>
      <c r="H47" s="129"/>
      <c r="I47" s="129"/>
      <c r="J47" s="129"/>
      <c r="K47" s="129"/>
      <c r="L47" s="132"/>
      <c r="M47" s="129"/>
      <c r="N47" s="129"/>
      <c r="O47" s="129"/>
      <c r="P47" s="76"/>
      <c r="Q47" s="76"/>
      <c r="R47" s="5"/>
      <c r="S47" s="5"/>
      <c r="T47" s="5"/>
      <c r="U47" s="5"/>
      <c r="V47" s="5"/>
      <c r="W47" s="5"/>
      <c r="X47" s="5"/>
    </row>
    <row r="48" spans="1:24" x14ac:dyDescent="0.2">
      <c r="A48" s="121" t="s">
        <v>24</v>
      </c>
      <c r="B48" s="16">
        <f t="shared" ref="B48:M48" si="1">SUM(B36:B47)</f>
        <v>5</v>
      </c>
      <c r="C48" s="16">
        <f t="shared" si="1"/>
        <v>1</v>
      </c>
      <c r="D48" s="16">
        <f t="shared" si="1"/>
        <v>1</v>
      </c>
      <c r="E48" s="38">
        <f t="shared" si="1"/>
        <v>0</v>
      </c>
      <c r="F48" s="38">
        <f t="shared" si="1"/>
        <v>7.67</v>
      </c>
      <c r="G48" s="16">
        <f t="shared" si="1"/>
        <v>9</v>
      </c>
      <c r="H48" s="16">
        <f t="shared" si="1"/>
        <v>14</v>
      </c>
      <c r="I48" s="16">
        <f t="shared" si="1"/>
        <v>5</v>
      </c>
      <c r="J48" s="16">
        <f t="shared" si="1"/>
        <v>8</v>
      </c>
      <c r="K48" s="16">
        <f t="shared" si="1"/>
        <v>0</v>
      </c>
      <c r="L48" s="37">
        <f t="shared" si="1"/>
        <v>3</v>
      </c>
      <c r="M48" s="16">
        <f t="shared" si="1"/>
        <v>9</v>
      </c>
      <c r="N48" s="38">
        <f>(M48*7)/F48</f>
        <v>8.213820078226858</v>
      </c>
      <c r="O48" s="38">
        <f>SUM(H48+J48+K48)/F48</f>
        <v>2.8683181225554106</v>
      </c>
      <c r="P48" s="16">
        <f>SUM(P36:P47)</f>
        <v>44</v>
      </c>
      <c r="Q48" s="16">
        <f>SUM(Q36:Q47)</f>
        <v>169</v>
      </c>
      <c r="R48" s="5"/>
      <c r="S48" s="5"/>
      <c r="T48" s="5"/>
      <c r="U48" s="5"/>
      <c r="V48" s="5"/>
      <c r="W48" s="5"/>
      <c r="X48" s="5"/>
    </row>
    <row r="51" spans="1:24" x14ac:dyDescent="0.2">
      <c r="A51" t="s">
        <v>94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1"/>
      <c r="V51" s="1"/>
      <c r="W51" s="5"/>
      <c r="X51" s="5"/>
    </row>
    <row r="52" spans="1:24" x14ac:dyDescent="0.2">
      <c r="A52" s="67"/>
      <c r="B52" s="5"/>
      <c r="C52" s="5"/>
      <c r="D52" s="5"/>
      <c r="E52" s="4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"/>
      <c r="V52" s="1"/>
      <c r="W52" s="5"/>
      <c r="X52" s="5"/>
    </row>
    <row r="53" spans="1:24" x14ac:dyDescent="0.2">
      <c r="A53" s="134" t="s">
        <v>69</v>
      </c>
      <c r="B53" s="7" t="s">
        <v>1</v>
      </c>
      <c r="C53" s="7" t="s">
        <v>2</v>
      </c>
      <c r="D53" s="7" t="s">
        <v>3</v>
      </c>
      <c r="E53" s="7" t="s">
        <v>4</v>
      </c>
      <c r="F53" s="7" t="s">
        <v>5</v>
      </c>
      <c r="G53" s="7" t="s">
        <v>6</v>
      </c>
      <c r="H53" s="7" t="s">
        <v>7</v>
      </c>
      <c r="I53" s="7" t="s">
        <v>8</v>
      </c>
      <c r="J53" s="7" t="s">
        <v>9</v>
      </c>
      <c r="K53" s="7" t="s">
        <v>10</v>
      </c>
      <c r="L53" s="7" t="s">
        <v>11</v>
      </c>
      <c r="M53" s="7" t="s">
        <v>12</v>
      </c>
      <c r="N53" s="7" t="s">
        <v>70</v>
      </c>
      <c r="O53" s="7" t="s">
        <v>14</v>
      </c>
      <c r="P53" s="8" t="s">
        <v>71</v>
      </c>
      <c r="Q53" s="7" t="s">
        <v>72</v>
      </c>
      <c r="R53" s="7" t="s">
        <v>17</v>
      </c>
      <c r="S53" s="7" t="s">
        <v>18</v>
      </c>
      <c r="T53" s="7" t="s">
        <v>19</v>
      </c>
      <c r="U53" s="7" t="s">
        <v>20</v>
      </c>
      <c r="V53" s="7" t="s">
        <v>21</v>
      </c>
      <c r="W53" s="8" t="s">
        <v>22</v>
      </c>
      <c r="X53" s="7" t="s">
        <v>23</v>
      </c>
    </row>
    <row r="54" spans="1:24" x14ac:dyDescent="0.2">
      <c r="A54" s="230" t="s">
        <v>119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v>1</v>
      </c>
      <c r="V54" s="5"/>
      <c r="W54" s="1"/>
      <c r="X54" s="5"/>
    </row>
    <row r="55" spans="1:24" x14ac:dyDescent="0.2">
      <c r="A55" s="219" t="s">
        <v>139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v>1</v>
      </c>
      <c r="V55" s="5"/>
      <c r="W55" s="1"/>
      <c r="X55" s="5"/>
    </row>
    <row r="56" spans="1:24" x14ac:dyDescent="0.2">
      <c r="A56" s="66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2"/>
      <c r="P56" s="12"/>
      <c r="Q56" s="12"/>
      <c r="R56" s="13"/>
      <c r="S56" s="13"/>
      <c r="T56" s="13"/>
      <c r="U56" s="13"/>
      <c r="V56" s="13"/>
      <c r="W56" s="13"/>
      <c r="X56" s="128"/>
    </row>
    <row r="57" spans="1:24" x14ac:dyDescent="0.2">
      <c r="A57" s="6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2"/>
      <c r="P57" s="12"/>
      <c r="Q57" s="12"/>
      <c r="R57" s="13"/>
      <c r="S57" s="13"/>
      <c r="T57" s="13"/>
      <c r="U57" s="13"/>
      <c r="V57" s="13"/>
      <c r="W57" s="13"/>
      <c r="X57" s="128"/>
    </row>
    <row r="58" spans="1:24" x14ac:dyDescent="0.2">
      <c r="A58" s="8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2"/>
      <c r="P58" s="12"/>
      <c r="Q58" s="12"/>
      <c r="R58" s="13"/>
      <c r="S58" s="13"/>
      <c r="T58" s="13"/>
      <c r="U58" s="13"/>
      <c r="V58" s="13"/>
      <c r="W58" s="13"/>
      <c r="X58" s="128"/>
    </row>
    <row r="59" spans="1:24" x14ac:dyDescent="0.2">
      <c r="A59" s="8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2"/>
      <c r="P59" s="12"/>
      <c r="Q59" s="12"/>
      <c r="R59" s="13"/>
      <c r="S59" s="13"/>
      <c r="T59" s="13"/>
      <c r="U59" s="13"/>
      <c r="V59" s="13"/>
      <c r="W59" s="13"/>
      <c r="X59" s="128"/>
    </row>
    <row r="60" spans="1:24" x14ac:dyDescent="0.2">
      <c r="A60" s="8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2"/>
      <c r="P60" s="12"/>
      <c r="Q60" s="12"/>
      <c r="R60" s="13"/>
      <c r="S60" s="13"/>
      <c r="T60" s="13"/>
      <c r="U60" s="13"/>
      <c r="V60" s="13"/>
      <c r="W60" s="13"/>
      <c r="X60" s="128"/>
    </row>
    <row r="61" spans="1:24" x14ac:dyDescent="0.2">
      <c r="A61" s="8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2"/>
      <c r="P61" s="12"/>
      <c r="Q61" s="12"/>
      <c r="R61" s="13"/>
      <c r="S61" s="13"/>
      <c r="T61" s="13"/>
      <c r="U61" s="13"/>
      <c r="V61" s="13"/>
      <c r="W61" s="13"/>
      <c r="X61" s="128"/>
    </row>
    <row r="62" spans="1:24" x14ac:dyDescent="0.2">
      <c r="A62" s="8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2"/>
      <c r="P62" s="12"/>
      <c r="Q62" s="12"/>
      <c r="R62" s="13"/>
      <c r="S62" s="13"/>
      <c r="T62" s="13"/>
      <c r="U62" s="13"/>
      <c r="V62" s="13"/>
      <c r="W62" s="13"/>
      <c r="X62" s="128"/>
    </row>
    <row r="63" spans="1:24" x14ac:dyDescent="0.2">
      <c r="A63" s="8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2"/>
      <c r="Q63" s="12"/>
      <c r="R63" s="13"/>
      <c r="S63" s="13"/>
      <c r="T63" s="13"/>
      <c r="U63" s="13"/>
      <c r="V63" s="13"/>
      <c r="W63" s="13"/>
      <c r="X63" s="128"/>
    </row>
    <row r="64" spans="1:24" x14ac:dyDescent="0.2">
      <c r="A64" s="8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2"/>
      <c r="P64" s="12"/>
      <c r="Q64" s="12"/>
      <c r="R64" s="13"/>
      <c r="S64" s="13"/>
      <c r="T64" s="13"/>
      <c r="U64" s="13"/>
      <c r="V64" s="13"/>
      <c r="W64" s="13"/>
      <c r="X64" s="128"/>
    </row>
    <row r="65" spans="1:24" x14ac:dyDescent="0.2">
      <c r="A65" s="11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15"/>
      <c r="P65" s="15"/>
      <c r="Q65" s="15"/>
      <c r="R65" s="40"/>
      <c r="S65" s="40"/>
      <c r="T65" s="40"/>
      <c r="U65" s="40"/>
      <c r="V65" s="40"/>
      <c r="W65" s="40"/>
      <c r="X65" s="76"/>
    </row>
    <row r="66" spans="1:24" x14ac:dyDescent="0.2">
      <c r="A66" s="121" t="s">
        <v>24</v>
      </c>
      <c r="B66" s="16">
        <f t="shared" ref="B66:N66" si="2">SUM(B54:B65)</f>
        <v>0</v>
      </c>
      <c r="C66" s="16">
        <f t="shared" si="2"/>
        <v>0</v>
      </c>
      <c r="D66" s="16">
        <f t="shared" si="2"/>
        <v>0</v>
      </c>
      <c r="E66" s="16">
        <f t="shared" si="2"/>
        <v>0</v>
      </c>
      <c r="F66" s="16">
        <f t="shared" si="2"/>
        <v>0</v>
      </c>
      <c r="G66" s="16">
        <f t="shared" si="2"/>
        <v>0</v>
      </c>
      <c r="H66" s="16">
        <f t="shared" si="2"/>
        <v>0</v>
      </c>
      <c r="I66" s="16">
        <f t="shared" si="2"/>
        <v>0</v>
      </c>
      <c r="J66" s="16">
        <f t="shared" si="2"/>
        <v>0</v>
      </c>
      <c r="K66" s="16">
        <f t="shared" si="2"/>
        <v>0</v>
      </c>
      <c r="L66" s="16">
        <f t="shared" si="2"/>
        <v>0</v>
      </c>
      <c r="M66" s="16">
        <f t="shared" si="2"/>
        <v>0</v>
      </c>
      <c r="N66" s="16">
        <f t="shared" si="2"/>
        <v>0</v>
      </c>
      <c r="O66" s="17" t="e">
        <f>(D66+J66+K66+N66)/(B66+J66+K66+M66)</f>
        <v>#DIV/0!</v>
      </c>
      <c r="P66" s="17" t="e">
        <f>($D66+$E66+($F66*2)+(G66*3))/$B66</f>
        <v>#DIV/0!</v>
      </c>
      <c r="Q66" s="17" t="e">
        <f>D66/B66</f>
        <v>#DIV/0!</v>
      </c>
      <c r="R66" s="16">
        <f>SUM(R54:R65)</f>
        <v>0</v>
      </c>
      <c r="S66" s="16">
        <f>SUM(S54:S65)</f>
        <v>0</v>
      </c>
      <c r="T66" s="16">
        <f>SUM(T54:T65)</f>
        <v>0</v>
      </c>
      <c r="U66" s="16">
        <f>SUM(U54:U65)</f>
        <v>2</v>
      </c>
      <c r="V66" s="16">
        <f>SUM(V54:V65)</f>
        <v>0</v>
      </c>
      <c r="W66" s="17">
        <f>(U66+V66)/(T66+U66+V66)</f>
        <v>1</v>
      </c>
      <c r="X66" s="17" t="e">
        <f>(D66-G66)/(B66-I66-G66+M66)</f>
        <v>#DIV/0!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E6A5-DF1E-FC43-AD1D-BD34728BD75F}">
  <dimension ref="A2:X90"/>
  <sheetViews>
    <sheetView workbookViewId="0">
      <selection activeCell="W28" sqref="W28"/>
    </sheetView>
  </sheetViews>
  <sheetFormatPr baseColWidth="10" defaultRowHeight="16" x14ac:dyDescent="0.2"/>
  <cols>
    <col min="1" max="1" width="17.1640625" customWidth="1"/>
    <col min="2" max="2" width="3" style="54" customWidth="1"/>
    <col min="3" max="4" width="3.1640625" style="54" bestFit="1" customWidth="1"/>
    <col min="5" max="6" width="5.83203125" style="54" bestFit="1" customWidth="1"/>
    <col min="7" max="7" width="3" style="54" bestFit="1" customWidth="1"/>
    <col min="8" max="8" width="3.33203125" style="54" bestFit="1" customWidth="1"/>
    <col min="9" max="10" width="3.1640625" style="54" bestFit="1" customWidth="1"/>
    <col min="11" max="11" width="3" style="54" bestFit="1" customWidth="1"/>
    <col min="12" max="12" width="4.1640625" style="54" bestFit="1" customWidth="1"/>
    <col min="13" max="13" width="2.83203125" style="54" bestFit="1" customWidth="1"/>
    <col min="14" max="14" width="4.6640625" style="54" bestFit="1" customWidth="1"/>
    <col min="15" max="15" width="4.83203125" style="54" bestFit="1" customWidth="1"/>
    <col min="16" max="16" width="8.1640625" style="54" bestFit="1" customWidth="1"/>
    <col min="17" max="17" width="4.6640625" style="54" bestFit="1" customWidth="1"/>
    <col min="18" max="19" width="3" style="54" bestFit="1" customWidth="1"/>
    <col min="20" max="20" width="2.1640625" style="54" bestFit="1" customWidth="1"/>
    <col min="21" max="22" width="3.1640625" style="54" bestFit="1" customWidth="1"/>
    <col min="23" max="23" width="6.5" style="54" bestFit="1" customWidth="1"/>
    <col min="24" max="24" width="5.5" style="54" bestFit="1" customWidth="1"/>
  </cols>
  <sheetData>
    <row r="2" spans="1:24" x14ac:dyDescent="0.2">
      <c r="A2" s="58" t="s">
        <v>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1"/>
      <c r="T2" s="62"/>
      <c r="U2" s="1"/>
      <c r="V2" s="1"/>
      <c r="W2" s="5"/>
      <c r="X2" s="5"/>
    </row>
    <row r="3" spans="1:24" x14ac:dyDescent="0.2">
      <c r="A3" s="6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5"/>
      <c r="X3" s="5"/>
    </row>
    <row r="4" spans="1:24" x14ac:dyDescent="0.2">
      <c r="A4" s="7" t="s">
        <v>69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70</v>
      </c>
      <c r="O4" s="7" t="s">
        <v>14</v>
      </c>
      <c r="P4" s="8" t="s">
        <v>71</v>
      </c>
      <c r="Q4" s="7" t="s">
        <v>72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8" t="s">
        <v>22</v>
      </c>
      <c r="X4" s="7" t="s">
        <v>23</v>
      </c>
    </row>
    <row r="5" spans="1:24" x14ac:dyDescent="0.2">
      <c r="A5" s="58" t="s">
        <v>113</v>
      </c>
      <c r="B5" s="73">
        <v>2</v>
      </c>
      <c r="C5" s="73">
        <v>2</v>
      </c>
      <c r="D5" s="73">
        <v>1</v>
      </c>
      <c r="E5" s="73"/>
      <c r="F5" s="73"/>
      <c r="G5" s="73"/>
      <c r="H5" s="73">
        <v>1</v>
      </c>
      <c r="I5" s="73">
        <v>1</v>
      </c>
      <c r="J5" s="73"/>
      <c r="K5" s="73"/>
      <c r="L5" s="73"/>
      <c r="M5" s="73">
        <v>1</v>
      </c>
      <c r="N5" s="73"/>
      <c r="O5" s="73"/>
      <c r="P5" s="73"/>
      <c r="Q5" s="73"/>
      <c r="R5" s="73">
        <v>1</v>
      </c>
      <c r="S5" s="73">
        <v>1</v>
      </c>
      <c r="T5" s="73"/>
      <c r="U5" s="73">
        <v>2</v>
      </c>
      <c r="V5" s="73"/>
      <c r="W5" s="73"/>
      <c r="X5" s="73"/>
    </row>
    <row r="6" spans="1:24" x14ac:dyDescent="0.2">
      <c r="A6" s="215" t="s">
        <v>116</v>
      </c>
      <c r="B6" s="5">
        <v>3</v>
      </c>
      <c r="C6" s="5">
        <v>1</v>
      </c>
      <c r="D6" s="5">
        <v>1</v>
      </c>
      <c r="E6" s="5"/>
      <c r="F6" s="5"/>
      <c r="G6" s="5"/>
      <c r="H6" s="5"/>
      <c r="I6" s="5">
        <v>1</v>
      </c>
      <c r="J6" s="5">
        <v>1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218" t="s">
        <v>118</v>
      </c>
      <c r="B7" s="5">
        <v>4</v>
      </c>
      <c r="C7" s="5">
        <v>1</v>
      </c>
      <c r="D7" s="5">
        <v>1</v>
      </c>
      <c r="E7" s="5"/>
      <c r="F7" s="5"/>
      <c r="G7" s="5"/>
      <c r="H7" s="5">
        <v>1</v>
      </c>
      <c r="I7" s="5"/>
      <c r="J7" s="5"/>
      <c r="K7" s="5"/>
      <c r="L7" s="5"/>
      <c r="M7" s="5"/>
      <c r="N7" s="5">
        <v>1</v>
      </c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">
      <c r="A8" s="213" t="s">
        <v>119</v>
      </c>
      <c r="B8" s="5">
        <v>4</v>
      </c>
      <c r="C8" s="5">
        <v>0</v>
      </c>
      <c r="D8" s="5">
        <v>1</v>
      </c>
      <c r="E8" s="5"/>
      <c r="F8" s="5"/>
      <c r="G8" s="5"/>
      <c r="H8" s="5">
        <v>1</v>
      </c>
      <c r="I8" s="5">
        <v>2</v>
      </c>
      <c r="J8" s="5"/>
      <c r="K8" s="5"/>
      <c r="L8" s="5"/>
      <c r="M8" s="5"/>
      <c r="N8" s="5"/>
      <c r="O8" s="5"/>
      <c r="P8" s="5"/>
      <c r="Q8" s="5"/>
      <c r="R8" s="5">
        <v>1</v>
      </c>
      <c r="S8" s="5"/>
      <c r="T8" s="5"/>
      <c r="U8" s="5"/>
      <c r="V8" s="5">
        <v>1</v>
      </c>
      <c r="W8" s="5"/>
      <c r="X8" s="5"/>
    </row>
    <row r="9" spans="1:24" x14ac:dyDescent="0.2">
      <c r="A9" s="222" t="s">
        <v>121</v>
      </c>
      <c r="B9" s="1">
        <v>3</v>
      </c>
      <c r="C9" s="1">
        <v>1</v>
      </c>
      <c r="D9" s="1">
        <v>0</v>
      </c>
      <c r="E9" s="1"/>
      <c r="F9" s="1"/>
      <c r="G9" s="1"/>
      <c r="H9" s="1"/>
      <c r="I9" s="1">
        <v>2</v>
      </c>
      <c r="J9" s="1"/>
      <c r="K9" s="1">
        <v>1</v>
      </c>
      <c r="L9" s="1"/>
      <c r="M9" s="1"/>
      <c r="N9" s="1"/>
      <c r="O9" s="9"/>
      <c r="P9" s="9"/>
      <c r="Q9" s="9"/>
      <c r="R9" s="1">
        <v>1</v>
      </c>
      <c r="S9" s="1"/>
      <c r="T9" s="1"/>
      <c r="U9" s="1"/>
      <c r="V9" s="1"/>
      <c r="W9" s="1"/>
      <c r="X9" s="5"/>
    </row>
    <row r="10" spans="1:24" x14ac:dyDescent="0.2">
      <c r="A10" s="219" t="s">
        <v>123</v>
      </c>
      <c r="B10" s="1"/>
      <c r="C10" s="1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9"/>
      <c r="P10" s="9"/>
      <c r="Q10" s="9"/>
      <c r="R10" s="1"/>
      <c r="S10" s="1"/>
      <c r="T10" s="1"/>
      <c r="U10" s="1"/>
      <c r="V10" s="1"/>
      <c r="W10" s="1"/>
      <c r="X10" s="5"/>
    </row>
    <row r="11" spans="1:24" x14ac:dyDescent="0.2">
      <c r="A11" s="215" t="s">
        <v>124</v>
      </c>
      <c r="B11" s="1">
        <v>1</v>
      </c>
      <c r="C11" s="1">
        <v>0</v>
      </c>
      <c r="D11" s="1">
        <v>0</v>
      </c>
      <c r="E11" s="1"/>
      <c r="F11" s="1"/>
      <c r="G11" s="1"/>
      <c r="H11" s="1"/>
      <c r="I11" s="1"/>
      <c r="J11" s="1">
        <v>2</v>
      </c>
      <c r="K11" s="1"/>
      <c r="L11" s="1"/>
      <c r="M11" s="1"/>
      <c r="N11" s="1"/>
      <c r="O11" s="9"/>
      <c r="P11" s="9"/>
      <c r="Q11" s="9"/>
      <c r="R11" s="1">
        <v>1</v>
      </c>
      <c r="S11" s="1"/>
      <c r="T11" s="1"/>
      <c r="U11" s="1"/>
      <c r="V11" s="1">
        <v>2</v>
      </c>
      <c r="W11" s="1"/>
      <c r="X11" s="5"/>
    </row>
    <row r="12" spans="1:24" x14ac:dyDescent="0.2">
      <c r="A12" s="215" t="s">
        <v>125</v>
      </c>
      <c r="B12" s="1">
        <v>2</v>
      </c>
      <c r="C12" s="1">
        <v>0</v>
      </c>
      <c r="D12" s="1">
        <v>0</v>
      </c>
      <c r="E12" s="1"/>
      <c r="F12" s="1"/>
      <c r="G12" s="1"/>
      <c r="H12" s="1"/>
      <c r="I12" s="1">
        <v>2</v>
      </c>
      <c r="J12" s="1"/>
      <c r="K12" s="1"/>
      <c r="L12" s="1"/>
      <c r="M12" s="1"/>
      <c r="N12" s="1"/>
      <c r="O12" s="9"/>
      <c r="P12" s="9"/>
      <c r="Q12" s="9"/>
      <c r="R12" s="1"/>
      <c r="S12" s="1"/>
      <c r="T12" s="1"/>
      <c r="U12" s="1"/>
      <c r="V12" s="1"/>
      <c r="W12" s="1"/>
      <c r="X12" s="5"/>
    </row>
    <row r="13" spans="1:24" x14ac:dyDescent="0.2">
      <c r="A13" s="217" t="s">
        <v>126</v>
      </c>
      <c r="B13" s="13">
        <v>2</v>
      </c>
      <c r="C13" s="13">
        <v>0</v>
      </c>
      <c r="D13" s="13"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12"/>
      <c r="Q13" s="12"/>
      <c r="R13" s="13"/>
      <c r="S13" s="13"/>
      <c r="T13" s="13"/>
      <c r="U13" s="13"/>
      <c r="V13" s="13">
        <v>1</v>
      </c>
      <c r="W13" s="13"/>
      <c r="X13" s="128"/>
    </row>
    <row r="14" spans="1:24" x14ac:dyDescent="0.2">
      <c r="A14" s="210" t="s">
        <v>125</v>
      </c>
      <c r="B14" s="13">
        <v>3</v>
      </c>
      <c r="C14" s="13">
        <v>0</v>
      </c>
      <c r="D14" s="13">
        <v>0</v>
      </c>
      <c r="E14" s="13"/>
      <c r="F14" s="13"/>
      <c r="G14" s="13"/>
      <c r="H14" s="13"/>
      <c r="I14" s="13">
        <v>1</v>
      </c>
      <c r="J14" s="13"/>
      <c r="K14" s="13"/>
      <c r="L14" s="13"/>
      <c r="M14" s="13"/>
      <c r="N14" s="13"/>
      <c r="O14" s="12"/>
      <c r="P14" s="12"/>
      <c r="Q14" s="12"/>
      <c r="R14" s="13"/>
      <c r="S14" s="13"/>
      <c r="T14" s="13"/>
      <c r="U14" s="13"/>
      <c r="V14" s="13">
        <v>1</v>
      </c>
      <c r="W14" s="13"/>
      <c r="X14" s="128"/>
    </row>
    <row r="15" spans="1:24" x14ac:dyDescent="0.2">
      <c r="A15" s="219" t="s">
        <v>127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2"/>
      <c r="P15" s="12"/>
      <c r="Q15" s="12"/>
      <c r="R15" s="13"/>
      <c r="S15" s="13"/>
      <c r="T15" s="13"/>
      <c r="U15" s="13">
        <v>1</v>
      </c>
      <c r="V15" s="13">
        <v>4</v>
      </c>
      <c r="W15" s="13"/>
      <c r="X15" s="128"/>
    </row>
    <row r="16" spans="1:24" x14ac:dyDescent="0.2">
      <c r="A16" s="216" t="s">
        <v>129</v>
      </c>
      <c r="B16" s="13">
        <v>2</v>
      </c>
      <c r="C16" s="13">
        <v>1</v>
      </c>
      <c r="D16" s="13">
        <v>1</v>
      </c>
      <c r="E16" s="13"/>
      <c r="F16" s="13"/>
      <c r="G16" s="13"/>
      <c r="H16" s="13">
        <v>2</v>
      </c>
      <c r="I16" s="13"/>
      <c r="J16" s="13"/>
      <c r="K16" s="13"/>
      <c r="L16" s="13"/>
      <c r="M16" s="13"/>
      <c r="N16" s="13"/>
      <c r="O16" s="12"/>
      <c r="P16" s="12"/>
      <c r="Q16" s="12"/>
      <c r="R16" s="13"/>
      <c r="S16" s="13"/>
      <c r="T16" s="13"/>
      <c r="U16" s="13"/>
      <c r="V16" s="13"/>
      <c r="W16" s="13"/>
      <c r="X16" s="128"/>
    </row>
    <row r="17" spans="1:24" x14ac:dyDescent="0.2">
      <c r="A17" s="262" t="s">
        <v>133</v>
      </c>
      <c r="B17" s="13">
        <v>3</v>
      </c>
      <c r="C17" s="13">
        <v>0</v>
      </c>
      <c r="D17" s="13">
        <v>1</v>
      </c>
      <c r="E17" s="13"/>
      <c r="F17" s="13"/>
      <c r="G17" s="13"/>
      <c r="H17" s="13"/>
      <c r="I17" s="13">
        <v>1</v>
      </c>
      <c r="J17" s="13"/>
      <c r="K17" s="13"/>
      <c r="L17" s="13"/>
      <c r="M17" s="13"/>
      <c r="N17" s="13"/>
      <c r="O17" s="12"/>
      <c r="P17" s="12"/>
      <c r="Q17" s="12"/>
      <c r="R17" s="13"/>
      <c r="S17" s="13"/>
      <c r="T17" s="13"/>
      <c r="U17" s="13"/>
      <c r="V17" s="13">
        <v>1</v>
      </c>
      <c r="W17" s="13"/>
      <c r="X17" s="128"/>
    </row>
    <row r="18" spans="1:24" x14ac:dyDescent="0.2">
      <c r="A18" s="262" t="s">
        <v>134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/>
      <c r="P18" s="12"/>
      <c r="Q18" s="12"/>
      <c r="R18" s="13"/>
      <c r="S18" s="13"/>
      <c r="T18" s="13"/>
      <c r="U18" s="13">
        <v>2</v>
      </c>
      <c r="V18" s="13"/>
      <c r="W18" s="13"/>
      <c r="X18" s="128"/>
    </row>
    <row r="19" spans="1:24" x14ac:dyDescent="0.2">
      <c r="A19" s="219" t="s">
        <v>138</v>
      </c>
      <c r="B19" s="13">
        <v>1</v>
      </c>
      <c r="C19" s="13">
        <v>1</v>
      </c>
      <c r="D19" s="13">
        <v>0</v>
      </c>
      <c r="E19" s="13"/>
      <c r="F19" s="13"/>
      <c r="G19" s="13"/>
      <c r="H19" s="13"/>
      <c r="I19" s="13">
        <v>1</v>
      </c>
      <c r="J19" s="13">
        <v>1</v>
      </c>
      <c r="K19" s="13"/>
      <c r="L19" s="13"/>
      <c r="M19" s="13"/>
      <c r="N19" s="13"/>
      <c r="O19" s="12"/>
      <c r="P19" s="12"/>
      <c r="Q19" s="12"/>
      <c r="R19" s="13"/>
      <c r="S19" s="13"/>
      <c r="T19" s="13"/>
      <c r="U19" s="13"/>
      <c r="V19" s="13"/>
      <c r="W19" s="13"/>
      <c r="X19" s="128"/>
    </row>
    <row r="20" spans="1:24" x14ac:dyDescent="0.2">
      <c r="A20" s="219" t="s">
        <v>139</v>
      </c>
      <c r="B20" s="13">
        <v>3</v>
      </c>
      <c r="C20" s="13">
        <v>0</v>
      </c>
      <c r="D20" s="13">
        <v>2</v>
      </c>
      <c r="E20" s="13"/>
      <c r="F20" s="13"/>
      <c r="G20" s="13"/>
      <c r="H20" s="13">
        <v>1</v>
      </c>
      <c r="I20" s="13"/>
      <c r="J20" s="13"/>
      <c r="K20" s="13"/>
      <c r="L20" s="13"/>
      <c r="M20" s="13"/>
      <c r="N20" s="13"/>
      <c r="O20" s="12"/>
      <c r="P20" s="12"/>
      <c r="Q20" s="12"/>
      <c r="R20" s="13">
        <v>1</v>
      </c>
      <c r="S20" s="13"/>
      <c r="T20" s="13"/>
      <c r="U20" s="13"/>
      <c r="V20" s="13"/>
      <c r="W20" s="13"/>
      <c r="X20" s="128"/>
    </row>
    <row r="21" spans="1:24" x14ac:dyDescent="0.2">
      <c r="A21" s="210" t="s">
        <v>113</v>
      </c>
      <c r="B21" s="13">
        <v>2</v>
      </c>
      <c r="C21" s="13">
        <v>2</v>
      </c>
      <c r="D21" s="13">
        <v>2</v>
      </c>
      <c r="E21" s="13"/>
      <c r="F21" s="13"/>
      <c r="G21" s="13"/>
      <c r="H21" s="13"/>
      <c r="I21" s="13"/>
      <c r="J21" s="13">
        <v>1</v>
      </c>
      <c r="K21" s="13"/>
      <c r="L21" s="13"/>
      <c r="M21" s="13"/>
      <c r="N21" s="13"/>
      <c r="O21" s="12"/>
      <c r="P21" s="12"/>
      <c r="Q21" s="12"/>
      <c r="R21" s="13">
        <v>2</v>
      </c>
      <c r="S21" s="13"/>
      <c r="T21" s="13"/>
      <c r="U21" s="13"/>
      <c r="V21" s="13">
        <v>1</v>
      </c>
      <c r="W21" s="13"/>
      <c r="X21" s="128"/>
    </row>
    <row r="22" spans="1:24" x14ac:dyDescent="0.2">
      <c r="A22" s="230" t="s">
        <v>140</v>
      </c>
      <c r="B22" s="13">
        <v>1</v>
      </c>
      <c r="C22" s="13">
        <v>0</v>
      </c>
      <c r="D22" s="13"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  <c r="Q22" s="12"/>
      <c r="R22" s="13"/>
      <c r="S22" s="13"/>
      <c r="T22" s="13"/>
      <c r="U22" s="13"/>
      <c r="V22" s="13"/>
      <c r="W22" s="13"/>
      <c r="X22" s="128"/>
    </row>
    <row r="23" spans="1:24" x14ac:dyDescent="0.2">
      <c r="A23" s="219" t="s">
        <v>141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  <c r="Q23" s="12"/>
      <c r="R23" s="13"/>
      <c r="S23" s="13"/>
      <c r="T23" s="13"/>
      <c r="U23" s="13">
        <v>1</v>
      </c>
      <c r="V23" s="13"/>
      <c r="W23" s="13"/>
      <c r="X23" s="128"/>
    </row>
    <row r="24" spans="1:24" x14ac:dyDescent="0.2">
      <c r="A24" s="225" t="s">
        <v>143</v>
      </c>
      <c r="B24" s="13">
        <v>2</v>
      </c>
      <c r="C24" s="13">
        <v>0</v>
      </c>
      <c r="D24" s="13">
        <v>0</v>
      </c>
      <c r="E24" s="13"/>
      <c r="F24" s="13"/>
      <c r="G24" s="13"/>
      <c r="H24" s="13"/>
      <c r="I24" s="13">
        <v>1</v>
      </c>
      <c r="J24" s="13"/>
      <c r="K24" s="13"/>
      <c r="L24" s="13"/>
      <c r="M24" s="13"/>
      <c r="N24" s="13"/>
      <c r="O24" s="12"/>
      <c r="P24" s="12"/>
      <c r="Q24" s="12"/>
      <c r="R24" s="13"/>
      <c r="S24" s="13"/>
      <c r="T24" s="13"/>
      <c r="U24" s="13"/>
      <c r="V24" s="13"/>
      <c r="W24" s="13"/>
      <c r="X24" s="128"/>
    </row>
    <row r="25" spans="1:24" x14ac:dyDescent="0.2">
      <c r="A25" s="219" t="s">
        <v>129</v>
      </c>
      <c r="B25" s="13">
        <v>3</v>
      </c>
      <c r="C25" s="13">
        <v>0</v>
      </c>
      <c r="D25" s="13">
        <v>0</v>
      </c>
      <c r="E25" s="13"/>
      <c r="F25" s="13"/>
      <c r="G25" s="13"/>
      <c r="H25" s="13"/>
      <c r="I25" s="13">
        <v>1</v>
      </c>
      <c r="J25" s="13"/>
      <c r="K25" s="13"/>
      <c r="L25" s="13"/>
      <c r="M25" s="13"/>
      <c r="N25" s="13"/>
      <c r="O25" s="12"/>
      <c r="P25" s="12"/>
      <c r="Q25" s="12"/>
      <c r="R25" s="13"/>
      <c r="S25" s="13"/>
      <c r="T25" s="13"/>
      <c r="U25" s="13">
        <v>1</v>
      </c>
      <c r="V25" s="13"/>
      <c r="W25" s="13"/>
      <c r="X25" s="128"/>
    </row>
    <row r="26" spans="1:24" x14ac:dyDescent="0.2">
      <c r="A26" s="225" t="s">
        <v>145</v>
      </c>
      <c r="B26" s="13">
        <v>2</v>
      </c>
      <c r="C26" s="13">
        <v>0</v>
      </c>
      <c r="D26" s="13">
        <v>0</v>
      </c>
      <c r="E26" s="13"/>
      <c r="F26" s="13"/>
      <c r="G26" s="13"/>
      <c r="H26" s="13">
        <v>1</v>
      </c>
      <c r="I26" s="13"/>
      <c r="J26" s="13"/>
      <c r="K26" s="13"/>
      <c r="L26" s="13"/>
      <c r="M26" s="13"/>
      <c r="N26" s="13"/>
      <c r="O26" s="12"/>
      <c r="P26" s="12"/>
      <c r="Q26" s="12"/>
      <c r="R26" s="13"/>
      <c r="S26" s="13"/>
      <c r="T26" s="13"/>
      <c r="U26" s="13"/>
      <c r="V26" s="13"/>
      <c r="W26" s="13"/>
      <c r="X26" s="128"/>
    </row>
    <row r="27" spans="1:24" x14ac:dyDescent="0.2">
      <c r="A27" s="213" t="s">
        <v>147</v>
      </c>
      <c r="B27" s="13">
        <v>3</v>
      </c>
      <c r="C27" s="13">
        <v>1</v>
      </c>
      <c r="D27" s="13">
        <v>2</v>
      </c>
      <c r="E27" s="13"/>
      <c r="F27" s="13"/>
      <c r="G27" s="13"/>
      <c r="H27" s="13"/>
      <c r="I27" s="13">
        <v>1</v>
      </c>
      <c r="J27" s="13"/>
      <c r="K27" s="13"/>
      <c r="L27" s="13"/>
      <c r="M27" s="13"/>
      <c r="N27" s="13"/>
      <c r="O27" s="12"/>
      <c r="P27" s="12"/>
      <c r="Q27" s="12"/>
      <c r="R27" s="13"/>
      <c r="S27" s="13"/>
      <c r="T27" s="13"/>
      <c r="U27" s="13"/>
      <c r="V27" s="13">
        <v>2</v>
      </c>
      <c r="W27" s="13"/>
      <c r="X27" s="128"/>
    </row>
    <row r="28" spans="1:24" x14ac:dyDescent="0.2">
      <c r="A28" s="64" t="s">
        <v>147</v>
      </c>
      <c r="B28" s="40">
        <v>2</v>
      </c>
      <c r="C28" s="40">
        <v>0</v>
      </c>
      <c r="D28" s="40">
        <v>0</v>
      </c>
      <c r="E28" s="40"/>
      <c r="F28" s="40"/>
      <c r="G28" s="40"/>
      <c r="H28" s="40"/>
      <c r="I28" s="40"/>
      <c r="J28" s="40">
        <v>1</v>
      </c>
      <c r="K28" s="40"/>
      <c r="L28" s="40"/>
      <c r="M28" s="40"/>
      <c r="N28" s="40"/>
      <c r="O28" s="15"/>
      <c r="P28" s="15"/>
      <c r="Q28" s="15"/>
      <c r="R28" s="40"/>
      <c r="S28" s="40"/>
      <c r="T28" s="40"/>
      <c r="U28" s="40"/>
      <c r="V28" s="40">
        <v>2</v>
      </c>
      <c r="W28" s="40"/>
      <c r="X28" s="76"/>
    </row>
    <row r="29" spans="1:24" x14ac:dyDescent="0.2">
      <c r="A29" s="16" t="s">
        <v>24</v>
      </c>
      <c r="B29" s="16">
        <f t="shared" ref="B29:N29" si="0">SUM(B5:B28)</f>
        <v>48</v>
      </c>
      <c r="C29" s="16">
        <f t="shared" si="0"/>
        <v>11</v>
      </c>
      <c r="D29" s="16">
        <f t="shared" si="0"/>
        <v>12</v>
      </c>
      <c r="E29" s="16">
        <f t="shared" si="0"/>
        <v>0</v>
      </c>
      <c r="F29" s="16">
        <f t="shared" si="0"/>
        <v>0</v>
      </c>
      <c r="G29" s="16">
        <f t="shared" si="0"/>
        <v>0</v>
      </c>
      <c r="H29" s="16">
        <f t="shared" si="0"/>
        <v>7</v>
      </c>
      <c r="I29" s="16">
        <f t="shared" si="0"/>
        <v>14</v>
      </c>
      <c r="J29" s="16">
        <f t="shared" si="0"/>
        <v>6</v>
      </c>
      <c r="K29" s="16">
        <f t="shared" si="0"/>
        <v>1</v>
      </c>
      <c r="L29" s="16">
        <f t="shared" si="0"/>
        <v>0</v>
      </c>
      <c r="M29" s="16">
        <f t="shared" si="0"/>
        <v>1</v>
      </c>
      <c r="N29" s="16">
        <f t="shared" si="0"/>
        <v>1</v>
      </c>
      <c r="O29" s="17">
        <f>(D29+J29+K29+N29)/(B29+J29+K29+M29)</f>
        <v>0.35714285714285715</v>
      </c>
      <c r="P29" s="17">
        <f>($D29+$E29+($F29*2)+(G29*3))/$B29</f>
        <v>0.25</v>
      </c>
      <c r="Q29" s="17">
        <f>D29/B29</f>
        <v>0.25</v>
      </c>
      <c r="R29" s="16">
        <f>SUM(R5:R28)</f>
        <v>7</v>
      </c>
      <c r="S29" s="16">
        <f>SUM(S5:S28)</f>
        <v>1</v>
      </c>
      <c r="T29" s="16">
        <f>SUM(T5:T28)</f>
        <v>0</v>
      </c>
      <c r="U29" s="16">
        <f>SUM(U5:U28)</f>
        <v>7</v>
      </c>
      <c r="V29" s="16">
        <f>SUM(V5:V28)</f>
        <v>15</v>
      </c>
      <c r="W29" s="17">
        <f>(U29+V29)/(T29+U29+V29)</f>
        <v>1</v>
      </c>
      <c r="X29" s="17">
        <f>(D29-G29)/(B29-I29-G29+M29)</f>
        <v>0.34285714285714286</v>
      </c>
    </row>
    <row r="30" spans="1:24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1:24" x14ac:dyDescent="0.2">
      <c r="A31" s="58" t="s">
        <v>89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1:24" x14ac:dyDescent="0.2">
      <c r="A32" s="123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9"/>
      <c r="S32" s="59"/>
      <c r="T32" s="59"/>
      <c r="U32" s="59"/>
      <c r="V32" s="59"/>
      <c r="W32" s="59"/>
      <c r="X32" s="59"/>
    </row>
    <row r="33" spans="1:24" x14ac:dyDescent="0.2">
      <c r="A33" s="106" t="s">
        <v>69</v>
      </c>
      <c r="B33" s="7" t="s">
        <v>43</v>
      </c>
      <c r="C33" s="7" t="s">
        <v>44</v>
      </c>
      <c r="D33" s="7" t="s">
        <v>45</v>
      </c>
      <c r="E33" s="7" t="s">
        <v>53</v>
      </c>
      <c r="F33" s="7" t="s">
        <v>47</v>
      </c>
      <c r="G33" s="7" t="s">
        <v>2</v>
      </c>
      <c r="H33" s="7" t="s">
        <v>3</v>
      </c>
      <c r="I33" s="7" t="s">
        <v>8</v>
      </c>
      <c r="J33" s="7" t="s">
        <v>9</v>
      </c>
      <c r="K33" s="7" t="s">
        <v>10</v>
      </c>
      <c r="L33" s="7" t="s">
        <v>48</v>
      </c>
      <c r="M33" s="7" t="s">
        <v>49</v>
      </c>
      <c r="N33" s="7" t="s">
        <v>50</v>
      </c>
      <c r="O33" s="7" t="s">
        <v>51</v>
      </c>
      <c r="P33" s="7" t="s">
        <v>1</v>
      </c>
      <c r="Q33" s="7" t="s">
        <v>74</v>
      </c>
      <c r="R33" s="59"/>
      <c r="S33" s="59"/>
      <c r="T33" s="59"/>
      <c r="U33" s="59"/>
      <c r="V33" s="59"/>
      <c r="W33" s="59"/>
      <c r="X33" s="59"/>
    </row>
    <row r="34" spans="1:24" x14ac:dyDescent="0.2">
      <c r="A34" s="58" t="s">
        <v>113</v>
      </c>
      <c r="B34" s="73">
        <v>1</v>
      </c>
      <c r="C34" s="73">
        <v>1</v>
      </c>
      <c r="D34" s="73"/>
      <c r="E34" s="73"/>
      <c r="F34" s="73">
        <v>3</v>
      </c>
      <c r="G34" s="73">
        <v>2</v>
      </c>
      <c r="H34" s="73">
        <v>2</v>
      </c>
      <c r="I34" s="73">
        <v>6</v>
      </c>
      <c r="J34" s="73">
        <v>2</v>
      </c>
      <c r="K34" s="73">
        <v>1</v>
      </c>
      <c r="L34" s="73"/>
      <c r="M34" s="73">
        <v>2</v>
      </c>
      <c r="N34" s="73"/>
      <c r="O34" s="73"/>
      <c r="P34" s="73">
        <v>14</v>
      </c>
      <c r="Q34" s="73">
        <v>71</v>
      </c>
      <c r="R34" s="59"/>
      <c r="S34" s="59"/>
      <c r="T34" s="59"/>
      <c r="U34" s="59"/>
      <c r="V34" s="59"/>
      <c r="W34" s="59"/>
      <c r="X34" s="59"/>
    </row>
    <row r="35" spans="1:24" x14ac:dyDescent="0.2">
      <c r="A35" s="218" t="s">
        <v>118</v>
      </c>
      <c r="B35" s="5">
        <v>1</v>
      </c>
      <c r="C35" s="5"/>
      <c r="D35" s="5">
        <v>1</v>
      </c>
      <c r="E35" s="5"/>
      <c r="F35" s="5">
        <v>2</v>
      </c>
      <c r="G35" s="5">
        <v>5</v>
      </c>
      <c r="H35" s="5">
        <v>4</v>
      </c>
      <c r="I35" s="5">
        <v>4</v>
      </c>
      <c r="J35" s="5">
        <v>2</v>
      </c>
      <c r="K35" s="5">
        <v>1</v>
      </c>
      <c r="L35" s="5">
        <v>1</v>
      </c>
      <c r="M35" s="5">
        <v>0</v>
      </c>
      <c r="N35" s="5"/>
      <c r="O35" s="5"/>
      <c r="P35" s="5">
        <v>13</v>
      </c>
      <c r="Q35" s="5">
        <v>57</v>
      </c>
      <c r="R35" s="59"/>
      <c r="S35" s="59"/>
      <c r="T35" s="59"/>
      <c r="U35" s="59"/>
      <c r="V35" s="59"/>
      <c r="W35" s="59"/>
      <c r="X35" s="59"/>
    </row>
    <row r="36" spans="1:24" x14ac:dyDescent="0.2">
      <c r="A36" s="215" t="s">
        <v>125</v>
      </c>
      <c r="B36" s="5">
        <v>1</v>
      </c>
      <c r="C36" s="5"/>
      <c r="D36" s="5"/>
      <c r="E36" s="5"/>
      <c r="F36" s="5">
        <v>2</v>
      </c>
      <c r="G36" s="5">
        <v>1</v>
      </c>
      <c r="H36" s="5">
        <v>3</v>
      </c>
      <c r="I36" s="5">
        <v>4</v>
      </c>
      <c r="J36" s="5">
        <v>3</v>
      </c>
      <c r="K36" s="5"/>
      <c r="L36" s="5">
        <v>1</v>
      </c>
      <c r="M36" s="5">
        <v>0</v>
      </c>
      <c r="N36" s="5"/>
      <c r="O36" s="5"/>
      <c r="P36" s="5">
        <v>12</v>
      </c>
      <c r="Q36" s="5">
        <v>49</v>
      </c>
      <c r="R36" s="59"/>
      <c r="S36" s="59"/>
      <c r="T36" s="59"/>
      <c r="U36" s="59"/>
      <c r="V36" s="59"/>
      <c r="W36" s="59"/>
      <c r="X36" s="59"/>
    </row>
    <row r="37" spans="1:24" x14ac:dyDescent="0.2">
      <c r="A37" s="210" t="s">
        <v>125</v>
      </c>
      <c r="B37" s="5">
        <v>1</v>
      </c>
      <c r="C37" s="5"/>
      <c r="D37" s="5"/>
      <c r="E37" s="5"/>
      <c r="F37" s="5">
        <v>1.67</v>
      </c>
      <c r="G37" s="5">
        <v>0</v>
      </c>
      <c r="H37" s="5">
        <v>0</v>
      </c>
      <c r="I37" s="5">
        <v>1</v>
      </c>
      <c r="J37" s="5">
        <v>2</v>
      </c>
      <c r="K37" s="5"/>
      <c r="L37" s="5">
        <v>1</v>
      </c>
      <c r="M37" s="5">
        <v>0</v>
      </c>
      <c r="N37" s="5"/>
      <c r="O37" s="5"/>
      <c r="P37" s="5">
        <v>7</v>
      </c>
      <c r="Q37" s="5">
        <v>33</v>
      </c>
      <c r="R37" s="59"/>
      <c r="S37" s="59"/>
      <c r="T37" s="59"/>
      <c r="U37" s="59"/>
      <c r="V37" s="59"/>
      <c r="W37" s="59"/>
      <c r="X37" s="59"/>
    </row>
    <row r="38" spans="1:24" x14ac:dyDescent="0.2">
      <c r="A38" s="215" t="s">
        <v>119</v>
      </c>
      <c r="B38" s="5">
        <v>1</v>
      </c>
      <c r="C38" s="5">
        <v>1</v>
      </c>
      <c r="D38" s="5"/>
      <c r="E38" s="5"/>
      <c r="F38" s="5">
        <v>4.33</v>
      </c>
      <c r="G38" s="5">
        <v>0</v>
      </c>
      <c r="H38" s="5">
        <v>1</v>
      </c>
      <c r="I38" s="5">
        <v>5</v>
      </c>
      <c r="J38" s="5">
        <v>0</v>
      </c>
      <c r="K38" s="5">
        <v>1</v>
      </c>
      <c r="L38" s="5"/>
      <c r="M38" s="5">
        <v>0</v>
      </c>
      <c r="N38" s="5"/>
      <c r="O38" s="5"/>
      <c r="P38" s="5">
        <v>16</v>
      </c>
      <c r="Q38" s="1">
        <v>63</v>
      </c>
      <c r="R38" s="59"/>
      <c r="S38" s="59"/>
      <c r="T38" s="59"/>
      <c r="U38" s="59"/>
      <c r="V38" s="59"/>
      <c r="W38" s="59"/>
      <c r="X38" s="59"/>
    </row>
    <row r="39" spans="1:24" x14ac:dyDescent="0.2">
      <c r="A39" s="283" t="s">
        <v>135</v>
      </c>
      <c r="B39" s="5">
        <v>1</v>
      </c>
      <c r="C39" s="5">
        <v>1</v>
      </c>
      <c r="D39" s="5"/>
      <c r="E39" s="5"/>
      <c r="F39" s="5">
        <v>4</v>
      </c>
      <c r="G39" s="5">
        <v>0</v>
      </c>
      <c r="H39" s="5">
        <v>2</v>
      </c>
      <c r="I39" s="5">
        <v>6</v>
      </c>
      <c r="J39" s="5">
        <v>1</v>
      </c>
      <c r="K39" s="5"/>
      <c r="L39" s="5"/>
      <c r="M39" s="5">
        <v>0</v>
      </c>
      <c r="N39" s="5"/>
      <c r="O39" s="5"/>
      <c r="P39" s="5">
        <v>16</v>
      </c>
      <c r="Q39" s="5">
        <v>67</v>
      </c>
      <c r="R39" s="59"/>
      <c r="S39" s="59"/>
      <c r="T39" s="59"/>
      <c r="U39" s="59"/>
      <c r="V39" s="59"/>
      <c r="W39" s="59"/>
      <c r="X39" s="59"/>
    </row>
    <row r="40" spans="1:24" x14ac:dyDescent="0.2">
      <c r="A40" s="230" t="s">
        <v>140</v>
      </c>
      <c r="B40" s="5">
        <v>1</v>
      </c>
      <c r="C40" s="5"/>
      <c r="D40" s="5"/>
      <c r="E40" s="5"/>
      <c r="F40" s="5">
        <v>2</v>
      </c>
      <c r="G40" s="5">
        <v>0</v>
      </c>
      <c r="H40" s="5">
        <v>0</v>
      </c>
      <c r="I40" s="5">
        <v>5</v>
      </c>
      <c r="J40" s="5">
        <v>2</v>
      </c>
      <c r="K40" s="5"/>
      <c r="L40" s="5"/>
      <c r="M40" s="5">
        <v>0</v>
      </c>
      <c r="N40" s="5"/>
      <c r="O40" s="5"/>
      <c r="P40" s="5">
        <v>8</v>
      </c>
      <c r="Q40" s="5">
        <v>35</v>
      </c>
      <c r="R40" s="59"/>
      <c r="S40" s="59"/>
      <c r="T40" s="59"/>
      <c r="U40" s="59"/>
      <c r="V40" s="59"/>
      <c r="W40" s="59"/>
      <c r="X40" s="59"/>
    </row>
    <row r="41" spans="1:24" x14ac:dyDescent="0.2">
      <c r="A41" s="219" t="s">
        <v>141</v>
      </c>
      <c r="B41" s="5">
        <v>1</v>
      </c>
      <c r="C41" s="5"/>
      <c r="D41" s="5"/>
      <c r="E41" s="5">
        <v>1</v>
      </c>
      <c r="F41" s="5">
        <v>1</v>
      </c>
      <c r="G41" s="5">
        <v>0</v>
      </c>
      <c r="H41" s="5">
        <v>0</v>
      </c>
      <c r="I41" s="5">
        <v>1</v>
      </c>
      <c r="J41" s="5"/>
      <c r="K41" s="5"/>
      <c r="L41" s="5"/>
      <c r="M41" s="5">
        <v>0</v>
      </c>
      <c r="N41" s="5"/>
      <c r="O41" s="5"/>
      <c r="P41" s="5">
        <v>3</v>
      </c>
      <c r="Q41" s="5">
        <v>9</v>
      </c>
      <c r="R41" s="59"/>
      <c r="S41" s="59"/>
      <c r="T41" s="59"/>
      <c r="U41" s="59"/>
      <c r="V41" s="59"/>
      <c r="W41" s="59"/>
      <c r="X41" s="59"/>
    </row>
    <row r="42" spans="1:24" x14ac:dyDescent="0.2">
      <c r="A42" s="219" t="s">
        <v>129</v>
      </c>
      <c r="B42" s="5">
        <v>1</v>
      </c>
      <c r="C42" s="5"/>
      <c r="D42" s="5"/>
      <c r="E42" s="5">
        <v>1</v>
      </c>
      <c r="F42" s="5">
        <v>2.33</v>
      </c>
      <c r="G42" s="5">
        <v>0</v>
      </c>
      <c r="H42" s="5">
        <v>1</v>
      </c>
      <c r="I42" s="5">
        <v>3</v>
      </c>
      <c r="J42" s="5"/>
      <c r="K42" s="5"/>
      <c r="L42" s="5"/>
      <c r="M42" s="5">
        <v>0</v>
      </c>
      <c r="N42" s="5"/>
      <c r="O42" s="5"/>
      <c r="P42" s="5">
        <v>8</v>
      </c>
      <c r="Q42" s="5">
        <v>27</v>
      </c>
      <c r="R42" s="59"/>
      <c r="S42" s="59"/>
      <c r="T42" s="59"/>
      <c r="U42" s="59"/>
      <c r="V42" s="59"/>
      <c r="W42" s="59"/>
      <c r="X42" s="59"/>
    </row>
    <row r="43" spans="1:24" x14ac:dyDescent="0.2">
      <c r="A43" s="225" t="s">
        <v>145</v>
      </c>
      <c r="B43" s="128">
        <v>1</v>
      </c>
      <c r="C43" s="128"/>
      <c r="D43" s="128"/>
      <c r="E43" s="128"/>
      <c r="F43" s="128">
        <v>1</v>
      </c>
      <c r="G43" s="128">
        <v>0</v>
      </c>
      <c r="H43" s="128">
        <v>0</v>
      </c>
      <c r="I43" s="128">
        <v>2</v>
      </c>
      <c r="J43" s="128"/>
      <c r="K43" s="128"/>
      <c r="L43" s="128"/>
      <c r="M43" s="128">
        <v>0</v>
      </c>
      <c r="N43" s="128"/>
      <c r="O43" s="128"/>
      <c r="P43" s="128">
        <v>3</v>
      </c>
      <c r="Q43" s="128">
        <v>14</v>
      </c>
      <c r="R43" s="59"/>
      <c r="S43" s="59"/>
      <c r="T43" s="59"/>
      <c r="U43" s="59"/>
      <c r="V43" s="59"/>
      <c r="W43" s="59"/>
      <c r="X43" s="59"/>
    </row>
    <row r="44" spans="1:24" x14ac:dyDescent="0.2">
      <c r="A44" s="119"/>
      <c r="B44" s="40"/>
      <c r="C44" s="40"/>
      <c r="D44" s="40"/>
      <c r="E44" s="75"/>
      <c r="F44" s="40"/>
      <c r="G44" s="40"/>
      <c r="H44" s="40"/>
      <c r="I44" s="40"/>
      <c r="J44" s="40"/>
      <c r="K44" s="40"/>
      <c r="L44" s="41"/>
      <c r="M44" s="40"/>
      <c r="N44" s="40"/>
      <c r="O44" s="40"/>
      <c r="P44" s="40"/>
      <c r="Q44" s="40"/>
      <c r="R44" s="59"/>
      <c r="S44" s="59"/>
      <c r="T44" s="59"/>
      <c r="U44" s="59"/>
      <c r="V44" s="59"/>
      <c r="W44" s="59"/>
      <c r="X44" s="59"/>
    </row>
    <row r="45" spans="1:24" x14ac:dyDescent="0.2">
      <c r="A45" s="121" t="s">
        <v>24</v>
      </c>
      <c r="B45" s="16">
        <f t="shared" ref="B45:M45" si="1">SUM(B34:B44)</f>
        <v>10</v>
      </c>
      <c r="C45" s="16">
        <f t="shared" si="1"/>
        <v>3</v>
      </c>
      <c r="D45" s="16">
        <f t="shared" si="1"/>
        <v>1</v>
      </c>
      <c r="E45" s="37">
        <f t="shared" si="1"/>
        <v>2</v>
      </c>
      <c r="F45" s="16">
        <f t="shared" si="1"/>
        <v>23.33</v>
      </c>
      <c r="G45" s="16">
        <f t="shared" si="1"/>
        <v>8</v>
      </c>
      <c r="H45" s="16">
        <f t="shared" si="1"/>
        <v>13</v>
      </c>
      <c r="I45" s="16">
        <f t="shared" si="1"/>
        <v>37</v>
      </c>
      <c r="J45" s="16">
        <f t="shared" si="1"/>
        <v>12</v>
      </c>
      <c r="K45" s="16">
        <f t="shared" si="1"/>
        <v>3</v>
      </c>
      <c r="L45" s="16">
        <f t="shared" si="1"/>
        <v>3</v>
      </c>
      <c r="M45" s="16">
        <f t="shared" si="1"/>
        <v>2</v>
      </c>
      <c r="N45" s="38">
        <f>(M45*7)/F45</f>
        <v>0.60008572653236181</v>
      </c>
      <c r="O45" s="38">
        <f>SUM(H45+J45+K45)/F45</f>
        <v>1.2001714530647236</v>
      </c>
      <c r="P45" s="16">
        <f t="shared" ref="P45:Q45" si="2">SUM(P34:P44)</f>
        <v>100</v>
      </c>
      <c r="Q45" s="16">
        <f t="shared" si="2"/>
        <v>425</v>
      </c>
      <c r="R45" s="59"/>
      <c r="S45" s="59"/>
      <c r="T45" s="59"/>
      <c r="U45" s="59"/>
      <c r="V45" s="59"/>
      <c r="W45" s="59"/>
      <c r="X45" s="59"/>
    </row>
    <row r="48" spans="1:24" x14ac:dyDescent="0.2">
      <c r="A48" s="61" t="s">
        <v>86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1"/>
      <c r="T48" s="62"/>
      <c r="U48" s="1"/>
      <c r="V48" s="1"/>
      <c r="W48" s="5"/>
      <c r="X48" s="5"/>
    </row>
    <row r="49" spans="1:24" x14ac:dyDescent="0.2">
      <c r="A49" s="6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"/>
      <c r="V49" s="1"/>
      <c r="W49" s="5"/>
      <c r="X49" s="5"/>
    </row>
    <row r="50" spans="1:24" x14ac:dyDescent="0.2">
      <c r="A50" s="7" t="s">
        <v>69</v>
      </c>
      <c r="B50" s="7" t="s">
        <v>1</v>
      </c>
      <c r="C50" s="7" t="s">
        <v>2</v>
      </c>
      <c r="D50" s="7" t="s">
        <v>3</v>
      </c>
      <c r="E50" s="7" t="s">
        <v>4</v>
      </c>
      <c r="F50" s="7" t="s">
        <v>5</v>
      </c>
      <c r="G50" s="7" t="s">
        <v>6</v>
      </c>
      <c r="H50" s="7" t="s">
        <v>7</v>
      </c>
      <c r="I50" s="7" t="s">
        <v>8</v>
      </c>
      <c r="J50" s="7" t="s">
        <v>9</v>
      </c>
      <c r="K50" s="7" t="s">
        <v>10</v>
      </c>
      <c r="L50" s="7" t="s">
        <v>11</v>
      </c>
      <c r="M50" s="7" t="s">
        <v>12</v>
      </c>
      <c r="N50" s="7" t="s">
        <v>70</v>
      </c>
      <c r="O50" s="7" t="s">
        <v>14</v>
      </c>
      <c r="P50" s="8" t="s">
        <v>71</v>
      </c>
      <c r="Q50" s="7" t="s">
        <v>72</v>
      </c>
      <c r="R50" s="7" t="s">
        <v>17</v>
      </c>
      <c r="S50" s="7" t="s">
        <v>18</v>
      </c>
      <c r="T50" s="7" t="s">
        <v>19</v>
      </c>
      <c r="U50" s="7" t="s">
        <v>20</v>
      </c>
      <c r="V50" s="7" t="s">
        <v>21</v>
      </c>
      <c r="W50" s="8" t="s">
        <v>22</v>
      </c>
      <c r="X50" s="7" t="s">
        <v>23</v>
      </c>
    </row>
    <row r="51" spans="1:24" x14ac:dyDescent="0.2">
      <c r="A51" s="58" t="s">
        <v>113</v>
      </c>
      <c r="B51" s="73">
        <v>4</v>
      </c>
      <c r="C51" s="73">
        <v>2</v>
      </c>
      <c r="D51" s="73">
        <v>2</v>
      </c>
      <c r="E51" s="73">
        <v>1</v>
      </c>
      <c r="F51" s="73"/>
      <c r="G51" s="73"/>
      <c r="H51" s="73">
        <v>0</v>
      </c>
      <c r="I51" s="73"/>
      <c r="J51" s="73"/>
      <c r="K51" s="73"/>
      <c r="L51" s="73">
        <v>1</v>
      </c>
      <c r="M51" s="73"/>
      <c r="N51" s="73">
        <v>1</v>
      </c>
      <c r="O51" s="73"/>
      <c r="P51" s="73"/>
      <c r="Q51" s="73"/>
      <c r="R51" s="73">
        <v>2</v>
      </c>
      <c r="S51" s="73"/>
      <c r="T51" s="73"/>
      <c r="U51" s="73"/>
      <c r="V51" s="73"/>
      <c r="W51" s="73"/>
      <c r="X51" s="73"/>
    </row>
    <row r="52" spans="1:24" x14ac:dyDescent="0.2">
      <c r="A52" s="215" t="s">
        <v>116</v>
      </c>
      <c r="B52" s="5">
        <v>2</v>
      </c>
      <c r="C52" s="5">
        <v>1</v>
      </c>
      <c r="D52" s="5">
        <v>1</v>
      </c>
      <c r="E52" s="5"/>
      <c r="F52" s="5"/>
      <c r="G52" s="5"/>
      <c r="H52" s="5"/>
      <c r="I52" s="5"/>
      <c r="J52" s="5">
        <v>1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>
        <v>3</v>
      </c>
      <c r="W52" s="5"/>
      <c r="X52" s="5"/>
    </row>
    <row r="53" spans="1:24" x14ac:dyDescent="0.2">
      <c r="A53" s="218" t="s">
        <v>118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v>1</v>
      </c>
      <c r="V53" s="5"/>
      <c r="W53" s="5"/>
      <c r="X53" s="5"/>
    </row>
    <row r="54" spans="1:24" x14ac:dyDescent="0.2">
      <c r="A54" s="218" t="s">
        <v>119</v>
      </c>
      <c r="B54" s="5">
        <v>3</v>
      </c>
      <c r="C54" s="5">
        <v>0</v>
      </c>
      <c r="D54" s="5">
        <v>2</v>
      </c>
      <c r="E54" s="5"/>
      <c r="F54" s="5"/>
      <c r="G54" s="5"/>
      <c r="H54" s="5">
        <v>2</v>
      </c>
      <c r="I54" s="5">
        <v>1</v>
      </c>
      <c r="J54" s="5">
        <v>1</v>
      </c>
      <c r="K54" s="5"/>
      <c r="L54" s="5"/>
      <c r="M54" s="5"/>
      <c r="N54" s="5"/>
      <c r="O54" s="5"/>
      <c r="P54" s="5"/>
      <c r="Q54" s="5"/>
      <c r="R54" s="5">
        <v>2</v>
      </c>
      <c r="S54" s="5"/>
      <c r="T54" s="5"/>
      <c r="U54" s="5">
        <v>2</v>
      </c>
      <c r="V54" s="5">
        <v>7</v>
      </c>
      <c r="W54" s="5"/>
      <c r="X54" s="5"/>
    </row>
    <row r="55" spans="1:24" x14ac:dyDescent="0.2">
      <c r="A55" s="222" t="s">
        <v>121</v>
      </c>
      <c r="B55" s="1">
        <v>3</v>
      </c>
      <c r="C55" s="1">
        <v>0</v>
      </c>
      <c r="D55" s="1">
        <v>1</v>
      </c>
      <c r="E55" s="1"/>
      <c r="F55" s="1"/>
      <c r="G55" s="1"/>
      <c r="H55" s="1">
        <v>1</v>
      </c>
      <c r="I55" s="1">
        <v>1</v>
      </c>
      <c r="J55" s="1"/>
      <c r="K55" s="1"/>
      <c r="L55" s="1"/>
      <c r="M55" s="1"/>
      <c r="N55" s="1"/>
      <c r="O55" s="9"/>
      <c r="P55" s="9"/>
      <c r="Q55" s="9"/>
      <c r="R55" s="1"/>
      <c r="S55" s="5"/>
      <c r="T55" s="1"/>
      <c r="U55" s="1">
        <v>2</v>
      </c>
      <c r="V55" s="1">
        <v>8</v>
      </c>
      <c r="W55" s="1"/>
      <c r="X55" s="5"/>
    </row>
    <row r="56" spans="1:24" x14ac:dyDescent="0.2">
      <c r="A56" s="215" t="s">
        <v>124</v>
      </c>
      <c r="B56" s="1">
        <v>3</v>
      </c>
      <c r="C56" s="1">
        <v>0</v>
      </c>
      <c r="D56" s="1">
        <v>0</v>
      </c>
      <c r="E56" s="1"/>
      <c r="F56" s="1"/>
      <c r="G56" s="1"/>
      <c r="H56" s="1"/>
      <c r="I56" s="1">
        <v>3</v>
      </c>
      <c r="J56" s="1"/>
      <c r="K56" s="1"/>
      <c r="L56" s="1"/>
      <c r="M56" s="1"/>
      <c r="N56" s="1"/>
      <c r="O56" s="9"/>
      <c r="P56" s="9"/>
      <c r="Q56" s="9"/>
      <c r="R56" s="1"/>
      <c r="S56" s="1"/>
      <c r="T56" s="1"/>
      <c r="U56" s="1"/>
      <c r="V56" s="1">
        <v>11</v>
      </c>
      <c r="W56" s="1"/>
      <c r="X56" s="5"/>
    </row>
    <row r="57" spans="1:24" x14ac:dyDescent="0.2">
      <c r="A57" s="215" t="s">
        <v>125</v>
      </c>
      <c r="B57" s="1">
        <v>2</v>
      </c>
      <c r="C57" s="1">
        <v>0</v>
      </c>
      <c r="D57" s="1">
        <v>0</v>
      </c>
      <c r="E57" s="1"/>
      <c r="F57" s="1"/>
      <c r="G57" s="1"/>
      <c r="H57" s="1"/>
      <c r="I57" s="1">
        <v>2</v>
      </c>
      <c r="J57" s="1">
        <v>1</v>
      </c>
      <c r="K57" s="1"/>
      <c r="L57" s="1"/>
      <c r="M57" s="1"/>
      <c r="N57" s="1"/>
      <c r="O57" s="9"/>
      <c r="P57" s="9"/>
      <c r="Q57" s="9"/>
      <c r="R57" s="1"/>
      <c r="S57" s="1"/>
      <c r="T57" s="1">
        <v>1</v>
      </c>
      <c r="U57" s="1"/>
      <c r="V57" s="1"/>
      <c r="W57" s="1"/>
      <c r="X57" s="5"/>
    </row>
    <row r="58" spans="1:24" x14ac:dyDescent="0.2">
      <c r="A58" s="217" t="s">
        <v>126</v>
      </c>
      <c r="B58" s="1">
        <v>0</v>
      </c>
      <c r="C58" s="1">
        <v>0</v>
      </c>
      <c r="D58" s="1">
        <v>0</v>
      </c>
      <c r="E58" s="1"/>
      <c r="F58" s="1"/>
      <c r="G58" s="1"/>
      <c r="H58" s="1"/>
      <c r="I58" s="1"/>
      <c r="J58" s="1">
        <v>1</v>
      </c>
      <c r="K58" s="1"/>
      <c r="L58" s="1"/>
      <c r="M58" s="1"/>
      <c r="N58" s="1"/>
      <c r="O58" s="9"/>
      <c r="P58" s="9"/>
      <c r="Q58" s="9"/>
      <c r="R58" s="1"/>
      <c r="S58" s="1"/>
      <c r="T58" s="1"/>
      <c r="U58" s="1"/>
      <c r="V58" s="1">
        <v>2</v>
      </c>
      <c r="W58" s="1"/>
      <c r="X58" s="5"/>
    </row>
    <row r="59" spans="1:24" x14ac:dyDescent="0.2">
      <c r="A59" s="210" t="s">
        <v>125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"/>
      <c r="P59" s="9"/>
      <c r="Q59" s="9"/>
      <c r="R59" s="1"/>
      <c r="S59" s="1"/>
      <c r="T59" s="1"/>
      <c r="U59" s="1">
        <v>1</v>
      </c>
      <c r="V59" s="1"/>
      <c r="W59" s="1"/>
      <c r="X59" s="5"/>
    </row>
    <row r="60" spans="1:24" x14ac:dyDescent="0.2">
      <c r="A60" s="219" t="s">
        <v>127</v>
      </c>
      <c r="B60" s="1">
        <v>4</v>
      </c>
      <c r="C60" s="1">
        <v>1</v>
      </c>
      <c r="D60" s="1">
        <v>1</v>
      </c>
      <c r="E60" s="1"/>
      <c r="F60" s="1"/>
      <c r="G60" s="1"/>
      <c r="H60" s="1"/>
      <c r="I60" s="1">
        <v>1</v>
      </c>
      <c r="J60" s="1"/>
      <c r="K60" s="1"/>
      <c r="L60" s="1"/>
      <c r="M60" s="1"/>
      <c r="N60" s="1"/>
      <c r="O60" s="9"/>
      <c r="P60" s="9"/>
      <c r="Q60" s="9"/>
      <c r="R60" s="1">
        <v>2</v>
      </c>
      <c r="S60" s="1"/>
      <c r="T60" s="1"/>
      <c r="U60" s="1"/>
      <c r="V60" s="1">
        <v>9</v>
      </c>
      <c r="W60" s="1"/>
      <c r="X60" s="5"/>
    </row>
    <row r="61" spans="1:24" x14ac:dyDescent="0.2">
      <c r="A61" s="215" t="s">
        <v>119</v>
      </c>
      <c r="B61" s="1">
        <v>1</v>
      </c>
      <c r="C61" s="1">
        <v>1</v>
      </c>
      <c r="D61" s="1">
        <v>0</v>
      </c>
      <c r="E61" s="1"/>
      <c r="F61" s="1"/>
      <c r="G61" s="1"/>
      <c r="H61" s="1"/>
      <c r="I61" s="1">
        <v>1</v>
      </c>
      <c r="J61" s="1">
        <v>1</v>
      </c>
      <c r="K61" s="1"/>
      <c r="L61" s="1"/>
      <c r="M61" s="1"/>
      <c r="N61" s="1"/>
      <c r="O61" s="9"/>
      <c r="P61" s="9"/>
      <c r="Q61" s="9"/>
      <c r="R61" s="1"/>
      <c r="S61" s="1"/>
      <c r="T61" s="1"/>
      <c r="U61" s="1"/>
      <c r="V61" s="1"/>
      <c r="W61" s="1"/>
      <c r="X61" s="5"/>
    </row>
    <row r="62" spans="1:24" x14ac:dyDescent="0.2">
      <c r="A62" s="225" t="s">
        <v>131</v>
      </c>
      <c r="B62" s="1">
        <v>1</v>
      </c>
      <c r="C62" s="1">
        <v>0</v>
      </c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  <c r="P62" s="9"/>
      <c r="Q62" s="9"/>
      <c r="R62" s="1"/>
      <c r="S62" s="1"/>
      <c r="T62" s="1"/>
      <c r="U62" s="1"/>
      <c r="V62" s="1"/>
      <c r="W62" s="1"/>
      <c r="X62" s="5"/>
    </row>
    <row r="63" spans="1:24" x14ac:dyDescent="0.2">
      <c r="A63" s="262" t="s">
        <v>133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"/>
      <c r="P63" s="9"/>
      <c r="Q63" s="9"/>
      <c r="R63" s="1"/>
      <c r="S63" s="1"/>
      <c r="T63" s="1"/>
      <c r="U63" s="1"/>
      <c r="V63" s="1">
        <v>11</v>
      </c>
      <c r="W63" s="1"/>
      <c r="X63" s="5"/>
    </row>
    <row r="64" spans="1:24" x14ac:dyDescent="0.2">
      <c r="A64" s="219" t="s">
        <v>138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"/>
      <c r="P64" s="9"/>
      <c r="Q64" s="9"/>
      <c r="R64" s="1"/>
      <c r="S64" s="1"/>
      <c r="T64" s="1"/>
      <c r="U64" s="1">
        <v>1</v>
      </c>
      <c r="V64" s="1">
        <v>1</v>
      </c>
      <c r="W64" s="1"/>
      <c r="X64" s="5"/>
    </row>
    <row r="65" spans="1:24" x14ac:dyDescent="0.2">
      <c r="A65" s="219" t="s">
        <v>139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"/>
      <c r="P65" s="9"/>
      <c r="Q65" s="9"/>
      <c r="R65" s="1"/>
      <c r="S65" s="1"/>
      <c r="T65" s="1"/>
      <c r="U65" s="1">
        <v>2</v>
      </c>
      <c r="V65" s="1"/>
      <c r="W65" s="1"/>
      <c r="X65" s="5"/>
    </row>
    <row r="66" spans="1:24" x14ac:dyDescent="0.2">
      <c r="A66" s="210" t="s">
        <v>113</v>
      </c>
      <c r="B66" s="1">
        <v>2</v>
      </c>
      <c r="C66" s="1">
        <v>2</v>
      </c>
      <c r="D66" s="1">
        <v>0</v>
      </c>
      <c r="E66" s="1"/>
      <c r="F66" s="1"/>
      <c r="G66" s="1"/>
      <c r="H66" s="1"/>
      <c r="I66" s="1"/>
      <c r="J66" s="1">
        <v>1</v>
      </c>
      <c r="K66" s="1"/>
      <c r="L66" s="1"/>
      <c r="M66" s="1"/>
      <c r="N66" s="1">
        <v>1</v>
      </c>
      <c r="O66" s="9"/>
      <c r="P66" s="9"/>
      <c r="Q66" s="9"/>
      <c r="R66" s="1">
        <v>2</v>
      </c>
      <c r="S66" s="1"/>
      <c r="T66" s="1"/>
      <c r="U66" s="1"/>
      <c r="V66" s="1">
        <v>4</v>
      </c>
      <c r="W66" s="1"/>
      <c r="X66" s="5"/>
    </row>
    <row r="67" spans="1:24" x14ac:dyDescent="0.2">
      <c r="A67" s="230" t="s">
        <v>140</v>
      </c>
      <c r="B67" s="1">
        <v>3</v>
      </c>
      <c r="C67" s="1">
        <v>1</v>
      </c>
      <c r="D67" s="1">
        <v>1</v>
      </c>
      <c r="E67" s="1"/>
      <c r="F67" s="1"/>
      <c r="G67" s="1"/>
      <c r="H67" s="1">
        <v>1</v>
      </c>
      <c r="I67" s="1"/>
      <c r="J67" s="1"/>
      <c r="K67" s="1"/>
      <c r="L67" s="1"/>
      <c r="M67" s="1"/>
      <c r="N67" s="1"/>
      <c r="O67" s="9"/>
      <c r="P67" s="9"/>
      <c r="Q67" s="9"/>
      <c r="R67" s="1">
        <v>1</v>
      </c>
      <c r="S67" s="1"/>
      <c r="T67" s="1"/>
      <c r="U67" s="1"/>
      <c r="V67" s="1"/>
      <c r="W67" s="1"/>
      <c r="X67" s="5"/>
    </row>
    <row r="68" spans="1:24" x14ac:dyDescent="0.2">
      <c r="A68" s="219" t="s">
        <v>141</v>
      </c>
      <c r="B68" s="13">
        <v>3</v>
      </c>
      <c r="C68" s="13">
        <v>0</v>
      </c>
      <c r="D68" s="13">
        <v>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2"/>
      <c r="Q68" s="12"/>
      <c r="R68" s="13"/>
      <c r="S68" s="13"/>
      <c r="T68" s="13"/>
      <c r="U68" s="13"/>
      <c r="V68" s="13"/>
      <c r="W68" s="13"/>
      <c r="X68" s="128"/>
    </row>
    <row r="69" spans="1:24" x14ac:dyDescent="0.2">
      <c r="A69" s="225" t="s">
        <v>143</v>
      </c>
      <c r="B69" s="13">
        <v>1</v>
      </c>
      <c r="C69" s="13">
        <v>0</v>
      </c>
      <c r="D69" s="13">
        <v>0</v>
      </c>
      <c r="E69" s="13"/>
      <c r="F69" s="13"/>
      <c r="G69" s="13"/>
      <c r="H69" s="13"/>
      <c r="I69" s="13">
        <v>1</v>
      </c>
      <c r="J69" s="13"/>
      <c r="K69" s="13"/>
      <c r="L69" s="13"/>
      <c r="M69" s="13"/>
      <c r="N69" s="13"/>
      <c r="O69" s="12"/>
      <c r="P69" s="12"/>
      <c r="Q69" s="12"/>
      <c r="R69" s="13"/>
      <c r="S69" s="13"/>
      <c r="T69" s="13"/>
      <c r="U69" s="13"/>
      <c r="V69" s="13"/>
      <c r="W69" s="13"/>
      <c r="X69" s="128"/>
    </row>
    <row r="70" spans="1:24" x14ac:dyDescent="0.2">
      <c r="A70" s="225" t="s">
        <v>145</v>
      </c>
      <c r="B70" s="13">
        <v>0</v>
      </c>
      <c r="C70" s="13">
        <v>0</v>
      </c>
      <c r="D70" s="13">
        <v>0</v>
      </c>
      <c r="E70" s="13"/>
      <c r="F70" s="13"/>
      <c r="G70" s="13"/>
      <c r="H70" s="13"/>
      <c r="I70" s="13"/>
      <c r="J70" s="13">
        <v>1</v>
      </c>
      <c r="K70" s="13"/>
      <c r="L70" s="13"/>
      <c r="M70" s="13"/>
      <c r="N70" s="13"/>
      <c r="O70" s="12"/>
      <c r="P70" s="12"/>
      <c r="Q70" s="12"/>
      <c r="R70" s="13"/>
      <c r="S70" s="13"/>
      <c r="T70" s="13"/>
      <c r="U70" s="13"/>
      <c r="V70" s="13"/>
      <c r="W70" s="13"/>
      <c r="X70" s="128"/>
    </row>
    <row r="71" spans="1:24" x14ac:dyDescent="0.2">
      <c r="A71" s="40" t="s">
        <v>147</v>
      </c>
      <c r="B71" s="40">
        <v>2</v>
      </c>
      <c r="C71" s="40">
        <v>0</v>
      </c>
      <c r="D71" s="40">
        <v>0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15"/>
      <c r="P71" s="15"/>
      <c r="Q71" s="15"/>
      <c r="R71" s="40"/>
      <c r="S71" s="40"/>
      <c r="T71" s="40"/>
      <c r="U71" s="40"/>
      <c r="V71" s="40"/>
      <c r="W71" s="40"/>
      <c r="X71" s="76"/>
    </row>
    <row r="72" spans="1:24" x14ac:dyDescent="0.2">
      <c r="A72" s="16" t="s">
        <v>24</v>
      </c>
      <c r="B72" s="16">
        <f t="shared" ref="B72:N72" si="3">SUM(B51:B71)</f>
        <v>34</v>
      </c>
      <c r="C72" s="16">
        <f t="shared" si="3"/>
        <v>8</v>
      </c>
      <c r="D72" s="16">
        <f t="shared" si="3"/>
        <v>9</v>
      </c>
      <c r="E72" s="16">
        <f t="shared" si="3"/>
        <v>1</v>
      </c>
      <c r="F72" s="16">
        <f t="shared" si="3"/>
        <v>0</v>
      </c>
      <c r="G72" s="16">
        <f t="shared" si="3"/>
        <v>0</v>
      </c>
      <c r="H72" s="16">
        <f t="shared" si="3"/>
        <v>4</v>
      </c>
      <c r="I72" s="16">
        <f t="shared" si="3"/>
        <v>10</v>
      </c>
      <c r="J72" s="16">
        <f t="shared" si="3"/>
        <v>7</v>
      </c>
      <c r="K72" s="16">
        <f t="shared" si="3"/>
        <v>0</v>
      </c>
      <c r="L72" s="16">
        <f t="shared" si="3"/>
        <v>1</v>
      </c>
      <c r="M72" s="16">
        <f t="shared" si="3"/>
        <v>0</v>
      </c>
      <c r="N72" s="16">
        <f t="shared" si="3"/>
        <v>2</v>
      </c>
      <c r="O72" s="17">
        <f>(D72+J72+K72+N72)/(B72+J72+K72+M72)</f>
        <v>0.43902439024390244</v>
      </c>
      <c r="P72" s="17">
        <f>($D72+$E72+($F72*2)+(G72*3))/$B72</f>
        <v>0.29411764705882354</v>
      </c>
      <c r="Q72" s="17">
        <f>D72/B72</f>
        <v>0.26470588235294118</v>
      </c>
      <c r="R72" s="16">
        <f>SUM(R51:R71)</f>
        <v>9</v>
      </c>
      <c r="S72" s="16">
        <f>SUM(S51:S71)</f>
        <v>0</v>
      </c>
      <c r="T72" s="16">
        <f>SUM(T51:T71)</f>
        <v>1</v>
      </c>
      <c r="U72" s="16">
        <f>SUM(U51:U71)</f>
        <v>9</v>
      </c>
      <c r="V72" s="16">
        <f>SUM(V51:V71)</f>
        <v>56</v>
      </c>
      <c r="W72" s="17">
        <f>(U72+V72)/(T72+U72+V72)</f>
        <v>0.98484848484848486</v>
      </c>
      <c r="X72" s="17">
        <f>(D72-G72)/(B72-I72-G72+M72)</f>
        <v>0.375</v>
      </c>
    </row>
    <row r="74" spans="1:24" x14ac:dyDescent="0.2">
      <c r="A74" t="s">
        <v>86</v>
      </c>
    </row>
    <row r="75" spans="1:24" x14ac:dyDescent="0.2">
      <c r="A75" s="123" t="s">
        <v>73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24" x14ac:dyDescent="0.2">
      <c r="A76" s="106" t="s">
        <v>69</v>
      </c>
      <c r="B76" s="7" t="s">
        <v>43</v>
      </c>
      <c r="C76" s="7" t="s">
        <v>44</v>
      </c>
      <c r="D76" s="7" t="s">
        <v>45</v>
      </c>
      <c r="E76" s="7" t="s">
        <v>53</v>
      </c>
      <c r="F76" s="7" t="s">
        <v>47</v>
      </c>
      <c r="G76" s="7" t="s">
        <v>2</v>
      </c>
      <c r="H76" s="7" t="s">
        <v>3</v>
      </c>
      <c r="I76" s="7" t="s">
        <v>8</v>
      </c>
      <c r="J76" s="7" t="s">
        <v>9</v>
      </c>
      <c r="K76" s="7" t="s">
        <v>10</v>
      </c>
      <c r="L76" s="7" t="s">
        <v>48</v>
      </c>
      <c r="M76" s="7" t="s">
        <v>49</v>
      </c>
      <c r="N76" s="7" t="s">
        <v>50</v>
      </c>
      <c r="O76" s="7" t="s">
        <v>51</v>
      </c>
      <c r="P76" s="7" t="s">
        <v>1</v>
      </c>
      <c r="Q76" s="7" t="s">
        <v>74</v>
      </c>
    </row>
    <row r="77" spans="1:24" x14ac:dyDescent="0.2">
      <c r="A77" s="218" t="s">
        <v>118</v>
      </c>
      <c r="B77" s="73">
        <v>1</v>
      </c>
      <c r="C77" s="73"/>
      <c r="D77" s="73"/>
      <c r="E77" s="73"/>
      <c r="F77" s="73">
        <v>3</v>
      </c>
      <c r="G77" s="73">
        <v>0</v>
      </c>
      <c r="H77" s="73">
        <v>2</v>
      </c>
      <c r="I77" s="73">
        <v>5</v>
      </c>
      <c r="J77" s="73">
        <v>4</v>
      </c>
      <c r="K77" s="73"/>
      <c r="L77" s="73">
        <v>1</v>
      </c>
      <c r="M77" s="73">
        <v>0</v>
      </c>
      <c r="N77" s="73"/>
      <c r="O77" s="73"/>
      <c r="P77" s="73">
        <v>17</v>
      </c>
      <c r="Q77" s="73">
        <v>73</v>
      </c>
    </row>
    <row r="78" spans="1:24" x14ac:dyDescent="0.2">
      <c r="A78" s="210" t="s">
        <v>125</v>
      </c>
      <c r="B78" s="54">
        <v>1</v>
      </c>
      <c r="F78" s="54">
        <v>2.33</v>
      </c>
      <c r="G78" s="54">
        <v>4</v>
      </c>
      <c r="H78" s="54">
        <v>1</v>
      </c>
      <c r="I78" s="54">
        <v>1</v>
      </c>
      <c r="J78" s="54">
        <v>2</v>
      </c>
      <c r="M78" s="54">
        <v>2</v>
      </c>
      <c r="P78" s="54">
        <v>11</v>
      </c>
      <c r="Q78" s="54">
        <v>38</v>
      </c>
    </row>
    <row r="79" spans="1:24" x14ac:dyDescent="0.2">
      <c r="A79" s="219" t="s">
        <v>139</v>
      </c>
      <c r="B79" s="54">
        <v>1</v>
      </c>
      <c r="F79" s="54">
        <v>5</v>
      </c>
      <c r="G79" s="54">
        <v>3</v>
      </c>
      <c r="H79" s="54">
        <v>3</v>
      </c>
      <c r="I79" s="54">
        <v>2</v>
      </c>
      <c r="J79" s="54">
        <v>4</v>
      </c>
      <c r="K79" s="54">
        <v>3</v>
      </c>
      <c r="M79" s="54">
        <v>3</v>
      </c>
      <c r="P79" s="54">
        <v>25</v>
      </c>
      <c r="Q79" s="54">
        <v>95</v>
      </c>
    </row>
    <row r="80" spans="1:24" x14ac:dyDescent="0.2">
      <c r="A80" s="219" t="s">
        <v>129</v>
      </c>
      <c r="B80" s="5">
        <v>1</v>
      </c>
      <c r="C80" s="5"/>
      <c r="D80" s="5"/>
      <c r="E80" s="5"/>
      <c r="F80" s="5">
        <v>0.33</v>
      </c>
      <c r="G80" s="5">
        <v>5</v>
      </c>
      <c r="H80" s="5">
        <v>4</v>
      </c>
      <c r="I80" s="5"/>
      <c r="J80" s="5"/>
      <c r="K80" s="5"/>
      <c r="L80" s="5"/>
      <c r="M80" s="5">
        <v>3</v>
      </c>
      <c r="N80" s="5"/>
      <c r="O80" s="5"/>
      <c r="P80" s="5">
        <v>6</v>
      </c>
      <c r="Q80" s="5">
        <v>19</v>
      </c>
    </row>
    <row r="81" spans="1:17" x14ac:dyDescent="0.2">
      <c r="A81" s="6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">
      <c r="A82" s="219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">
      <c r="A83" s="213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2">
      <c r="A84" s="21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">
      <c r="A85" s="21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">
      <c r="A86" s="22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">
      <c r="A87" s="21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2">
      <c r="A88" s="21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">
      <c r="A89" s="119"/>
      <c r="B89" s="40"/>
      <c r="C89" s="40"/>
      <c r="D89" s="40"/>
      <c r="E89" s="75"/>
      <c r="F89" s="40"/>
      <c r="G89" s="40"/>
      <c r="H89" s="40"/>
      <c r="I89" s="40"/>
      <c r="J89" s="40"/>
      <c r="K89" s="40"/>
      <c r="L89" s="41"/>
      <c r="M89" s="40"/>
      <c r="N89" s="40"/>
      <c r="O89" s="40"/>
      <c r="P89" s="40"/>
      <c r="Q89" s="40"/>
    </row>
    <row r="90" spans="1:17" x14ac:dyDescent="0.2">
      <c r="A90" s="121" t="s">
        <v>24</v>
      </c>
      <c r="B90" s="16">
        <f t="shared" ref="B90:M90" si="4">SUM(B77:B89)</f>
        <v>4</v>
      </c>
      <c r="C90" s="16">
        <f t="shared" si="4"/>
        <v>0</v>
      </c>
      <c r="D90" s="16">
        <f t="shared" si="4"/>
        <v>0</v>
      </c>
      <c r="E90" s="37">
        <f t="shared" si="4"/>
        <v>0</v>
      </c>
      <c r="F90" s="16">
        <f t="shared" si="4"/>
        <v>10.66</v>
      </c>
      <c r="G90" s="16">
        <f t="shared" si="4"/>
        <v>12</v>
      </c>
      <c r="H90" s="16">
        <f t="shared" si="4"/>
        <v>10</v>
      </c>
      <c r="I90" s="16">
        <f t="shared" si="4"/>
        <v>8</v>
      </c>
      <c r="J90" s="16">
        <f t="shared" si="4"/>
        <v>10</v>
      </c>
      <c r="K90" s="16">
        <f t="shared" si="4"/>
        <v>3</v>
      </c>
      <c r="L90" s="16">
        <f t="shared" si="4"/>
        <v>1</v>
      </c>
      <c r="M90" s="16">
        <f t="shared" si="4"/>
        <v>8</v>
      </c>
      <c r="N90" s="38">
        <f>(M90*7)/F90</f>
        <v>5.2532833020637897</v>
      </c>
      <c r="O90" s="38">
        <f>SUM(H90+J90+K90)/F90</f>
        <v>2.1575984990619137</v>
      </c>
      <c r="P90" s="16">
        <f t="shared" ref="P90:Q90" si="5">SUM(P77:P89)</f>
        <v>59</v>
      </c>
      <c r="Q90" s="16">
        <f t="shared" si="5"/>
        <v>225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32BA-9E3C-704C-B79D-4AB640D1D8C1}">
  <dimension ref="A2:X62"/>
  <sheetViews>
    <sheetView topLeftCell="A22" workbookViewId="0">
      <selection activeCell="W29" sqref="W29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5" width="3.1640625" bestFit="1" customWidth="1"/>
    <col min="6" max="6" width="5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7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7" bestFit="1" customWidth="1"/>
    <col min="24" max="24" width="5.5" bestFit="1" customWidth="1"/>
  </cols>
  <sheetData>
    <row r="2" spans="1:24" x14ac:dyDescent="0.2">
      <c r="A2" s="297" t="s">
        <v>100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5"/>
      <c r="T2" s="5"/>
      <c r="U2" s="5"/>
      <c r="V2" s="5"/>
      <c r="W2" s="5"/>
      <c r="X2" s="5"/>
    </row>
    <row r="3" spans="1:24" x14ac:dyDescent="0.2">
      <c r="A3" s="12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5"/>
      <c r="T3" s="5"/>
      <c r="U3" s="5"/>
      <c r="V3" s="5"/>
      <c r="W3" s="5"/>
      <c r="X3" s="5"/>
    </row>
    <row r="4" spans="1:24" x14ac:dyDescent="0.2">
      <c r="A4" s="134" t="s">
        <v>69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70</v>
      </c>
      <c r="O4" s="7" t="s">
        <v>14</v>
      </c>
      <c r="P4" s="8" t="s">
        <v>71</v>
      </c>
      <c r="Q4" s="7" t="s">
        <v>72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8" t="s">
        <v>22</v>
      </c>
      <c r="X4" s="7" t="s">
        <v>23</v>
      </c>
    </row>
    <row r="5" spans="1:24" x14ac:dyDescent="0.2">
      <c r="A5" s="117" t="s">
        <v>113</v>
      </c>
      <c r="B5" s="73">
        <v>4</v>
      </c>
      <c r="C5" s="73">
        <v>1</v>
      </c>
      <c r="D5" s="73">
        <v>1</v>
      </c>
      <c r="E5" s="73"/>
      <c r="F5" s="73"/>
      <c r="G5" s="73"/>
      <c r="H5" s="73">
        <v>2</v>
      </c>
      <c r="I5" s="73">
        <v>2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x14ac:dyDescent="0.2">
      <c r="A6" s="63" t="s">
        <v>116</v>
      </c>
      <c r="B6" s="5">
        <v>2</v>
      </c>
      <c r="C6" s="5">
        <v>0</v>
      </c>
      <c r="D6" s="5">
        <v>0</v>
      </c>
      <c r="E6" s="5"/>
      <c r="F6" s="5"/>
      <c r="G6" s="5"/>
      <c r="H6" s="5"/>
      <c r="I6" s="5"/>
      <c r="J6" s="5">
        <v>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3</v>
      </c>
      <c r="W6" s="5"/>
      <c r="X6" s="5"/>
    </row>
    <row r="7" spans="1:24" x14ac:dyDescent="0.2">
      <c r="A7" s="218" t="s">
        <v>118</v>
      </c>
      <c r="B7" s="5">
        <v>1</v>
      </c>
      <c r="C7" s="5">
        <v>1</v>
      </c>
      <c r="D7" s="5">
        <v>1</v>
      </c>
      <c r="E7" s="5">
        <v>1</v>
      </c>
      <c r="F7" s="5"/>
      <c r="G7" s="5"/>
      <c r="H7" s="5"/>
      <c r="I7" s="5"/>
      <c r="J7" s="5"/>
      <c r="K7" s="5">
        <v>2</v>
      </c>
      <c r="L7" s="5"/>
      <c r="M7" s="5"/>
      <c r="N7" s="5"/>
      <c r="O7" s="5"/>
      <c r="P7" s="5"/>
      <c r="Q7" s="5"/>
      <c r="R7" s="5"/>
      <c r="S7" s="5"/>
      <c r="T7" s="5"/>
      <c r="U7" s="5">
        <v>1</v>
      </c>
      <c r="V7" s="5">
        <v>1</v>
      </c>
      <c r="W7" s="1"/>
      <c r="X7" s="5"/>
    </row>
    <row r="8" spans="1:24" x14ac:dyDescent="0.2">
      <c r="A8" s="215" t="s">
        <v>119</v>
      </c>
      <c r="B8" s="5">
        <v>2</v>
      </c>
      <c r="C8" s="5">
        <v>0</v>
      </c>
      <c r="D8" s="5">
        <v>0</v>
      </c>
      <c r="E8" s="5"/>
      <c r="F8" s="5"/>
      <c r="G8" s="5"/>
      <c r="H8" s="5"/>
      <c r="I8" s="5"/>
      <c r="J8" s="5">
        <v>1</v>
      </c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"/>
      <c r="X8" s="5"/>
    </row>
    <row r="9" spans="1:24" x14ac:dyDescent="0.2">
      <c r="A9" s="213" t="s">
        <v>121</v>
      </c>
      <c r="B9" s="5">
        <v>3</v>
      </c>
      <c r="C9" s="5">
        <v>1</v>
      </c>
      <c r="D9" s="5">
        <v>1</v>
      </c>
      <c r="E9" s="5">
        <v>1</v>
      </c>
      <c r="F9" s="5"/>
      <c r="G9" s="5"/>
      <c r="H9" s="5">
        <v>2</v>
      </c>
      <c r="I9" s="5"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4</v>
      </c>
      <c r="W9" s="1"/>
      <c r="X9" s="5"/>
    </row>
    <row r="10" spans="1:24" x14ac:dyDescent="0.2">
      <c r="A10" s="215" t="s">
        <v>124</v>
      </c>
      <c r="B10" s="5">
        <v>2</v>
      </c>
      <c r="C10" s="5">
        <v>0</v>
      </c>
      <c r="D10" s="5">
        <v>1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1</v>
      </c>
      <c r="W10" s="13"/>
      <c r="X10" s="128"/>
    </row>
    <row r="11" spans="1:24" x14ac:dyDescent="0.2">
      <c r="A11" s="215" t="s">
        <v>125</v>
      </c>
      <c r="B11" s="5">
        <v>4</v>
      </c>
      <c r="C11" s="5">
        <v>0</v>
      </c>
      <c r="D11" s="5">
        <v>3</v>
      </c>
      <c r="E11" s="5"/>
      <c r="F11" s="5"/>
      <c r="G11" s="5"/>
      <c r="H11" s="5">
        <v>1</v>
      </c>
      <c r="I11" s="5"/>
      <c r="J11" s="5"/>
      <c r="K11" s="5"/>
      <c r="L11" s="5"/>
      <c r="M11" s="5"/>
      <c r="N11" s="5"/>
      <c r="O11" s="5"/>
      <c r="P11" s="5"/>
      <c r="Q11" s="5"/>
      <c r="R11" s="5">
        <v>4</v>
      </c>
      <c r="S11" s="5"/>
      <c r="T11" s="5"/>
      <c r="U11" s="5">
        <v>1</v>
      </c>
      <c r="V11" s="5">
        <v>2</v>
      </c>
      <c r="W11" s="13"/>
      <c r="X11" s="128"/>
    </row>
    <row r="12" spans="1:24" x14ac:dyDescent="0.2">
      <c r="A12" s="217" t="s">
        <v>126</v>
      </c>
      <c r="B12" s="5">
        <v>2</v>
      </c>
      <c r="C12" s="5">
        <v>0</v>
      </c>
      <c r="D12" s="5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3"/>
      <c r="X12" s="128"/>
    </row>
    <row r="13" spans="1:24" x14ac:dyDescent="0.2">
      <c r="A13" s="210" t="s">
        <v>125</v>
      </c>
      <c r="B13" s="5">
        <v>2</v>
      </c>
      <c r="C13" s="5">
        <v>1</v>
      </c>
      <c r="D13" s="5">
        <v>1</v>
      </c>
      <c r="E13" s="5"/>
      <c r="F13" s="5"/>
      <c r="G13" s="5"/>
      <c r="H13" s="5"/>
      <c r="I13" s="5"/>
      <c r="J13" s="5">
        <v>1</v>
      </c>
      <c r="K13" s="5"/>
      <c r="L13" s="5"/>
      <c r="M13" s="5"/>
      <c r="N13" s="5"/>
      <c r="O13" s="5"/>
      <c r="P13" s="5"/>
      <c r="Q13" s="5"/>
      <c r="R13" s="5">
        <v>1</v>
      </c>
      <c r="S13" s="5"/>
      <c r="T13" s="5"/>
      <c r="U13" s="5">
        <v>1</v>
      </c>
      <c r="V13" s="5">
        <v>2</v>
      </c>
      <c r="W13" s="13"/>
      <c r="X13" s="128"/>
    </row>
    <row r="14" spans="1:24" x14ac:dyDescent="0.2">
      <c r="A14" s="217" t="s">
        <v>127</v>
      </c>
      <c r="B14" s="5">
        <v>4</v>
      </c>
      <c r="C14" s="5">
        <v>0</v>
      </c>
      <c r="D14" s="5">
        <v>0</v>
      </c>
      <c r="E14" s="5"/>
      <c r="F14" s="5"/>
      <c r="G14" s="5"/>
      <c r="H14" s="5"/>
      <c r="I14" s="5">
        <v>1</v>
      </c>
      <c r="J14" s="5"/>
      <c r="K14" s="5"/>
      <c r="L14" s="5"/>
      <c r="M14" s="5"/>
      <c r="N14" s="5"/>
      <c r="O14" s="5"/>
      <c r="P14" s="5"/>
      <c r="Q14" s="5"/>
      <c r="R14" s="5">
        <v>1</v>
      </c>
      <c r="S14" s="5"/>
      <c r="T14" s="5"/>
      <c r="U14" s="5"/>
      <c r="V14" s="5">
        <v>3</v>
      </c>
      <c r="W14" s="13"/>
      <c r="X14" s="128"/>
    </row>
    <row r="15" spans="1:24" x14ac:dyDescent="0.2">
      <c r="A15" s="218" t="s">
        <v>129</v>
      </c>
      <c r="B15" s="5">
        <v>1</v>
      </c>
      <c r="C15" s="5">
        <v>0</v>
      </c>
      <c r="D15" s="5">
        <v>0</v>
      </c>
      <c r="E15" s="5"/>
      <c r="F15" s="5"/>
      <c r="G15" s="5"/>
      <c r="H15" s="5">
        <v>1</v>
      </c>
      <c r="I15" s="5"/>
      <c r="J15" s="5"/>
      <c r="K15" s="5"/>
      <c r="L15" s="5"/>
      <c r="M15" s="5">
        <v>1</v>
      </c>
      <c r="N15" s="5"/>
      <c r="O15" s="5"/>
      <c r="P15" s="5"/>
      <c r="Q15" s="5"/>
      <c r="R15" s="5"/>
      <c r="S15" s="5"/>
      <c r="T15" s="5"/>
      <c r="U15" s="5">
        <v>1</v>
      </c>
      <c r="V15" s="5">
        <v>2</v>
      </c>
      <c r="W15" s="13"/>
      <c r="X15" s="128"/>
    </row>
    <row r="16" spans="1:24" x14ac:dyDescent="0.2">
      <c r="A16" s="215" t="s">
        <v>119</v>
      </c>
      <c r="B16" s="5">
        <v>3</v>
      </c>
      <c r="C16" s="5">
        <v>2</v>
      </c>
      <c r="D16" s="5">
        <v>1</v>
      </c>
      <c r="E16" s="5">
        <v>1</v>
      </c>
      <c r="F16" s="5"/>
      <c r="G16" s="5"/>
      <c r="H16" s="5">
        <v>1</v>
      </c>
      <c r="I16" s="5"/>
      <c r="J16" s="5">
        <v>1</v>
      </c>
      <c r="K16" s="5"/>
      <c r="L16" s="5"/>
      <c r="M16" s="5"/>
      <c r="N16" s="5"/>
      <c r="O16" s="5"/>
      <c r="P16" s="5"/>
      <c r="Q16" s="5"/>
      <c r="R16" s="5">
        <v>1</v>
      </c>
      <c r="S16" s="5"/>
      <c r="T16" s="5"/>
      <c r="U16" s="5"/>
      <c r="V16" s="5"/>
      <c r="W16" s="13"/>
      <c r="X16" s="128"/>
    </row>
    <row r="17" spans="1:24" x14ac:dyDescent="0.2">
      <c r="A17" s="219" t="s">
        <v>131</v>
      </c>
      <c r="B17" s="5">
        <v>1</v>
      </c>
      <c r="C17" s="5">
        <v>0</v>
      </c>
      <c r="D17" s="5">
        <v>1</v>
      </c>
      <c r="E17" s="5"/>
      <c r="F17" s="5"/>
      <c r="G17" s="5"/>
      <c r="H17" s="5">
        <v>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3"/>
      <c r="X17" s="128"/>
    </row>
    <row r="18" spans="1:24" x14ac:dyDescent="0.2">
      <c r="A18" s="262" t="s">
        <v>133</v>
      </c>
      <c r="B18" s="5">
        <v>3</v>
      </c>
      <c r="C18" s="5">
        <v>0</v>
      </c>
      <c r="D18" s="5">
        <v>0</v>
      </c>
      <c r="E18" s="5"/>
      <c r="F18" s="5"/>
      <c r="G18" s="5"/>
      <c r="H18" s="5"/>
      <c r="I18" s="5">
        <v>1</v>
      </c>
      <c r="J18" s="5">
        <v>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1</v>
      </c>
      <c r="W18" s="13"/>
      <c r="X18" s="128"/>
    </row>
    <row r="19" spans="1:24" x14ac:dyDescent="0.2">
      <c r="A19" s="219" t="s">
        <v>137</v>
      </c>
      <c r="B19" s="5">
        <v>3</v>
      </c>
      <c r="C19" s="5">
        <v>0</v>
      </c>
      <c r="D19" s="5">
        <v>0</v>
      </c>
      <c r="E19" s="5"/>
      <c r="F19" s="5"/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3"/>
      <c r="X19" s="128"/>
    </row>
    <row r="20" spans="1:24" x14ac:dyDescent="0.2">
      <c r="A20" s="219" t="s">
        <v>138</v>
      </c>
      <c r="B20" s="5">
        <v>3</v>
      </c>
      <c r="C20" s="5">
        <v>0</v>
      </c>
      <c r="D20" s="5">
        <v>1</v>
      </c>
      <c r="E20" s="5"/>
      <c r="F20" s="5"/>
      <c r="G20" s="5"/>
      <c r="H20" s="5"/>
      <c r="I20" s="5">
        <v>1</v>
      </c>
      <c r="J20" s="5"/>
      <c r="K20" s="5"/>
      <c r="L20" s="5"/>
      <c r="M20" s="5"/>
      <c r="N20" s="5"/>
      <c r="O20" s="5"/>
      <c r="P20" s="5"/>
      <c r="Q20" s="5"/>
      <c r="R20" s="5">
        <v>1</v>
      </c>
      <c r="S20" s="5">
        <v>1</v>
      </c>
      <c r="T20" s="5"/>
      <c r="U20" s="5"/>
      <c r="V20" s="5"/>
      <c r="W20" s="13"/>
      <c r="X20" s="128"/>
    </row>
    <row r="21" spans="1:24" x14ac:dyDescent="0.2">
      <c r="A21" s="219" t="s">
        <v>139</v>
      </c>
      <c r="B21" s="5">
        <v>4</v>
      </c>
      <c r="C21" s="5">
        <v>0</v>
      </c>
      <c r="D21" s="5">
        <v>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</v>
      </c>
      <c r="W21" s="13"/>
      <c r="X21" s="128"/>
    </row>
    <row r="22" spans="1:24" x14ac:dyDescent="0.2">
      <c r="A22" s="210" t="s">
        <v>113</v>
      </c>
      <c r="B22" s="5">
        <v>2</v>
      </c>
      <c r="C22" s="5">
        <v>1</v>
      </c>
      <c r="D22" s="5">
        <v>1</v>
      </c>
      <c r="E22" s="5"/>
      <c r="F22" s="5"/>
      <c r="G22" s="5"/>
      <c r="H22" s="5">
        <v>1</v>
      </c>
      <c r="I22" s="5">
        <v>1</v>
      </c>
      <c r="J22" s="5">
        <v>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3"/>
      <c r="X22" s="128"/>
    </row>
    <row r="23" spans="1:24" x14ac:dyDescent="0.2">
      <c r="A23" s="230" t="s">
        <v>140</v>
      </c>
      <c r="B23" s="5">
        <v>1</v>
      </c>
      <c r="C23" s="5">
        <v>0</v>
      </c>
      <c r="D23" s="5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3"/>
      <c r="X23" s="128"/>
    </row>
    <row r="24" spans="1:24" x14ac:dyDescent="0.2">
      <c r="A24" s="230" t="s">
        <v>141</v>
      </c>
      <c r="B24" s="5">
        <v>1</v>
      </c>
      <c r="C24" s="5">
        <v>1</v>
      </c>
      <c r="D24" s="5">
        <v>0</v>
      </c>
      <c r="E24" s="5"/>
      <c r="F24" s="5"/>
      <c r="G24" s="5"/>
      <c r="H24" s="5"/>
      <c r="I24" s="5"/>
      <c r="J24" s="5">
        <v>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3"/>
      <c r="X24" s="128"/>
    </row>
    <row r="25" spans="1:24" x14ac:dyDescent="0.2">
      <c r="A25" s="225" t="s">
        <v>143</v>
      </c>
      <c r="B25" s="5">
        <v>2</v>
      </c>
      <c r="C25" s="5">
        <v>0</v>
      </c>
      <c r="D25" s="5">
        <v>0</v>
      </c>
      <c r="E25" s="5"/>
      <c r="F25" s="5"/>
      <c r="G25" s="5"/>
      <c r="H25" s="5"/>
      <c r="I25" s="5"/>
      <c r="J25" s="5"/>
      <c r="K25" s="5">
        <v>1</v>
      </c>
      <c r="L25" s="5"/>
      <c r="M25" s="5"/>
      <c r="N25" s="5"/>
      <c r="O25" s="5"/>
      <c r="P25" s="5"/>
      <c r="Q25" s="5"/>
      <c r="R25" s="5">
        <v>1</v>
      </c>
      <c r="S25" s="5"/>
      <c r="T25" s="5"/>
      <c r="U25" s="5"/>
      <c r="V25" s="5">
        <v>1</v>
      </c>
      <c r="W25" s="13"/>
      <c r="X25" s="128"/>
    </row>
    <row r="26" spans="1:24" x14ac:dyDescent="0.2">
      <c r="A26" s="219" t="s">
        <v>129</v>
      </c>
      <c r="B26" s="5">
        <v>2</v>
      </c>
      <c r="C26" s="5">
        <v>1</v>
      </c>
      <c r="D26" s="5">
        <v>1</v>
      </c>
      <c r="E26" s="5">
        <v>1</v>
      </c>
      <c r="F26" s="5"/>
      <c r="G26" s="5"/>
      <c r="H26" s="5">
        <v>1</v>
      </c>
      <c r="I26" s="5"/>
      <c r="J26" s="5"/>
      <c r="K26" s="5">
        <v>1</v>
      </c>
      <c r="L26" s="5"/>
      <c r="M26" s="5">
        <v>1</v>
      </c>
      <c r="N26" s="5"/>
      <c r="O26" s="5"/>
      <c r="P26" s="5"/>
      <c r="Q26" s="5"/>
      <c r="R26" s="5"/>
      <c r="S26" s="5"/>
      <c r="T26" s="5"/>
      <c r="U26" s="5"/>
      <c r="V26" s="5"/>
      <c r="W26" s="13"/>
      <c r="X26" s="128"/>
    </row>
    <row r="27" spans="1:24" x14ac:dyDescent="0.2">
      <c r="A27" s="225" t="s">
        <v>145</v>
      </c>
      <c r="B27" s="5">
        <v>3</v>
      </c>
      <c r="C27" s="5">
        <v>1</v>
      </c>
      <c r="D27" s="5">
        <v>3</v>
      </c>
      <c r="E27" s="5"/>
      <c r="F27" s="5"/>
      <c r="G27" s="5"/>
      <c r="H27" s="5">
        <v>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1</v>
      </c>
      <c r="T27" s="5"/>
      <c r="U27" s="5"/>
      <c r="V27" s="5"/>
      <c r="W27" s="13"/>
      <c r="X27" s="128"/>
    </row>
    <row r="28" spans="1:24" x14ac:dyDescent="0.2">
      <c r="A28" s="225" t="s">
        <v>147</v>
      </c>
      <c r="B28" s="5">
        <v>2</v>
      </c>
      <c r="C28" s="5">
        <v>0</v>
      </c>
      <c r="D28" s="5">
        <v>1</v>
      </c>
      <c r="E28" s="5"/>
      <c r="F28" s="5"/>
      <c r="G28" s="5"/>
      <c r="H28" s="5"/>
      <c r="I28" s="5"/>
      <c r="J28" s="5"/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13"/>
      <c r="X28" s="128"/>
    </row>
    <row r="29" spans="1:24" x14ac:dyDescent="0.2">
      <c r="A29" s="225" t="s">
        <v>147</v>
      </c>
      <c r="B29" s="5">
        <v>3</v>
      </c>
      <c r="C29" s="5">
        <v>0</v>
      </c>
      <c r="D29" s="5">
        <v>2</v>
      </c>
      <c r="E29" s="5">
        <v>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2</v>
      </c>
      <c r="W29" s="40"/>
      <c r="X29" s="76"/>
    </row>
    <row r="30" spans="1:24" x14ac:dyDescent="0.2">
      <c r="A30" s="64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129"/>
      <c r="X30" s="137"/>
    </row>
    <row r="31" spans="1:24" x14ac:dyDescent="0.2">
      <c r="A31" s="121" t="s">
        <v>24</v>
      </c>
      <c r="B31" s="16">
        <f t="shared" ref="B31:N31" si="0">SUM(B5:B30)</f>
        <v>60</v>
      </c>
      <c r="C31" s="16">
        <f t="shared" si="0"/>
        <v>10</v>
      </c>
      <c r="D31" s="16">
        <f t="shared" si="0"/>
        <v>20</v>
      </c>
      <c r="E31" s="16">
        <f t="shared" si="0"/>
        <v>6</v>
      </c>
      <c r="F31" s="16">
        <f t="shared" si="0"/>
        <v>0</v>
      </c>
      <c r="G31" s="16">
        <f t="shared" si="0"/>
        <v>0</v>
      </c>
      <c r="H31" s="16">
        <f t="shared" si="0"/>
        <v>13</v>
      </c>
      <c r="I31" s="16">
        <f t="shared" si="0"/>
        <v>8</v>
      </c>
      <c r="J31" s="16">
        <f t="shared" si="0"/>
        <v>8</v>
      </c>
      <c r="K31" s="16">
        <f t="shared" si="0"/>
        <v>6</v>
      </c>
      <c r="L31" s="16">
        <f t="shared" si="0"/>
        <v>0</v>
      </c>
      <c r="M31" s="16">
        <f t="shared" si="0"/>
        <v>2</v>
      </c>
      <c r="N31" s="16">
        <f t="shared" si="0"/>
        <v>0</v>
      </c>
      <c r="O31" s="17">
        <f>(D31+J31+K31+N31)/(B31+J31+K31+M31)</f>
        <v>0.44736842105263158</v>
      </c>
      <c r="P31" s="17">
        <f>($D31+$E31+($F31*2)+(G31*3))/$B31</f>
        <v>0.43333333333333335</v>
      </c>
      <c r="Q31" s="17">
        <f>D31/B31</f>
        <v>0.33333333333333331</v>
      </c>
      <c r="R31" s="16">
        <f>SUM(R5:R30)</f>
        <v>9</v>
      </c>
      <c r="S31" s="16">
        <f>SUM(S5:S30)</f>
        <v>2</v>
      </c>
      <c r="T31" s="16">
        <f>SUM(T5:T30)</f>
        <v>0</v>
      </c>
      <c r="U31" s="16">
        <f>SUM(U5:U30)</f>
        <v>4</v>
      </c>
      <c r="V31" s="16">
        <f>SUM(V5:V30)</f>
        <v>25</v>
      </c>
      <c r="W31" s="17">
        <f>(U31+V31)/(T31+U31+V31)</f>
        <v>1</v>
      </c>
      <c r="X31" s="17">
        <f>(D31-G31)/(B31-I31-G31+M31)</f>
        <v>0.37037037037037035</v>
      </c>
    </row>
    <row r="32" spans="1:24" x14ac:dyDescent="0.2">
      <c r="A32" s="12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5"/>
      <c r="T32" s="5"/>
      <c r="U32" s="5"/>
      <c r="V32" s="5"/>
      <c r="W32" s="5"/>
      <c r="X32" s="5"/>
    </row>
    <row r="33" spans="1:24" x14ac:dyDescent="0.2">
      <c r="A33" s="123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"/>
      <c r="T33" s="5"/>
      <c r="U33" s="5"/>
      <c r="V33" s="5"/>
      <c r="W33" s="5"/>
      <c r="X33" s="5"/>
    </row>
    <row r="34" spans="1:24" x14ac:dyDescent="0.2">
      <c r="A34" s="106" t="s">
        <v>69</v>
      </c>
      <c r="B34" s="7" t="s">
        <v>43</v>
      </c>
      <c r="C34" s="7" t="s">
        <v>44</v>
      </c>
      <c r="D34" s="7" t="s">
        <v>45</v>
      </c>
      <c r="E34" s="7" t="s">
        <v>53</v>
      </c>
      <c r="F34" s="7" t="s">
        <v>47</v>
      </c>
      <c r="G34" s="7" t="s">
        <v>2</v>
      </c>
      <c r="H34" s="7" t="s">
        <v>3</v>
      </c>
      <c r="I34" s="7" t="s">
        <v>8</v>
      </c>
      <c r="J34" s="7" t="s">
        <v>9</v>
      </c>
      <c r="K34" s="7" t="s">
        <v>10</v>
      </c>
      <c r="L34" s="7" t="s">
        <v>48</v>
      </c>
      <c r="M34" s="7" t="s">
        <v>49</v>
      </c>
      <c r="N34" s="7" t="s">
        <v>50</v>
      </c>
      <c r="O34" s="7" t="s">
        <v>51</v>
      </c>
      <c r="P34" s="7" t="s">
        <v>1</v>
      </c>
      <c r="Q34" s="7" t="s">
        <v>74</v>
      </c>
      <c r="R34" s="7"/>
      <c r="S34" s="7"/>
      <c r="T34" s="7" t="s">
        <v>19</v>
      </c>
      <c r="U34" s="7" t="s">
        <v>20</v>
      </c>
      <c r="V34" s="7" t="s">
        <v>21</v>
      </c>
      <c r="W34" s="8" t="s">
        <v>22</v>
      </c>
      <c r="X34" s="5"/>
    </row>
    <row r="35" spans="1:24" x14ac:dyDescent="0.2">
      <c r="A35" s="63"/>
      <c r="B35" s="73"/>
      <c r="C35" s="73"/>
      <c r="D35" s="73"/>
      <c r="E35" s="73"/>
      <c r="F35" s="138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37"/>
      <c r="T35" s="37"/>
      <c r="U35" s="37"/>
      <c r="V35" s="37"/>
      <c r="W35" s="37"/>
      <c r="X35" s="5"/>
    </row>
    <row r="36" spans="1:24" x14ac:dyDescent="0.2">
      <c r="A36" s="69"/>
      <c r="B36" s="5"/>
      <c r="C36" s="5"/>
      <c r="D36" s="5"/>
      <c r="E36" s="5"/>
      <c r="F36" s="13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5"/>
    </row>
    <row r="37" spans="1:24" x14ac:dyDescent="0.2">
      <c r="A37" s="114"/>
      <c r="B37" s="1"/>
      <c r="C37" s="1"/>
      <c r="D37" s="1"/>
      <c r="E37" s="74"/>
      <c r="F37" s="3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</row>
    <row r="38" spans="1:24" x14ac:dyDescent="0.2">
      <c r="A38" s="114"/>
      <c r="B38" s="1"/>
      <c r="C38" s="1"/>
      <c r="D38" s="1"/>
      <c r="E38" s="74"/>
      <c r="F38" s="3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</row>
    <row r="39" spans="1:24" x14ac:dyDescent="0.2">
      <c r="A39" s="114"/>
      <c r="B39" s="1"/>
      <c r="C39" s="1"/>
      <c r="D39" s="1"/>
      <c r="E39" s="74"/>
      <c r="F39" s="3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</row>
    <row r="40" spans="1:24" x14ac:dyDescent="0.2">
      <c r="A40" s="119"/>
      <c r="B40" s="40"/>
      <c r="C40" s="40"/>
      <c r="D40" s="40"/>
      <c r="E40" s="75"/>
      <c r="F40" s="41"/>
      <c r="G40" s="40"/>
      <c r="H40" s="40"/>
      <c r="I40" s="40"/>
      <c r="J40" s="40"/>
      <c r="K40" s="40"/>
      <c r="L40" s="41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5"/>
    </row>
    <row r="41" spans="1:24" x14ac:dyDescent="0.2">
      <c r="A41" s="121" t="s">
        <v>24</v>
      </c>
      <c r="B41" s="37">
        <f t="shared" ref="B41:M41" si="1">SUM(B35:B40)</f>
        <v>0</v>
      </c>
      <c r="C41" s="37">
        <f t="shared" si="1"/>
        <v>0</v>
      </c>
      <c r="D41" s="37">
        <f t="shared" si="1"/>
        <v>0</v>
      </c>
      <c r="E41" s="37">
        <f t="shared" si="1"/>
        <v>0</v>
      </c>
      <c r="F41" s="38">
        <f t="shared" si="1"/>
        <v>0</v>
      </c>
      <c r="G41" s="37">
        <f t="shared" si="1"/>
        <v>0</v>
      </c>
      <c r="H41" s="37">
        <f t="shared" si="1"/>
        <v>0</v>
      </c>
      <c r="I41" s="37">
        <f t="shared" si="1"/>
        <v>0</v>
      </c>
      <c r="J41" s="37">
        <f t="shared" si="1"/>
        <v>0</v>
      </c>
      <c r="K41" s="37">
        <f t="shared" si="1"/>
        <v>0</v>
      </c>
      <c r="L41" s="37">
        <f t="shared" si="1"/>
        <v>0</v>
      </c>
      <c r="M41" s="37">
        <f t="shared" si="1"/>
        <v>0</v>
      </c>
      <c r="N41" s="38" t="e">
        <f>(M41*7)/F41</f>
        <v>#DIV/0!</v>
      </c>
      <c r="O41" s="38" t="e">
        <f>SUM(H41+J41+K41)/F41</f>
        <v>#DIV/0!</v>
      </c>
      <c r="P41" s="37">
        <f t="shared" ref="P41:V41" si="2">SUM(P35:P40)</f>
        <v>0</v>
      </c>
      <c r="Q41" s="37">
        <f t="shared" si="2"/>
        <v>0</v>
      </c>
      <c r="R41" s="37">
        <f t="shared" si="2"/>
        <v>0</v>
      </c>
      <c r="S41" s="37">
        <f t="shared" si="2"/>
        <v>0</v>
      </c>
      <c r="T41" s="37">
        <f t="shared" si="2"/>
        <v>0</v>
      </c>
      <c r="U41" s="37">
        <f t="shared" si="2"/>
        <v>0</v>
      </c>
      <c r="V41" s="37">
        <f t="shared" si="2"/>
        <v>0</v>
      </c>
      <c r="W41" s="17" t="e">
        <f>(U41+V41)/(T41+U41+V41)</f>
        <v>#DIV/0!</v>
      </c>
      <c r="X41" s="5"/>
    </row>
    <row r="44" spans="1:24" x14ac:dyDescent="0.2">
      <c r="A44" t="s">
        <v>101</v>
      </c>
    </row>
    <row r="45" spans="1:24" x14ac:dyDescent="0.2">
      <c r="A45" s="134" t="s">
        <v>69</v>
      </c>
      <c r="B45" s="7" t="s">
        <v>1</v>
      </c>
      <c r="C45" s="7" t="s">
        <v>2</v>
      </c>
      <c r="D45" s="7" t="s">
        <v>3</v>
      </c>
      <c r="E45" s="7" t="s">
        <v>4</v>
      </c>
      <c r="F45" s="7" t="s">
        <v>5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10</v>
      </c>
      <c r="L45" s="7" t="s">
        <v>11</v>
      </c>
      <c r="M45" s="7" t="s">
        <v>12</v>
      </c>
      <c r="N45" s="7" t="s">
        <v>70</v>
      </c>
      <c r="O45" s="7" t="s">
        <v>14</v>
      </c>
      <c r="P45" s="8" t="s">
        <v>71</v>
      </c>
      <c r="Q45" s="7" t="s">
        <v>72</v>
      </c>
      <c r="R45" s="7" t="s">
        <v>17</v>
      </c>
      <c r="S45" s="7" t="s">
        <v>18</v>
      </c>
      <c r="T45" s="7" t="s">
        <v>19</v>
      </c>
      <c r="U45" s="7" t="s">
        <v>20</v>
      </c>
      <c r="V45" s="7" t="s">
        <v>21</v>
      </c>
      <c r="W45" s="8" t="s">
        <v>22</v>
      </c>
      <c r="X45" s="7" t="s">
        <v>23</v>
      </c>
    </row>
    <row r="46" spans="1:24" x14ac:dyDescent="0.2">
      <c r="A46" s="215" t="s">
        <v>119</v>
      </c>
      <c r="B46" s="73">
        <v>1</v>
      </c>
      <c r="C46" s="73">
        <v>1</v>
      </c>
      <c r="D46" s="73">
        <v>0</v>
      </c>
      <c r="E46" s="73"/>
      <c r="F46" s="73"/>
      <c r="G46" s="73"/>
      <c r="H46" s="73"/>
      <c r="I46" s="73"/>
      <c r="J46" s="73"/>
      <c r="K46" s="73">
        <v>1</v>
      </c>
      <c r="L46" s="73"/>
      <c r="M46" s="73"/>
      <c r="N46" s="73"/>
      <c r="O46" s="73"/>
      <c r="P46" s="73"/>
      <c r="Q46" s="73"/>
      <c r="R46" s="73"/>
      <c r="S46" s="73"/>
      <c r="T46" s="73">
        <v>2</v>
      </c>
      <c r="U46" s="73">
        <v>1</v>
      </c>
      <c r="V46" s="73"/>
      <c r="W46" s="73"/>
      <c r="X46" s="73"/>
    </row>
    <row r="47" spans="1:24" x14ac:dyDescent="0.2">
      <c r="A47" s="64" t="s">
        <v>123</v>
      </c>
      <c r="B47" s="5">
        <v>2</v>
      </c>
      <c r="C47" s="5">
        <v>1</v>
      </c>
      <c r="D47" s="5">
        <v>0</v>
      </c>
      <c r="E47" s="5"/>
      <c r="F47" s="5"/>
      <c r="G47" s="5"/>
      <c r="H47" s="5">
        <v>1</v>
      </c>
      <c r="I47" s="5">
        <v>1</v>
      </c>
      <c r="J47" s="5"/>
      <c r="K47" s="5">
        <v>1</v>
      </c>
      <c r="L47" s="5"/>
      <c r="M47" s="5"/>
      <c r="N47" s="5">
        <v>1</v>
      </c>
      <c r="O47" s="5"/>
      <c r="P47" s="5"/>
      <c r="Q47" s="5"/>
      <c r="R47" s="5"/>
      <c r="S47" s="5"/>
      <c r="T47" s="5"/>
      <c r="U47" s="5">
        <v>1</v>
      </c>
      <c r="V47" s="5"/>
      <c r="W47" s="5"/>
      <c r="X47" s="5"/>
    </row>
    <row r="48" spans="1:24" x14ac:dyDescent="0.2">
      <c r="A48" s="216" t="s">
        <v>129</v>
      </c>
      <c r="B48" s="5">
        <v>1</v>
      </c>
      <c r="C48" s="5">
        <v>0</v>
      </c>
      <c r="D48" s="5">
        <v>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">
      <c r="A49" s="219" t="s">
        <v>131</v>
      </c>
      <c r="B49" s="5">
        <v>2</v>
      </c>
      <c r="C49" s="5">
        <v>1</v>
      </c>
      <c r="D49" s="5">
        <v>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v>3</v>
      </c>
      <c r="V49" s="5">
        <v>2</v>
      </c>
      <c r="W49" s="5"/>
      <c r="X49" s="5"/>
    </row>
    <row r="50" spans="1:24" x14ac:dyDescent="0.2">
      <c r="A50" s="210" t="s">
        <v>113</v>
      </c>
      <c r="B50" s="5">
        <v>1</v>
      </c>
      <c r="C50" s="5">
        <v>0</v>
      </c>
      <c r="D50" s="5">
        <v>1</v>
      </c>
      <c r="E50" s="5"/>
      <c r="F50" s="5"/>
      <c r="G50" s="5"/>
      <c r="H50" s="5">
        <v>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">
      <c r="A51" s="2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">
      <c r="A52" s="21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">
      <c r="A53" s="21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">
      <c r="A54" s="21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">
      <c r="A55" s="21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">
      <c r="A56" s="21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">
      <c r="A57" s="21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">
      <c r="A58" s="22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1"/>
      <c r="X58" s="5"/>
    </row>
    <row r="59" spans="1:24" x14ac:dyDescent="0.2">
      <c r="A59" s="21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13"/>
      <c r="X59" s="128"/>
    </row>
    <row r="60" spans="1:24" x14ac:dyDescent="0.2">
      <c r="A60" s="6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40"/>
      <c r="X60" s="76"/>
    </row>
    <row r="61" spans="1:24" x14ac:dyDescent="0.2">
      <c r="A61" s="21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129"/>
      <c r="X61" s="137"/>
    </row>
    <row r="62" spans="1:24" x14ac:dyDescent="0.2">
      <c r="A62" s="121" t="s">
        <v>24</v>
      </c>
      <c r="B62" s="16">
        <f t="shared" ref="B62:N62" si="3">SUM(B46:B61)</f>
        <v>7</v>
      </c>
      <c r="C62" s="16">
        <f t="shared" si="3"/>
        <v>3</v>
      </c>
      <c r="D62" s="16">
        <f t="shared" si="3"/>
        <v>2</v>
      </c>
      <c r="E62" s="16">
        <f t="shared" si="3"/>
        <v>0</v>
      </c>
      <c r="F62" s="16">
        <f t="shared" si="3"/>
        <v>0</v>
      </c>
      <c r="G62" s="16">
        <f t="shared" si="3"/>
        <v>0</v>
      </c>
      <c r="H62" s="16">
        <f t="shared" si="3"/>
        <v>3</v>
      </c>
      <c r="I62" s="16">
        <f t="shared" si="3"/>
        <v>1</v>
      </c>
      <c r="J62" s="16">
        <f t="shared" si="3"/>
        <v>0</v>
      </c>
      <c r="K62" s="16">
        <f t="shared" si="3"/>
        <v>2</v>
      </c>
      <c r="L62" s="16">
        <f t="shared" si="3"/>
        <v>0</v>
      </c>
      <c r="M62" s="16">
        <f t="shared" si="3"/>
        <v>0</v>
      </c>
      <c r="N62" s="16">
        <f t="shared" si="3"/>
        <v>1</v>
      </c>
      <c r="O62" s="17">
        <f>(D62+J62+K62+N62)/(B62+J62+K62+M62)</f>
        <v>0.55555555555555558</v>
      </c>
      <c r="P62" s="17">
        <f>($D62+$E62+($F62*2)+(G62*3))/$B62</f>
        <v>0.2857142857142857</v>
      </c>
      <c r="Q62" s="17">
        <f>D62/B62</f>
        <v>0.2857142857142857</v>
      </c>
      <c r="R62" s="16">
        <f>SUM(R46:R61)</f>
        <v>0</v>
      </c>
      <c r="S62" s="16">
        <f>SUM(S46:S61)</f>
        <v>0</v>
      </c>
      <c r="T62" s="16">
        <f>SUM(T46:T61)</f>
        <v>2</v>
      </c>
      <c r="U62" s="16">
        <f>SUM(U46:U61)</f>
        <v>5</v>
      </c>
      <c r="V62" s="16">
        <f>SUM(V46:V61)</f>
        <v>2</v>
      </c>
      <c r="W62" s="17">
        <f>(U62+V62)/(T62+U62+V62)</f>
        <v>0.77777777777777779</v>
      </c>
      <c r="X62" s="17">
        <f>(D62-G62)/(B62-I62-G62+M62)</f>
        <v>0.33333333333333331</v>
      </c>
    </row>
  </sheetData>
  <mergeCells count="1">
    <mergeCell ref="A2:R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27CA-85D2-C547-B964-1BC21837532A}">
  <dimension ref="A1:X58"/>
  <sheetViews>
    <sheetView workbookViewId="0">
      <selection activeCell="U55" sqref="U55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2" width="3.1640625" bestFit="1" customWidth="1"/>
    <col min="23" max="23" width="6.5" bestFit="1" customWidth="1"/>
    <col min="24" max="24" width="6.5" customWidth="1"/>
  </cols>
  <sheetData>
    <row r="1" spans="1:24" x14ac:dyDescent="0.2">
      <c r="A1" s="67" t="s">
        <v>117</v>
      </c>
      <c r="B1" s="5"/>
      <c r="C1" s="5"/>
      <c r="D1" s="5"/>
      <c r="E1" s="4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5"/>
      <c r="X1" s="59"/>
    </row>
    <row r="2" spans="1:24" x14ac:dyDescent="0.2">
      <c r="A2" s="134" t="s">
        <v>69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70</v>
      </c>
      <c r="O2" s="7" t="s">
        <v>14</v>
      </c>
      <c r="P2" s="8" t="s">
        <v>71</v>
      </c>
      <c r="Q2" s="7" t="s">
        <v>72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8" t="s">
        <v>22</v>
      </c>
      <c r="X2" s="7" t="s">
        <v>23</v>
      </c>
    </row>
    <row r="3" spans="1:24" x14ac:dyDescent="0.2">
      <c r="A3" s="64" t="s">
        <v>119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>
        <v>1</v>
      </c>
      <c r="W3" s="73"/>
      <c r="X3" s="59"/>
    </row>
    <row r="4" spans="1:24" x14ac:dyDescent="0.2">
      <c r="A4" s="219" t="s">
        <v>141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v>1</v>
      </c>
      <c r="U4" s="5"/>
      <c r="V4" s="5"/>
      <c r="W4" s="5"/>
      <c r="X4" s="59"/>
    </row>
    <row r="5" spans="1:24" x14ac:dyDescent="0.2">
      <c r="A5" s="6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9"/>
    </row>
    <row r="6" spans="1:24" x14ac:dyDescent="0.2">
      <c r="A6" s="209"/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9"/>
    </row>
    <row r="7" spans="1:24" x14ac:dyDescent="0.2">
      <c r="A7" s="64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59"/>
    </row>
    <row r="8" spans="1:24" x14ac:dyDescent="0.2">
      <c r="A8" s="6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59"/>
    </row>
    <row r="9" spans="1:24" x14ac:dyDescent="0.2">
      <c r="A9" s="11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5"/>
      <c r="P9" s="15"/>
      <c r="Q9" s="15"/>
      <c r="R9" s="40"/>
      <c r="S9" s="40"/>
      <c r="T9" s="40"/>
      <c r="U9" s="40"/>
      <c r="V9" s="40"/>
      <c r="W9" s="40"/>
      <c r="X9" s="142"/>
    </row>
    <row r="10" spans="1:24" x14ac:dyDescent="0.2">
      <c r="A10" s="121" t="s">
        <v>24</v>
      </c>
      <c r="B10" s="16">
        <f t="shared" ref="B10:N10" si="0">SUM(B3:B9)</f>
        <v>0</v>
      </c>
      <c r="C10" s="16">
        <f t="shared" si="0"/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7" t="e">
        <f>(D10+J10+K10+N10)/(B10+J10+K10+M10)</f>
        <v>#DIV/0!</v>
      </c>
      <c r="P10" s="17" t="e">
        <f>($D10+$E10+($F10*2)+(G10*3))/$B10</f>
        <v>#DIV/0!</v>
      </c>
      <c r="Q10" s="17" t="e">
        <f>D10/B10</f>
        <v>#DIV/0!</v>
      </c>
      <c r="R10" s="16">
        <f>SUM(R3:R9)</f>
        <v>0</v>
      </c>
      <c r="S10" s="16">
        <f>SUM(S3:S9)</f>
        <v>0</v>
      </c>
      <c r="T10" s="16">
        <f>SUM(T3:T9)</f>
        <v>1</v>
      </c>
      <c r="U10" s="16">
        <f>SUM(U3:U9)</f>
        <v>0</v>
      </c>
      <c r="V10" s="16">
        <f>SUM(V3:V9)</f>
        <v>1</v>
      </c>
      <c r="W10" s="17">
        <f>(U10+V10)/(T10+U10+V10)</f>
        <v>0.5</v>
      </c>
      <c r="X10" s="17" t="e">
        <f>(D10-G10)/(B10-I10-G10+M10)</f>
        <v>#DIV/0!</v>
      </c>
    </row>
    <row r="11" spans="1:24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1:24" x14ac:dyDescent="0.2">
      <c r="A12" s="297" t="s">
        <v>117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5"/>
      <c r="V12" s="5"/>
      <c r="W12" s="5"/>
      <c r="X12" s="59"/>
    </row>
    <row r="13" spans="1:24" x14ac:dyDescent="0.2">
      <c r="A13" s="123" t="s">
        <v>73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/>
      <c r="V13" s="5"/>
      <c r="W13" s="5"/>
      <c r="X13" s="59"/>
    </row>
    <row r="14" spans="1:24" x14ac:dyDescent="0.2">
      <c r="A14" s="106" t="s">
        <v>69</v>
      </c>
      <c r="B14" s="7" t="s">
        <v>43</v>
      </c>
      <c r="C14" s="7" t="s">
        <v>44</v>
      </c>
      <c r="D14" s="7" t="s">
        <v>45</v>
      </c>
      <c r="E14" s="7" t="s">
        <v>53</v>
      </c>
      <c r="F14" s="7" t="s">
        <v>47</v>
      </c>
      <c r="G14" s="7" t="s">
        <v>2</v>
      </c>
      <c r="H14" s="7" t="s">
        <v>3</v>
      </c>
      <c r="I14" s="7" t="s">
        <v>8</v>
      </c>
      <c r="J14" s="7" t="s">
        <v>9</v>
      </c>
      <c r="K14" s="7" t="s">
        <v>10</v>
      </c>
      <c r="L14" s="7" t="s">
        <v>48</v>
      </c>
      <c r="M14" s="7" t="s">
        <v>49</v>
      </c>
      <c r="N14" s="7" t="s">
        <v>50</v>
      </c>
      <c r="O14" s="7" t="s">
        <v>51</v>
      </c>
      <c r="P14" s="7" t="s">
        <v>1</v>
      </c>
      <c r="Q14" s="7" t="s">
        <v>74</v>
      </c>
      <c r="R14" s="7"/>
      <c r="S14" s="7"/>
      <c r="T14" s="40"/>
      <c r="U14" s="7" t="s">
        <v>19</v>
      </c>
      <c r="V14" s="108" t="s">
        <v>20</v>
      </c>
      <c r="W14" s="108" t="s">
        <v>21</v>
      </c>
      <c r="X14" s="59"/>
    </row>
    <row r="15" spans="1:24" x14ac:dyDescent="0.2">
      <c r="A15" s="63" t="s">
        <v>116</v>
      </c>
      <c r="B15" s="16">
        <v>1</v>
      </c>
      <c r="C15" s="16"/>
      <c r="D15" s="16"/>
      <c r="E15" s="16"/>
      <c r="F15" s="16">
        <v>3</v>
      </c>
      <c r="G15" s="16">
        <v>2</v>
      </c>
      <c r="H15" s="16">
        <v>6</v>
      </c>
      <c r="I15" s="16">
        <v>4</v>
      </c>
      <c r="J15" s="16">
        <v>3</v>
      </c>
      <c r="K15" s="16"/>
      <c r="L15" s="16">
        <v>1</v>
      </c>
      <c r="M15" s="16">
        <v>2</v>
      </c>
      <c r="N15" s="16"/>
      <c r="O15" s="16"/>
      <c r="P15" s="16">
        <v>17</v>
      </c>
      <c r="Q15" s="16">
        <v>66</v>
      </c>
      <c r="R15" s="16"/>
      <c r="S15" s="16"/>
      <c r="T15" s="16"/>
      <c r="U15" s="16"/>
      <c r="V15" s="16"/>
      <c r="W15" s="16"/>
      <c r="X15" s="144"/>
    </row>
    <row r="16" spans="1:24" x14ac:dyDescent="0.2">
      <c r="A16" s="63" t="s">
        <v>119</v>
      </c>
      <c r="B16" s="10">
        <v>1</v>
      </c>
      <c r="C16" s="10"/>
      <c r="D16" s="10"/>
      <c r="E16" s="10"/>
      <c r="F16" s="10">
        <v>3</v>
      </c>
      <c r="G16" s="10">
        <v>3</v>
      </c>
      <c r="H16" s="10">
        <v>3</v>
      </c>
      <c r="I16" s="10">
        <v>5</v>
      </c>
      <c r="J16" s="10">
        <v>4</v>
      </c>
      <c r="K16" s="10"/>
      <c r="L16" s="10">
        <v>2</v>
      </c>
      <c r="M16" s="10">
        <v>1</v>
      </c>
      <c r="N16" s="10"/>
      <c r="O16" s="10"/>
      <c r="P16" s="10">
        <v>17</v>
      </c>
      <c r="Q16" s="10">
        <v>80</v>
      </c>
      <c r="R16" s="10"/>
      <c r="S16" s="10"/>
      <c r="T16" s="10"/>
      <c r="U16" s="10"/>
      <c r="V16" s="10"/>
      <c r="W16" s="10"/>
      <c r="X16" s="144"/>
    </row>
    <row r="17" spans="1:24" x14ac:dyDescent="0.2">
      <c r="A17" s="217" t="s">
        <v>126</v>
      </c>
      <c r="B17" s="10">
        <v>1</v>
      </c>
      <c r="C17" s="10"/>
      <c r="D17" s="10"/>
      <c r="E17" s="10"/>
      <c r="F17" s="10">
        <v>1</v>
      </c>
      <c r="G17" s="10">
        <v>1</v>
      </c>
      <c r="H17" s="10">
        <v>0</v>
      </c>
      <c r="I17" s="10">
        <v>1</v>
      </c>
      <c r="J17" s="10">
        <v>3</v>
      </c>
      <c r="K17" s="10"/>
      <c r="L17" s="10">
        <v>1</v>
      </c>
      <c r="M17" s="10">
        <v>0</v>
      </c>
      <c r="N17" s="10"/>
      <c r="O17" s="10"/>
      <c r="P17" s="10">
        <v>7</v>
      </c>
      <c r="Q17" s="10">
        <v>29</v>
      </c>
      <c r="R17" s="10"/>
      <c r="S17" s="10"/>
      <c r="T17" s="10"/>
      <c r="U17" s="10"/>
      <c r="V17" s="10"/>
      <c r="W17" s="10"/>
      <c r="X17" s="144"/>
    </row>
    <row r="18" spans="1:24" x14ac:dyDescent="0.2">
      <c r="A18" s="64" t="s">
        <v>125</v>
      </c>
      <c r="B18" s="10">
        <v>1</v>
      </c>
      <c r="C18" s="10"/>
      <c r="D18" s="10">
        <v>1</v>
      </c>
      <c r="E18" s="10"/>
      <c r="F18" s="10">
        <v>2</v>
      </c>
      <c r="G18" s="10">
        <v>6</v>
      </c>
      <c r="H18" s="10">
        <v>3</v>
      </c>
      <c r="I18" s="10">
        <v>2</v>
      </c>
      <c r="J18" s="10">
        <v>4</v>
      </c>
      <c r="K18" s="10"/>
      <c r="L18" s="10">
        <v>2</v>
      </c>
      <c r="M18" s="10">
        <v>4</v>
      </c>
      <c r="N18" s="10"/>
      <c r="O18" s="10"/>
      <c r="P18" s="10">
        <v>13</v>
      </c>
      <c r="Q18" s="10">
        <v>56</v>
      </c>
      <c r="R18" s="10"/>
      <c r="S18" s="10"/>
      <c r="T18" s="10"/>
      <c r="U18" s="10"/>
      <c r="V18" s="10"/>
      <c r="W18" s="10"/>
      <c r="X18" s="144"/>
    </row>
    <row r="19" spans="1:24" x14ac:dyDescent="0.2">
      <c r="A19" s="63" t="s">
        <v>119</v>
      </c>
      <c r="B19" s="10">
        <v>1</v>
      </c>
      <c r="C19" s="10"/>
      <c r="D19" s="10"/>
      <c r="E19" s="10"/>
      <c r="F19" s="10">
        <v>2.67</v>
      </c>
      <c r="G19" s="10">
        <v>2</v>
      </c>
      <c r="H19" s="10">
        <v>3</v>
      </c>
      <c r="I19" s="10">
        <v>2</v>
      </c>
      <c r="J19" s="10">
        <v>1</v>
      </c>
      <c r="K19" s="10"/>
      <c r="L19" s="10"/>
      <c r="M19" s="10">
        <v>2</v>
      </c>
      <c r="N19" s="10"/>
      <c r="O19" s="10"/>
      <c r="P19" s="10">
        <v>12</v>
      </c>
      <c r="Q19" s="10">
        <v>39</v>
      </c>
      <c r="R19" s="10"/>
      <c r="S19" s="10"/>
      <c r="T19" s="10"/>
      <c r="U19" s="10"/>
      <c r="V19" s="10"/>
      <c r="W19" s="10"/>
      <c r="X19" s="144"/>
    </row>
    <row r="20" spans="1:24" x14ac:dyDescent="0.2">
      <c r="A20" s="67" t="s">
        <v>138</v>
      </c>
      <c r="B20" s="10">
        <v>1</v>
      </c>
      <c r="C20" s="10"/>
      <c r="D20" s="10"/>
      <c r="E20" s="10"/>
      <c r="F20" s="10">
        <v>3</v>
      </c>
      <c r="G20" s="10">
        <v>0</v>
      </c>
      <c r="H20" s="10">
        <v>1</v>
      </c>
      <c r="I20" s="10">
        <v>4</v>
      </c>
      <c r="J20" s="10"/>
      <c r="K20" s="10"/>
      <c r="L20" s="10"/>
      <c r="M20" s="10">
        <v>0</v>
      </c>
      <c r="N20" s="10"/>
      <c r="O20" s="10"/>
      <c r="P20" s="10">
        <v>10</v>
      </c>
      <c r="Q20" s="10">
        <v>43</v>
      </c>
      <c r="R20" s="10"/>
      <c r="S20" s="10"/>
      <c r="T20" s="10"/>
      <c r="U20" s="10"/>
      <c r="V20" s="10"/>
      <c r="W20" s="10"/>
      <c r="X20" s="144"/>
    </row>
    <row r="21" spans="1:24" x14ac:dyDescent="0.2">
      <c r="A21" s="219" t="s">
        <v>141</v>
      </c>
      <c r="B21" s="10">
        <v>1</v>
      </c>
      <c r="C21" s="10">
        <v>1</v>
      </c>
      <c r="D21" s="10"/>
      <c r="E21" s="10"/>
      <c r="F21" s="10">
        <v>5</v>
      </c>
      <c r="G21" s="10">
        <v>1</v>
      </c>
      <c r="H21" s="10">
        <v>3</v>
      </c>
      <c r="I21" s="10">
        <v>3</v>
      </c>
      <c r="J21" s="10">
        <v>4</v>
      </c>
      <c r="K21" s="10">
        <v>1</v>
      </c>
      <c r="L21" s="10">
        <v>1</v>
      </c>
      <c r="M21" s="10">
        <v>1</v>
      </c>
      <c r="N21" s="10"/>
      <c r="O21" s="10"/>
      <c r="P21" s="10">
        <v>22</v>
      </c>
      <c r="Q21" s="10">
        <v>84</v>
      </c>
      <c r="R21" s="10"/>
      <c r="S21" s="10"/>
      <c r="T21" s="10"/>
      <c r="U21" s="10"/>
      <c r="V21" s="10"/>
      <c r="W21" s="10"/>
      <c r="X21" s="144"/>
    </row>
    <row r="22" spans="1:24" x14ac:dyDescent="0.2">
      <c r="A22" s="219" t="s">
        <v>129</v>
      </c>
      <c r="B22" s="10">
        <v>1</v>
      </c>
      <c r="C22" s="10">
        <v>1</v>
      </c>
      <c r="D22" s="10"/>
      <c r="E22" s="10"/>
      <c r="F22" s="10">
        <v>4.33</v>
      </c>
      <c r="G22" s="10">
        <v>2</v>
      </c>
      <c r="H22" s="10">
        <v>4</v>
      </c>
      <c r="I22" s="10">
        <v>8</v>
      </c>
      <c r="J22" s="10">
        <v>2</v>
      </c>
      <c r="K22" s="10"/>
      <c r="L22" s="10"/>
      <c r="M22" s="10">
        <v>1</v>
      </c>
      <c r="N22" s="10"/>
      <c r="O22" s="10"/>
      <c r="P22" s="10">
        <v>19</v>
      </c>
      <c r="Q22" s="10">
        <v>75</v>
      </c>
      <c r="R22" s="10"/>
      <c r="S22" s="10"/>
      <c r="T22" s="10"/>
      <c r="U22" s="10"/>
      <c r="V22" s="10"/>
      <c r="W22" s="10"/>
      <c r="X22" s="144"/>
    </row>
    <row r="23" spans="1:24" x14ac:dyDescent="0.2">
      <c r="A23" s="225" t="s">
        <v>147</v>
      </c>
      <c r="B23" s="10">
        <v>1</v>
      </c>
      <c r="C23" s="10"/>
      <c r="D23" s="10">
        <v>1</v>
      </c>
      <c r="E23" s="10"/>
      <c r="F23" s="10">
        <v>6</v>
      </c>
      <c r="G23" s="10">
        <v>3</v>
      </c>
      <c r="H23" s="10">
        <v>5</v>
      </c>
      <c r="I23" s="10">
        <v>4</v>
      </c>
      <c r="J23" s="10">
        <v>3</v>
      </c>
      <c r="K23" s="10"/>
      <c r="L23" s="10"/>
      <c r="M23" s="10">
        <v>2</v>
      </c>
      <c r="N23" s="10"/>
      <c r="O23" s="10"/>
      <c r="P23" s="10">
        <v>26</v>
      </c>
      <c r="Q23" s="10">
        <v>90</v>
      </c>
      <c r="R23" s="10"/>
      <c r="S23" s="10"/>
      <c r="T23" s="10"/>
      <c r="U23" s="10"/>
      <c r="V23" s="10"/>
      <c r="W23" s="10"/>
      <c r="X23" s="144"/>
    </row>
    <row r="24" spans="1:24" x14ac:dyDescent="0.2">
      <c r="A24" s="11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44"/>
    </row>
    <row r="25" spans="1:24" x14ac:dyDescent="0.2">
      <c r="A25" s="6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9"/>
    </row>
    <row r="26" spans="1:24" x14ac:dyDescent="0.2">
      <c r="A26" s="6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9"/>
    </row>
    <row r="27" spans="1:24" x14ac:dyDescent="0.2">
      <c r="A27" s="119"/>
      <c r="B27" s="40"/>
      <c r="C27" s="40"/>
      <c r="D27" s="40"/>
      <c r="E27" s="75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76"/>
      <c r="X27" s="145"/>
    </row>
    <row r="28" spans="1:24" x14ac:dyDescent="0.2">
      <c r="A28" s="121" t="s">
        <v>24</v>
      </c>
      <c r="B28" s="16">
        <f t="shared" ref="B28:M28" si="1">SUM(B15:B27)</f>
        <v>9</v>
      </c>
      <c r="C28" s="16">
        <f t="shared" si="1"/>
        <v>2</v>
      </c>
      <c r="D28" s="16">
        <f t="shared" si="1"/>
        <v>2</v>
      </c>
      <c r="E28" s="38">
        <f t="shared" si="1"/>
        <v>0</v>
      </c>
      <c r="F28" s="38">
        <f t="shared" si="1"/>
        <v>30</v>
      </c>
      <c r="G28" s="16">
        <f t="shared" si="1"/>
        <v>20</v>
      </c>
      <c r="H28" s="16">
        <f t="shared" si="1"/>
        <v>28</v>
      </c>
      <c r="I28" s="16">
        <f t="shared" si="1"/>
        <v>33</v>
      </c>
      <c r="J28" s="16">
        <f t="shared" si="1"/>
        <v>24</v>
      </c>
      <c r="K28" s="16">
        <f t="shared" si="1"/>
        <v>1</v>
      </c>
      <c r="L28" s="16">
        <f t="shared" si="1"/>
        <v>7</v>
      </c>
      <c r="M28" s="16">
        <f t="shared" si="1"/>
        <v>13</v>
      </c>
      <c r="N28" s="38">
        <f>(M28*7)/F28</f>
        <v>3.0333333333333332</v>
      </c>
      <c r="O28" s="38">
        <f>SUM(H28+J28+K28)/F28</f>
        <v>1.7666666666666666</v>
      </c>
      <c r="P28" s="16">
        <f>SUM(P15:P27)</f>
        <v>143</v>
      </c>
      <c r="Q28" s="16">
        <f>SUM(Q15:Q27)</f>
        <v>562</v>
      </c>
      <c r="R28" s="16">
        <f>SUM(R15:R27)</f>
        <v>0</v>
      </c>
      <c r="S28" s="73"/>
      <c r="T28" s="37"/>
      <c r="U28" s="16">
        <f>SUM(U15:U27)</f>
        <v>0</v>
      </c>
      <c r="V28" s="16">
        <f>SUM(V15:V27)</f>
        <v>0</v>
      </c>
      <c r="W28" s="16">
        <f>SUM(W15:W27)</f>
        <v>0</v>
      </c>
      <c r="X28" s="144"/>
    </row>
    <row r="31" spans="1:24" x14ac:dyDescent="0.2">
      <c r="A31" t="s">
        <v>84</v>
      </c>
    </row>
    <row r="32" spans="1:24" x14ac:dyDescent="0.2">
      <c r="A32" s="134" t="s">
        <v>69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  <c r="I32" s="7" t="s">
        <v>8</v>
      </c>
      <c r="J32" s="7" t="s">
        <v>9</v>
      </c>
      <c r="K32" s="7" t="s">
        <v>10</v>
      </c>
      <c r="L32" s="7" t="s">
        <v>11</v>
      </c>
      <c r="M32" s="7" t="s">
        <v>12</v>
      </c>
      <c r="N32" s="7" t="s">
        <v>70</v>
      </c>
      <c r="O32" s="7" t="s">
        <v>14</v>
      </c>
      <c r="P32" s="8" t="s">
        <v>71</v>
      </c>
      <c r="Q32" s="7" t="s">
        <v>72</v>
      </c>
      <c r="R32" s="7" t="s">
        <v>17</v>
      </c>
      <c r="S32" s="7" t="s">
        <v>18</v>
      </c>
      <c r="T32" s="7" t="s">
        <v>19</v>
      </c>
      <c r="U32" s="7" t="s">
        <v>20</v>
      </c>
      <c r="V32" s="7" t="s">
        <v>21</v>
      </c>
      <c r="W32" s="8" t="s">
        <v>22</v>
      </c>
      <c r="X32" s="141"/>
    </row>
    <row r="33" spans="1:24" x14ac:dyDescent="0.2">
      <c r="A33" s="64" t="s">
        <v>113</v>
      </c>
      <c r="B33" s="73">
        <v>2</v>
      </c>
      <c r="C33" s="73">
        <v>2</v>
      </c>
      <c r="D33" s="73">
        <v>0</v>
      </c>
      <c r="E33" s="73"/>
      <c r="F33" s="73"/>
      <c r="G33" s="73"/>
      <c r="H33" s="73">
        <v>1</v>
      </c>
      <c r="I33" s="73"/>
      <c r="J33" s="73">
        <v>1</v>
      </c>
      <c r="K33" s="73">
        <v>1</v>
      </c>
      <c r="L33" s="73"/>
      <c r="M33" s="73"/>
      <c r="N33" s="73">
        <v>1</v>
      </c>
      <c r="O33" s="73"/>
      <c r="P33" s="73"/>
      <c r="Q33" s="73"/>
      <c r="R33" s="73">
        <v>2</v>
      </c>
      <c r="S33" s="73"/>
      <c r="T33" s="73"/>
      <c r="U33" s="73">
        <v>1</v>
      </c>
      <c r="V33" s="73"/>
      <c r="W33" s="73"/>
      <c r="X33" s="59"/>
    </row>
    <row r="34" spans="1:24" x14ac:dyDescent="0.2">
      <c r="A34" s="63" t="s">
        <v>116</v>
      </c>
      <c r="B34" s="5">
        <v>4</v>
      </c>
      <c r="C34" s="5">
        <v>0</v>
      </c>
      <c r="D34" s="5">
        <v>0</v>
      </c>
      <c r="E34" s="5"/>
      <c r="F34" s="5"/>
      <c r="G34" s="5"/>
      <c r="H34" s="5"/>
      <c r="I34" s="5">
        <v>3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1</v>
      </c>
      <c r="W34" s="5"/>
      <c r="X34" s="59"/>
    </row>
    <row r="35" spans="1:24" x14ac:dyDescent="0.2">
      <c r="A35" s="209" t="s">
        <v>118</v>
      </c>
      <c r="B35" s="5">
        <v>4</v>
      </c>
      <c r="C35" s="5">
        <v>0</v>
      </c>
      <c r="D35" s="5">
        <v>1</v>
      </c>
      <c r="E35" s="5"/>
      <c r="F35" s="5"/>
      <c r="G35" s="5"/>
      <c r="H35" s="5"/>
      <c r="I35" s="5">
        <v>1</v>
      </c>
      <c r="J35" s="5"/>
      <c r="K35" s="5"/>
      <c r="L35" s="5"/>
      <c r="M35" s="5"/>
      <c r="N35" s="5"/>
      <c r="O35" s="5"/>
      <c r="P35" s="5"/>
      <c r="Q35" s="5"/>
      <c r="R35" s="5"/>
      <c r="S35" s="5">
        <v>1</v>
      </c>
      <c r="T35" s="5"/>
      <c r="U35" s="5"/>
      <c r="V35" s="5"/>
      <c r="W35" s="5"/>
      <c r="X35" s="59"/>
    </row>
    <row r="36" spans="1:24" x14ac:dyDescent="0.2">
      <c r="A36" s="213" t="s">
        <v>119</v>
      </c>
      <c r="B36" s="16">
        <v>3</v>
      </c>
      <c r="C36" s="16">
        <v>0</v>
      </c>
      <c r="D36" s="16">
        <v>0</v>
      </c>
      <c r="E36" s="16"/>
      <c r="F36" s="5"/>
      <c r="G36" s="5"/>
      <c r="H36" s="5"/>
      <c r="I36" s="5"/>
      <c r="J36" s="5"/>
      <c r="K36" s="5"/>
      <c r="L36" s="5">
        <v>1</v>
      </c>
      <c r="M36" s="5"/>
      <c r="N36" s="5"/>
      <c r="O36" s="5"/>
      <c r="P36" s="5"/>
      <c r="Q36" s="5"/>
      <c r="R36" s="5"/>
      <c r="S36" s="5"/>
      <c r="T36" s="5"/>
      <c r="U36" s="5">
        <v>2</v>
      </c>
      <c r="V36" s="5">
        <v>2</v>
      </c>
      <c r="W36" s="5"/>
      <c r="X36" s="59"/>
    </row>
    <row r="37" spans="1:24" x14ac:dyDescent="0.2">
      <c r="A37" s="213" t="s">
        <v>121</v>
      </c>
      <c r="B37" s="5">
        <v>4</v>
      </c>
      <c r="C37" s="5">
        <v>2</v>
      </c>
      <c r="D37" s="5">
        <v>3</v>
      </c>
      <c r="E37" s="5"/>
      <c r="F37" s="5"/>
      <c r="G37" s="5"/>
      <c r="H37" s="5"/>
      <c r="I37" s="5">
        <v>1</v>
      </c>
      <c r="J37" s="5"/>
      <c r="K37" s="5"/>
      <c r="L37" s="5"/>
      <c r="M37" s="5"/>
      <c r="N37" s="5"/>
      <c r="O37" s="5"/>
      <c r="P37" s="5"/>
      <c r="Q37" s="5"/>
      <c r="R37" s="5">
        <v>2</v>
      </c>
      <c r="S37" s="5"/>
      <c r="T37" s="5"/>
      <c r="U37" s="5"/>
      <c r="V37" s="5"/>
      <c r="W37" s="5"/>
      <c r="X37" s="59"/>
    </row>
    <row r="38" spans="1:24" x14ac:dyDescent="0.2">
      <c r="A38" s="215" t="s">
        <v>124</v>
      </c>
      <c r="B38" s="5">
        <v>2</v>
      </c>
      <c r="C38" s="5">
        <v>1</v>
      </c>
      <c r="D38" s="5">
        <v>1</v>
      </c>
      <c r="E38" s="5"/>
      <c r="F38" s="5"/>
      <c r="G38" s="5"/>
      <c r="H38" s="5"/>
      <c r="I38" s="5"/>
      <c r="J38" s="5">
        <v>1</v>
      </c>
      <c r="K38" s="5"/>
      <c r="L38" s="5"/>
      <c r="M38" s="5"/>
      <c r="N38" s="5"/>
      <c r="O38" s="5"/>
      <c r="P38" s="5"/>
      <c r="Q38" s="5"/>
      <c r="R38" s="5">
        <v>1</v>
      </c>
      <c r="S38" s="5"/>
      <c r="T38" s="5"/>
      <c r="U38" s="5">
        <v>3</v>
      </c>
      <c r="V38" s="5">
        <v>1</v>
      </c>
      <c r="W38" s="5"/>
      <c r="X38" s="59"/>
    </row>
    <row r="39" spans="1:24" x14ac:dyDescent="0.2">
      <c r="A39" s="82" t="s">
        <v>125</v>
      </c>
      <c r="B39" s="5">
        <v>3</v>
      </c>
      <c r="C39" s="5">
        <v>1</v>
      </c>
      <c r="D39" s="5">
        <v>1</v>
      </c>
      <c r="E39" s="5"/>
      <c r="F39" s="5"/>
      <c r="G39" s="5"/>
      <c r="H39" s="5"/>
      <c r="I39" s="5">
        <v>1</v>
      </c>
      <c r="J39" s="5"/>
      <c r="K39" s="5">
        <v>1</v>
      </c>
      <c r="L39" s="5"/>
      <c r="M39" s="5"/>
      <c r="N39" s="5"/>
      <c r="O39" s="5"/>
      <c r="P39" s="5"/>
      <c r="Q39" s="5"/>
      <c r="R39" s="5">
        <v>1</v>
      </c>
      <c r="S39" s="5"/>
      <c r="T39" s="5"/>
      <c r="U39" s="5">
        <v>1</v>
      </c>
      <c r="V39" s="5">
        <v>2</v>
      </c>
      <c r="W39" s="5"/>
      <c r="X39" s="59"/>
    </row>
    <row r="40" spans="1:24" x14ac:dyDescent="0.2">
      <c r="A40" s="217" t="s">
        <v>126</v>
      </c>
      <c r="B40" s="5">
        <v>2</v>
      </c>
      <c r="C40" s="5">
        <v>0</v>
      </c>
      <c r="D40" s="5">
        <v>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v>1</v>
      </c>
      <c r="T40" s="5"/>
      <c r="U40" s="5">
        <v>1</v>
      </c>
      <c r="V40" s="5">
        <v>2</v>
      </c>
      <c r="W40" s="5"/>
      <c r="X40" s="59"/>
    </row>
    <row r="41" spans="1:24" x14ac:dyDescent="0.2">
      <c r="A41" s="64" t="s">
        <v>125</v>
      </c>
      <c r="B41" s="5">
        <v>2</v>
      </c>
      <c r="C41" s="5">
        <v>0</v>
      </c>
      <c r="D41" s="5">
        <v>0</v>
      </c>
      <c r="E41" s="5"/>
      <c r="F41" s="5"/>
      <c r="G41" s="5"/>
      <c r="H41" s="5"/>
      <c r="I41" s="5"/>
      <c r="J41" s="5">
        <v>1</v>
      </c>
      <c r="K41" s="5">
        <v>1</v>
      </c>
      <c r="L41" s="5"/>
      <c r="M41" s="5"/>
      <c r="N41" s="5"/>
      <c r="O41" s="5"/>
      <c r="P41" s="5"/>
      <c r="Q41" s="5"/>
      <c r="R41" s="5">
        <v>1</v>
      </c>
      <c r="S41" s="5"/>
      <c r="T41" s="5"/>
      <c r="U41" s="5"/>
      <c r="V41" s="5">
        <v>1</v>
      </c>
      <c r="W41" s="5"/>
      <c r="X41" s="59"/>
    </row>
    <row r="42" spans="1:24" x14ac:dyDescent="0.2">
      <c r="A42" s="219" t="s">
        <v>127</v>
      </c>
      <c r="B42" s="5">
        <v>3</v>
      </c>
      <c r="C42" s="5">
        <v>0</v>
      </c>
      <c r="D42" s="5">
        <v>0</v>
      </c>
      <c r="E42" s="5"/>
      <c r="F42" s="5"/>
      <c r="G42" s="5"/>
      <c r="H42" s="5"/>
      <c r="I42" s="5">
        <v>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v>3</v>
      </c>
      <c r="V42" s="5"/>
      <c r="W42" s="5"/>
      <c r="X42" s="59"/>
    </row>
    <row r="43" spans="1:24" x14ac:dyDescent="0.2">
      <c r="A43" s="67" t="s">
        <v>129</v>
      </c>
      <c r="B43" s="5">
        <v>1</v>
      </c>
      <c r="C43" s="5">
        <v>1</v>
      </c>
      <c r="D43" s="5">
        <v>1</v>
      </c>
      <c r="E43" s="5"/>
      <c r="F43" s="5"/>
      <c r="G43" s="5"/>
      <c r="H43" s="5">
        <v>1</v>
      </c>
      <c r="I43" s="5"/>
      <c r="J43" s="5">
        <v>1</v>
      </c>
      <c r="K43" s="5"/>
      <c r="L43" s="5"/>
      <c r="M43" s="5"/>
      <c r="N43" s="5"/>
      <c r="O43" s="5"/>
      <c r="P43" s="5"/>
      <c r="Q43" s="5"/>
      <c r="R43" s="5"/>
      <c r="S43" s="5"/>
      <c r="T43" s="5">
        <v>1</v>
      </c>
      <c r="U43" s="5">
        <v>2</v>
      </c>
      <c r="V43" s="5"/>
      <c r="W43" s="5"/>
      <c r="X43" s="59"/>
    </row>
    <row r="44" spans="1:24" x14ac:dyDescent="0.2">
      <c r="A44" s="213" t="s">
        <v>119</v>
      </c>
      <c r="B44" s="5">
        <v>3</v>
      </c>
      <c r="C44" s="5">
        <v>0</v>
      </c>
      <c r="D44" s="5">
        <v>0</v>
      </c>
      <c r="E44" s="5"/>
      <c r="F44" s="5"/>
      <c r="G44" s="5"/>
      <c r="H44" s="5">
        <v>1</v>
      </c>
      <c r="I44" s="5"/>
      <c r="J44" s="5"/>
      <c r="K44" s="5"/>
      <c r="L44" s="5"/>
      <c r="M44" s="5">
        <v>1</v>
      </c>
      <c r="N44" s="5"/>
      <c r="O44" s="5"/>
      <c r="P44" s="5"/>
      <c r="Q44" s="5"/>
      <c r="R44" s="5"/>
      <c r="S44" s="5"/>
      <c r="T44" s="5"/>
      <c r="U44" s="5">
        <v>2</v>
      </c>
      <c r="V44" s="5"/>
      <c r="W44" s="5"/>
      <c r="X44" s="59"/>
    </row>
    <row r="45" spans="1:24" x14ac:dyDescent="0.2">
      <c r="A45" s="222" t="s">
        <v>133</v>
      </c>
      <c r="B45" s="5">
        <v>2</v>
      </c>
      <c r="C45" s="5">
        <v>2</v>
      </c>
      <c r="D45" s="5">
        <v>1</v>
      </c>
      <c r="E45" s="5"/>
      <c r="F45" s="5"/>
      <c r="G45" s="5"/>
      <c r="H45" s="5"/>
      <c r="I45" s="5"/>
      <c r="J45" s="5">
        <v>2</v>
      </c>
      <c r="K45" s="5"/>
      <c r="L45" s="5"/>
      <c r="M45" s="5"/>
      <c r="N45" s="5"/>
      <c r="O45" s="5"/>
      <c r="P45" s="5"/>
      <c r="Q45" s="5"/>
      <c r="R45" s="5"/>
      <c r="S45" s="5"/>
      <c r="T45" s="5">
        <v>1</v>
      </c>
      <c r="U45" s="5">
        <v>3</v>
      </c>
      <c r="V45" s="5"/>
      <c r="W45" s="5"/>
      <c r="X45" s="59"/>
    </row>
    <row r="46" spans="1:24" x14ac:dyDescent="0.2">
      <c r="A46" s="209" t="s">
        <v>134</v>
      </c>
      <c r="B46" s="5">
        <v>3</v>
      </c>
      <c r="C46" s="5">
        <v>0</v>
      </c>
      <c r="D46" s="5">
        <v>1</v>
      </c>
      <c r="E46" s="5"/>
      <c r="F46" s="5"/>
      <c r="G46" s="5"/>
      <c r="H46" s="5"/>
      <c r="I46" s="5">
        <v>2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v>1</v>
      </c>
      <c r="V46" s="5">
        <v>1</v>
      </c>
      <c r="W46" s="5"/>
      <c r="X46" s="59"/>
    </row>
    <row r="47" spans="1:24" x14ac:dyDescent="0.2">
      <c r="A47" s="67" t="s">
        <v>138</v>
      </c>
      <c r="B47" s="5">
        <v>4</v>
      </c>
      <c r="C47" s="5">
        <v>1</v>
      </c>
      <c r="D47" s="5">
        <v>1</v>
      </c>
      <c r="E47" s="5"/>
      <c r="F47" s="5"/>
      <c r="G47" s="5"/>
      <c r="H47" s="5"/>
      <c r="I47" s="5">
        <v>1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v>1</v>
      </c>
      <c r="U47" s="5">
        <v>1</v>
      </c>
      <c r="V47" s="5">
        <v>3</v>
      </c>
      <c r="W47" s="5"/>
      <c r="X47" s="59"/>
    </row>
    <row r="48" spans="1:24" x14ac:dyDescent="0.2">
      <c r="A48" s="67" t="s">
        <v>139</v>
      </c>
      <c r="B48" s="5">
        <v>2</v>
      </c>
      <c r="C48" s="5">
        <v>0</v>
      </c>
      <c r="D48" s="5">
        <v>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>
        <v>1</v>
      </c>
      <c r="S48" s="5"/>
      <c r="T48" s="5"/>
      <c r="U48" s="5"/>
      <c r="V48" s="5">
        <v>1</v>
      </c>
      <c r="W48" s="5"/>
      <c r="X48" s="59"/>
    </row>
    <row r="49" spans="1:24" x14ac:dyDescent="0.2">
      <c r="A49" s="64" t="s">
        <v>113</v>
      </c>
      <c r="B49" s="5">
        <v>3</v>
      </c>
      <c r="C49" s="5">
        <v>2</v>
      </c>
      <c r="D49" s="5">
        <v>1</v>
      </c>
      <c r="E49" s="5"/>
      <c r="F49" s="5"/>
      <c r="G49" s="5"/>
      <c r="H49" s="5">
        <v>2</v>
      </c>
      <c r="I49" s="5"/>
      <c r="J49" s="5"/>
      <c r="K49" s="5"/>
      <c r="L49" s="5"/>
      <c r="M49" s="5"/>
      <c r="N49" s="5">
        <v>1</v>
      </c>
      <c r="O49" s="5"/>
      <c r="P49" s="5"/>
      <c r="Q49" s="5"/>
      <c r="R49" s="5">
        <v>2</v>
      </c>
      <c r="S49" s="5"/>
      <c r="T49" s="5"/>
      <c r="U49" s="5">
        <v>1</v>
      </c>
      <c r="V49" s="5">
        <v>2</v>
      </c>
      <c r="W49" s="5"/>
      <c r="X49" s="59"/>
    </row>
    <row r="50" spans="1:24" x14ac:dyDescent="0.2">
      <c r="A50" s="67" t="s">
        <v>141</v>
      </c>
      <c r="B50" s="5">
        <v>3</v>
      </c>
      <c r="C50" s="5">
        <v>1</v>
      </c>
      <c r="D50" s="5">
        <v>1</v>
      </c>
      <c r="E50" s="5"/>
      <c r="F50" s="5"/>
      <c r="G50" s="5"/>
      <c r="H50" s="5"/>
      <c r="I50" s="5">
        <v>2</v>
      </c>
      <c r="J50" s="5">
        <v>1</v>
      </c>
      <c r="K50" s="5"/>
      <c r="L50" s="5"/>
      <c r="M50" s="5"/>
      <c r="N50" s="5"/>
      <c r="O50" s="5"/>
      <c r="P50" s="5"/>
      <c r="Q50" s="5"/>
      <c r="R50" s="5">
        <v>2</v>
      </c>
      <c r="S50" s="5"/>
      <c r="T50" s="5"/>
      <c r="U50" s="5">
        <v>1</v>
      </c>
      <c r="V50" s="5">
        <v>2</v>
      </c>
      <c r="W50" s="5"/>
      <c r="X50" s="59"/>
    </row>
    <row r="51" spans="1:24" x14ac:dyDescent="0.2">
      <c r="A51" s="5" t="s">
        <v>143</v>
      </c>
      <c r="B51" s="5">
        <v>2</v>
      </c>
      <c r="C51" s="5">
        <v>0</v>
      </c>
      <c r="D51" s="5"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9"/>
    </row>
    <row r="52" spans="1:24" x14ac:dyDescent="0.2">
      <c r="A52" s="84" t="s">
        <v>129</v>
      </c>
      <c r="B52" s="5">
        <v>3</v>
      </c>
      <c r="C52" s="5">
        <v>3</v>
      </c>
      <c r="D52" s="5">
        <v>2</v>
      </c>
      <c r="E52" s="5">
        <v>1</v>
      </c>
      <c r="F52" s="5"/>
      <c r="G52" s="5"/>
      <c r="H52" s="5"/>
      <c r="I52" s="5"/>
      <c r="J52" s="5">
        <v>1</v>
      </c>
      <c r="K52" s="5"/>
      <c r="L52" s="5"/>
      <c r="M52" s="5"/>
      <c r="N52" s="5"/>
      <c r="O52" s="5"/>
      <c r="P52" s="5"/>
      <c r="Q52" s="5"/>
      <c r="R52" s="5">
        <v>2</v>
      </c>
      <c r="S52" s="5"/>
      <c r="T52" s="5"/>
      <c r="U52" s="5">
        <v>2</v>
      </c>
      <c r="V52" s="5">
        <v>1</v>
      </c>
      <c r="W52" s="5"/>
      <c r="X52" s="59"/>
    </row>
    <row r="53" spans="1:24" x14ac:dyDescent="0.2">
      <c r="A53" s="5" t="s">
        <v>145</v>
      </c>
      <c r="B53" s="5">
        <v>4</v>
      </c>
      <c r="C53" s="5">
        <v>0</v>
      </c>
      <c r="D53" s="5">
        <v>1</v>
      </c>
      <c r="E53" s="5"/>
      <c r="F53" s="5"/>
      <c r="G53" s="5"/>
      <c r="H53" s="5"/>
      <c r="I53" s="5">
        <v>1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v>5</v>
      </c>
      <c r="V53" s="5">
        <v>1</v>
      </c>
      <c r="W53" s="5"/>
      <c r="X53" s="59"/>
    </row>
    <row r="54" spans="1:24" x14ac:dyDescent="0.2">
      <c r="A54" s="5" t="s">
        <v>147</v>
      </c>
      <c r="B54" s="5">
        <v>4</v>
      </c>
      <c r="C54" s="5">
        <v>0</v>
      </c>
      <c r="D54" s="5">
        <v>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v>4</v>
      </c>
      <c r="V54" s="5">
        <v>1</v>
      </c>
      <c r="W54" s="5"/>
      <c r="X54" s="59"/>
    </row>
    <row r="55" spans="1:24" x14ac:dyDescent="0.2">
      <c r="A55" s="5" t="s">
        <v>147</v>
      </c>
      <c r="B55" s="5">
        <v>4</v>
      </c>
      <c r="C55" s="5">
        <v>0</v>
      </c>
      <c r="D55" s="5">
        <v>1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v>1</v>
      </c>
      <c r="U55" s="5">
        <v>1</v>
      </c>
      <c r="V55" s="5">
        <v>2</v>
      </c>
      <c r="W55" s="5"/>
      <c r="X55" s="59"/>
    </row>
    <row r="56" spans="1:24" x14ac:dyDescent="0.2">
      <c r="A56" s="6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9"/>
    </row>
    <row r="57" spans="1:24" x14ac:dyDescent="0.2">
      <c r="A57" s="11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15"/>
      <c r="P57" s="15"/>
      <c r="Q57" s="15"/>
      <c r="R57" s="40"/>
      <c r="S57" s="40"/>
      <c r="T57" s="40"/>
      <c r="U57" s="40"/>
      <c r="V57" s="40"/>
      <c r="W57" s="40"/>
      <c r="X57" s="142"/>
    </row>
    <row r="58" spans="1:24" x14ac:dyDescent="0.2">
      <c r="A58" s="121" t="s">
        <v>24</v>
      </c>
      <c r="B58" s="16">
        <f>SUM(B33:B57)</f>
        <v>67</v>
      </c>
      <c r="C58" s="16">
        <f>SUM(C33:C57)</f>
        <v>16</v>
      </c>
      <c r="D58" s="16">
        <f>SUM(D33:D57)</f>
        <v>19</v>
      </c>
      <c r="E58" s="16">
        <f t="shared" ref="E58:N58" si="2">SUM(E33:E57)</f>
        <v>1</v>
      </c>
      <c r="F58" s="16">
        <f t="shared" si="2"/>
        <v>0</v>
      </c>
      <c r="G58" s="16">
        <f t="shared" si="2"/>
        <v>0</v>
      </c>
      <c r="H58" s="16">
        <f t="shared" si="2"/>
        <v>5</v>
      </c>
      <c r="I58" s="16">
        <f t="shared" si="2"/>
        <v>13</v>
      </c>
      <c r="J58" s="16">
        <f t="shared" si="2"/>
        <v>8</v>
      </c>
      <c r="K58" s="16">
        <f t="shared" si="2"/>
        <v>3</v>
      </c>
      <c r="L58" s="16">
        <f t="shared" si="2"/>
        <v>1</v>
      </c>
      <c r="M58" s="16">
        <f t="shared" si="2"/>
        <v>1</v>
      </c>
      <c r="N58" s="16">
        <f t="shared" si="2"/>
        <v>2</v>
      </c>
      <c r="O58" s="17">
        <f>(D58+J58+K58+N58)/(B58+J58+K58)</f>
        <v>0.41025641025641024</v>
      </c>
      <c r="P58" s="17">
        <f>($D58+$E58+($F58*2)+(G58*3))/$B58</f>
        <v>0.29850746268656714</v>
      </c>
      <c r="Q58" s="17">
        <f>D58/B58</f>
        <v>0.28358208955223879</v>
      </c>
      <c r="R58" s="16">
        <f>SUM(R33:R57)</f>
        <v>14</v>
      </c>
      <c r="S58" s="16">
        <f>SUM(S33:S57)</f>
        <v>2</v>
      </c>
      <c r="T58" s="16">
        <f>SUM(T33:T57)</f>
        <v>4</v>
      </c>
      <c r="U58" s="16">
        <f>SUM(U33:U57)</f>
        <v>34</v>
      </c>
      <c r="V58" s="16">
        <f>SUM(V33:V57)</f>
        <v>23</v>
      </c>
      <c r="W58" s="17">
        <f>(U58+V58)/(T58+U58+V58)</f>
        <v>0.93442622950819676</v>
      </c>
      <c r="X58" s="143"/>
    </row>
  </sheetData>
  <mergeCells count="1">
    <mergeCell ref="A12:T12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D55D-EFE3-0E45-ACD9-39E8C8F59317}">
  <dimension ref="A2:X78"/>
  <sheetViews>
    <sheetView workbookViewId="0">
      <selection activeCell="B19" sqref="B19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.1640625" bestFit="1" customWidth="1"/>
    <col min="8" max="8" width="3.33203125" bestFit="1" customWidth="1"/>
    <col min="9" max="10" width="3.1640625" style="54" bestFit="1" customWidth="1"/>
    <col min="11" max="11" width="3" bestFit="1" customWidth="1"/>
    <col min="12" max="12" width="4.6640625" bestFit="1" customWidth="1"/>
    <col min="13" max="13" width="3.1640625" bestFit="1" customWidth="1"/>
    <col min="14" max="14" width="4.6640625" style="206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  <col min="24" max="24" width="5.6640625" bestFit="1" customWidth="1"/>
  </cols>
  <sheetData>
    <row r="2" spans="1:24" x14ac:dyDescent="0.2">
      <c r="A2" t="s">
        <v>103</v>
      </c>
    </row>
    <row r="3" spans="1:24" x14ac:dyDescent="0.2">
      <c r="A3" s="106" t="s">
        <v>69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198" t="s">
        <v>70</v>
      </c>
      <c r="O3" s="7" t="s">
        <v>14</v>
      </c>
      <c r="P3" s="8" t="s">
        <v>71</v>
      </c>
      <c r="Q3" s="7" t="s">
        <v>72</v>
      </c>
      <c r="R3" s="106" t="s">
        <v>17</v>
      </c>
      <c r="S3" s="106" t="s">
        <v>18</v>
      </c>
      <c r="T3" s="106" t="s">
        <v>19</v>
      </c>
      <c r="U3" s="7" t="s">
        <v>20</v>
      </c>
      <c r="V3" s="7" t="s">
        <v>21</v>
      </c>
      <c r="W3" s="107" t="s">
        <v>22</v>
      </c>
      <c r="X3" s="108" t="s">
        <v>23</v>
      </c>
    </row>
    <row r="4" spans="1:24" x14ac:dyDescent="0.2">
      <c r="A4" s="64" t="s">
        <v>113</v>
      </c>
      <c r="B4" s="37"/>
      <c r="C4" s="37">
        <v>3</v>
      </c>
      <c r="D4" s="37"/>
      <c r="E4" s="43"/>
      <c r="F4" s="37"/>
      <c r="G4" s="37"/>
      <c r="H4" s="37"/>
      <c r="I4" s="37"/>
      <c r="J4" s="37"/>
      <c r="K4" s="37"/>
      <c r="L4" s="37"/>
      <c r="M4" s="37"/>
      <c r="N4" s="199"/>
      <c r="O4" s="110"/>
      <c r="P4" s="37"/>
      <c r="Q4" s="37"/>
      <c r="R4" s="37">
        <v>3</v>
      </c>
      <c r="S4" s="111"/>
      <c r="T4" s="109"/>
      <c r="U4" s="73"/>
      <c r="V4" s="73"/>
      <c r="W4" s="112"/>
      <c r="X4" s="73"/>
    </row>
    <row r="5" spans="1:24" x14ac:dyDescent="0.2">
      <c r="A5" s="63" t="s">
        <v>116</v>
      </c>
      <c r="B5" s="1"/>
      <c r="C5" s="1"/>
      <c r="D5" s="1"/>
      <c r="E5" s="74"/>
      <c r="F5" s="1"/>
      <c r="G5" s="1"/>
      <c r="H5" s="1"/>
      <c r="I5" s="1"/>
      <c r="J5" s="1"/>
      <c r="K5" s="1"/>
      <c r="L5" s="1"/>
      <c r="M5" s="1"/>
      <c r="N5" s="200"/>
      <c r="O5" s="114"/>
      <c r="P5" s="45"/>
      <c r="Q5" s="1"/>
      <c r="R5" s="1"/>
      <c r="S5" s="114"/>
      <c r="T5" s="115"/>
      <c r="U5" s="1"/>
      <c r="V5" s="1"/>
      <c r="W5" s="67"/>
      <c r="X5" s="5"/>
    </row>
    <row r="6" spans="1:24" x14ac:dyDescent="0.2">
      <c r="A6" s="64" t="s">
        <v>119</v>
      </c>
      <c r="B6" s="1"/>
      <c r="C6" s="1">
        <v>1</v>
      </c>
      <c r="D6" s="1"/>
      <c r="E6" s="74"/>
      <c r="F6" s="1"/>
      <c r="G6" s="1"/>
      <c r="H6" s="1"/>
      <c r="I6" s="1"/>
      <c r="J6" s="1"/>
      <c r="K6" s="1"/>
      <c r="L6" s="1"/>
      <c r="M6" s="1"/>
      <c r="N6" s="200"/>
      <c r="O6" s="114"/>
      <c r="P6" s="1"/>
      <c r="Q6" s="1"/>
      <c r="R6" s="1">
        <v>2</v>
      </c>
      <c r="S6" s="114"/>
      <c r="T6" s="115"/>
      <c r="U6" s="1"/>
      <c r="V6" s="1"/>
      <c r="W6" s="67"/>
      <c r="X6" s="5"/>
    </row>
    <row r="7" spans="1:24" x14ac:dyDescent="0.2">
      <c r="A7" s="209" t="s">
        <v>123</v>
      </c>
      <c r="B7" s="1">
        <v>1</v>
      </c>
      <c r="C7" s="1">
        <v>2</v>
      </c>
      <c r="D7" s="1">
        <v>0</v>
      </c>
      <c r="E7" s="74"/>
      <c r="F7" s="1"/>
      <c r="G7" s="1"/>
      <c r="H7" s="1"/>
      <c r="I7" s="1"/>
      <c r="J7" s="1"/>
      <c r="K7" s="1"/>
      <c r="L7" s="1"/>
      <c r="M7" s="1"/>
      <c r="N7" s="200">
        <v>1</v>
      </c>
      <c r="O7" s="114"/>
      <c r="P7" s="1"/>
      <c r="Q7" s="1"/>
      <c r="R7" s="1">
        <v>2</v>
      </c>
      <c r="S7" s="114"/>
      <c r="T7" s="115"/>
      <c r="U7" s="1">
        <v>1</v>
      </c>
      <c r="V7" s="1"/>
      <c r="W7" s="67"/>
      <c r="X7" s="5"/>
    </row>
    <row r="8" spans="1:24" x14ac:dyDescent="0.2">
      <c r="A8" s="215" t="s">
        <v>124</v>
      </c>
      <c r="B8" s="1"/>
      <c r="C8" s="1"/>
      <c r="D8" s="1"/>
      <c r="E8" s="74"/>
      <c r="F8" s="1"/>
      <c r="G8" s="1"/>
      <c r="H8" s="1"/>
      <c r="I8" s="1"/>
      <c r="J8" s="1"/>
      <c r="K8" s="1"/>
      <c r="L8" s="1"/>
      <c r="M8" s="1"/>
      <c r="N8" s="200"/>
      <c r="O8" s="114"/>
      <c r="P8" s="1"/>
      <c r="Q8" s="1"/>
      <c r="R8" s="1"/>
      <c r="S8" s="114">
        <v>1</v>
      </c>
      <c r="T8" s="115"/>
      <c r="U8" s="1"/>
      <c r="V8" s="1"/>
      <c r="W8" s="67"/>
      <c r="X8" s="5"/>
    </row>
    <row r="9" spans="1:24" x14ac:dyDescent="0.2">
      <c r="A9" s="217" t="s">
        <v>126</v>
      </c>
      <c r="B9" s="1">
        <v>0</v>
      </c>
      <c r="C9" s="1">
        <v>1</v>
      </c>
      <c r="D9" s="1">
        <v>0</v>
      </c>
      <c r="E9" s="74"/>
      <c r="F9" s="1"/>
      <c r="G9" s="1"/>
      <c r="H9" s="1"/>
      <c r="I9" s="1"/>
      <c r="J9" s="1"/>
      <c r="K9" s="1">
        <v>1</v>
      </c>
      <c r="L9" s="1"/>
      <c r="M9" s="1"/>
      <c r="N9" s="200"/>
      <c r="O9" s="114"/>
      <c r="P9" s="1"/>
      <c r="Q9" s="1"/>
      <c r="R9" s="1">
        <v>1</v>
      </c>
      <c r="S9" s="114"/>
      <c r="T9" s="115"/>
      <c r="U9" s="1"/>
      <c r="V9" s="1"/>
      <c r="W9" s="67"/>
      <c r="X9" s="5"/>
    </row>
    <row r="10" spans="1:24" x14ac:dyDescent="0.2">
      <c r="A10" s="210" t="s">
        <v>125</v>
      </c>
      <c r="B10" s="1">
        <v>1</v>
      </c>
      <c r="C10" s="1">
        <v>1</v>
      </c>
      <c r="D10" s="1">
        <v>0</v>
      </c>
      <c r="E10" s="74"/>
      <c r="F10" s="1"/>
      <c r="G10" s="1"/>
      <c r="H10" s="1"/>
      <c r="I10" s="1"/>
      <c r="J10" s="1"/>
      <c r="K10" s="1"/>
      <c r="L10" s="1"/>
      <c r="M10" s="1"/>
      <c r="N10" s="200"/>
      <c r="O10" s="114"/>
      <c r="P10" s="1"/>
      <c r="Q10" s="1"/>
      <c r="R10" s="1">
        <v>1</v>
      </c>
      <c r="S10" s="114"/>
      <c r="T10" s="115"/>
      <c r="U10" s="1"/>
      <c r="V10" s="1"/>
      <c r="W10" s="67"/>
      <c r="X10" s="5"/>
    </row>
    <row r="11" spans="1:24" x14ac:dyDescent="0.2">
      <c r="A11" s="219" t="s">
        <v>127</v>
      </c>
      <c r="B11" s="1"/>
      <c r="C11" s="1"/>
      <c r="D11" s="1"/>
      <c r="E11" s="74"/>
      <c r="F11" s="1"/>
      <c r="G11" s="1"/>
      <c r="H11" s="1"/>
      <c r="I11" s="1"/>
      <c r="J11" s="1"/>
      <c r="K11" s="1"/>
      <c r="L11" s="1"/>
      <c r="M11" s="1"/>
      <c r="N11" s="200"/>
      <c r="O11" s="114"/>
      <c r="P11" s="1"/>
      <c r="Q11" s="1"/>
      <c r="R11" s="1"/>
      <c r="S11" s="114">
        <v>1</v>
      </c>
      <c r="T11" s="115"/>
      <c r="U11" s="1"/>
      <c r="V11" s="1"/>
      <c r="W11" s="116"/>
      <c r="X11" s="5"/>
    </row>
    <row r="12" spans="1:24" x14ac:dyDescent="0.2">
      <c r="A12" s="216" t="s">
        <v>129</v>
      </c>
      <c r="B12" s="1">
        <v>1</v>
      </c>
      <c r="C12" s="1">
        <v>1</v>
      </c>
      <c r="D12" s="1">
        <v>0</v>
      </c>
      <c r="E12" s="74"/>
      <c r="F12" s="1"/>
      <c r="G12" s="1"/>
      <c r="H12" s="1"/>
      <c r="I12" s="1"/>
      <c r="J12" s="1"/>
      <c r="K12" s="1"/>
      <c r="L12" s="1"/>
      <c r="M12" s="1"/>
      <c r="N12" s="200"/>
      <c r="O12" s="114"/>
      <c r="P12" s="1"/>
      <c r="Q12" s="1"/>
      <c r="R12" s="1">
        <v>1</v>
      </c>
      <c r="S12" s="114"/>
      <c r="T12" s="115"/>
      <c r="U12" s="1"/>
      <c r="V12" s="1"/>
      <c r="W12" s="116"/>
      <c r="X12" s="5"/>
    </row>
    <row r="13" spans="1:24" x14ac:dyDescent="0.2">
      <c r="A13" s="213" t="s">
        <v>119</v>
      </c>
      <c r="B13" s="1"/>
      <c r="C13" s="1"/>
      <c r="D13" s="1"/>
      <c r="E13" s="74"/>
      <c r="F13" s="1"/>
      <c r="G13" s="1"/>
      <c r="H13" s="1"/>
      <c r="I13" s="1"/>
      <c r="J13" s="1"/>
      <c r="K13" s="1"/>
      <c r="L13" s="1"/>
      <c r="M13" s="1"/>
      <c r="N13" s="200"/>
      <c r="O13" s="114"/>
      <c r="P13" s="1"/>
      <c r="Q13" s="1"/>
      <c r="R13" s="1">
        <v>1</v>
      </c>
      <c r="S13" s="114"/>
      <c r="T13" s="115"/>
      <c r="U13" s="1"/>
      <c r="V13" s="1"/>
      <c r="W13" s="116"/>
      <c r="X13" s="5"/>
    </row>
    <row r="14" spans="1:24" x14ac:dyDescent="0.2">
      <c r="A14" s="218" t="s">
        <v>131</v>
      </c>
      <c r="B14" s="1">
        <v>1</v>
      </c>
      <c r="C14" s="1">
        <v>1</v>
      </c>
      <c r="D14" s="1">
        <v>0</v>
      </c>
      <c r="E14" s="74"/>
      <c r="F14" s="1"/>
      <c r="G14" s="1"/>
      <c r="H14" s="1"/>
      <c r="I14" s="1"/>
      <c r="J14" s="1"/>
      <c r="K14" s="1">
        <v>2</v>
      </c>
      <c r="L14" s="1"/>
      <c r="M14" s="1"/>
      <c r="N14" s="200"/>
      <c r="O14" s="114"/>
      <c r="P14" s="1"/>
      <c r="Q14" s="1"/>
      <c r="R14" s="1"/>
      <c r="S14" s="114"/>
      <c r="T14" s="115"/>
      <c r="U14" s="1"/>
      <c r="V14" s="1"/>
      <c r="W14" s="116"/>
      <c r="X14" s="5"/>
    </row>
    <row r="15" spans="1:24" x14ac:dyDescent="0.2">
      <c r="A15" s="219" t="s">
        <v>133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02"/>
      <c r="O15" s="5"/>
      <c r="P15" s="5"/>
      <c r="Q15" s="5"/>
      <c r="R15" s="5"/>
      <c r="S15" s="5">
        <v>2</v>
      </c>
      <c r="T15" s="5"/>
      <c r="U15" s="5"/>
      <c r="V15" s="5"/>
      <c r="W15" s="5"/>
      <c r="X15" s="5"/>
    </row>
    <row r="16" spans="1:24" x14ac:dyDescent="0.2">
      <c r="A16" s="210" t="s">
        <v>113</v>
      </c>
      <c r="B16" s="5">
        <v>1</v>
      </c>
      <c r="C16" s="5">
        <v>0</v>
      </c>
      <c r="D16" s="5">
        <v>0</v>
      </c>
      <c r="E16" s="5"/>
      <c r="F16" s="5"/>
      <c r="G16" s="5"/>
      <c r="H16" s="5"/>
      <c r="I16" s="5"/>
      <c r="J16" s="5"/>
      <c r="K16" s="5"/>
      <c r="L16" s="5"/>
      <c r="M16" s="5"/>
      <c r="N16" s="202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">
      <c r="A17" s="230" t="s">
        <v>140</v>
      </c>
      <c r="B17" s="5">
        <v>0</v>
      </c>
      <c r="C17" s="5">
        <v>1</v>
      </c>
      <c r="D17" s="5">
        <v>0</v>
      </c>
      <c r="E17" s="5"/>
      <c r="F17" s="5"/>
      <c r="G17" s="5"/>
      <c r="H17" s="5"/>
      <c r="I17" s="5"/>
      <c r="J17" s="5"/>
      <c r="K17" s="5"/>
      <c r="L17" s="5"/>
      <c r="M17" s="5"/>
      <c r="N17" s="202"/>
      <c r="O17" s="5"/>
      <c r="P17" s="5"/>
      <c r="Q17" s="5"/>
      <c r="R17" s="5">
        <v>1</v>
      </c>
      <c r="S17" s="5"/>
      <c r="T17" s="5"/>
      <c r="U17" s="5"/>
      <c r="V17" s="5"/>
      <c r="W17" s="5"/>
      <c r="X17" s="5"/>
    </row>
    <row r="18" spans="1:24" x14ac:dyDescent="0.2">
      <c r="A18" s="225" t="s">
        <v>145</v>
      </c>
      <c r="B18" s="5">
        <v>0</v>
      </c>
      <c r="C18" s="5">
        <v>1</v>
      </c>
      <c r="D18" s="5">
        <v>0</v>
      </c>
      <c r="E18" s="5"/>
      <c r="F18" s="5"/>
      <c r="G18" s="5"/>
      <c r="H18" s="5"/>
      <c r="I18" s="5"/>
      <c r="J18" s="5"/>
      <c r="K18" s="5"/>
      <c r="L18" s="5"/>
      <c r="M18" s="5"/>
      <c r="N18" s="202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02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02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">
      <c r="A21" s="21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02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">
      <c r="A22" s="21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02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">
      <c r="A23" s="21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01"/>
      <c r="O23" s="15"/>
      <c r="P23" s="15"/>
      <c r="Q23" s="15"/>
      <c r="R23" s="40"/>
      <c r="S23" s="40"/>
      <c r="T23" s="40"/>
      <c r="U23" s="40"/>
      <c r="V23" s="40"/>
      <c r="W23" s="40"/>
      <c r="X23" s="76"/>
    </row>
    <row r="24" spans="1:24" x14ac:dyDescent="0.2">
      <c r="A24" s="121" t="s">
        <v>24</v>
      </c>
      <c r="B24" s="16">
        <f t="shared" ref="B24:N24" si="0">SUM(B4:B23)</f>
        <v>5</v>
      </c>
      <c r="C24" s="16">
        <f t="shared" si="0"/>
        <v>12</v>
      </c>
      <c r="D24" s="16">
        <f t="shared" si="0"/>
        <v>0</v>
      </c>
      <c r="E24" s="16">
        <f t="shared" si="0"/>
        <v>0</v>
      </c>
      <c r="F24" s="16">
        <f t="shared" si="0"/>
        <v>0</v>
      </c>
      <c r="G24" s="16">
        <f t="shared" si="0"/>
        <v>0</v>
      </c>
      <c r="H24" s="16">
        <f t="shared" si="0"/>
        <v>0</v>
      </c>
      <c r="I24" s="16">
        <f t="shared" si="0"/>
        <v>0</v>
      </c>
      <c r="J24" s="16">
        <f t="shared" si="0"/>
        <v>0</v>
      </c>
      <c r="K24" s="16">
        <f t="shared" si="0"/>
        <v>3</v>
      </c>
      <c r="L24" s="16">
        <f t="shared" si="0"/>
        <v>0</v>
      </c>
      <c r="M24" s="16">
        <f t="shared" si="0"/>
        <v>0</v>
      </c>
      <c r="N24" s="16">
        <f t="shared" si="0"/>
        <v>1</v>
      </c>
      <c r="O24" s="17">
        <f>(D24+J24+K24+N24)/(B24+J24+K24)</f>
        <v>0.5</v>
      </c>
      <c r="P24" s="17">
        <f>($D24+$E24+($F24*2)+(G24*3))/$B24</f>
        <v>0</v>
      </c>
      <c r="Q24" s="17">
        <f>D24/B24</f>
        <v>0</v>
      </c>
      <c r="R24" s="16">
        <f>SUM(R4:R23)</f>
        <v>12</v>
      </c>
      <c r="S24" s="16">
        <f>SUM(S4:S23)</f>
        <v>4</v>
      </c>
      <c r="T24" s="16">
        <f>SUM(T4:T23)</f>
        <v>0</v>
      </c>
      <c r="U24" s="16">
        <f>SUM(U4:U23)</f>
        <v>1</v>
      </c>
      <c r="V24" s="16">
        <f>SUM(V4:V23)</f>
        <v>0</v>
      </c>
      <c r="W24" s="17">
        <f>(U24+V24)/(T24+U24+V24)</f>
        <v>1</v>
      </c>
      <c r="X24" s="17">
        <f>(D24-G24)/(B24-I24-G24+M24)</f>
        <v>0</v>
      </c>
    </row>
    <row r="25" spans="1:24" x14ac:dyDescent="0.2">
      <c r="A25" s="1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00"/>
      <c r="O25" s="1"/>
      <c r="P25" s="1"/>
      <c r="Q25" s="1"/>
      <c r="R25" s="1"/>
      <c r="S25" s="1"/>
      <c r="T25" s="1"/>
      <c r="U25" s="1"/>
      <c r="V25" s="1"/>
      <c r="W25" s="5"/>
      <c r="X25" s="5"/>
    </row>
    <row r="26" spans="1:24" x14ac:dyDescent="0.2">
      <c r="A26" t="s">
        <v>103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2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">
      <c r="A27" s="123" t="s">
        <v>73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00"/>
      <c r="O27" s="1"/>
      <c r="P27" s="1"/>
      <c r="Q27" s="1"/>
      <c r="R27" s="5"/>
      <c r="S27" s="5"/>
      <c r="T27" s="5"/>
      <c r="U27" s="5"/>
      <c r="V27" s="5"/>
      <c r="W27" s="5"/>
      <c r="X27" s="5"/>
    </row>
    <row r="28" spans="1:24" x14ac:dyDescent="0.2">
      <c r="A28" s="106" t="s">
        <v>69</v>
      </c>
      <c r="B28" s="7" t="s">
        <v>43</v>
      </c>
      <c r="C28" s="7" t="s">
        <v>44</v>
      </c>
      <c r="D28" s="7" t="s">
        <v>45</v>
      </c>
      <c r="E28" s="7" t="s">
        <v>53</v>
      </c>
      <c r="F28" s="7" t="s">
        <v>47</v>
      </c>
      <c r="G28" s="7" t="s">
        <v>2</v>
      </c>
      <c r="H28" s="7" t="s">
        <v>3</v>
      </c>
      <c r="I28" s="7" t="s">
        <v>8</v>
      </c>
      <c r="J28" s="7" t="s">
        <v>9</v>
      </c>
      <c r="K28" s="7" t="s">
        <v>10</v>
      </c>
      <c r="L28" s="7" t="s">
        <v>48</v>
      </c>
      <c r="M28" s="7" t="s">
        <v>49</v>
      </c>
      <c r="N28" s="198" t="s">
        <v>50</v>
      </c>
      <c r="O28" s="7" t="s">
        <v>51</v>
      </c>
      <c r="P28" s="7" t="s">
        <v>1</v>
      </c>
      <c r="Q28" s="7" t="s">
        <v>74</v>
      </c>
      <c r="R28" s="5"/>
      <c r="S28" s="5"/>
      <c r="T28" s="5"/>
      <c r="U28" s="5"/>
      <c r="V28" s="5"/>
      <c r="W28" s="5"/>
      <c r="X28" s="5"/>
    </row>
    <row r="29" spans="1:24" x14ac:dyDescent="0.2">
      <c r="A29" s="64"/>
      <c r="B29" s="37"/>
      <c r="C29" s="37"/>
      <c r="D29" s="37"/>
      <c r="E29" s="43"/>
      <c r="F29" s="37"/>
      <c r="G29" s="37"/>
      <c r="H29" s="37"/>
      <c r="I29" s="37"/>
      <c r="J29" s="37"/>
      <c r="K29" s="37"/>
      <c r="L29" s="37"/>
      <c r="M29" s="37"/>
      <c r="N29" s="199"/>
      <c r="O29" s="38"/>
      <c r="P29" s="37"/>
      <c r="Q29" s="37"/>
      <c r="R29" s="5"/>
      <c r="S29" s="5"/>
      <c r="T29" s="5"/>
      <c r="U29" s="5"/>
      <c r="V29" s="5"/>
      <c r="W29" s="5"/>
      <c r="X29" s="5"/>
    </row>
    <row r="30" spans="1:24" x14ac:dyDescent="0.2">
      <c r="A30" s="209"/>
      <c r="B30" s="1"/>
      <c r="C30" s="1"/>
      <c r="D30" s="1"/>
      <c r="E30" s="74"/>
      <c r="F30" s="124"/>
      <c r="G30" s="1"/>
      <c r="H30" s="1"/>
      <c r="I30" s="1"/>
      <c r="J30" s="1"/>
      <c r="K30" s="1"/>
      <c r="L30" s="1"/>
      <c r="M30" s="1"/>
      <c r="N30" s="207"/>
      <c r="O30" s="1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">
      <c r="A31" s="213"/>
      <c r="B31" s="1"/>
      <c r="C31" s="1"/>
      <c r="D31" s="1"/>
      <c r="E31" s="74"/>
      <c r="F31" s="124"/>
      <c r="G31" s="1"/>
      <c r="H31" s="1"/>
      <c r="I31" s="1"/>
      <c r="J31" s="1"/>
      <c r="K31" s="1"/>
      <c r="L31" s="1"/>
      <c r="M31" s="1"/>
      <c r="N31" s="200"/>
      <c r="O31" s="1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">
      <c r="A32" s="219"/>
      <c r="B32" s="1"/>
      <c r="C32" s="1"/>
      <c r="D32" s="1"/>
      <c r="E32" s="74"/>
      <c r="F32" s="124"/>
      <c r="G32" s="1"/>
      <c r="H32" s="1"/>
      <c r="I32" s="1"/>
      <c r="J32" s="1"/>
      <c r="K32" s="1"/>
      <c r="L32" s="1"/>
      <c r="M32" s="1"/>
      <c r="N32" s="200"/>
      <c r="O32" s="1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">
      <c r="A33" s="219"/>
      <c r="B33" s="1"/>
      <c r="C33" s="1"/>
      <c r="D33" s="1"/>
      <c r="E33" s="74"/>
      <c r="F33" s="124"/>
      <c r="G33" s="1"/>
      <c r="H33" s="1"/>
      <c r="I33" s="1"/>
      <c r="J33" s="1"/>
      <c r="K33" s="1"/>
      <c r="L33" s="1"/>
      <c r="M33" s="1"/>
      <c r="N33" s="200"/>
      <c r="O33" s="1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219"/>
      <c r="B34" s="1"/>
      <c r="C34" s="1"/>
      <c r="D34" s="1"/>
      <c r="E34" s="74"/>
      <c r="F34" s="124"/>
      <c r="G34" s="1"/>
      <c r="H34" s="1"/>
      <c r="I34" s="1"/>
      <c r="J34" s="1"/>
      <c r="K34" s="1"/>
      <c r="L34" s="1"/>
      <c r="M34" s="1"/>
      <c r="N34" s="200"/>
      <c r="O34" s="1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">
      <c r="A35" s="219"/>
      <c r="B35" s="1"/>
      <c r="C35" s="1"/>
      <c r="D35" s="1"/>
      <c r="E35" s="74"/>
      <c r="F35" s="124"/>
      <c r="G35" s="1"/>
      <c r="H35" s="1"/>
      <c r="I35" s="1"/>
      <c r="J35" s="1"/>
      <c r="K35" s="1"/>
      <c r="L35" s="1"/>
      <c r="M35" s="1"/>
      <c r="N35" s="200"/>
      <c r="O35" s="1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">
      <c r="A36" s="225"/>
      <c r="B36" s="1"/>
      <c r="C36" s="1"/>
      <c r="D36" s="1"/>
      <c r="E36" s="74"/>
      <c r="F36" s="124"/>
      <c r="G36" s="1"/>
      <c r="H36" s="1"/>
      <c r="I36" s="1"/>
      <c r="J36" s="1"/>
      <c r="K36" s="1"/>
      <c r="L36" s="1"/>
      <c r="M36" s="1"/>
      <c r="N36" s="200"/>
      <c r="O36" s="1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">
      <c r="A37" s="219"/>
      <c r="B37" s="14"/>
      <c r="C37" s="14"/>
      <c r="D37" s="14"/>
      <c r="E37" s="125"/>
      <c r="F37" s="126"/>
      <c r="G37" s="14"/>
      <c r="H37" s="14"/>
      <c r="I37" s="14"/>
      <c r="J37" s="14"/>
      <c r="K37" s="14"/>
      <c r="L37" s="14"/>
      <c r="M37" s="14"/>
      <c r="N37" s="204"/>
      <c r="O37" s="14"/>
      <c r="P37" s="128"/>
      <c r="Q37" s="128"/>
      <c r="R37" s="5"/>
      <c r="S37" s="5"/>
      <c r="T37" s="5"/>
      <c r="U37" s="5"/>
      <c r="V37" s="5"/>
      <c r="W37" s="5"/>
      <c r="X37" s="5"/>
    </row>
    <row r="38" spans="1:24" x14ac:dyDescent="0.2">
      <c r="A38" s="84"/>
      <c r="B38" s="14"/>
      <c r="C38" s="14"/>
      <c r="D38" s="14"/>
      <c r="E38" s="125"/>
      <c r="F38" s="126"/>
      <c r="G38" s="14"/>
      <c r="H38" s="14"/>
      <c r="I38" s="14"/>
      <c r="J38" s="14"/>
      <c r="K38" s="14"/>
      <c r="L38" s="14"/>
      <c r="M38" s="14"/>
      <c r="N38" s="204"/>
      <c r="O38" s="14"/>
      <c r="P38" s="128"/>
      <c r="Q38" s="128"/>
      <c r="R38" s="5"/>
      <c r="S38" s="5"/>
      <c r="T38" s="5"/>
      <c r="U38" s="5"/>
      <c r="V38" s="5"/>
      <c r="W38" s="5"/>
      <c r="X38" s="5"/>
    </row>
    <row r="39" spans="1:24" x14ac:dyDescent="0.2">
      <c r="A39" s="68"/>
      <c r="B39" s="14"/>
      <c r="C39" s="14"/>
      <c r="D39" s="14"/>
      <c r="E39" s="125"/>
      <c r="F39" s="126"/>
      <c r="G39" s="14"/>
      <c r="H39" s="14"/>
      <c r="I39" s="14"/>
      <c r="J39" s="14"/>
      <c r="K39" s="14"/>
      <c r="L39" s="14"/>
      <c r="M39" s="14"/>
      <c r="N39" s="204"/>
      <c r="O39" s="14"/>
      <c r="P39" s="128"/>
      <c r="Q39" s="128"/>
      <c r="R39" s="5"/>
      <c r="S39" s="5"/>
      <c r="T39" s="5"/>
      <c r="U39" s="5"/>
      <c r="V39" s="5"/>
      <c r="W39" s="5"/>
      <c r="X39" s="5"/>
    </row>
    <row r="40" spans="1:24" x14ac:dyDescent="0.2">
      <c r="A40" s="84"/>
      <c r="B40" s="14"/>
      <c r="C40" s="14"/>
      <c r="D40" s="14"/>
      <c r="E40" s="125"/>
      <c r="F40" s="126"/>
      <c r="G40" s="14"/>
      <c r="H40" s="14"/>
      <c r="I40" s="14"/>
      <c r="J40" s="14"/>
      <c r="K40" s="14"/>
      <c r="L40" s="14"/>
      <c r="M40" s="14"/>
      <c r="N40" s="204"/>
      <c r="O40" s="14"/>
      <c r="P40" s="128"/>
      <c r="Q40" s="128"/>
      <c r="R40" s="5"/>
      <c r="S40" s="5"/>
      <c r="T40" s="5"/>
      <c r="U40" s="5"/>
      <c r="V40" s="5"/>
      <c r="W40" s="5"/>
      <c r="X40" s="5"/>
    </row>
    <row r="41" spans="1:24" x14ac:dyDescent="0.2">
      <c r="A41" s="64"/>
      <c r="B41" s="129"/>
      <c r="C41" s="129"/>
      <c r="D41" s="129"/>
      <c r="E41" s="130"/>
      <c r="F41" s="131"/>
      <c r="G41" s="129"/>
      <c r="H41" s="129"/>
      <c r="I41" s="129"/>
      <c r="J41" s="129"/>
      <c r="K41" s="129"/>
      <c r="L41" s="132"/>
      <c r="M41" s="129"/>
      <c r="N41" s="205"/>
      <c r="O41" s="129"/>
      <c r="P41" s="76"/>
      <c r="Q41" s="76"/>
      <c r="R41" s="5"/>
      <c r="S41" s="5"/>
      <c r="T41" s="5"/>
      <c r="U41" s="5"/>
      <c r="V41" s="5"/>
      <c r="W41" s="5"/>
      <c r="X41" s="5"/>
    </row>
    <row r="42" spans="1:24" x14ac:dyDescent="0.2">
      <c r="A42" s="121" t="s">
        <v>24</v>
      </c>
      <c r="B42" s="16">
        <f t="shared" ref="B42:M42" si="1">SUM(B29:B41)</f>
        <v>0</v>
      </c>
      <c r="C42" s="16">
        <f t="shared" si="1"/>
        <v>0</v>
      </c>
      <c r="D42" s="16">
        <f t="shared" si="1"/>
        <v>0</v>
      </c>
      <c r="E42" s="37">
        <f>SUM(E29:E41)</f>
        <v>0</v>
      </c>
      <c r="F42" s="38">
        <f t="shared" si="1"/>
        <v>0</v>
      </c>
      <c r="G42" s="16">
        <f t="shared" si="1"/>
        <v>0</v>
      </c>
      <c r="H42" s="16">
        <f t="shared" si="1"/>
        <v>0</v>
      </c>
      <c r="I42" s="16">
        <f t="shared" si="1"/>
        <v>0</v>
      </c>
      <c r="J42" s="16">
        <f t="shared" si="1"/>
        <v>0</v>
      </c>
      <c r="K42" s="16">
        <f t="shared" si="1"/>
        <v>0</v>
      </c>
      <c r="L42" s="37">
        <f t="shared" si="1"/>
        <v>0</v>
      </c>
      <c r="M42" s="16">
        <f t="shared" si="1"/>
        <v>0</v>
      </c>
      <c r="N42" s="38" t="e">
        <f>(M42*7)/F42</f>
        <v>#DIV/0!</v>
      </c>
      <c r="O42" s="38" t="e">
        <f>SUM(H42+J42+K42)/F42</f>
        <v>#DIV/0!</v>
      </c>
      <c r="P42" s="16">
        <f>SUM(P29:P41)</f>
        <v>0</v>
      </c>
      <c r="Q42" s="16">
        <f>SUM(Q29:Q41)</f>
        <v>0</v>
      </c>
      <c r="R42" s="5"/>
      <c r="S42" s="5"/>
      <c r="T42" s="5"/>
      <c r="U42" s="5"/>
      <c r="V42" s="5"/>
      <c r="W42" s="5"/>
      <c r="X42" s="5"/>
    </row>
    <row r="47" spans="1:24" x14ac:dyDescent="0.2">
      <c r="A47" t="s">
        <v>104</v>
      </c>
    </row>
    <row r="48" spans="1:24" x14ac:dyDescent="0.2">
      <c r="A48" s="123" t="s">
        <v>73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00"/>
      <c r="O48" s="1"/>
      <c r="P48" s="1"/>
      <c r="Q48" s="1"/>
    </row>
    <row r="49" spans="1:17" x14ac:dyDescent="0.2">
      <c r="A49" s="106" t="s">
        <v>69</v>
      </c>
      <c r="B49" s="7" t="s">
        <v>43</v>
      </c>
      <c r="C49" s="7" t="s">
        <v>44</v>
      </c>
      <c r="D49" s="7" t="s">
        <v>45</v>
      </c>
      <c r="E49" s="7" t="s">
        <v>53</v>
      </c>
      <c r="F49" s="7" t="s">
        <v>47</v>
      </c>
      <c r="G49" s="7" t="s">
        <v>2</v>
      </c>
      <c r="H49" s="7" t="s">
        <v>3</v>
      </c>
      <c r="I49" s="7" t="s">
        <v>8</v>
      </c>
      <c r="J49" s="7" t="s">
        <v>9</v>
      </c>
      <c r="K49" s="7" t="s">
        <v>10</v>
      </c>
      <c r="L49" s="7" t="s">
        <v>48</v>
      </c>
      <c r="M49" s="7" t="s">
        <v>49</v>
      </c>
      <c r="N49" s="198" t="s">
        <v>50</v>
      </c>
      <c r="O49" s="7" t="s">
        <v>51</v>
      </c>
      <c r="P49" s="7" t="s">
        <v>1</v>
      </c>
      <c r="Q49" s="7" t="s">
        <v>74</v>
      </c>
    </row>
    <row r="50" spans="1:17" x14ac:dyDescent="0.2">
      <c r="A50" s="64"/>
      <c r="B50" s="37"/>
      <c r="C50" s="37"/>
      <c r="D50" s="37"/>
      <c r="E50" s="43"/>
      <c r="F50" s="38"/>
      <c r="G50" s="37"/>
      <c r="H50" s="37"/>
      <c r="I50" s="37"/>
      <c r="J50" s="37"/>
      <c r="K50" s="37"/>
      <c r="L50" s="37"/>
      <c r="M50" s="37"/>
      <c r="N50" s="199"/>
      <c r="O50" s="38"/>
      <c r="P50" s="37"/>
      <c r="Q50" s="37"/>
    </row>
    <row r="51" spans="1:17" x14ac:dyDescent="0.2">
      <c r="A51" s="215"/>
      <c r="B51" s="1"/>
      <c r="C51" s="1"/>
      <c r="D51" s="1"/>
      <c r="E51" s="74"/>
      <c r="F51" s="35"/>
      <c r="G51" s="1"/>
      <c r="H51" s="1"/>
      <c r="I51" s="1"/>
      <c r="J51" s="1"/>
      <c r="K51" s="1"/>
      <c r="L51" s="1"/>
      <c r="M51" s="1"/>
      <c r="N51" s="207"/>
      <c r="O51" s="1"/>
      <c r="P51" s="5"/>
      <c r="Q51" s="5"/>
    </row>
    <row r="52" spans="1:17" x14ac:dyDescent="0.2">
      <c r="A52" s="63"/>
      <c r="B52" s="1"/>
      <c r="C52" s="1"/>
      <c r="D52" s="1"/>
      <c r="E52" s="74"/>
      <c r="F52" s="35"/>
      <c r="G52" s="1"/>
      <c r="H52" s="1"/>
      <c r="I52" s="1"/>
      <c r="J52" s="1"/>
      <c r="K52" s="1"/>
      <c r="L52" s="1"/>
      <c r="M52" s="1"/>
      <c r="N52" s="200"/>
      <c r="O52" s="1"/>
      <c r="P52" s="5"/>
      <c r="Q52" s="5"/>
    </row>
    <row r="53" spans="1:17" x14ac:dyDescent="0.2">
      <c r="A53" s="82"/>
      <c r="B53" s="1"/>
      <c r="C53" s="1"/>
      <c r="D53" s="1"/>
      <c r="E53" s="74"/>
      <c r="F53" s="35"/>
      <c r="G53" s="1"/>
      <c r="H53" s="1"/>
      <c r="I53" s="1"/>
      <c r="J53" s="1"/>
      <c r="K53" s="1"/>
      <c r="L53" s="1"/>
      <c r="M53" s="1"/>
      <c r="N53" s="200"/>
      <c r="O53" s="1"/>
      <c r="P53" s="5"/>
      <c r="Q53" s="5"/>
    </row>
    <row r="54" spans="1:17" x14ac:dyDescent="0.2">
      <c r="A54" s="84"/>
      <c r="B54" s="1"/>
      <c r="C54" s="1"/>
      <c r="D54" s="1"/>
      <c r="E54" s="74"/>
      <c r="F54" s="35"/>
      <c r="G54" s="1"/>
      <c r="H54" s="1"/>
      <c r="I54" s="1"/>
      <c r="J54" s="1"/>
      <c r="K54" s="1"/>
      <c r="L54" s="1"/>
      <c r="M54" s="1"/>
      <c r="N54" s="200"/>
      <c r="O54" s="1"/>
      <c r="P54" s="5"/>
      <c r="Q54" s="5"/>
    </row>
    <row r="55" spans="1:17" x14ac:dyDescent="0.2">
      <c r="A55" s="195"/>
      <c r="B55" s="1"/>
      <c r="C55" s="1"/>
      <c r="D55" s="1"/>
      <c r="E55" s="74"/>
      <c r="F55" s="35"/>
      <c r="G55" s="1"/>
      <c r="H55" s="1"/>
      <c r="I55" s="1"/>
      <c r="J55" s="1"/>
      <c r="K55" s="1"/>
      <c r="L55" s="1"/>
      <c r="M55" s="1"/>
      <c r="N55" s="200"/>
      <c r="O55" s="1"/>
      <c r="P55" s="5"/>
      <c r="Q55" s="5"/>
    </row>
    <row r="56" spans="1:17" x14ac:dyDescent="0.2">
      <c r="A56" s="84"/>
      <c r="B56" s="1"/>
      <c r="C56" s="1"/>
      <c r="D56" s="1"/>
      <c r="E56" s="74"/>
      <c r="F56" s="35"/>
      <c r="G56" s="1"/>
      <c r="H56" s="1"/>
      <c r="I56" s="1"/>
      <c r="J56" s="1"/>
      <c r="K56" s="1"/>
      <c r="L56" s="1"/>
      <c r="M56" s="1"/>
      <c r="N56" s="200"/>
      <c r="O56" s="1"/>
      <c r="P56" s="5"/>
      <c r="Q56" s="5"/>
    </row>
    <row r="57" spans="1:17" x14ac:dyDescent="0.2">
      <c r="A57" s="68"/>
      <c r="B57" s="1"/>
      <c r="C57" s="1"/>
      <c r="D57" s="1"/>
      <c r="E57" s="74"/>
      <c r="F57" s="35"/>
      <c r="G57" s="1"/>
      <c r="H57" s="1"/>
      <c r="I57" s="1"/>
      <c r="J57" s="1"/>
      <c r="K57" s="1"/>
      <c r="L57" s="1"/>
      <c r="M57" s="1"/>
      <c r="N57" s="200"/>
      <c r="O57" s="1"/>
      <c r="P57" s="5"/>
      <c r="Q57" s="5"/>
    </row>
    <row r="58" spans="1:17" x14ac:dyDescent="0.2">
      <c r="A58" s="68"/>
      <c r="B58" s="1"/>
      <c r="C58" s="1"/>
      <c r="D58" s="1"/>
      <c r="E58" s="74"/>
      <c r="F58" s="35"/>
      <c r="G58" s="1"/>
      <c r="H58" s="1"/>
      <c r="I58" s="1"/>
      <c r="J58" s="1"/>
      <c r="K58" s="1"/>
      <c r="L58" s="1"/>
      <c r="M58" s="1"/>
      <c r="N58" s="200"/>
      <c r="O58" s="1"/>
      <c r="P58" s="5"/>
      <c r="Q58" s="5"/>
    </row>
    <row r="59" spans="1:17" x14ac:dyDescent="0.2">
      <c r="A59" s="67"/>
      <c r="B59" s="1"/>
      <c r="C59" s="1"/>
      <c r="D59" s="1"/>
      <c r="E59" s="74"/>
      <c r="F59" s="1"/>
      <c r="G59" s="1"/>
      <c r="H59" s="1"/>
      <c r="I59" s="1"/>
      <c r="J59" s="1"/>
      <c r="K59" s="1"/>
      <c r="L59" s="1"/>
      <c r="M59" s="1"/>
      <c r="N59" s="200"/>
      <c r="O59" s="1"/>
      <c r="P59" s="5"/>
      <c r="Q59" s="5"/>
    </row>
    <row r="60" spans="1:17" x14ac:dyDescent="0.2">
      <c r="A60" s="68"/>
      <c r="B60" s="14"/>
      <c r="C60" s="14"/>
      <c r="D60" s="14"/>
      <c r="E60" s="125"/>
      <c r="F60" s="14"/>
      <c r="G60" s="14"/>
      <c r="H60" s="14"/>
      <c r="I60" s="14"/>
      <c r="J60" s="14"/>
      <c r="K60" s="14"/>
      <c r="L60" s="14"/>
      <c r="M60" s="14"/>
      <c r="N60" s="204"/>
      <c r="O60" s="14"/>
      <c r="P60" s="128"/>
      <c r="Q60" s="128"/>
    </row>
    <row r="61" spans="1:17" x14ac:dyDescent="0.2">
      <c r="A61" s="70"/>
      <c r="B61" s="14"/>
      <c r="C61" s="14"/>
      <c r="D61" s="14"/>
      <c r="E61" s="125"/>
      <c r="F61" s="14"/>
      <c r="G61" s="14"/>
      <c r="H61" s="14"/>
      <c r="I61" s="14"/>
      <c r="J61" s="14"/>
      <c r="K61" s="14"/>
      <c r="L61" s="14"/>
      <c r="M61" s="14"/>
      <c r="N61" s="204"/>
      <c r="O61" s="14"/>
      <c r="P61" s="128"/>
      <c r="Q61" s="128"/>
    </row>
    <row r="62" spans="1:17" x14ac:dyDescent="0.2">
      <c r="A62" s="70"/>
      <c r="B62" s="14"/>
      <c r="C62" s="14"/>
      <c r="D62" s="14"/>
      <c r="E62" s="125"/>
      <c r="F62" s="14"/>
      <c r="G62" s="14"/>
      <c r="H62" s="14"/>
      <c r="I62" s="14"/>
      <c r="J62" s="14"/>
      <c r="K62" s="14"/>
      <c r="L62" s="14"/>
      <c r="M62" s="14"/>
      <c r="N62" s="204"/>
      <c r="O62" s="14"/>
      <c r="P62" s="128"/>
      <c r="Q62" s="128"/>
    </row>
    <row r="63" spans="1:17" x14ac:dyDescent="0.2">
      <c r="A63" s="119"/>
      <c r="B63" s="129"/>
      <c r="C63" s="129"/>
      <c r="D63" s="129"/>
      <c r="E63" s="130"/>
      <c r="F63" s="131"/>
      <c r="G63" s="129"/>
      <c r="H63" s="129"/>
      <c r="I63" s="129"/>
      <c r="J63" s="129"/>
      <c r="K63" s="129"/>
      <c r="L63" s="132"/>
      <c r="M63" s="129"/>
      <c r="N63" s="205"/>
      <c r="O63" s="129"/>
      <c r="P63" s="76"/>
      <c r="Q63" s="76"/>
    </row>
    <row r="64" spans="1:17" x14ac:dyDescent="0.2">
      <c r="A64" s="121" t="s">
        <v>24</v>
      </c>
      <c r="B64" s="16">
        <f t="shared" ref="B64:M64" si="2">SUM(B50:B63)</f>
        <v>0</v>
      </c>
      <c r="C64" s="16">
        <f t="shared" si="2"/>
        <v>0</v>
      </c>
      <c r="D64" s="16">
        <f t="shared" si="2"/>
        <v>0</v>
      </c>
      <c r="E64" s="38">
        <f t="shared" si="2"/>
        <v>0</v>
      </c>
      <c r="F64" s="38">
        <f t="shared" si="2"/>
        <v>0</v>
      </c>
      <c r="G64" s="16">
        <f t="shared" si="2"/>
        <v>0</v>
      </c>
      <c r="H64" s="16">
        <f t="shared" si="2"/>
        <v>0</v>
      </c>
      <c r="I64" s="16">
        <f t="shared" si="2"/>
        <v>0</v>
      </c>
      <c r="J64" s="16">
        <f t="shared" si="2"/>
        <v>0</v>
      </c>
      <c r="K64" s="16">
        <f t="shared" si="2"/>
        <v>0</v>
      </c>
      <c r="L64" s="37">
        <f t="shared" si="2"/>
        <v>0</v>
      </c>
      <c r="M64" s="16">
        <f t="shared" si="2"/>
        <v>0</v>
      </c>
      <c r="N64" s="208" t="e">
        <f>(M64*7)/F64</f>
        <v>#DIV/0!</v>
      </c>
      <c r="O64" s="38" t="e">
        <f>SUM(H64+J64+K64)/F64</f>
        <v>#DIV/0!</v>
      </c>
      <c r="P64" s="16">
        <f>SUM(P50:P63)</f>
        <v>0</v>
      </c>
      <c r="Q64" s="16">
        <f>SUM(Q50:Q63)</f>
        <v>0</v>
      </c>
    </row>
    <row r="67" spans="1:24" x14ac:dyDescent="0.2">
      <c r="A67" t="s">
        <v>104</v>
      </c>
    </row>
    <row r="68" spans="1:24" x14ac:dyDescent="0.2">
      <c r="A68" s="106" t="s">
        <v>69</v>
      </c>
      <c r="B68" s="7" t="s">
        <v>1</v>
      </c>
      <c r="C68" s="7" t="s">
        <v>2</v>
      </c>
      <c r="D68" s="7" t="s">
        <v>3</v>
      </c>
      <c r="E68" s="7" t="s">
        <v>4</v>
      </c>
      <c r="F68" s="7" t="s">
        <v>5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10</v>
      </c>
      <c r="L68" s="7" t="s">
        <v>11</v>
      </c>
      <c r="M68" s="7" t="s">
        <v>12</v>
      </c>
      <c r="N68" s="198" t="s">
        <v>70</v>
      </c>
      <c r="O68" s="7" t="s">
        <v>14</v>
      </c>
      <c r="P68" s="8" t="s">
        <v>71</v>
      </c>
      <c r="Q68" s="7" t="s">
        <v>72</v>
      </c>
      <c r="R68" s="106" t="s">
        <v>17</v>
      </c>
      <c r="S68" s="106" t="s">
        <v>18</v>
      </c>
      <c r="T68" s="106" t="s">
        <v>19</v>
      </c>
      <c r="U68" s="7" t="s">
        <v>20</v>
      </c>
      <c r="V68" s="7" t="s">
        <v>21</v>
      </c>
      <c r="W68" s="107" t="s">
        <v>22</v>
      </c>
      <c r="X68" s="108" t="s">
        <v>23</v>
      </c>
    </row>
    <row r="69" spans="1:24" x14ac:dyDescent="0.2">
      <c r="A69" s="64" t="s">
        <v>123</v>
      </c>
      <c r="B69" s="37">
        <v>4</v>
      </c>
      <c r="C69" s="37">
        <v>1</v>
      </c>
      <c r="D69" s="37">
        <v>0</v>
      </c>
      <c r="E69" s="43"/>
      <c r="F69" s="37"/>
      <c r="G69" s="37"/>
      <c r="H69" s="37"/>
      <c r="I69" s="37"/>
      <c r="J69" s="37"/>
      <c r="K69" s="37"/>
      <c r="L69" s="37"/>
      <c r="M69" s="37"/>
      <c r="N69" s="199">
        <v>1</v>
      </c>
      <c r="O69" s="110"/>
      <c r="P69" s="37"/>
      <c r="Q69" s="37"/>
      <c r="R69" s="37">
        <v>1</v>
      </c>
      <c r="S69" s="111"/>
      <c r="T69" s="109"/>
      <c r="U69" s="73">
        <v>1</v>
      </c>
      <c r="V69" s="73">
        <v>1</v>
      </c>
      <c r="W69" s="112"/>
      <c r="X69" s="73"/>
    </row>
    <row r="70" spans="1:24" x14ac:dyDescent="0.2">
      <c r="A70" s="84" t="s">
        <v>129</v>
      </c>
      <c r="B70" s="1">
        <v>1</v>
      </c>
      <c r="C70" s="1">
        <v>1</v>
      </c>
      <c r="D70" s="1">
        <v>0</v>
      </c>
      <c r="E70" s="74"/>
      <c r="F70" s="1"/>
      <c r="G70" s="1"/>
      <c r="H70" s="1"/>
      <c r="I70" s="1"/>
      <c r="J70" s="1"/>
      <c r="K70" s="1">
        <v>1</v>
      </c>
      <c r="L70" s="1"/>
      <c r="M70" s="1"/>
      <c r="N70" s="200"/>
      <c r="O70" s="114"/>
      <c r="P70" s="45"/>
      <c r="Q70" s="1"/>
      <c r="R70" s="1"/>
      <c r="S70" s="114"/>
      <c r="T70" s="115"/>
      <c r="U70" s="1">
        <v>1</v>
      </c>
      <c r="V70" s="1"/>
      <c r="W70" s="67"/>
      <c r="X70" s="5"/>
    </row>
    <row r="71" spans="1:24" x14ac:dyDescent="0.2">
      <c r="A71" s="213" t="s">
        <v>119</v>
      </c>
      <c r="B71" s="1"/>
      <c r="C71" s="1"/>
      <c r="D71" s="1"/>
      <c r="E71" s="74"/>
      <c r="F71" s="1"/>
      <c r="G71" s="1"/>
      <c r="H71" s="1"/>
      <c r="I71" s="1"/>
      <c r="J71" s="1"/>
      <c r="K71" s="1"/>
      <c r="L71" s="1"/>
      <c r="M71" s="1"/>
      <c r="N71" s="200"/>
      <c r="O71" s="114"/>
      <c r="P71" s="1"/>
      <c r="Q71" s="1"/>
      <c r="R71" s="1"/>
      <c r="S71" s="114"/>
      <c r="T71" s="115">
        <v>1</v>
      </c>
      <c r="U71" s="1"/>
      <c r="V71" s="1">
        <v>1</v>
      </c>
      <c r="W71" s="67"/>
      <c r="X71" s="5"/>
    </row>
    <row r="72" spans="1:24" x14ac:dyDescent="0.2">
      <c r="A72" s="213" t="s">
        <v>131</v>
      </c>
      <c r="B72" s="13">
        <v>1</v>
      </c>
      <c r="C72" s="13">
        <v>1</v>
      </c>
      <c r="D72" s="13">
        <v>0</v>
      </c>
      <c r="E72" s="190"/>
      <c r="F72" s="13"/>
      <c r="G72" s="13"/>
      <c r="H72" s="13"/>
      <c r="I72" s="13">
        <v>1</v>
      </c>
      <c r="J72" s="13"/>
      <c r="K72" s="13"/>
      <c r="L72" s="13"/>
      <c r="M72" s="13"/>
      <c r="N72" s="263"/>
      <c r="O72" s="264"/>
      <c r="P72" s="13"/>
      <c r="Q72" s="13"/>
      <c r="R72" s="13">
        <v>2</v>
      </c>
      <c r="S72" s="264"/>
      <c r="T72" s="265"/>
      <c r="U72" s="13"/>
      <c r="V72" s="13"/>
      <c r="W72" s="70"/>
      <c r="X72" s="128"/>
    </row>
    <row r="73" spans="1:24" x14ac:dyDescent="0.2">
      <c r="A73" s="210" t="s">
        <v>113</v>
      </c>
      <c r="B73" s="13">
        <v>1</v>
      </c>
      <c r="C73" s="13">
        <v>0</v>
      </c>
      <c r="D73" s="13">
        <v>0</v>
      </c>
      <c r="E73" s="190"/>
      <c r="F73" s="13"/>
      <c r="G73" s="13"/>
      <c r="H73" s="13"/>
      <c r="I73" s="13">
        <v>1</v>
      </c>
      <c r="J73" s="13"/>
      <c r="K73" s="13"/>
      <c r="L73" s="13"/>
      <c r="M73" s="13"/>
      <c r="N73" s="263"/>
      <c r="O73" s="264"/>
      <c r="P73" s="13"/>
      <c r="Q73" s="13"/>
      <c r="R73" s="13"/>
      <c r="S73" s="264"/>
      <c r="T73" s="265"/>
      <c r="U73" s="13"/>
      <c r="V73" s="13"/>
      <c r="W73" s="70"/>
      <c r="X73" s="128"/>
    </row>
    <row r="74" spans="1:24" x14ac:dyDescent="0.2">
      <c r="A74" s="213"/>
      <c r="B74" s="13"/>
      <c r="C74" s="13"/>
      <c r="D74" s="13"/>
      <c r="E74" s="190"/>
      <c r="F74" s="13"/>
      <c r="G74" s="13"/>
      <c r="H74" s="13"/>
      <c r="I74" s="13"/>
      <c r="J74" s="13"/>
      <c r="K74" s="13"/>
      <c r="L74" s="13"/>
      <c r="M74" s="13"/>
      <c r="N74" s="263"/>
      <c r="O74" s="264"/>
      <c r="P74" s="13"/>
      <c r="Q74" s="13"/>
      <c r="R74" s="13"/>
      <c r="S74" s="264"/>
      <c r="T74" s="265"/>
      <c r="U74" s="13"/>
      <c r="V74" s="13"/>
      <c r="W74" s="70"/>
      <c r="X74" s="128"/>
    </row>
    <row r="75" spans="1:24" x14ac:dyDescent="0.2">
      <c r="A75" s="213"/>
      <c r="B75" s="13"/>
      <c r="C75" s="13"/>
      <c r="D75" s="13"/>
      <c r="E75" s="190"/>
      <c r="F75" s="13"/>
      <c r="G75" s="13"/>
      <c r="H75" s="13"/>
      <c r="I75" s="13"/>
      <c r="J75" s="13"/>
      <c r="K75" s="13"/>
      <c r="L75" s="13"/>
      <c r="M75" s="13"/>
      <c r="N75" s="263"/>
      <c r="O75" s="264"/>
      <c r="P75" s="13"/>
      <c r="Q75" s="13"/>
      <c r="R75" s="13"/>
      <c r="S75" s="264"/>
      <c r="T75" s="265"/>
      <c r="U75" s="13"/>
      <c r="V75" s="13"/>
      <c r="W75" s="70"/>
      <c r="X75" s="128"/>
    </row>
    <row r="76" spans="1:24" x14ac:dyDescent="0.2">
      <c r="A76" s="213"/>
      <c r="B76" s="13"/>
      <c r="C76" s="13"/>
      <c r="D76" s="13"/>
      <c r="E76" s="190"/>
      <c r="F76" s="13"/>
      <c r="G76" s="13"/>
      <c r="H76" s="13"/>
      <c r="I76" s="13"/>
      <c r="J76" s="13"/>
      <c r="K76" s="13"/>
      <c r="L76" s="13"/>
      <c r="M76" s="13"/>
      <c r="N76" s="263"/>
      <c r="O76" s="264"/>
      <c r="P76" s="13"/>
      <c r="Q76" s="13"/>
      <c r="R76" s="13"/>
      <c r="S76" s="264"/>
      <c r="T76" s="265"/>
      <c r="U76" s="13"/>
      <c r="V76" s="13"/>
      <c r="W76" s="70"/>
      <c r="X76" s="128"/>
    </row>
    <row r="77" spans="1:24" x14ac:dyDescent="0.2">
      <c r="A77" s="11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201"/>
      <c r="O77" s="15"/>
      <c r="P77" s="15"/>
      <c r="Q77" s="15"/>
      <c r="R77" s="40"/>
      <c r="S77" s="40"/>
      <c r="T77" s="40"/>
      <c r="U77" s="40"/>
      <c r="V77" s="40"/>
      <c r="W77" s="40"/>
      <c r="X77" s="76"/>
    </row>
    <row r="78" spans="1:24" x14ac:dyDescent="0.2">
      <c r="A78" s="121" t="s">
        <v>24</v>
      </c>
      <c r="B78" s="16">
        <f t="shared" ref="B78:N78" si="3">SUM(B69:B77)</f>
        <v>7</v>
      </c>
      <c r="C78" s="16">
        <f t="shared" si="3"/>
        <v>3</v>
      </c>
      <c r="D78" s="16">
        <f t="shared" si="3"/>
        <v>0</v>
      </c>
      <c r="E78" s="16">
        <f t="shared" si="3"/>
        <v>0</v>
      </c>
      <c r="F78" s="16">
        <f t="shared" si="3"/>
        <v>0</v>
      </c>
      <c r="G78" s="16">
        <f t="shared" si="3"/>
        <v>0</v>
      </c>
      <c r="H78" s="16">
        <f t="shared" si="3"/>
        <v>0</v>
      </c>
      <c r="I78" s="16">
        <f t="shared" si="3"/>
        <v>2</v>
      </c>
      <c r="J78" s="16">
        <f t="shared" si="3"/>
        <v>0</v>
      </c>
      <c r="K78" s="16">
        <f t="shared" si="3"/>
        <v>1</v>
      </c>
      <c r="L78" s="16">
        <f t="shared" si="3"/>
        <v>0</v>
      </c>
      <c r="M78" s="16">
        <f t="shared" si="3"/>
        <v>0</v>
      </c>
      <c r="N78" s="203">
        <f t="shared" si="3"/>
        <v>1</v>
      </c>
      <c r="O78" s="17">
        <f>(D78+J78+K78+N78)/(B78+J78+K78)</f>
        <v>0.25</v>
      </c>
      <c r="P78" s="17">
        <f>($D78+$E78+($F78*2)+(G78*3))/$B78</f>
        <v>0</v>
      </c>
      <c r="Q78" s="17">
        <f>D78/B78</f>
        <v>0</v>
      </c>
      <c r="R78" s="16">
        <f>SUM(R69:R77)</f>
        <v>3</v>
      </c>
      <c r="S78" s="16">
        <f>SUM(S69:S77)</f>
        <v>0</v>
      </c>
      <c r="T78" s="16">
        <f>SUM(T69:T77)</f>
        <v>1</v>
      </c>
      <c r="U78" s="16">
        <f>SUM(U69:U77)</f>
        <v>2</v>
      </c>
      <c r="V78" s="16">
        <f>SUM(V69:V77)</f>
        <v>2</v>
      </c>
      <c r="W78" s="17">
        <f>(U78+V78)/(T78+U78+V78)</f>
        <v>0.8</v>
      </c>
      <c r="X78" s="17">
        <f>(D78-G78)/(B78-I78-G78+M78)</f>
        <v>0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0AB9-721F-2045-8914-CCFC97B8F9A4}">
  <dimension ref="A2:X91"/>
  <sheetViews>
    <sheetView workbookViewId="0">
      <pane ySplit="1400" topLeftCell="A9" activePane="bottomLeft"/>
      <selection activeCell="A4" sqref="A4:XFD4"/>
      <selection pane="bottomLeft" activeCell="B28" sqref="B28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3.1640625" bestFit="1" customWidth="1"/>
    <col min="22" max="22" width="3.5" bestFit="1" customWidth="1"/>
    <col min="23" max="23" width="6.5" bestFit="1" customWidth="1"/>
    <col min="24" max="24" width="5.6640625" bestFit="1" customWidth="1"/>
  </cols>
  <sheetData>
    <row r="2" spans="1:24" x14ac:dyDescent="0.2">
      <c r="A2" t="s">
        <v>81</v>
      </c>
    </row>
    <row r="3" spans="1:24" x14ac:dyDescent="0.2">
      <c r="A3" s="106" t="s">
        <v>69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70</v>
      </c>
      <c r="O3" s="7" t="s">
        <v>14</v>
      </c>
      <c r="P3" s="8" t="s">
        <v>71</v>
      </c>
      <c r="Q3" s="7" t="s">
        <v>72</v>
      </c>
      <c r="R3" s="106" t="s">
        <v>17</v>
      </c>
      <c r="S3" s="106" t="s">
        <v>18</v>
      </c>
      <c r="T3" s="106" t="s">
        <v>19</v>
      </c>
      <c r="U3" s="7" t="s">
        <v>20</v>
      </c>
      <c r="V3" s="7" t="s">
        <v>21</v>
      </c>
      <c r="W3" s="107" t="s">
        <v>22</v>
      </c>
      <c r="X3" s="108" t="s">
        <v>23</v>
      </c>
    </row>
    <row r="4" spans="1:24" x14ac:dyDescent="0.2">
      <c r="A4" s="217" t="s">
        <v>113</v>
      </c>
      <c r="B4" s="37">
        <v>4</v>
      </c>
      <c r="C4" s="37">
        <v>0</v>
      </c>
      <c r="D4" s="37">
        <v>0</v>
      </c>
      <c r="E4" s="43"/>
      <c r="F4" s="37"/>
      <c r="G4" s="37"/>
      <c r="H4" s="37"/>
      <c r="I4" s="37">
        <v>2</v>
      </c>
      <c r="J4" s="37"/>
      <c r="K4" s="37"/>
      <c r="L4" s="37"/>
      <c r="M4" s="37"/>
      <c r="N4" s="109">
        <v>1</v>
      </c>
      <c r="O4" s="110"/>
      <c r="P4" s="37"/>
      <c r="Q4" s="37"/>
      <c r="R4" s="37"/>
      <c r="S4" s="111">
        <v>1</v>
      </c>
      <c r="T4" s="109"/>
      <c r="U4" s="73">
        <v>1</v>
      </c>
      <c r="V4" s="73"/>
      <c r="W4" s="112"/>
      <c r="X4" s="73"/>
    </row>
    <row r="5" spans="1:24" x14ac:dyDescent="0.2">
      <c r="A5" s="215" t="s">
        <v>116</v>
      </c>
      <c r="B5" s="1">
        <v>4</v>
      </c>
      <c r="C5" s="1">
        <v>1</v>
      </c>
      <c r="D5" s="1">
        <v>2</v>
      </c>
      <c r="E5" s="74">
        <v>1</v>
      </c>
      <c r="F5" s="1"/>
      <c r="G5" s="1"/>
      <c r="H5" s="1">
        <v>2</v>
      </c>
      <c r="I5" s="1"/>
      <c r="J5" s="1"/>
      <c r="K5" s="1"/>
      <c r="L5" s="1"/>
      <c r="M5" s="1"/>
      <c r="N5" s="113"/>
      <c r="O5" s="114"/>
      <c r="P5" s="45"/>
      <c r="Q5" s="1"/>
      <c r="R5" s="1"/>
      <c r="S5" s="114"/>
      <c r="T5" s="115"/>
      <c r="U5" s="1"/>
      <c r="V5" s="1">
        <v>1</v>
      </c>
      <c r="W5" s="67"/>
      <c r="X5" s="5"/>
    </row>
    <row r="6" spans="1:24" x14ac:dyDescent="0.2">
      <c r="A6" s="218" t="s">
        <v>118</v>
      </c>
      <c r="B6" s="1">
        <v>1</v>
      </c>
      <c r="C6" s="1">
        <v>1</v>
      </c>
      <c r="D6" s="1">
        <v>1</v>
      </c>
      <c r="E6" s="74"/>
      <c r="F6" s="1"/>
      <c r="G6" s="1"/>
      <c r="H6" s="1"/>
      <c r="I6" s="1"/>
      <c r="J6" s="1">
        <v>3</v>
      </c>
      <c r="K6" s="1"/>
      <c r="L6" s="1"/>
      <c r="M6" s="1"/>
      <c r="N6" s="115">
        <v>1</v>
      </c>
      <c r="O6" s="114"/>
      <c r="P6" s="1"/>
      <c r="Q6" s="1"/>
      <c r="R6" s="1"/>
      <c r="S6" s="114"/>
      <c r="T6" s="115"/>
      <c r="U6" s="1">
        <v>2</v>
      </c>
      <c r="V6" s="1">
        <v>3</v>
      </c>
      <c r="W6" s="67"/>
      <c r="X6" s="5"/>
    </row>
    <row r="7" spans="1:24" x14ac:dyDescent="0.2">
      <c r="A7" s="209" t="s">
        <v>119</v>
      </c>
      <c r="B7" s="1">
        <v>3</v>
      </c>
      <c r="C7" s="1">
        <v>0</v>
      </c>
      <c r="D7" s="1">
        <v>2</v>
      </c>
      <c r="E7" s="74"/>
      <c r="F7" s="1"/>
      <c r="G7" s="1"/>
      <c r="H7" s="1"/>
      <c r="I7" s="1"/>
      <c r="J7" s="1">
        <v>1</v>
      </c>
      <c r="K7" s="1"/>
      <c r="L7" s="1"/>
      <c r="M7" s="1"/>
      <c r="N7" s="115"/>
      <c r="O7" s="114"/>
      <c r="P7" s="1"/>
      <c r="Q7" s="1"/>
      <c r="R7" s="1"/>
      <c r="S7" s="114"/>
      <c r="T7" s="115"/>
      <c r="U7" s="1">
        <v>1</v>
      </c>
      <c r="V7" s="1">
        <v>3</v>
      </c>
      <c r="W7" s="67"/>
      <c r="X7" s="5"/>
    </row>
    <row r="8" spans="1:24" x14ac:dyDescent="0.2">
      <c r="A8" s="195" t="s">
        <v>121</v>
      </c>
      <c r="B8" s="1">
        <v>3</v>
      </c>
      <c r="C8" s="1">
        <v>2</v>
      </c>
      <c r="D8" s="1">
        <v>1</v>
      </c>
      <c r="E8" s="74">
        <v>1</v>
      </c>
      <c r="F8" s="1"/>
      <c r="G8" s="1"/>
      <c r="H8" s="1">
        <v>1</v>
      </c>
      <c r="I8" s="1"/>
      <c r="J8" s="1">
        <v>1</v>
      </c>
      <c r="K8" s="1"/>
      <c r="L8" s="1"/>
      <c r="M8" s="1"/>
      <c r="N8" s="115"/>
      <c r="O8" s="114"/>
      <c r="P8" s="1"/>
      <c r="Q8" s="1"/>
      <c r="R8" s="1"/>
      <c r="S8" s="114"/>
      <c r="T8" s="115"/>
      <c r="U8" s="1">
        <v>2</v>
      </c>
      <c r="V8" s="1">
        <v>3</v>
      </c>
      <c r="W8" s="67"/>
      <c r="X8" s="5"/>
    </row>
    <row r="9" spans="1:24" x14ac:dyDescent="0.2">
      <c r="A9" s="215" t="s">
        <v>124</v>
      </c>
      <c r="B9" s="1">
        <v>2</v>
      </c>
      <c r="C9" s="1">
        <v>0</v>
      </c>
      <c r="D9" s="1">
        <v>0</v>
      </c>
      <c r="E9" s="74"/>
      <c r="F9" s="1"/>
      <c r="G9" s="1"/>
      <c r="H9" s="1"/>
      <c r="I9" s="1">
        <v>2</v>
      </c>
      <c r="J9" s="1">
        <v>1</v>
      </c>
      <c r="K9" s="1"/>
      <c r="L9" s="1"/>
      <c r="M9" s="1"/>
      <c r="N9" s="115"/>
      <c r="O9" s="114"/>
      <c r="P9" s="1"/>
      <c r="Q9" s="1"/>
      <c r="R9" s="1"/>
      <c r="S9" s="114"/>
      <c r="T9" s="115"/>
      <c r="U9" s="1">
        <v>3</v>
      </c>
      <c r="V9" s="1"/>
      <c r="W9" s="67"/>
      <c r="X9" s="5"/>
    </row>
    <row r="10" spans="1:24" x14ac:dyDescent="0.2">
      <c r="A10" s="215" t="s">
        <v>125</v>
      </c>
      <c r="B10" s="1">
        <v>5</v>
      </c>
      <c r="C10" s="1">
        <v>0</v>
      </c>
      <c r="D10" s="1">
        <v>0</v>
      </c>
      <c r="E10" s="74"/>
      <c r="F10" s="1"/>
      <c r="G10" s="1"/>
      <c r="H10" s="1">
        <v>1</v>
      </c>
      <c r="I10" s="1">
        <v>3</v>
      </c>
      <c r="J10" s="1"/>
      <c r="K10" s="1"/>
      <c r="L10" s="1"/>
      <c r="M10" s="1"/>
      <c r="N10" s="115"/>
      <c r="O10" s="114"/>
      <c r="P10" s="1"/>
      <c r="Q10" s="1"/>
      <c r="R10" s="1"/>
      <c r="S10" s="114"/>
      <c r="T10" s="115"/>
      <c r="U10" s="1">
        <v>1</v>
      </c>
      <c r="V10" s="1"/>
      <c r="W10" s="67"/>
      <c r="X10" s="5"/>
    </row>
    <row r="11" spans="1:24" x14ac:dyDescent="0.2">
      <c r="A11" s="217" t="s">
        <v>126</v>
      </c>
      <c r="B11" s="1">
        <v>1</v>
      </c>
      <c r="C11" s="1">
        <v>0</v>
      </c>
      <c r="D11" s="1">
        <v>0</v>
      </c>
      <c r="E11" s="74"/>
      <c r="F11" s="1"/>
      <c r="G11" s="1"/>
      <c r="H11" s="1"/>
      <c r="I11" s="1">
        <v>1</v>
      </c>
      <c r="J11" s="1"/>
      <c r="K11" s="1"/>
      <c r="L11" s="1"/>
      <c r="M11" s="1"/>
      <c r="N11" s="115"/>
      <c r="O11" s="114"/>
      <c r="P11" s="1"/>
      <c r="Q11" s="1"/>
      <c r="R11" s="1"/>
      <c r="S11" s="114"/>
      <c r="T11" s="115">
        <v>1</v>
      </c>
      <c r="U11" s="1"/>
      <c r="V11" s="1">
        <v>2</v>
      </c>
      <c r="W11" s="116"/>
      <c r="X11" s="5"/>
    </row>
    <row r="12" spans="1:24" x14ac:dyDescent="0.2">
      <c r="A12" s="210" t="s">
        <v>125</v>
      </c>
      <c r="B12" s="1">
        <v>3</v>
      </c>
      <c r="C12" s="1">
        <v>1</v>
      </c>
      <c r="D12" s="1">
        <v>2</v>
      </c>
      <c r="E12" s="74"/>
      <c r="F12" s="1"/>
      <c r="G12" s="1"/>
      <c r="H12" s="1"/>
      <c r="I12" s="1"/>
      <c r="J12" s="1"/>
      <c r="K12" s="1"/>
      <c r="L12" s="1"/>
      <c r="M12" s="1"/>
      <c r="N12" s="115"/>
      <c r="O12" s="114"/>
      <c r="P12" s="1"/>
      <c r="Q12" s="1"/>
      <c r="R12" s="1">
        <v>1</v>
      </c>
      <c r="S12" s="114"/>
      <c r="T12" s="115">
        <v>1</v>
      </c>
      <c r="U12" s="1"/>
      <c r="V12" s="1"/>
      <c r="W12" s="116"/>
      <c r="X12" s="5"/>
    </row>
    <row r="13" spans="1:24" x14ac:dyDescent="0.2">
      <c r="A13" s="219" t="s">
        <v>127</v>
      </c>
      <c r="B13" s="1">
        <v>4</v>
      </c>
      <c r="C13" s="1">
        <v>0</v>
      </c>
      <c r="D13" s="1">
        <v>1</v>
      </c>
      <c r="E13" s="74"/>
      <c r="F13" s="1"/>
      <c r="G13" s="1"/>
      <c r="H13" s="1"/>
      <c r="I13" s="1"/>
      <c r="J13" s="1"/>
      <c r="K13" s="1"/>
      <c r="L13" s="1"/>
      <c r="M13" s="1"/>
      <c r="N13" s="115"/>
      <c r="O13" s="114"/>
      <c r="P13" s="1"/>
      <c r="Q13" s="1"/>
      <c r="R13" s="1"/>
      <c r="S13" s="114"/>
      <c r="T13" s="115"/>
      <c r="U13" s="1">
        <v>4</v>
      </c>
      <c r="V13" s="1">
        <v>2</v>
      </c>
      <c r="W13" s="116"/>
      <c r="X13" s="5"/>
    </row>
    <row r="14" spans="1:24" x14ac:dyDescent="0.2">
      <c r="A14" s="216" t="s">
        <v>129</v>
      </c>
      <c r="B14" s="1">
        <v>2</v>
      </c>
      <c r="C14" s="1">
        <v>0</v>
      </c>
      <c r="D14" s="1">
        <v>0</v>
      </c>
      <c r="E14" s="74"/>
      <c r="F14" s="1"/>
      <c r="G14" s="1"/>
      <c r="H14" s="1"/>
      <c r="I14" s="1"/>
      <c r="J14" s="1"/>
      <c r="K14" s="1"/>
      <c r="L14" s="1"/>
      <c r="M14" s="1"/>
      <c r="N14" s="115"/>
      <c r="O14" s="114"/>
      <c r="P14" s="1"/>
      <c r="Q14" s="1"/>
      <c r="R14" s="1"/>
      <c r="S14" s="114"/>
      <c r="T14" s="115"/>
      <c r="U14" s="1"/>
      <c r="V14" s="1">
        <v>3</v>
      </c>
      <c r="W14" s="116"/>
      <c r="X14" s="5"/>
    </row>
    <row r="15" spans="1:24" x14ac:dyDescent="0.2">
      <c r="A15" s="213" t="s">
        <v>119</v>
      </c>
      <c r="B15" s="1">
        <v>4</v>
      </c>
      <c r="C15" s="1">
        <v>0</v>
      </c>
      <c r="D15" s="1">
        <v>1</v>
      </c>
      <c r="E15" s="74">
        <v>1</v>
      </c>
      <c r="F15" s="1"/>
      <c r="G15" s="1"/>
      <c r="H15" s="1">
        <v>3</v>
      </c>
      <c r="I15" s="1"/>
      <c r="J15" s="1"/>
      <c r="K15" s="1"/>
      <c r="L15" s="1"/>
      <c r="M15" s="1"/>
      <c r="N15" s="115"/>
      <c r="O15" s="114"/>
      <c r="P15" s="1"/>
      <c r="Q15" s="1"/>
      <c r="R15" s="1"/>
      <c r="S15" s="114"/>
      <c r="T15" s="115"/>
      <c r="U15" s="1">
        <v>1</v>
      </c>
      <c r="V15" s="1">
        <v>1</v>
      </c>
      <c r="W15" s="116"/>
      <c r="X15" s="5"/>
    </row>
    <row r="16" spans="1:24" x14ac:dyDescent="0.2">
      <c r="A16" s="219" t="s">
        <v>133</v>
      </c>
      <c r="B16" s="1">
        <v>4</v>
      </c>
      <c r="C16" s="1">
        <v>0</v>
      </c>
      <c r="D16" s="1">
        <v>1</v>
      </c>
      <c r="E16" s="74"/>
      <c r="F16" s="1"/>
      <c r="G16" s="1"/>
      <c r="H16" s="1">
        <v>2</v>
      </c>
      <c r="I16" s="1">
        <v>3</v>
      </c>
      <c r="J16" s="1"/>
      <c r="K16" s="1"/>
      <c r="L16" s="1"/>
      <c r="M16" s="1"/>
      <c r="N16" s="115"/>
      <c r="O16" s="114"/>
      <c r="P16" s="1"/>
      <c r="Q16" s="1"/>
      <c r="R16" s="1"/>
      <c r="S16" s="114"/>
      <c r="T16" s="115"/>
      <c r="U16" s="1">
        <v>3</v>
      </c>
      <c r="V16" s="1"/>
      <c r="W16" s="116"/>
      <c r="X16" s="5"/>
    </row>
    <row r="17" spans="1:24" x14ac:dyDescent="0.2">
      <c r="A17" s="283" t="s">
        <v>135</v>
      </c>
      <c r="B17" s="1">
        <v>3</v>
      </c>
      <c r="C17" s="1">
        <v>0</v>
      </c>
      <c r="D17" s="1">
        <v>0</v>
      </c>
      <c r="E17" s="74"/>
      <c r="F17" s="1"/>
      <c r="G17" s="1"/>
      <c r="H17" s="1"/>
      <c r="I17" s="1">
        <v>1</v>
      </c>
      <c r="J17" s="1"/>
      <c r="K17" s="1"/>
      <c r="L17" s="1"/>
      <c r="M17" s="1"/>
      <c r="N17" s="115"/>
      <c r="O17" s="114"/>
      <c r="P17" s="1"/>
      <c r="Q17" s="1"/>
      <c r="R17" s="1"/>
      <c r="S17" s="114"/>
      <c r="T17" s="115"/>
      <c r="U17" s="1">
        <v>2</v>
      </c>
      <c r="V17" s="1">
        <v>2</v>
      </c>
      <c r="W17" s="116"/>
      <c r="X17" s="5"/>
    </row>
    <row r="18" spans="1:24" x14ac:dyDescent="0.2">
      <c r="A18" s="219" t="s">
        <v>138</v>
      </c>
      <c r="B18" s="1">
        <v>3</v>
      </c>
      <c r="C18" s="1">
        <v>0</v>
      </c>
      <c r="D18" s="1">
        <v>3</v>
      </c>
      <c r="E18" s="74">
        <v>2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15"/>
      <c r="O18" s="114"/>
      <c r="P18" s="1"/>
      <c r="Q18" s="1"/>
      <c r="R18" s="1"/>
      <c r="S18" s="114"/>
      <c r="T18" s="115"/>
      <c r="U18" s="1">
        <v>5</v>
      </c>
      <c r="V18" s="1">
        <v>2</v>
      </c>
      <c r="W18" s="116"/>
      <c r="X18" s="5"/>
    </row>
    <row r="19" spans="1:24" x14ac:dyDescent="0.2">
      <c r="A19" s="219" t="s">
        <v>139</v>
      </c>
      <c r="B19" s="1">
        <v>4</v>
      </c>
      <c r="C19" s="1">
        <v>2</v>
      </c>
      <c r="D19" s="1">
        <v>2</v>
      </c>
      <c r="E19" s="74">
        <v>1</v>
      </c>
      <c r="F19" s="1"/>
      <c r="G19" s="1"/>
      <c r="H19" s="1"/>
      <c r="I19" s="1"/>
      <c r="J19" s="1"/>
      <c r="K19" s="1"/>
      <c r="L19" s="1"/>
      <c r="M19" s="1"/>
      <c r="N19" s="115"/>
      <c r="O19" s="114"/>
      <c r="P19" s="1"/>
      <c r="Q19" s="1"/>
      <c r="R19" s="1"/>
      <c r="S19" s="114"/>
      <c r="T19" s="115"/>
      <c r="U19" s="1"/>
      <c r="V19" s="1">
        <v>5</v>
      </c>
      <c r="W19" s="116"/>
      <c r="X19" s="5"/>
    </row>
    <row r="20" spans="1:24" x14ac:dyDescent="0.2">
      <c r="A20" s="210" t="s">
        <v>113</v>
      </c>
      <c r="B20" s="1">
        <v>1</v>
      </c>
      <c r="C20" s="1">
        <v>1</v>
      </c>
      <c r="D20" s="1">
        <v>1</v>
      </c>
      <c r="E20" s="74">
        <v>1</v>
      </c>
      <c r="F20" s="1"/>
      <c r="G20" s="1"/>
      <c r="H20" s="1">
        <v>2</v>
      </c>
      <c r="I20" s="1"/>
      <c r="J20" s="1">
        <v>2</v>
      </c>
      <c r="K20" s="1"/>
      <c r="L20" s="1"/>
      <c r="M20" s="1">
        <v>1</v>
      </c>
      <c r="N20" s="115"/>
      <c r="O20" s="114"/>
      <c r="P20" s="1"/>
      <c r="Q20" s="1"/>
      <c r="R20" s="1">
        <v>1</v>
      </c>
      <c r="S20" s="114"/>
      <c r="T20" s="115"/>
      <c r="U20" s="1">
        <v>1</v>
      </c>
      <c r="V20" s="1"/>
      <c r="W20" s="116"/>
      <c r="X20" s="5"/>
    </row>
    <row r="21" spans="1:24" x14ac:dyDescent="0.2">
      <c r="A21" s="230" t="s">
        <v>140</v>
      </c>
      <c r="B21" s="1">
        <v>1</v>
      </c>
      <c r="C21" s="1">
        <v>1</v>
      </c>
      <c r="D21" s="1">
        <v>0</v>
      </c>
      <c r="E21" s="74"/>
      <c r="F21" s="1"/>
      <c r="G21" s="1"/>
      <c r="H21" s="1"/>
      <c r="I21" s="1">
        <v>1</v>
      </c>
      <c r="J21" s="1">
        <v>1</v>
      </c>
      <c r="K21" s="1">
        <v>1</v>
      </c>
      <c r="L21" s="1"/>
      <c r="M21" s="1"/>
      <c r="N21" s="115"/>
      <c r="O21" s="114"/>
      <c r="P21" s="1"/>
      <c r="Q21" s="1"/>
      <c r="R21" s="1"/>
      <c r="S21" s="114"/>
      <c r="T21" s="115"/>
      <c r="U21" s="1"/>
      <c r="V21" s="1">
        <v>4</v>
      </c>
      <c r="W21" s="116"/>
      <c r="X21" s="5"/>
    </row>
    <row r="22" spans="1:24" x14ac:dyDescent="0.2">
      <c r="A22" s="219" t="s">
        <v>141</v>
      </c>
      <c r="B22" s="40">
        <v>3</v>
      </c>
      <c r="C22" s="40">
        <v>0</v>
      </c>
      <c r="D22" s="40">
        <v>1</v>
      </c>
      <c r="E22" s="75"/>
      <c r="F22" s="40"/>
      <c r="G22" s="40"/>
      <c r="H22" s="40">
        <v>1</v>
      </c>
      <c r="I22" s="40"/>
      <c r="J22" s="40"/>
      <c r="K22" s="40"/>
      <c r="L22" s="40"/>
      <c r="M22" s="40">
        <v>1</v>
      </c>
      <c r="N22" s="118"/>
      <c r="O22" s="119"/>
      <c r="P22" s="40"/>
      <c r="Q22" s="40"/>
      <c r="R22" s="40"/>
      <c r="S22" s="119"/>
      <c r="T22" s="118"/>
      <c r="U22" s="40"/>
      <c r="V22" s="40">
        <v>8</v>
      </c>
      <c r="W22" s="120"/>
      <c r="X22" s="5"/>
    </row>
    <row r="23" spans="1:24" x14ac:dyDescent="0.2">
      <c r="A23" s="225" t="s">
        <v>143</v>
      </c>
      <c r="B23" s="5">
        <v>2</v>
      </c>
      <c r="C23" s="5">
        <v>0</v>
      </c>
      <c r="D23" s="5">
        <v>1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3</v>
      </c>
      <c r="W23" s="5"/>
      <c r="X23" s="5"/>
    </row>
    <row r="24" spans="1:24" x14ac:dyDescent="0.2">
      <c r="A24" s="219" t="s">
        <v>129</v>
      </c>
      <c r="B24" s="5">
        <v>2</v>
      </c>
      <c r="C24" s="5">
        <v>2</v>
      </c>
      <c r="D24" s="5">
        <v>1</v>
      </c>
      <c r="E24" s="5">
        <v>1</v>
      </c>
      <c r="F24" s="5"/>
      <c r="G24" s="5"/>
      <c r="H24" s="5">
        <v>3</v>
      </c>
      <c r="I24" s="5"/>
      <c r="J24" s="5"/>
      <c r="K24" s="5">
        <v>1</v>
      </c>
      <c r="L24" s="5"/>
      <c r="M24" s="5">
        <v>1</v>
      </c>
      <c r="N24" s="5"/>
      <c r="O24" s="5"/>
      <c r="P24" s="5"/>
      <c r="Q24" s="5"/>
      <c r="R24" s="5"/>
      <c r="S24" s="5"/>
      <c r="T24" s="5"/>
      <c r="U24" s="5"/>
      <c r="V24" s="5">
        <v>6</v>
      </c>
      <c r="W24" s="5"/>
      <c r="X24" s="5"/>
    </row>
    <row r="25" spans="1:24" x14ac:dyDescent="0.2">
      <c r="A25" s="225" t="s">
        <v>145</v>
      </c>
      <c r="B25" s="5">
        <v>4</v>
      </c>
      <c r="C25" s="5">
        <v>0</v>
      </c>
      <c r="D25" s="5">
        <v>1</v>
      </c>
      <c r="E25" s="5"/>
      <c r="F25" s="5"/>
      <c r="G25" s="5"/>
      <c r="H25" s="5"/>
      <c r="I25" s="5">
        <v>1</v>
      </c>
      <c r="J25" s="5"/>
      <c r="K25" s="5"/>
      <c r="L25" s="5"/>
      <c r="M25" s="5"/>
      <c r="N25" s="5">
        <v>1</v>
      </c>
      <c r="O25" s="5"/>
      <c r="P25" s="5"/>
      <c r="Q25" s="5"/>
      <c r="R25" s="5"/>
      <c r="S25" s="5"/>
      <c r="T25" s="5"/>
      <c r="U25" s="5"/>
      <c r="V25" s="5">
        <v>6</v>
      </c>
      <c r="W25" s="5"/>
      <c r="X25" s="5"/>
    </row>
    <row r="26" spans="1:24" x14ac:dyDescent="0.2">
      <c r="A26" s="225" t="s">
        <v>147</v>
      </c>
      <c r="B26" s="5">
        <v>4</v>
      </c>
      <c r="C26" s="5">
        <v>0</v>
      </c>
      <c r="D26" s="5">
        <v>1</v>
      </c>
      <c r="E26" s="5"/>
      <c r="F26" s="5"/>
      <c r="G26" s="5"/>
      <c r="H26" s="5"/>
      <c r="I26" s="5">
        <v>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5</v>
      </c>
      <c r="W26" s="5"/>
      <c r="X26" s="5"/>
    </row>
    <row r="27" spans="1:24" x14ac:dyDescent="0.2">
      <c r="A27" s="225" t="s">
        <v>147</v>
      </c>
      <c r="B27" s="5">
        <v>3</v>
      </c>
      <c r="C27" s="5">
        <v>0</v>
      </c>
      <c r="D27" s="5">
        <v>0</v>
      </c>
      <c r="E27" s="5"/>
      <c r="F27" s="5"/>
      <c r="G27" s="5"/>
      <c r="H27" s="5"/>
      <c r="I27" s="5"/>
      <c r="J27" s="5"/>
      <c r="K27" s="5"/>
      <c r="L27" s="5"/>
      <c r="M27" s="5"/>
      <c r="N27" s="5">
        <v>1</v>
      </c>
      <c r="O27" s="5"/>
      <c r="P27" s="5"/>
      <c r="Q27" s="5"/>
      <c r="R27" s="5"/>
      <c r="S27" s="5"/>
      <c r="T27" s="5"/>
      <c r="U27" s="5"/>
      <c r="V27" s="5">
        <v>5</v>
      </c>
      <c r="W27" s="5"/>
      <c r="X27" s="5"/>
    </row>
    <row r="28" spans="1:24" x14ac:dyDescent="0.2">
      <c r="A28" s="21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">
      <c r="A29" s="21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15"/>
      <c r="P29" s="15"/>
      <c r="Q29" s="15"/>
      <c r="R29" s="40"/>
      <c r="S29" s="40"/>
      <c r="T29" s="40"/>
      <c r="U29" s="40"/>
      <c r="V29" s="40"/>
      <c r="W29" s="40"/>
      <c r="X29" s="76"/>
    </row>
    <row r="30" spans="1:24" x14ac:dyDescent="0.2">
      <c r="A30" s="121" t="s">
        <v>24</v>
      </c>
      <c r="B30" s="37">
        <f>SUM(B4:B29)</f>
        <v>70</v>
      </c>
      <c r="C30" s="16">
        <f t="shared" ref="C30:N30" si="0">SUM(C4:C29)</f>
        <v>11</v>
      </c>
      <c r="D30" s="16">
        <f t="shared" si="0"/>
        <v>22</v>
      </c>
      <c r="E30" s="16">
        <f t="shared" si="0"/>
        <v>8</v>
      </c>
      <c r="F30" s="16">
        <f t="shared" si="0"/>
        <v>0</v>
      </c>
      <c r="G30" s="16">
        <f t="shared" si="0"/>
        <v>0</v>
      </c>
      <c r="H30" s="16">
        <f t="shared" si="0"/>
        <v>16</v>
      </c>
      <c r="I30" s="16">
        <f t="shared" si="0"/>
        <v>16</v>
      </c>
      <c r="J30" s="16">
        <f t="shared" si="0"/>
        <v>9</v>
      </c>
      <c r="K30" s="16">
        <f t="shared" si="0"/>
        <v>3</v>
      </c>
      <c r="L30" s="16">
        <f t="shared" si="0"/>
        <v>0</v>
      </c>
      <c r="M30" s="16">
        <f t="shared" si="0"/>
        <v>3</v>
      </c>
      <c r="N30" s="16">
        <f t="shared" si="0"/>
        <v>4</v>
      </c>
      <c r="O30" s="17">
        <f>(D30+J30+K30+N30)/(B30+J30+K30+M30)</f>
        <v>0.44705882352941179</v>
      </c>
      <c r="P30" s="17">
        <f>($D30+$E30+($F30*2)+(G30*3))/$B30</f>
        <v>0.42857142857142855</v>
      </c>
      <c r="Q30" s="17">
        <f>D30/B30</f>
        <v>0.31428571428571428</v>
      </c>
      <c r="R30" s="16">
        <f>SUM(R4:R29)</f>
        <v>2</v>
      </c>
      <c r="S30" s="16">
        <f>SUM(S4:S29)</f>
        <v>1</v>
      </c>
      <c r="T30" s="16">
        <f>SUM(T4:T29)</f>
        <v>2</v>
      </c>
      <c r="U30" s="16">
        <f>SUM(U4:U29)</f>
        <v>26</v>
      </c>
      <c r="V30" s="16">
        <f>SUM(V4:V29)</f>
        <v>64</v>
      </c>
      <c r="W30" s="17">
        <f>(U30+V30)/(T30+U30+V30)</f>
        <v>0.97826086956521741</v>
      </c>
      <c r="X30" s="17">
        <f>(D30-G30)/(B30-I30-G30+M30)</f>
        <v>0.38596491228070173</v>
      </c>
    </row>
    <row r="31" spans="1:24" x14ac:dyDescent="0.2">
      <c r="A31" s="1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</row>
    <row r="32" spans="1:24" x14ac:dyDescent="0.2">
      <c r="A32" s="1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</row>
    <row r="33" spans="1:24" x14ac:dyDescent="0.2">
      <c r="A33" s="6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">
      <c r="A34" s="6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">
      <c r="A35" s="12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1"/>
      <c r="V35" s="1"/>
      <c r="W35" s="5"/>
      <c r="X35" s="5"/>
    </row>
    <row r="36" spans="1:24" x14ac:dyDescent="0.2">
      <c r="A36" s="6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">
      <c r="A37" s="123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/>
      <c r="S37" s="5"/>
      <c r="T37" s="5"/>
      <c r="U37" s="5"/>
      <c r="V37" s="5"/>
      <c r="W37" s="5"/>
      <c r="X37" s="5"/>
    </row>
    <row r="38" spans="1:24" x14ac:dyDescent="0.2">
      <c r="A38" s="106" t="s">
        <v>69</v>
      </c>
      <c r="B38" s="7" t="s">
        <v>43</v>
      </c>
      <c r="C38" s="7" t="s">
        <v>44</v>
      </c>
      <c r="D38" s="7" t="s">
        <v>45</v>
      </c>
      <c r="E38" s="7" t="s">
        <v>53</v>
      </c>
      <c r="F38" s="7" t="s">
        <v>47</v>
      </c>
      <c r="G38" s="7" t="s">
        <v>2</v>
      </c>
      <c r="H38" s="7" t="s">
        <v>3</v>
      </c>
      <c r="I38" s="7" t="s">
        <v>8</v>
      </c>
      <c r="J38" s="7" t="s">
        <v>9</v>
      </c>
      <c r="K38" s="7" t="s">
        <v>10</v>
      </c>
      <c r="L38" s="7" t="s">
        <v>48</v>
      </c>
      <c r="M38" s="7" t="s">
        <v>49</v>
      </c>
      <c r="N38" s="7" t="s">
        <v>50</v>
      </c>
      <c r="O38" s="7" t="s">
        <v>51</v>
      </c>
      <c r="P38" s="7" t="s">
        <v>1</v>
      </c>
      <c r="Q38" s="7" t="s">
        <v>74</v>
      </c>
      <c r="R38" s="5"/>
      <c r="S38" s="5"/>
      <c r="T38" s="5"/>
      <c r="U38" s="5"/>
      <c r="V38" s="5"/>
      <c r="W38" s="5"/>
      <c r="X38" s="5"/>
    </row>
    <row r="39" spans="1:24" x14ac:dyDescent="0.2">
      <c r="A39" s="195"/>
      <c r="B39" s="37"/>
      <c r="C39" s="37"/>
      <c r="D39" s="37"/>
      <c r="E39" s="43"/>
      <c r="F39" s="38"/>
      <c r="G39" s="37"/>
      <c r="H39" s="37"/>
      <c r="I39" s="37"/>
      <c r="J39" s="37"/>
      <c r="K39" s="37"/>
      <c r="L39" s="37"/>
      <c r="M39" s="37"/>
      <c r="N39" s="37"/>
      <c r="O39" s="38"/>
      <c r="P39" s="37"/>
      <c r="Q39" s="37"/>
      <c r="R39" s="5"/>
      <c r="S39" s="5"/>
      <c r="T39" s="5"/>
      <c r="U39" s="5"/>
      <c r="V39" s="5"/>
      <c r="W39" s="5"/>
      <c r="X39" s="5"/>
    </row>
    <row r="40" spans="1:24" x14ac:dyDescent="0.2">
      <c r="A40" s="82"/>
      <c r="B40" s="1"/>
      <c r="C40" s="1"/>
      <c r="D40" s="1"/>
      <c r="E40" s="74"/>
      <c r="F40" s="124"/>
      <c r="G40" s="1"/>
      <c r="H40" s="1"/>
      <c r="I40" s="1"/>
      <c r="J40" s="1"/>
      <c r="K40" s="1"/>
      <c r="L40" s="1"/>
      <c r="M40" s="1"/>
      <c r="N40" s="35"/>
      <c r="O40" s="1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">
      <c r="A41" s="66"/>
      <c r="B41" s="1"/>
      <c r="C41" s="1"/>
      <c r="D41" s="1"/>
      <c r="E41" s="74"/>
      <c r="F41" s="124"/>
      <c r="G41" s="1"/>
      <c r="H41" s="1"/>
      <c r="I41" s="1"/>
      <c r="J41" s="1"/>
      <c r="K41" s="1"/>
      <c r="L41" s="35"/>
      <c r="M41" s="1"/>
      <c r="N41" s="1"/>
      <c r="O41" s="1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">
      <c r="A42" s="195"/>
      <c r="B42" s="1"/>
      <c r="C42" s="1"/>
      <c r="D42" s="1"/>
      <c r="E42" s="74"/>
      <c r="F42" s="124"/>
      <c r="G42" s="1"/>
      <c r="H42" s="1"/>
      <c r="I42" s="1"/>
      <c r="J42" s="1"/>
      <c r="K42" s="1"/>
      <c r="L42" s="1"/>
      <c r="M42" s="1"/>
      <c r="N42" s="1"/>
      <c r="O42" s="1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">
      <c r="A43" s="84"/>
      <c r="B43" s="1"/>
      <c r="C43" s="1"/>
      <c r="D43" s="1"/>
      <c r="E43" s="74"/>
      <c r="F43" s="124"/>
      <c r="G43" s="1"/>
      <c r="H43" s="1"/>
      <c r="I43" s="1"/>
      <c r="J43" s="1"/>
      <c r="K43" s="1"/>
      <c r="L43" s="35"/>
      <c r="M43" s="1"/>
      <c r="N43" s="1"/>
      <c r="O43" s="1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">
      <c r="A44" s="63"/>
      <c r="B44" s="1"/>
      <c r="C44" s="1"/>
      <c r="D44" s="1"/>
      <c r="E44" s="74"/>
      <c r="F44" s="124"/>
      <c r="G44" s="1"/>
      <c r="H44" s="1"/>
      <c r="I44" s="114"/>
      <c r="J44" s="1"/>
      <c r="K44" s="1"/>
      <c r="L44" s="35"/>
      <c r="M44" s="1"/>
      <c r="N44" s="1"/>
      <c r="O44" s="1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">
      <c r="A45" s="69"/>
      <c r="B45" s="1"/>
      <c r="C45" s="1"/>
      <c r="D45" s="1"/>
      <c r="E45" s="74"/>
      <c r="F45" s="124"/>
      <c r="G45" s="1"/>
      <c r="H45" s="1"/>
      <c r="I45" s="1"/>
      <c r="J45" s="1"/>
      <c r="K45" s="1"/>
      <c r="L45" s="35"/>
      <c r="M45" s="1"/>
      <c r="N45" s="1"/>
      <c r="O45" s="1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">
      <c r="A46" s="86"/>
      <c r="B46" s="1"/>
      <c r="C46" s="1"/>
      <c r="D46" s="1"/>
      <c r="E46" s="74"/>
      <c r="F46" s="124"/>
      <c r="G46" s="1"/>
      <c r="H46" s="1"/>
      <c r="I46" s="1"/>
      <c r="J46" s="1"/>
      <c r="K46" s="1"/>
      <c r="L46" s="35"/>
      <c r="M46" s="1"/>
      <c r="N46" s="1"/>
      <c r="O46" s="1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">
      <c r="A47" s="86"/>
      <c r="B47" s="14"/>
      <c r="C47" s="14"/>
      <c r="D47" s="14"/>
      <c r="E47" s="125"/>
      <c r="F47" s="126"/>
      <c r="G47" s="14"/>
      <c r="H47" s="14"/>
      <c r="I47" s="14"/>
      <c r="J47" s="14"/>
      <c r="K47" s="14"/>
      <c r="L47" s="127"/>
      <c r="M47" s="14"/>
      <c r="N47" s="14"/>
      <c r="O47" s="14"/>
      <c r="P47" s="128"/>
      <c r="Q47" s="128"/>
      <c r="R47" s="5"/>
      <c r="S47" s="5"/>
      <c r="T47" s="5"/>
      <c r="U47" s="5"/>
      <c r="V47" s="5"/>
      <c r="W47" s="5"/>
      <c r="X47" s="5"/>
    </row>
    <row r="48" spans="1:24" x14ac:dyDescent="0.2">
      <c r="A48" s="86"/>
      <c r="B48" s="14"/>
      <c r="C48" s="14"/>
      <c r="D48" s="14"/>
      <c r="E48" s="125"/>
      <c r="F48" s="126"/>
      <c r="G48" s="14"/>
      <c r="H48" s="14"/>
      <c r="I48" s="14"/>
      <c r="J48" s="14"/>
      <c r="K48" s="14"/>
      <c r="L48" s="127"/>
      <c r="M48" s="14"/>
      <c r="N48" s="14"/>
      <c r="O48" s="14"/>
      <c r="P48" s="128"/>
      <c r="Q48" s="128"/>
      <c r="R48" s="5"/>
      <c r="S48" s="5"/>
      <c r="T48" s="5"/>
      <c r="U48" s="5"/>
      <c r="V48" s="5"/>
      <c r="W48" s="5"/>
      <c r="X48" s="5"/>
    </row>
    <row r="49" spans="1:24" x14ac:dyDescent="0.2">
      <c r="A49" s="64"/>
      <c r="B49" s="14"/>
      <c r="C49" s="14"/>
      <c r="D49" s="14"/>
      <c r="E49" s="125"/>
      <c r="F49" s="126"/>
      <c r="G49" s="14"/>
      <c r="H49" s="14"/>
      <c r="I49" s="14"/>
      <c r="J49" s="14"/>
      <c r="K49" s="14"/>
      <c r="L49" s="127"/>
      <c r="M49" s="14"/>
      <c r="N49" s="14"/>
      <c r="O49" s="14"/>
      <c r="P49" s="128"/>
      <c r="Q49" s="128"/>
      <c r="R49" s="5"/>
      <c r="S49" s="5"/>
      <c r="T49" s="5"/>
      <c r="U49" s="5"/>
      <c r="V49" s="5"/>
      <c r="W49" s="5"/>
      <c r="X49" s="5"/>
    </row>
    <row r="50" spans="1:24" x14ac:dyDescent="0.2">
      <c r="A50" s="86"/>
      <c r="B50" s="129"/>
      <c r="C50" s="129"/>
      <c r="D50" s="129"/>
      <c r="E50" s="130"/>
      <c r="F50" s="131"/>
      <c r="G50" s="129"/>
      <c r="H50" s="129"/>
      <c r="I50" s="129"/>
      <c r="J50" s="129"/>
      <c r="K50" s="129"/>
      <c r="L50" s="132"/>
      <c r="M50" s="129"/>
      <c r="N50" s="129"/>
      <c r="O50" s="129"/>
      <c r="P50" s="76"/>
      <c r="Q50" s="76"/>
      <c r="R50" s="5"/>
      <c r="S50" s="5"/>
      <c r="T50" s="5"/>
      <c r="U50" s="5"/>
      <c r="V50" s="5"/>
      <c r="W50" s="5"/>
      <c r="X50" s="5"/>
    </row>
    <row r="51" spans="1:24" x14ac:dyDescent="0.2">
      <c r="A51" s="121" t="s">
        <v>24</v>
      </c>
      <c r="B51" s="16">
        <f t="shared" ref="B51:M51" si="1">SUM(B39:B50)</f>
        <v>0</v>
      </c>
      <c r="C51" s="16">
        <f t="shared" si="1"/>
        <v>0</v>
      </c>
      <c r="D51" s="16">
        <f t="shared" si="1"/>
        <v>0</v>
      </c>
      <c r="E51" s="37">
        <f>SUM(E39:E50)</f>
        <v>0</v>
      </c>
      <c r="F51" s="38">
        <f t="shared" si="1"/>
        <v>0</v>
      </c>
      <c r="G51" s="16">
        <f t="shared" si="1"/>
        <v>0</v>
      </c>
      <c r="H51" s="16">
        <f t="shared" si="1"/>
        <v>0</v>
      </c>
      <c r="I51" s="16">
        <f t="shared" si="1"/>
        <v>0</v>
      </c>
      <c r="J51" s="16">
        <f t="shared" si="1"/>
        <v>0</v>
      </c>
      <c r="K51" s="16">
        <f t="shared" si="1"/>
        <v>0</v>
      </c>
      <c r="L51" s="37">
        <f t="shared" si="1"/>
        <v>0</v>
      </c>
      <c r="M51" s="16">
        <f t="shared" si="1"/>
        <v>0</v>
      </c>
      <c r="N51" s="38" t="e">
        <f>(M51*7)/F51</f>
        <v>#DIV/0!</v>
      </c>
      <c r="O51" s="38" t="e">
        <f>SUM(H51+J51+K51)/F51</f>
        <v>#DIV/0!</v>
      </c>
      <c r="P51" s="16">
        <f>SUM(P39:P50)</f>
        <v>0</v>
      </c>
      <c r="Q51" s="16">
        <f>SUM(Q39:Q50)</f>
        <v>0</v>
      </c>
      <c r="R51" s="5"/>
      <c r="S51" s="5"/>
      <c r="T51" s="5"/>
      <c r="U51" s="5"/>
      <c r="V51" s="5"/>
      <c r="W51" s="5"/>
      <c r="X51" s="5"/>
    </row>
    <row r="54" spans="1:24" x14ac:dyDescent="0.2">
      <c r="A54" t="s">
        <v>114</v>
      </c>
    </row>
    <row r="55" spans="1:24" x14ac:dyDescent="0.2">
      <c r="A55" s="106" t="s">
        <v>69</v>
      </c>
      <c r="B55" s="7" t="s">
        <v>1</v>
      </c>
      <c r="C55" s="7" t="s">
        <v>2</v>
      </c>
      <c r="D55" s="7" t="s">
        <v>3</v>
      </c>
      <c r="E55" s="7" t="s">
        <v>4</v>
      </c>
      <c r="F55" s="7" t="s">
        <v>5</v>
      </c>
      <c r="G55" s="7" t="s">
        <v>6</v>
      </c>
      <c r="H55" s="7" t="s">
        <v>7</v>
      </c>
      <c r="I55" s="7" t="s">
        <v>8</v>
      </c>
      <c r="J55" s="7" t="s">
        <v>9</v>
      </c>
      <c r="K55" s="7" t="s">
        <v>10</v>
      </c>
      <c r="L55" s="7" t="s">
        <v>11</v>
      </c>
      <c r="M55" s="7" t="s">
        <v>12</v>
      </c>
      <c r="N55" s="7" t="s">
        <v>70</v>
      </c>
      <c r="O55" s="7" t="s">
        <v>14</v>
      </c>
      <c r="P55" s="8" t="s">
        <v>71</v>
      </c>
      <c r="Q55" s="7" t="s">
        <v>72</v>
      </c>
      <c r="R55" s="106" t="s">
        <v>17</v>
      </c>
      <c r="S55" s="106" t="s">
        <v>18</v>
      </c>
      <c r="T55" s="106" t="s">
        <v>19</v>
      </c>
      <c r="U55" s="7" t="s">
        <v>20</v>
      </c>
      <c r="V55" s="7" t="s">
        <v>21</v>
      </c>
      <c r="W55" s="107" t="s">
        <v>22</v>
      </c>
      <c r="X55" s="108" t="s">
        <v>23</v>
      </c>
    </row>
    <row r="56" spans="1:24" x14ac:dyDescent="0.2">
      <c r="A56" s="217" t="s">
        <v>113</v>
      </c>
      <c r="B56" s="37">
        <v>2</v>
      </c>
      <c r="C56" s="37">
        <v>1</v>
      </c>
      <c r="D56" s="37">
        <v>0</v>
      </c>
      <c r="E56" s="43"/>
      <c r="F56" s="37"/>
      <c r="G56" s="37"/>
      <c r="H56" s="37">
        <v>1</v>
      </c>
      <c r="I56" s="37">
        <v>1</v>
      </c>
      <c r="J56" s="37">
        <v>2</v>
      </c>
      <c r="K56" s="37"/>
      <c r="L56" s="37"/>
      <c r="M56" s="37"/>
      <c r="N56" s="109"/>
      <c r="O56" s="110"/>
      <c r="P56" s="37"/>
      <c r="Q56" s="37"/>
      <c r="R56" s="37"/>
      <c r="S56" s="111"/>
      <c r="T56" s="109"/>
      <c r="U56" s="73"/>
      <c r="V56" s="73">
        <v>3</v>
      </c>
      <c r="W56" s="112"/>
      <c r="X56" s="73"/>
    </row>
    <row r="57" spans="1:24" x14ac:dyDescent="0.2">
      <c r="A57" s="215" t="s">
        <v>116</v>
      </c>
      <c r="B57" s="1">
        <v>1</v>
      </c>
      <c r="C57" s="1">
        <v>1</v>
      </c>
      <c r="D57" s="1">
        <v>0</v>
      </c>
      <c r="E57" s="74"/>
      <c r="F57" s="1"/>
      <c r="G57" s="1"/>
      <c r="H57" s="1"/>
      <c r="I57" s="1"/>
      <c r="J57" s="1">
        <v>2</v>
      </c>
      <c r="K57" s="1"/>
      <c r="L57" s="1"/>
      <c r="M57" s="1"/>
      <c r="N57" s="113"/>
      <c r="O57" s="114"/>
      <c r="P57" s="45"/>
      <c r="Q57" s="1"/>
      <c r="R57" s="1"/>
      <c r="S57" s="114"/>
      <c r="T57" s="115">
        <v>1</v>
      </c>
      <c r="U57" s="1">
        <v>1</v>
      </c>
      <c r="V57" s="1">
        <v>1</v>
      </c>
      <c r="W57" s="67"/>
      <c r="X57" s="5"/>
    </row>
    <row r="58" spans="1:24" x14ac:dyDescent="0.2">
      <c r="A58" s="218" t="s">
        <v>118</v>
      </c>
      <c r="B58" s="1">
        <v>3</v>
      </c>
      <c r="C58" s="1">
        <v>0</v>
      </c>
      <c r="D58" s="1">
        <v>0</v>
      </c>
      <c r="E58" s="74"/>
      <c r="F58" s="1"/>
      <c r="G58" s="1"/>
      <c r="H58" s="1"/>
      <c r="I58" s="1">
        <v>3</v>
      </c>
      <c r="J58" s="1"/>
      <c r="K58" s="1"/>
      <c r="L58" s="1"/>
      <c r="M58" s="1"/>
      <c r="N58" s="115"/>
      <c r="O58" s="114"/>
      <c r="P58" s="1"/>
      <c r="Q58" s="1"/>
      <c r="R58" s="1"/>
      <c r="S58" s="114"/>
      <c r="T58" s="115">
        <v>2</v>
      </c>
      <c r="U58" s="1"/>
      <c r="V58" s="1">
        <v>2</v>
      </c>
      <c r="W58" s="67"/>
      <c r="X58" s="5"/>
    </row>
    <row r="59" spans="1:24" x14ac:dyDescent="0.2">
      <c r="A59" s="215" t="s">
        <v>119</v>
      </c>
      <c r="B59" s="1"/>
      <c r="C59" s="1"/>
      <c r="D59" s="1"/>
      <c r="E59" s="74"/>
      <c r="F59" s="1"/>
      <c r="G59" s="1"/>
      <c r="H59" s="1"/>
      <c r="I59" s="1"/>
      <c r="J59" s="1"/>
      <c r="K59" s="1"/>
      <c r="L59" s="1">
        <v>1</v>
      </c>
      <c r="M59" s="1"/>
      <c r="N59" s="115"/>
      <c r="O59" s="114"/>
      <c r="P59" s="1"/>
      <c r="Q59" s="1"/>
      <c r="R59" s="1"/>
      <c r="S59" s="114"/>
      <c r="T59" s="115"/>
      <c r="U59" s="1"/>
      <c r="V59" s="1"/>
      <c r="W59" s="67"/>
      <c r="X59" s="5"/>
    </row>
    <row r="60" spans="1:24" x14ac:dyDescent="0.2">
      <c r="A60" s="68" t="s">
        <v>123</v>
      </c>
      <c r="B60" s="1">
        <v>3</v>
      </c>
      <c r="C60" s="1">
        <v>2</v>
      </c>
      <c r="D60" s="1">
        <v>2</v>
      </c>
      <c r="E60" s="74"/>
      <c r="F60" s="1"/>
      <c r="G60" s="1"/>
      <c r="H60" s="1">
        <v>1</v>
      </c>
      <c r="I60" s="1"/>
      <c r="J60" s="1"/>
      <c r="K60" s="1"/>
      <c r="L60" s="1"/>
      <c r="M60" s="1"/>
      <c r="N60" s="115">
        <v>1</v>
      </c>
      <c r="O60" s="114"/>
      <c r="P60" s="1"/>
      <c r="Q60" s="1"/>
      <c r="R60" s="1"/>
      <c r="S60" s="114"/>
      <c r="T60" s="115"/>
      <c r="U60" s="1"/>
      <c r="V60" s="1">
        <v>3</v>
      </c>
      <c r="W60" s="67"/>
      <c r="X60" s="5"/>
    </row>
    <row r="61" spans="1:24" x14ac:dyDescent="0.2">
      <c r="A61" s="210" t="s">
        <v>125</v>
      </c>
      <c r="B61" s="1">
        <v>1</v>
      </c>
      <c r="C61" s="1">
        <v>0</v>
      </c>
      <c r="D61" s="1">
        <v>1</v>
      </c>
      <c r="E61" s="74"/>
      <c r="F61" s="1"/>
      <c r="G61" s="1"/>
      <c r="H61" s="1"/>
      <c r="I61" s="1"/>
      <c r="J61" s="1"/>
      <c r="K61" s="1"/>
      <c r="L61" s="1"/>
      <c r="M61" s="1"/>
      <c r="N61" s="115"/>
      <c r="O61" s="114"/>
      <c r="P61" s="1"/>
      <c r="Q61" s="1"/>
      <c r="R61" s="1"/>
      <c r="S61" s="114"/>
      <c r="T61" s="115"/>
      <c r="U61" s="1"/>
      <c r="V61" s="1"/>
      <c r="W61" s="67"/>
      <c r="X61" s="5"/>
    </row>
    <row r="62" spans="1:24" x14ac:dyDescent="0.2">
      <c r="A62" s="219" t="s">
        <v>127</v>
      </c>
      <c r="B62" s="1">
        <v>1</v>
      </c>
      <c r="C62" s="1">
        <v>0</v>
      </c>
      <c r="D62" s="1">
        <v>0</v>
      </c>
      <c r="E62" s="74"/>
      <c r="F62" s="1"/>
      <c r="G62" s="1"/>
      <c r="H62" s="1"/>
      <c r="I62" s="1">
        <v>1</v>
      </c>
      <c r="J62" s="1"/>
      <c r="K62" s="1"/>
      <c r="L62" s="1"/>
      <c r="M62" s="1"/>
      <c r="N62" s="115"/>
      <c r="O62" s="114"/>
      <c r="P62" s="1"/>
      <c r="Q62" s="1"/>
      <c r="R62" s="1"/>
      <c r="S62" s="114"/>
      <c r="T62" s="115"/>
      <c r="U62" s="1"/>
      <c r="V62" s="1"/>
      <c r="W62" s="67"/>
      <c r="X62" s="5"/>
    </row>
    <row r="63" spans="1:24" x14ac:dyDescent="0.2">
      <c r="A63" s="65" t="s">
        <v>129</v>
      </c>
      <c r="B63" s="1">
        <v>1</v>
      </c>
      <c r="C63" s="1">
        <v>1</v>
      </c>
      <c r="D63" s="1">
        <v>1</v>
      </c>
      <c r="E63" s="74"/>
      <c r="F63" s="1"/>
      <c r="G63" s="1"/>
      <c r="H63" s="1"/>
      <c r="I63" s="1"/>
      <c r="J63" s="1"/>
      <c r="K63" s="1">
        <v>1</v>
      </c>
      <c r="L63" s="1"/>
      <c r="M63" s="1"/>
      <c r="N63" s="115"/>
      <c r="O63" s="114"/>
      <c r="P63" s="1"/>
      <c r="Q63" s="1"/>
      <c r="R63" s="1"/>
      <c r="S63" s="114"/>
      <c r="T63" s="115"/>
      <c r="U63" s="1"/>
      <c r="V63" s="1">
        <v>3</v>
      </c>
      <c r="W63" s="116"/>
      <c r="X63" s="5"/>
    </row>
    <row r="64" spans="1:24" x14ac:dyDescent="0.2">
      <c r="A64" s="215" t="s">
        <v>119</v>
      </c>
      <c r="B64" s="1">
        <v>2</v>
      </c>
      <c r="C64" s="1">
        <v>1</v>
      </c>
      <c r="D64" s="1">
        <v>1</v>
      </c>
      <c r="E64" s="74"/>
      <c r="F64" s="1"/>
      <c r="G64" s="1"/>
      <c r="H64" s="1">
        <v>2</v>
      </c>
      <c r="I64" s="1">
        <v>1</v>
      </c>
      <c r="J64" s="1"/>
      <c r="K64" s="1"/>
      <c r="L64" s="1"/>
      <c r="M64" s="1"/>
      <c r="N64" s="115"/>
      <c r="O64" s="114"/>
      <c r="P64" s="1"/>
      <c r="Q64" s="1"/>
      <c r="R64" s="1"/>
      <c r="S64" s="114"/>
      <c r="T64" s="115"/>
      <c r="U64" s="1"/>
      <c r="V64" s="1"/>
      <c r="W64" s="116"/>
      <c r="X64" s="5"/>
    </row>
    <row r="65" spans="1:24" x14ac:dyDescent="0.2">
      <c r="A65" s="117" t="s">
        <v>131</v>
      </c>
      <c r="B65" s="1">
        <v>2</v>
      </c>
      <c r="C65" s="1">
        <v>1</v>
      </c>
      <c r="D65" s="1">
        <v>0</v>
      </c>
      <c r="E65" s="74"/>
      <c r="F65" s="1"/>
      <c r="G65" s="1"/>
      <c r="H65" s="1"/>
      <c r="I65" s="1">
        <v>1</v>
      </c>
      <c r="J65" s="1">
        <v>1</v>
      </c>
      <c r="K65" s="1"/>
      <c r="L65" s="1"/>
      <c r="M65" s="1"/>
      <c r="N65" s="115"/>
      <c r="O65" s="114"/>
      <c r="P65" s="1"/>
      <c r="Q65" s="1"/>
      <c r="R65" s="1"/>
      <c r="S65" s="114"/>
      <c r="T65" s="115"/>
      <c r="U65" s="1"/>
      <c r="V65" s="1">
        <v>2</v>
      </c>
      <c r="W65" s="116"/>
      <c r="X65" s="5"/>
    </row>
    <row r="66" spans="1:24" x14ac:dyDescent="0.2">
      <c r="A66" s="283" t="s">
        <v>135</v>
      </c>
      <c r="B66" s="1">
        <v>2</v>
      </c>
      <c r="C66" s="1">
        <v>0</v>
      </c>
      <c r="D66" s="1">
        <v>0</v>
      </c>
      <c r="E66" s="74"/>
      <c r="F66" s="1"/>
      <c r="G66" s="1"/>
      <c r="H66" s="1"/>
      <c r="I66" s="1">
        <v>2</v>
      </c>
      <c r="J66" s="1"/>
      <c r="K66" s="1"/>
      <c r="L66" s="1"/>
      <c r="M66" s="1"/>
      <c r="N66" s="115"/>
      <c r="O66" s="114"/>
      <c r="P66" s="1"/>
      <c r="Q66" s="1"/>
      <c r="R66" s="1"/>
      <c r="S66" s="114"/>
      <c r="T66" s="115"/>
      <c r="U66" s="1"/>
      <c r="V66" s="1"/>
      <c r="W66" s="116"/>
      <c r="X66" s="5"/>
    </row>
    <row r="67" spans="1:24" x14ac:dyDescent="0.2">
      <c r="A67" s="219" t="s">
        <v>138</v>
      </c>
      <c r="B67" s="1">
        <v>0</v>
      </c>
      <c r="C67" s="1">
        <v>0</v>
      </c>
      <c r="D67" s="1">
        <v>0</v>
      </c>
      <c r="E67" s="74"/>
      <c r="F67" s="1"/>
      <c r="G67" s="1"/>
      <c r="H67" s="1"/>
      <c r="I67" s="1"/>
      <c r="J67" s="1">
        <v>1</v>
      </c>
      <c r="K67" s="1"/>
      <c r="L67" s="1"/>
      <c r="M67" s="1"/>
      <c r="N67" s="115"/>
      <c r="O67" s="114"/>
      <c r="P67" s="1"/>
      <c r="Q67" s="1"/>
      <c r="R67" s="1"/>
      <c r="S67" s="114"/>
      <c r="T67" s="115"/>
      <c r="U67" s="1"/>
      <c r="V67" s="1"/>
      <c r="W67" s="116"/>
      <c r="X67" s="5"/>
    </row>
    <row r="68" spans="1:24" x14ac:dyDescent="0.2">
      <c r="A68" s="219" t="s">
        <v>139</v>
      </c>
      <c r="B68" s="1">
        <v>1</v>
      </c>
      <c r="C68" s="1">
        <v>1</v>
      </c>
      <c r="D68" s="1">
        <v>0</v>
      </c>
      <c r="E68" s="74"/>
      <c r="F68" s="1"/>
      <c r="G68" s="1"/>
      <c r="H68" s="1"/>
      <c r="I68" s="1"/>
      <c r="J68" s="1">
        <v>1</v>
      </c>
      <c r="K68" s="1"/>
      <c r="L68" s="1"/>
      <c r="M68" s="1"/>
      <c r="N68" s="115"/>
      <c r="O68" s="114"/>
      <c r="P68" s="1"/>
      <c r="Q68" s="1"/>
      <c r="R68" s="1"/>
      <c r="S68" s="114"/>
      <c r="T68" s="115"/>
      <c r="U68" s="1"/>
      <c r="V68" s="1">
        <v>1</v>
      </c>
      <c r="W68" s="116"/>
      <c r="X68" s="5"/>
    </row>
    <row r="69" spans="1:24" x14ac:dyDescent="0.2">
      <c r="A69" s="230" t="s">
        <v>140</v>
      </c>
      <c r="B69" s="1">
        <v>0</v>
      </c>
      <c r="C69" s="1">
        <v>0</v>
      </c>
      <c r="D69" s="1">
        <v>0</v>
      </c>
      <c r="E69" s="74"/>
      <c r="F69" s="1"/>
      <c r="G69" s="1"/>
      <c r="H69" s="1"/>
      <c r="I69" s="1"/>
      <c r="J69" s="1"/>
      <c r="K69" s="1">
        <v>1</v>
      </c>
      <c r="L69" s="1"/>
      <c r="M69" s="1"/>
      <c r="N69" s="115"/>
      <c r="O69" s="114"/>
      <c r="P69" s="1"/>
      <c r="Q69" s="1"/>
      <c r="R69" s="1"/>
      <c r="S69" s="114"/>
      <c r="T69" s="115"/>
      <c r="U69" s="1"/>
      <c r="V69" s="1"/>
      <c r="W69" s="116"/>
      <c r="X69" s="5"/>
    </row>
    <row r="70" spans="1:24" x14ac:dyDescent="0.2">
      <c r="A70" s="225" t="s">
        <v>143</v>
      </c>
      <c r="B70" s="1">
        <v>1</v>
      </c>
      <c r="C70" s="1">
        <v>0</v>
      </c>
      <c r="D70" s="1">
        <v>0</v>
      </c>
      <c r="E70" s="74"/>
      <c r="F70" s="1"/>
      <c r="G70" s="1"/>
      <c r="H70" s="1"/>
      <c r="I70" s="1">
        <v>1</v>
      </c>
      <c r="J70" s="1"/>
      <c r="K70" s="1"/>
      <c r="L70" s="1"/>
      <c r="M70" s="1"/>
      <c r="N70" s="115"/>
      <c r="O70" s="114"/>
      <c r="P70" s="1"/>
      <c r="Q70" s="1"/>
      <c r="R70" s="1"/>
      <c r="S70" s="114"/>
      <c r="T70" s="115"/>
      <c r="U70" s="1"/>
      <c r="V70" s="1"/>
      <c r="W70" s="116"/>
      <c r="X70" s="5"/>
    </row>
    <row r="71" spans="1:24" x14ac:dyDescent="0.2">
      <c r="A71" s="219" t="s">
        <v>129</v>
      </c>
      <c r="B71" s="1">
        <v>0</v>
      </c>
      <c r="C71" s="1">
        <v>0</v>
      </c>
      <c r="D71" s="1">
        <v>0</v>
      </c>
      <c r="E71" s="74"/>
      <c r="F71" s="1"/>
      <c r="G71" s="1"/>
      <c r="H71" s="1"/>
      <c r="I71" s="1"/>
      <c r="J71" s="1">
        <v>1</v>
      </c>
      <c r="K71" s="1"/>
      <c r="L71" s="1"/>
      <c r="M71" s="1"/>
      <c r="N71" s="115"/>
      <c r="O71" s="114"/>
      <c r="P71" s="1"/>
      <c r="Q71" s="1"/>
      <c r="R71" s="1"/>
      <c r="S71" s="114"/>
      <c r="T71" s="115"/>
      <c r="U71" s="1"/>
      <c r="V71" s="1"/>
      <c r="W71" s="116"/>
      <c r="X71" s="5"/>
    </row>
    <row r="72" spans="1:24" x14ac:dyDescent="0.2">
      <c r="A72" s="64"/>
      <c r="B72" s="40"/>
      <c r="C72" s="40"/>
      <c r="D72" s="40"/>
      <c r="E72" s="75"/>
      <c r="F72" s="40"/>
      <c r="G72" s="40"/>
      <c r="H72" s="40"/>
      <c r="I72" s="40"/>
      <c r="J72" s="40"/>
      <c r="K72" s="40"/>
      <c r="L72" s="40"/>
      <c r="M72" s="40"/>
      <c r="N72" s="118"/>
      <c r="O72" s="119"/>
      <c r="P72" s="40"/>
      <c r="Q72" s="40"/>
      <c r="R72" s="40"/>
      <c r="S72" s="119"/>
      <c r="T72" s="118"/>
      <c r="U72" s="40"/>
      <c r="V72" s="40"/>
      <c r="W72" s="120"/>
      <c r="X72" s="5"/>
    </row>
    <row r="73" spans="1:24" x14ac:dyDescent="0.2">
      <c r="A73" s="123" t="s">
        <v>24</v>
      </c>
      <c r="B73" s="37">
        <f t="shared" ref="B73:N73" si="2">SUM(B56:B72)</f>
        <v>20</v>
      </c>
      <c r="C73" s="37">
        <f t="shared" si="2"/>
        <v>8</v>
      </c>
      <c r="D73" s="37">
        <f t="shared" si="2"/>
        <v>5</v>
      </c>
      <c r="E73" s="37">
        <f t="shared" si="2"/>
        <v>0</v>
      </c>
      <c r="F73" s="37">
        <f t="shared" si="2"/>
        <v>0</v>
      </c>
      <c r="G73" s="37">
        <f t="shared" si="2"/>
        <v>0</v>
      </c>
      <c r="H73" s="37">
        <f t="shared" si="2"/>
        <v>4</v>
      </c>
      <c r="I73" s="37">
        <f t="shared" si="2"/>
        <v>10</v>
      </c>
      <c r="J73" s="37">
        <f t="shared" si="2"/>
        <v>8</v>
      </c>
      <c r="K73" s="37">
        <f t="shared" si="2"/>
        <v>2</v>
      </c>
      <c r="L73" s="37">
        <f t="shared" si="2"/>
        <v>1</v>
      </c>
      <c r="M73" s="37">
        <f t="shared" si="2"/>
        <v>0</v>
      </c>
      <c r="N73" s="37">
        <f t="shared" si="2"/>
        <v>1</v>
      </c>
      <c r="O73" s="17">
        <f>(D73+J73+K73+N73)/(B73+J73+K73+M73)</f>
        <v>0.53333333333333333</v>
      </c>
      <c r="P73" s="17">
        <f>($D73+$E73+($F73*2)+(G73*3))/$B73</f>
        <v>0.25</v>
      </c>
      <c r="Q73" s="17">
        <f>D73/B73</f>
        <v>0.25</v>
      </c>
      <c r="R73" s="37">
        <f>SUM(R56:R72)</f>
        <v>0</v>
      </c>
      <c r="S73" s="37">
        <f>SUM(S56:S72)</f>
        <v>0</v>
      </c>
      <c r="T73" s="37">
        <f>SUM(T56:T72)</f>
        <v>3</v>
      </c>
      <c r="U73" s="37">
        <f>SUM(U56:U72)</f>
        <v>1</v>
      </c>
      <c r="V73" s="37">
        <f>SUM(V56:V72)</f>
        <v>15</v>
      </c>
      <c r="W73" s="17">
        <f>(U73+V73)/(T73+U73+V73)</f>
        <v>0.84210526315789469</v>
      </c>
      <c r="X73" s="5"/>
    </row>
    <row r="75" spans="1:24" x14ac:dyDescent="0.2">
      <c r="A75" t="s">
        <v>114</v>
      </c>
    </row>
    <row r="76" spans="1:24" x14ac:dyDescent="0.2">
      <c r="A76" s="123" t="s">
        <v>73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24" x14ac:dyDescent="0.2">
      <c r="A77" s="106" t="s">
        <v>69</v>
      </c>
      <c r="B77" s="7" t="s">
        <v>43</v>
      </c>
      <c r="C77" s="7" t="s">
        <v>44</v>
      </c>
      <c r="D77" s="7" t="s">
        <v>45</v>
      </c>
      <c r="E77" s="7" t="s">
        <v>53</v>
      </c>
      <c r="F77" s="7" t="s">
        <v>47</v>
      </c>
      <c r="G77" s="7" t="s">
        <v>2</v>
      </c>
      <c r="H77" s="7" t="s">
        <v>3</v>
      </c>
      <c r="I77" s="7" t="s">
        <v>8</v>
      </c>
      <c r="J77" s="7" t="s">
        <v>9</v>
      </c>
      <c r="K77" s="7" t="s">
        <v>10</v>
      </c>
      <c r="L77" s="7" t="s">
        <v>48</v>
      </c>
      <c r="M77" s="7" t="s">
        <v>49</v>
      </c>
      <c r="N77" s="7" t="s">
        <v>50</v>
      </c>
      <c r="O77" s="7" t="s">
        <v>51</v>
      </c>
      <c r="P77" s="7" t="s">
        <v>1</v>
      </c>
      <c r="Q77" s="7" t="s">
        <v>74</v>
      </c>
    </row>
    <row r="78" spans="1:24" x14ac:dyDescent="0.2">
      <c r="A78" s="64"/>
      <c r="B78" s="37"/>
      <c r="C78" s="37"/>
      <c r="D78" s="37"/>
      <c r="E78" s="43"/>
      <c r="F78" s="38"/>
      <c r="G78" s="37"/>
      <c r="H78" s="37"/>
      <c r="I78" s="37"/>
      <c r="J78" s="37"/>
      <c r="K78" s="37"/>
      <c r="L78" s="37"/>
      <c r="M78" s="37"/>
      <c r="N78" s="37"/>
      <c r="O78" s="38"/>
      <c r="P78" s="37"/>
      <c r="Q78" s="37"/>
    </row>
    <row r="79" spans="1:24" x14ac:dyDescent="0.2">
      <c r="A79" s="64"/>
      <c r="B79" s="1"/>
      <c r="C79" s="1"/>
      <c r="D79" s="1"/>
      <c r="E79" s="74"/>
      <c r="F79" s="124"/>
      <c r="G79" s="1"/>
      <c r="H79" s="1"/>
      <c r="I79" s="1"/>
      <c r="J79" s="1"/>
      <c r="K79" s="1"/>
      <c r="L79" s="1"/>
      <c r="M79" s="1"/>
      <c r="N79" s="35"/>
      <c r="O79" s="1"/>
      <c r="P79" s="5"/>
      <c r="Q79" s="5"/>
    </row>
    <row r="80" spans="1:24" x14ac:dyDescent="0.2">
      <c r="A80" s="195"/>
      <c r="B80" s="1"/>
      <c r="C80" s="1"/>
      <c r="D80" s="1"/>
      <c r="E80" s="74"/>
      <c r="F80" s="124"/>
      <c r="G80" s="1"/>
      <c r="H80" s="1"/>
      <c r="I80" s="1"/>
      <c r="J80" s="1"/>
      <c r="K80" s="1"/>
      <c r="L80" s="1"/>
      <c r="M80" s="1"/>
      <c r="N80" s="1"/>
      <c r="O80" s="1"/>
      <c r="P80" s="5"/>
      <c r="Q80" s="5"/>
    </row>
    <row r="81" spans="1:17" x14ac:dyDescent="0.2">
      <c r="A81" s="68"/>
      <c r="B81" s="1"/>
      <c r="C81" s="1"/>
      <c r="D81" s="1"/>
      <c r="E81" s="74"/>
      <c r="F81" s="124"/>
      <c r="G81" s="1"/>
      <c r="H81" s="1"/>
      <c r="I81" s="1"/>
      <c r="J81" s="1"/>
      <c r="K81" s="1"/>
      <c r="L81" s="1"/>
      <c r="M81" s="1"/>
      <c r="N81" s="1"/>
      <c r="O81" s="1"/>
      <c r="P81" s="5"/>
      <c r="Q81" s="5"/>
    </row>
    <row r="82" spans="1:17" x14ac:dyDescent="0.2">
      <c r="A82" s="195"/>
      <c r="B82" s="1"/>
      <c r="C82" s="1"/>
      <c r="D82" s="1"/>
      <c r="E82" s="74"/>
      <c r="F82" s="124"/>
      <c r="G82" s="1"/>
      <c r="H82" s="1"/>
      <c r="I82" s="1"/>
      <c r="J82" s="1"/>
      <c r="K82" s="1"/>
      <c r="L82" s="1"/>
      <c r="M82" s="1"/>
      <c r="N82" s="1"/>
      <c r="O82" s="1"/>
      <c r="P82" s="5"/>
      <c r="Q82" s="5"/>
    </row>
    <row r="83" spans="1:17" x14ac:dyDescent="0.2">
      <c r="A83" s="84"/>
      <c r="B83" s="1"/>
      <c r="C83" s="1"/>
      <c r="D83" s="1"/>
      <c r="E83" s="74"/>
      <c r="F83" s="124"/>
      <c r="G83" s="1"/>
      <c r="H83" s="1"/>
      <c r="I83" s="114"/>
      <c r="J83" s="1"/>
      <c r="K83" s="1"/>
      <c r="L83" s="1"/>
      <c r="M83" s="1"/>
      <c r="N83" s="1"/>
      <c r="O83" s="1"/>
      <c r="P83" s="5"/>
      <c r="Q83" s="5"/>
    </row>
    <row r="84" spans="1:17" x14ac:dyDescent="0.2">
      <c r="A84" s="68"/>
      <c r="B84" s="1"/>
      <c r="C84" s="1"/>
      <c r="D84" s="1"/>
      <c r="E84" s="74"/>
      <c r="F84" s="124"/>
      <c r="G84" s="1"/>
      <c r="H84" s="1"/>
      <c r="I84" s="1"/>
      <c r="J84" s="1"/>
      <c r="K84" s="1"/>
      <c r="L84" s="1"/>
      <c r="M84" s="1"/>
      <c r="N84" s="1"/>
      <c r="O84" s="1"/>
      <c r="P84" s="5"/>
      <c r="Q84" s="5"/>
    </row>
    <row r="85" spans="1:17" x14ac:dyDescent="0.2">
      <c r="A85" s="67"/>
      <c r="B85" s="1"/>
      <c r="C85" s="1"/>
      <c r="D85" s="1"/>
      <c r="E85" s="74"/>
      <c r="F85" s="124"/>
      <c r="G85" s="1"/>
      <c r="H85" s="1"/>
      <c r="I85" s="1"/>
      <c r="J85" s="1"/>
      <c r="K85" s="1"/>
      <c r="L85" s="1"/>
      <c r="M85" s="1"/>
      <c r="N85" s="1"/>
      <c r="O85" s="1"/>
      <c r="P85" s="5"/>
      <c r="Q85" s="5"/>
    </row>
    <row r="86" spans="1:17" x14ac:dyDescent="0.2">
      <c r="A86" s="84"/>
      <c r="B86" s="14"/>
      <c r="C86" s="14"/>
      <c r="D86" s="14"/>
      <c r="E86" s="125"/>
      <c r="F86" s="126"/>
      <c r="G86" s="14"/>
      <c r="H86" s="14"/>
      <c r="I86" s="14"/>
      <c r="J86" s="14"/>
      <c r="K86" s="14"/>
      <c r="L86" s="14"/>
      <c r="M86" s="14"/>
      <c r="N86" s="14"/>
      <c r="O86" s="14"/>
      <c r="P86" s="128"/>
      <c r="Q86" s="128"/>
    </row>
    <row r="87" spans="1:17" x14ac:dyDescent="0.2">
      <c r="A87" s="68"/>
      <c r="B87" s="14"/>
      <c r="C87" s="14"/>
      <c r="D87" s="14"/>
      <c r="E87" s="125"/>
      <c r="F87" s="126"/>
      <c r="G87" s="14"/>
      <c r="H87" s="14"/>
      <c r="I87" s="14"/>
      <c r="J87" s="14"/>
      <c r="K87" s="14"/>
      <c r="L87" s="14"/>
      <c r="M87" s="14"/>
      <c r="N87" s="14"/>
      <c r="O87" s="14"/>
      <c r="P87" s="128"/>
      <c r="Q87" s="128"/>
    </row>
    <row r="88" spans="1:17" x14ac:dyDescent="0.2">
      <c r="A88" s="70"/>
      <c r="B88" s="14"/>
      <c r="C88" s="14"/>
      <c r="D88" s="14"/>
      <c r="E88" s="125"/>
      <c r="F88" s="126"/>
      <c r="G88" s="14"/>
      <c r="H88" s="14"/>
      <c r="I88" s="14"/>
      <c r="J88" s="14"/>
      <c r="K88" s="14"/>
      <c r="L88" s="14"/>
      <c r="M88" s="14"/>
      <c r="N88" s="14"/>
      <c r="O88" s="14"/>
      <c r="P88" s="128"/>
      <c r="Q88" s="128"/>
    </row>
    <row r="89" spans="1:17" x14ac:dyDescent="0.2">
      <c r="A89" s="70"/>
      <c r="B89" s="14"/>
      <c r="C89" s="14"/>
      <c r="D89" s="14"/>
      <c r="E89" s="125"/>
      <c r="F89" s="126"/>
      <c r="G89" s="14"/>
      <c r="H89" s="14"/>
      <c r="I89" s="14"/>
      <c r="J89" s="14"/>
      <c r="K89" s="14"/>
      <c r="L89" s="14"/>
      <c r="M89" s="14"/>
      <c r="N89" s="14"/>
      <c r="O89" s="14"/>
      <c r="P89" s="128"/>
      <c r="Q89" s="128"/>
    </row>
    <row r="90" spans="1:17" x14ac:dyDescent="0.2">
      <c r="A90" s="119"/>
      <c r="B90" s="129"/>
      <c r="C90" s="129"/>
      <c r="D90" s="129"/>
      <c r="E90" s="130"/>
      <c r="F90" s="131"/>
      <c r="G90" s="129"/>
      <c r="H90" s="129"/>
      <c r="I90" s="129"/>
      <c r="J90" s="129"/>
      <c r="K90" s="129"/>
      <c r="L90" s="129"/>
      <c r="M90" s="129"/>
      <c r="N90" s="129"/>
      <c r="O90" s="129"/>
      <c r="P90" s="76"/>
      <c r="Q90" s="76"/>
    </row>
    <row r="91" spans="1:17" x14ac:dyDescent="0.2">
      <c r="A91" s="121" t="s">
        <v>24</v>
      </c>
      <c r="B91" s="16">
        <f t="shared" ref="B91:M91" si="3">SUM(B78:B90)</f>
        <v>0</v>
      </c>
      <c r="C91" s="16">
        <f t="shared" si="3"/>
        <v>0</v>
      </c>
      <c r="D91" s="16">
        <f t="shared" si="3"/>
        <v>0</v>
      </c>
      <c r="E91" s="38">
        <f t="shared" si="3"/>
        <v>0</v>
      </c>
      <c r="F91" s="38">
        <f t="shared" si="3"/>
        <v>0</v>
      </c>
      <c r="G91" s="16">
        <f t="shared" si="3"/>
        <v>0</v>
      </c>
      <c r="H91" s="16">
        <f t="shared" si="3"/>
        <v>0</v>
      </c>
      <c r="I91" s="16">
        <f t="shared" si="3"/>
        <v>0</v>
      </c>
      <c r="J91" s="16">
        <f t="shared" si="3"/>
        <v>0</v>
      </c>
      <c r="K91" s="16">
        <f t="shared" si="3"/>
        <v>0</v>
      </c>
      <c r="L91" s="37">
        <f t="shared" si="3"/>
        <v>0</v>
      </c>
      <c r="M91" s="16">
        <f t="shared" si="3"/>
        <v>0</v>
      </c>
      <c r="N91" s="38" t="e">
        <f>(M91*7)/F91</f>
        <v>#DIV/0!</v>
      </c>
      <c r="O91" s="38" t="e">
        <f>SUM(H91+J91+K91)/F91</f>
        <v>#DIV/0!</v>
      </c>
      <c r="P91" s="16">
        <f>SUM(P78:P90)</f>
        <v>0</v>
      </c>
      <c r="Q91" s="16">
        <f>SUM(Q78:Q90)</f>
        <v>0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C764-CBA5-574F-8B7B-A9BA4520200D}">
  <dimension ref="A1:X61"/>
  <sheetViews>
    <sheetView workbookViewId="0">
      <pane ySplit="1080" activePane="bottomLeft"/>
      <selection pane="bottomLeft" activeCell="G49" sqref="G49"/>
    </sheetView>
  </sheetViews>
  <sheetFormatPr baseColWidth="10" defaultRowHeight="16" x14ac:dyDescent="0.2"/>
  <cols>
    <col min="1" max="1" width="16.6640625" bestFit="1" customWidth="1"/>
    <col min="2" max="2" width="3.33203125" bestFit="1" customWidth="1"/>
    <col min="3" max="4" width="3.1640625" bestFit="1" customWidth="1"/>
    <col min="5" max="5" width="4.33203125" customWidth="1"/>
    <col min="6" max="6" width="4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5.6640625" bestFit="1" customWidth="1"/>
    <col min="15" max="15" width="4.66406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2" width="3.1640625" bestFit="1" customWidth="1"/>
    <col min="23" max="23" width="6.5" bestFit="1" customWidth="1"/>
  </cols>
  <sheetData>
    <row r="1" spans="1:23" x14ac:dyDescent="0.2">
      <c r="A1" t="s">
        <v>105</v>
      </c>
    </row>
    <row r="2" spans="1:23" x14ac:dyDescent="0.2">
      <c r="A2" s="134" t="s">
        <v>69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70</v>
      </c>
      <c r="O2" s="7" t="s">
        <v>14</v>
      </c>
      <c r="P2" s="8" t="s">
        <v>71</v>
      </c>
      <c r="Q2" s="7" t="s">
        <v>72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8" t="s">
        <v>22</v>
      </c>
    </row>
    <row r="3" spans="1:23" x14ac:dyDescent="0.2">
      <c r="A3" s="63" t="s">
        <v>113</v>
      </c>
      <c r="B3" s="73">
        <v>1</v>
      </c>
      <c r="C3" s="73">
        <v>0</v>
      </c>
      <c r="D3" s="73">
        <v>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x14ac:dyDescent="0.2">
      <c r="A4" s="63" t="s">
        <v>123</v>
      </c>
      <c r="B4" s="5">
        <v>3</v>
      </c>
      <c r="C4" s="5">
        <v>0</v>
      </c>
      <c r="D4" s="5">
        <v>2</v>
      </c>
      <c r="E4" s="5"/>
      <c r="F4" s="5"/>
      <c r="G4" s="5"/>
      <c r="H4" s="5">
        <v>1</v>
      </c>
      <c r="I4" s="5"/>
      <c r="J4" s="5"/>
      <c r="K4" s="5"/>
      <c r="L4" s="5"/>
      <c r="M4" s="5"/>
      <c r="N4" s="5">
        <v>1</v>
      </c>
      <c r="O4" s="5"/>
      <c r="P4" s="5"/>
      <c r="Q4" s="5"/>
      <c r="R4" s="5"/>
      <c r="S4" s="5"/>
      <c r="T4" s="5"/>
      <c r="U4" s="5"/>
      <c r="V4" s="5">
        <v>9</v>
      </c>
      <c r="W4" s="5"/>
    </row>
    <row r="5" spans="1:23" x14ac:dyDescent="0.2">
      <c r="A5" s="64" t="s">
        <v>131</v>
      </c>
      <c r="B5" s="5">
        <v>2</v>
      </c>
      <c r="C5" s="5">
        <v>0</v>
      </c>
      <c r="D5" s="5"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v>1</v>
      </c>
      <c r="V5" s="5">
        <v>4</v>
      </c>
      <c r="W5" s="5"/>
    </row>
    <row r="6" spans="1:23" x14ac:dyDescent="0.2">
      <c r="A6" s="63"/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95"/>
      <c r="B7" s="196"/>
      <c r="C7" s="196"/>
      <c r="D7" s="196"/>
      <c r="E7" s="19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">
      <c r="A8" s="195"/>
      <c r="B8" s="196"/>
      <c r="C8" s="196"/>
      <c r="D8" s="196"/>
      <c r="E8" s="19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">
      <c r="A9" s="195"/>
      <c r="B9" s="196"/>
      <c r="C9" s="196"/>
      <c r="D9" s="196"/>
      <c r="E9" s="19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">
      <c r="A10" s="82"/>
      <c r="B10" s="196"/>
      <c r="C10" s="196"/>
      <c r="D10" s="196"/>
      <c r="E10" s="19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">
      <c r="A11" s="66"/>
      <c r="B11" s="196"/>
      <c r="C11" s="196"/>
      <c r="D11" s="196"/>
      <c r="E11" s="19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">
      <c r="A12" s="217"/>
      <c r="B12" s="196"/>
      <c r="C12" s="196"/>
      <c r="D12" s="196"/>
      <c r="E12" s="19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">
      <c r="A13" s="21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">
      <c r="A14" s="21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">
      <c r="A15" s="2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">
      <c r="A16" s="6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4" x14ac:dyDescent="0.2">
      <c r="A17" s="21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4" x14ac:dyDescent="0.2">
      <c r="A18" s="2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4" x14ac:dyDescent="0.2">
      <c r="A19" s="2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4" x14ac:dyDescent="0.2">
      <c r="A20" s="22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4" x14ac:dyDescent="0.2">
      <c r="A21" s="213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</row>
    <row r="22" spans="1:24" x14ac:dyDescent="0.2">
      <c r="A22" s="219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</row>
    <row r="23" spans="1:24" x14ac:dyDescent="0.2">
      <c r="A23" s="21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5"/>
      <c r="P23" s="15"/>
      <c r="Q23" s="15"/>
      <c r="R23" s="40"/>
      <c r="S23" s="40"/>
      <c r="T23" s="40"/>
      <c r="U23" s="40"/>
      <c r="V23" s="40"/>
      <c r="W23" s="40"/>
    </row>
    <row r="24" spans="1:24" x14ac:dyDescent="0.2">
      <c r="A24" s="121" t="s">
        <v>24</v>
      </c>
      <c r="B24" s="16">
        <f t="shared" ref="B24:N24" si="0">SUM(B3:B23)</f>
        <v>6</v>
      </c>
      <c r="C24" s="16">
        <f t="shared" si="0"/>
        <v>0</v>
      </c>
      <c r="D24" s="16">
        <f t="shared" si="0"/>
        <v>2</v>
      </c>
      <c r="E24" s="16">
        <f t="shared" si="0"/>
        <v>0</v>
      </c>
      <c r="F24" s="16">
        <f t="shared" si="0"/>
        <v>0</v>
      </c>
      <c r="G24" s="16">
        <f t="shared" si="0"/>
        <v>0</v>
      </c>
      <c r="H24" s="16">
        <f t="shared" si="0"/>
        <v>1</v>
      </c>
      <c r="I24" s="16">
        <f t="shared" si="0"/>
        <v>0</v>
      </c>
      <c r="J24" s="16">
        <f t="shared" si="0"/>
        <v>0</v>
      </c>
      <c r="K24" s="16">
        <f t="shared" si="0"/>
        <v>0</v>
      </c>
      <c r="L24" s="16">
        <f t="shared" si="0"/>
        <v>0</v>
      </c>
      <c r="M24" s="16">
        <f t="shared" si="0"/>
        <v>0</v>
      </c>
      <c r="N24" s="16">
        <f t="shared" si="0"/>
        <v>1</v>
      </c>
      <c r="O24" s="17">
        <f>(D24+J24+K24+N24)/(B24+J24+K24)</f>
        <v>0.5</v>
      </c>
      <c r="P24" s="17">
        <f>($D24+$E24+($F24*2)+(G24*3))/$B24</f>
        <v>0.33333333333333331</v>
      </c>
      <c r="Q24" s="17">
        <f>D24/B24</f>
        <v>0.33333333333333331</v>
      </c>
      <c r="R24" s="16">
        <f>SUM(R3:R23)</f>
        <v>0</v>
      </c>
      <c r="S24" s="16">
        <f>SUM(S3:S23)</f>
        <v>0</v>
      </c>
      <c r="T24" s="16">
        <f>SUM(T3:T23)</f>
        <v>0</v>
      </c>
      <c r="U24" s="16">
        <f>SUM(U3:U23)</f>
        <v>1</v>
      </c>
      <c r="V24" s="16">
        <f>SUM(V3:V23)</f>
        <v>13</v>
      </c>
      <c r="W24" s="17">
        <f>(U24+V24)/(T24+U24+V24)</f>
        <v>1</v>
      </c>
    </row>
    <row r="27" spans="1:24" x14ac:dyDescent="0.2">
      <c r="A27" t="s">
        <v>106</v>
      </c>
    </row>
    <row r="28" spans="1:24" x14ac:dyDescent="0.2">
      <c r="A28" s="106" t="s">
        <v>69</v>
      </c>
      <c r="B28" s="7" t="s">
        <v>1</v>
      </c>
      <c r="C28" s="7" t="s">
        <v>2</v>
      </c>
      <c r="D28" s="7" t="s">
        <v>3</v>
      </c>
      <c r="E28" s="7" t="s">
        <v>4</v>
      </c>
      <c r="F28" s="7" t="s">
        <v>5</v>
      </c>
      <c r="G28" s="7" t="s">
        <v>6</v>
      </c>
      <c r="H28" s="7" t="s">
        <v>7</v>
      </c>
      <c r="I28" s="7" t="s">
        <v>8</v>
      </c>
      <c r="J28" s="7" t="s">
        <v>9</v>
      </c>
      <c r="K28" s="7" t="s">
        <v>10</v>
      </c>
      <c r="L28" s="7" t="s">
        <v>11</v>
      </c>
      <c r="M28" s="7" t="s">
        <v>12</v>
      </c>
      <c r="N28" s="7" t="s">
        <v>70</v>
      </c>
      <c r="O28" s="7" t="s">
        <v>14</v>
      </c>
      <c r="P28" s="8" t="s">
        <v>71</v>
      </c>
      <c r="Q28" s="7" t="s">
        <v>72</v>
      </c>
      <c r="R28" s="106" t="s">
        <v>17</v>
      </c>
      <c r="S28" s="106" t="s">
        <v>18</v>
      </c>
      <c r="T28" s="106" t="s">
        <v>19</v>
      </c>
      <c r="U28" s="7" t="s">
        <v>20</v>
      </c>
      <c r="V28" s="7" t="s">
        <v>21</v>
      </c>
      <c r="W28" s="107" t="s">
        <v>22</v>
      </c>
      <c r="X28" s="108" t="s">
        <v>23</v>
      </c>
    </row>
    <row r="29" spans="1:24" x14ac:dyDescent="0.2">
      <c r="A29" s="67"/>
      <c r="B29" s="37"/>
      <c r="C29" s="37"/>
      <c r="D29" s="37"/>
      <c r="E29" s="43"/>
      <c r="F29" s="37"/>
      <c r="G29" s="37"/>
      <c r="H29" s="37"/>
      <c r="I29" s="37"/>
      <c r="J29" s="37"/>
      <c r="K29" s="37"/>
      <c r="L29" s="37"/>
      <c r="M29" s="37"/>
      <c r="N29" s="109"/>
      <c r="O29" s="110"/>
      <c r="P29" s="37"/>
      <c r="Q29" s="37"/>
      <c r="R29" s="37"/>
      <c r="S29" s="111"/>
      <c r="T29" s="109"/>
      <c r="U29" s="73"/>
      <c r="V29" s="73"/>
      <c r="W29" s="112"/>
      <c r="X29" s="73"/>
    </row>
    <row r="30" spans="1:24" x14ac:dyDescent="0.2">
      <c r="A30" s="219"/>
      <c r="B30" s="1"/>
      <c r="C30" s="1"/>
      <c r="D30" s="1"/>
      <c r="E30" s="74"/>
      <c r="F30" s="1"/>
      <c r="G30" s="1"/>
      <c r="H30" s="1"/>
      <c r="I30" s="1"/>
      <c r="J30" s="1"/>
      <c r="K30" s="1"/>
      <c r="L30" s="1"/>
      <c r="M30" s="1"/>
      <c r="N30" s="113"/>
      <c r="O30" s="114"/>
      <c r="P30" s="45"/>
      <c r="Q30" s="1"/>
      <c r="R30" s="1"/>
      <c r="S30" s="114"/>
      <c r="T30" s="115"/>
      <c r="U30" s="1"/>
      <c r="V30" s="1"/>
      <c r="W30" s="67"/>
      <c r="X30" s="5"/>
    </row>
    <row r="31" spans="1:24" x14ac:dyDescent="0.2">
      <c r="A31" s="219"/>
      <c r="B31" s="1"/>
      <c r="C31" s="1"/>
      <c r="D31" s="1"/>
      <c r="E31" s="74"/>
      <c r="F31" s="1"/>
      <c r="G31" s="1"/>
      <c r="H31" s="1"/>
      <c r="I31" s="1"/>
      <c r="J31" s="1"/>
      <c r="K31" s="1"/>
      <c r="L31" s="1"/>
      <c r="M31" s="1"/>
      <c r="N31" s="115"/>
      <c r="O31" s="114"/>
      <c r="P31" s="1"/>
      <c r="Q31" s="1"/>
      <c r="R31" s="1"/>
      <c r="S31" s="114"/>
      <c r="T31" s="115"/>
      <c r="U31" s="1"/>
      <c r="V31" s="1"/>
      <c r="W31" s="67"/>
      <c r="X31" s="5"/>
    </row>
    <row r="32" spans="1:24" x14ac:dyDescent="0.2">
      <c r="A32" s="216"/>
      <c r="B32" s="1"/>
      <c r="C32" s="1"/>
      <c r="D32" s="1"/>
      <c r="E32" s="74"/>
      <c r="F32" s="1"/>
      <c r="G32" s="1"/>
      <c r="H32" s="1"/>
      <c r="I32" s="1"/>
      <c r="J32" s="1"/>
      <c r="K32" s="1"/>
      <c r="L32" s="1"/>
      <c r="M32" s="1"/>
      <c r="N32" s="115"/>
      <c r="O32" s="114"/>
      <c r="P32" s="1"/>
      <c r="Q32" s="1"/>
      <c r="R32" s="1"/>
      <c r="S32" s="114"/>
      <c r="T32" s="115"/>
      <c r="U32" s="1"/>
      <c r="V32" s="1"/>
      <c r="W32" s="67"/>
      <c r="X32" s="5"/>
    </row>
    <row r="33" spans="1:24" x14ac:dyDescent="0.2">
      <c r="A33" s="225"/>
      <c r="B33" s="1"/>
      <c r="C33" s="1"/>
      <c r="D33" s="1"/>
      <c r="E33" s="74"/>
      <c r="F33" s="1"/>
      <c r="G33" s="1"/>
      <c r="H33" s="1"/>
      <c r="I33" s="1"/>
      <c r="J33" s="1"/>
      <c r="K33" s="1"/>
      <c r="L33" s="1"/>
      <c r="M33" s="1"/>
      <c r="N33" s="115"/>
      <c r="O33" s="114"/>
      <c r="P33" s="1"/>
      <c r="Q33" s="1"/>
      <c r="R33" s="1"/>
      <c r="S33" s="114"/>
      <c r="T33" s="115"/>
      <c r="U33" s="1"/>
      <c r="V33" s="1"/>
      <c r="W33" s="67"/>
      <c r="X33" s="5"/>
    </row>
    <row r="34" spans="1:24" x14ac:dyDescent="0.2">
      <c r="A34" s="230"/>
      <c r="B34" s="1"/>
      <c r="C34" s="1"/>
      <c r="D34" s="1"/>
      <c r="E34" s="74"/>
      <c r="F34" s="1"/>
      <c r="G34" s="1"/>
      <c r="H34" s="1"/>
      <c r="I34" s="1"/>
      <c r="J34" s="1"/>
      <c r="K34" s="1"/>
      <c r="L34" s="1"/>
      <c r="M34" s="1"/>
      <c r="N34" s="115"/>
      <c r="O34" s="114"/>
      <c r="P34" s="1"/>
      <c r="Q34" s="1"/>
      <c r="R34" s="1"/>
      <c r="S34" s="114"/>
      <c r="T34" s="115"/>
      <c r="U34" s="1"/>
      <c r="V34" s="1"/>
      <c r="W34" s="67"/>
      <c r="X34" s="5"/>
    </row>
    <row r="35" spans="1:24" x14ac:dyDescent="0.2">
      <c r="A35" s="219"/>
      <c r="B35" s="1"/>
      <c r="C35" s="1"/>
      <c r="D35" s="1"/>
      <c r="E35" s="74"/>
      <c r="F35" s="1"/>
      <c r="G35" s="1"/>
      <c r="H35" s="1"/>
      <c r="I35" s="1"/>
      <c r="J35" s="1"/>
      <c r="K35" s="1"/>
      <c r="L35" s="1"/>
      <c r="M35" s="1"/>
      <c r="N35" s="115"/>
      <c r="O35" s="114"/>
      <c r="P35" s="1"/>
      <c r="Q35" s="1"/>
      <c r="R35" s="1"/>
      <c r="S35" s="114"/>
      <c r="T35" s="115"/>
      <c r="U35" s="1"/>
      <c r="V35" s="1"/>
      <c r="W35" s="67"/>
      <c r="X35" s="5"/>
    </row>
    <row r="36" spans="1:24" x14ac:dyDescent="0.2">
      <c r="A36" s="65"/>
      <c r="B36" s="1"/>
      <c r="C36" s="1"/>
      <c r="D36" s="1"/>
      <c r="E36" s="74"/>
      <c r="F36" s="1"/>
      <c r="G36" s="1"/>
      <c r="H36" s="1"/>
      <c r="I36" s="1"/>
      <c r="J36" s="1"/>
      <c r="K36" s="1"/>
      <c r="L36" s="1"/>
      <c r="M36" s="1"/>
      <c r="N36" s="115"/>
      <c r="O36" s="114"/>
      <c r="P36" s="1"/>
      <c r="Q36" s="1"/>
      <c r="R36" s="1"/>
      <c r="S36" s="114"/>
      <c r="T36" s="115"/>
      <c r="U36" s="1"/>
      <c r="V36" s="1"/>
      <c r="W36" s="116"/>
      <c r="X36" s="5"/>
    </row>
    <row r="37" spans="1:24" x14ac:dyDescent="0.2">
      <c r="A37" s="65"/>
      <c r="B37" s="1"/>
      <c r="C37" s="1"/>
      <c r="D37" s="1"/>
      <c r="E37" s="74"/>
      <c r="F37" s="1"/>
      <c r="G37" s="1"/>
      <c r="H37" s="1"/>
      <c r="I37" s="1"/>
      <c r="J37" s="1"/>
      <c r="K37" s="1"/>
      <c r="L37" s="1"/>
      <c r="M37" s="1"/>
      <c r="N37" s="115"/>
      <c r="O37" s="114"/>
      <c r="P37" s="1"/>
      <c r="Q37" s="1"/>
      <c r="R37" s="1"/>
      <c r="S37" s="114"/>
      <c r="T37" s="115"/>
      <c r="U37" s="1"/>
      <c r="V37" s="1"/>
      <c r="W37" s="116"/>
      <c r="X37" s="5"/>
    </row>
    <row r="38" spans="1:24" x14ac:dyDescent="0.2">
      <c r="A38" s="117"/>
      <c r="B38" s="1"/>
      <c r="C38" s="1"/>
      <c r="D38" s="1"/>
      <c r="E38" s="74"/>
      <c r="F38" s="1"/>
      <c r="G38" s="1"/>
      <c r="H38" s="1"/>
      <c r="I38" s="1"/>
      <c r="J38" s="1"/>
      <c r="K38" s="1"/>
      <c r="L38" s="1"/>
      <c r="M38" s="1"/>
      <c r="N38" s="115"/>
      <c r="O38" s="114"/>
      <c r="P38" s="1"/>
      <c r="Q38" s="1"/>
      <c r="R38" s="1"/>
      <c r="S38" s="114"/>
      <c r="T38" s="115"/>
      <c r="U38" s="1"/>
      <c r="V38" s="1"/>
      <c r="W38" s="116"/>
      <c r="X38" s="5"/>
    </row>
    <row r="39" spans="1:24" x14ac:dyDescent="0.2">
      <c r="A39" s="65"/>
      <c r="B39" s="1"/>
      <c r="C39" s="1"/>
      <c r="D39" s="1"/>
      <c r="E39" s="74"/>
      <c r="F39" s="1"/>
      <c r="G39" s="1"/>
      <c r="H39" s="1"/>
      <c r="I39" s="1"/>
      <c r="J39" s="1"/>
      <c r="K39" s="1"/>
      <c r="L39" s="1"/>
      <c r="M39" s="1"/>
      <c r="N39" s="115"/>
      <c r="O39" s="114"/>
      <c r="P39" s="1"/>
      <c r="Q39" s="1"/>
      <c r="R39" s="1"/>
      <c r="S39" s="114"/>
      <c r="T39" s="115"/>
      <c r="U39" s="1"/>
      <c r="V39" s="1"/>
      <c r="W39" s="116"/>
      <c r="X39" s="5"/>
    </row>
    <row r="40" spans="1:24" x14ac:dyDescent="0.2">
      <c r="A40" s="63"/>
      <c r="B40" s="1"/>
      <c r="C40" s="1"/>
      <c r="D40" s="1"/>
      <c r="E40" s="74"/>
      <c r="F40" s="1"/>
      <c r="G40" s="1"/>
      <c r="H40" s="1"/>
      <c r="I40" s="1"/>
      <c r="J40" s="1"/>
      <c r="K40" s="1"/>
      <c r="L40" s="1"/>
      <c r="M40" s="1"/>
      <c r="N40" s="115"/>
      <c r="O40" s="114"/>
      <c r="P40" s="1"/>
      <c r="Q40" s="1"/>
      <c r="R40" s="1"/>
      <c r="S40" s="114"/>
      <c r="T40" s="115"/>
      <c r="U40" s="1"/>
      <c r="V40" s="1"/>
      <c r="W40" s="116"/>
      <c r="X40" s="5"/>
    </row>
    <row r="41" spans="1:24" x14ac:dyDescent="0.2">
      <c r="A41" s="66"/>
      <c r="B41" s="1"/>
      <c r="C41" s="1"/>
      <c r="D41" s="1"/>
      <c r="E41" s="74"/>
      <c r="F41" s="1"/>
      <c r="G41" s="1"/>
      <c r="H41" s="1"/>
      <c r="I41" s="1"/>
      <c r="J41" s="1"/>
      <c r="K41" s="1"/>
      <c r="L41" s="1"/>
      <c r="M41" s="1"/>
      <c r="N41" s="115"/>
      <c r="O41" s="114"/>
      <c r="P41" s="1"/>
      <c r="Q41" s="1"/>
      <c r="R41" s="1"/>
      <c r="S41" s="114"/>
      <c r="T41" s="115"/>
      <c r="U41" s="1"/>
      <c r="V41" s="1"/>
      <c r="W41" s="116"/>
      <c r="X41" s="5"/>
    </row>
    <row r="42" spans="1:24" x14ac:dyDescent="0.2">
      <c r="A42" s="64"/>
      <c r="B42" s="40"/>
      <c r="C42" s="40"/>
      <c r="D42" s="40"/>
      <c r="E42" s="75"/>
      <c r="F42" s="40"/>
      <c r="G42" s="40"/>
      <c r="H42" s="40"/>
      <c r="I42" s="40"/>
      <c r="J42" s="40"/>
      <c r="K42" s="40"/>
      <c r="L42" s="40"/>
      <c r="M42" s="40"/>
      <c r="N42" s="118"/>
      <c r="O42" s="119"/>
      <c r="P42" s="40"/>
      <c r="Q42" s="40"/>
      <c r="R42" s="40"/>
      <c r="S42" s="119"/>
      <c r="T42" s="118"/>
      <c r="U42" s="40"/>
      <c r="V42" s="40"/>
      <c r="W42" s="120"/>
      <c r="X42" s="5"/>
    </row>
    <row r="43" spans="1:24" x14ac:dyDescent="0.2">
      <c r="A43" s="123" t="s">
        <v>24</v>
      </c>
      <c r="B43" s="37">
        <f t="shared" ref="B43:N43" si="1">SUM(B29:B42)</f>
        <v>0</v>
      </c>
      <c r="C43" s="37">
        <f t="shared" si="1"/>
        <v>0</v>
      </c>
      <c r="D43" s="37">
        <f t="shared" si="1"/>
        <v>0</v>
      </c>
      <c r="E43" s="37">
        <f t="shared" si="1"/>
        <v>0</v>
      </c>
      <c r="F43" s="37">
        <f t="shared" si="1"/>
        <v>0</v>
      </c>
      <c r="G43" s="37">
        <f t="shared" si="1"/>
        <v>0</v>
      </c>
      <c r="H43" s="37">
        <f t="shared" si="1"/>
        <v>0</v>
      </c>
      <c r="I43" s="37">
        <f t="shared" si="1"/>
        <v>0</v>
      </c>
      <c r="J43" s="37">
        <f t="shared" si="1"/>
        <v>0</v>
      </c>
      <c r="K43" s="37">
        <f t="shared" si="1"/>
        <v>0</v>
      </c>
      <c r="L43" s="37">
        <f t="shared" si="1"/>
        <v>0</v>
      </c>
      <c r="M43" s="37">
        <f t="shared" si="1"/>
        <v>0</v>
      </c>
      <c r="N43" s="37">
        <f t="shared" si="1"/>
        <v>0</v>
      </c>
      <c r="O43" s="17" t="e">
        <f>(D43+J43+K43+N43)/(B43+J43+K43+M43)</f>
        <v>#DIV/0!</v>
      </c>
      <c r="P43" s="17" t="e">
        <f>($D43+$E43+($F43*2)+(G43*3))/$B43</f>
        <v>#DIV/0!</v>
      </c>
      <c r="Q43" s="17" t="e">
        <f>D43/B43</f>
        <v>#DIV/0!</v>
      </c>
      <c r="R43" s="37">
        <f>SUM(R29:R42)</f>
        <v>0</v>
      </c>
      <c r="S43" s="37">
        <f>SUM(S29:S42)</f>
        <v>0</v>
      </c>
      <c r="T43" s="37">
        <f>SUM(T29:T42)</f>
        <v>0</v>
      </c>
      <c r="U43" s="37">
        <f>SUM(U29:U42)</f>
        <v>0</v>
      </c>
      <c r="V43" s="37">
        <f>SUM(V29:V42)</f>
        <v>0</v>
      </c>
      <c r="W43" s="17" t="e">
        <f>(U43+V43)/(T43+U43+V43)</f>
        <v>#DIV/0!</v>
      </c>
      <c r="X43" s="5"/>
    </row>
    <row r="45" spans="1:24" x14ac:dyDescent="0.2">
      <c r="A45" t="s">
        <v>107</v>
      </c>
    </row>
    <row r="46" spans="1:24" x14ac:dyDescent="0.2">
      <c r="A46" s="123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4" x14ac:dyDescent="0.2">
      <c r="A47" s="106" t="s">
        <v>69</v>
      </c>
      <c r="B47" s="7" t="s">
        <v>43</v>
      </c>
      <c r="C47" s="7" t="s">
        <v>44</v>
      </c>
      <c r="D47" s="7" t="s">
        <v>45</v>
      </c>
      <c r="E47" s="7" t="s">
        <v>53</v>
      </c>
      <c r="F47" s="7" t="s">
        <v>47</v>
      </c>
      <c r="G47" s="7" t="s">
        <v>2</v>
      </c>
      <c r="H47" s="7" t="s">
        <v>3</v>
      </c>
      <c r="I47" s="7" t="s">
        <v>8</v>
      </c>
      <c r="J47" s="7" t="s">
        <v>9</v>
      </c>
      <c r="K47" s="7" t="s">
        <v>10</v>
      </c>
      <c r="L47" s="7" t="s">
        <v>48</v>
      </c>
      <c r="M47" s="7" t="s">
        <v>49</v>
      </c>
      <c r="N47" s="7" t="s">
        <v>50</v>
      </c>
      <c r="O47" s="7" t="s">
        <v>51</v>
      </c>
      <c r="P47" s="7" t="s">
        <v>1</v>
      </c>
      <c r="Q47" s="7" t="s">
        <v>74</v>
      </c>
    </row>
    <row r="48" spans="1:24" x14ac:dyDescent="0.2">
      <c r="A48" s="64" t="s">
        <v>123</v>
      </c>
      <c r="B48" s="37">
        <v>1</v>
      </c>
      <c r="C48" s="37"/>
      <c r="D48" s="37"/>
      <c r="E48" s="37"/>
      <c r="F48" s="37">
        <v>1</v>
      </c>
      <c r="G48" s="37">
        <v>0</v>
      </c>
      <c r="H48" s="37"/>
      <c r="I48" s="37">
        <v>0</v>
      </c>
      <c r="J48" s="37">
        <v>1</v>
      </c>
      <c r="K48" s="37"/>
      <c r="L48" s="37"/>
      <c r="M48" s="37"/>
      <c r="N48" s="37"/>
      <c r="O48" s="38"/>
      <c r="P48" s="37">
        <v>4</v>
      </c>
      <c r="Q48" s="37">
        <v>18</v>
      </c>
    </row>
    <row r="49" spans="1:17" x14ac:dyDescent="0.2">
      <c r="A49" s="213" t="s">
        <v>132</v>
      </c>
      <c r="B49" s="1">
        <v>1</v>
      </c>
      <c r="C49" s="1">
        <v>1</v>
      </c>
      <c r="D49" s="1"/>
      <c r="E49" s="1"/>
      <c r="F49" s="1">
        <v>3</v>
      </c>
      <c r="G49" s="1">
        <v>1</v>
      </c>
      <c r="H49" s="1">
        <v>2</v>
      </c>
      <c r="I49" s="1">
        <v>2</v>
      </c>
      <c r="J49" s="1">
        <v>0</v>
      </c>
      <c r="K49" s="1"/>
      <c r="L49" s="1"/>
      <c r="M49" s="1">
        <v>0</v>
      </c>
      <c r="N49" s="35"/>
      <c r="O49" s="1"/>
      <c r="P49" s="5">
        <v>11</v>
      </c>
      <c r="Q49" s="5">
        <v>41</v>
      </c>
    </row>
    <row r="50" spans="1:17" x14ac:dyDescent="0.2">
      <c r="A50" s="2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5"/>
      <c r="Q50" s="5"/>
    </row>
    <row r="51" spans="1:17" x14ac:dyDescent="0.2">
      <c r="A51" s="2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"/>
      <c r="Q51" s="5"/>
    </row>
    <row r="52" spans="1:17" x14ac:dyDescent="0.2">
      <c r="A52" s="22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"/>
      <c r="Q52" s="5"/>
    </row>
    <row r="53" spans="1:17" x14ac:dyDescent="0.2">
      <c r="A53" s="84"/>
      <c r="B53" s="1"/>
      <c r="C53" s="1"/>
      <c r="D53" s="1"/>
      <c r="E53" s="1"/>
      <c r="F53" s="1"/>
      <c r="G53" s="1"/>
      <c r="H53" s="1"/>
      <c r="I53" s="114"/>
      <c r="J53" s="1"/>
      <c r="K53" s="1"/>
      <c r="L53" s="1"/>
      <c r="M53" s="1"/>
      <c r="N53" s="1"/>
      <c r="O53" s="1"/>
      <c r="P53" s="5"/>
      <c r="Q53" s="5"/>
    </row>
    <row r="54" spans="1:17" x14ac:dyDescent="0.2">
      <c r="A54" s="6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"/>
      <c r="Q54" s="5"/>
    </row>
    <row r="55" spans="1:17" x14ac:dyDescent="0.2">
      <c r="A55" s="6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"/>
      <c r="Q55" s="5"/>
    </row>
    <row r="56" spans="1:17" x14ac:dyDescent="0.2">
      <c r="A56" s="8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28"/>
      <c r="Q56" s="128"/>
    </row>
    <row r="57" spans="1:17" x14ac:dyDescent="0.2">
      <c r="A57" s="6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28"/>
      <c r="Q57" s="128"/>
    </row>
    <row r="58" spans="1:17" x14ac:dyDescent="0.2">
      <c r="A58" s="70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28"/>
      <c r="Q58" s="128"/>
    </row>
    <row r="59" spans="1:17" x14ac:dyDescent="0.2">
      <c r="A59" s="70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28"/>
      <c r="Q59" s="128"/>
    </row>
    <row r="60" spans="1:17" x14ac:dyDescent="0.2">
      <c r="A60" s="11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76"/>
      <c r="Q60" s="76"/>
    </row>
    <row r="61" spans="1:17" x14ac:dyDescent="0.2">
      <c r="A61" s="121" t="s">
        <v>24</v>
      </c>
      <c r="B61" s="16">
        <f t="shared" ref="B61:M61" si="2">SUM(B48:B60)</f>
        <v>2</v>
      </c>
      <c r="C61" s="16">
        <f t="shared" si="2"/>
        <v>1</v>
      </c>
      <c r="D61" s="16">
        <f t="shared" si="2"/>
        <v>0</v>
      </c>
      <c r="E61" s="38">
        <f t="shared" si="2"/>
        <v>0</v>
      </c>
      <c r="F61" s="38">
        <f t="shared" si="2"/>
        <v>4</v>
      </c>
      <c r="G61" s="16">
        <f t="shared" si="2"/>
        <v>1</v>
      </c>
      <c r="H61" s="16">
        <f t="shared" si="2"/>
        <v>2</v>
      </c>
      <c r="I61" s="16">
        <f t="shared" si="2"/>
        <v>2</v>
      </c>
      <c r="J61" s="16">
        <f t="shared" si="2"/>
        <v>1</v>
      </c>
      <c r="K61" s="16">
        <f t="shared" si="2"/>
        <v>0</v>
      </c>
      <c r="L61" s="37">
        <f t="shared" si="2"/>
        <v>0</v>
      </c>
      <c r="M61" s="16">
        <f t="shared" si="2"/>
        <v>0</v>
      </c>
      <c r="N61" s="38">
        <f>(M61*7)/F61</f>
        <v>0</v>
      </c>
      <c r="O61" s="38">
        <f>SUM(H61+J61+K61)/F61</f>
        <v>0.75</v>
      </c>
      <c r="P61" s="16">
        <f>SUM(P48:P60)</f>
        <v>15</v>
      </c>
      <c r="Q61" s="16">
        <f>SUM(Q48:Q60)</f>
        <v>59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19AB-F0CA-6E4B-A0CF-80A9321F416D}">
  <dimension ref="A1:X95"/>
  <sheetViews>
    <sheetView workbookViewId="0">
      <pane ySplit="1400" topLeftCell="A93" activePane="bottomLeft"/>
      <selection activeCell="A2" sqref="A2"/>
      <selection pane="bottomLeft" activeCell="W78" sqref="W78"/>
    </sheetView>
  </sheetViews>
  <sheetFormatPr baseColWidth="10" defaultRowHeight="16" x14ac:dyDescent="0.2"/>
  <cols>
    <col min="1" max="1" width="17" bestFit="1" customWidth="1"/>
    <col min="2" max="2" width="3.33203125" bestFit="1" customWidth="1"/>
    <col min="3" max="3" width="2.6640625" bestFit="1" customWidth="1"/>
    <col min="4" max="5" width="3.1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4" width="5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1" width="3.1640625" bestFit="1" customWidth="1"/>
    <col min="22" max="22" width="3.5" bestFit="1" customWidth="1"/>
    <col min="23" max="23" width="6.5" bestFit="1" customWidth="1"/>
    <col min="24" max="24" width="5.6640625" bestFit="1" customWidth="1"/>
  </cols>
  <sheetData>
    <row r="1" spans="1:24" x14ac:dyDescent="0.2">
      <c r="A1" t="s">
        <v>93</v>
      </c>
    </row>
    <row r="3" spans="1:24" x14ac:dyDescent="0.2">
      <c r="A3" s="77" t="s">
        <v>69</v>
      </c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12</v>
      </c>
      <c r="N3" s="78" t="s">
        <v>70</v>
      </c>
      <c r="O3" s="78" t="s">
        <v>14</v>
      </c>
      <c r="P3" s="79" t="s">
        <v>71</v>
      </c>
      <c r="Q3" s="78" t="s">
        <v>72</v>
      </c>
      <c r="R3" s="78" t="s">
        <v>17</v>
      </c>
      <c r="S3" s="78" t="s">
        <v>18</v>
      </c>
      <c r="T3" s="78" t="s">
        <v>19</v>
      </c>
      <c r="U3" s="78" t="s">
        <v>20</v>
      </c>
      <c r="V3" s="78" t="s">
        <v>21</v>
      </c>
      <c r="W3" s="79" t="s">
        <v>22</v>
      </c>
      <c r="X3" s="80" t="s">
        <v>23</v>
      </c>
    </row>
    <row r="4" spans="1:24" x14ac:dyDescent="0.2">
      <c r="A4" s="64" t="s">
        <v>113</v>
      </c>
      <c r="B4" s="81">
        <v>3</v>
      </c>
      <c r="C4" s="81">
        <v>1</v>
      </c>
      <c r="D4" s="81">
        <v>1</v>
      </c>
      <c r="E4" s="81">
        <v>1</v>
      </c>
      <c r="F4" s="81"/>
      <c r="G4" s="81"/>
      <c r="H4" s="81">
        <v>1</v>
      </c>
      <c r="I4" s="81">
        <v>1</v>
      </c>
      <c r="J4" s="81">
        <v>1</v>
      </c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>
        <v>2</v>
      </c>
      <c r="W4" s="81"/>
      <c r="X4" s="81"/>
    </row>
    <row r="5" spans="1:24" x14ac:dyDescent="0.2">
      <c r="A5" s="215" t="s">
        <v>116</v>
      </c>
      <c r="B5" s="81">
        <v>4</v>
      </c>
      <c r="C5" s="81">
        <v>0</v>
      </c>
      <c r="D5" s="81">
        <v>1</v>
      </c>
      <c r="E5" s="81"/>
      <c r="F5" s="81"/>
      <c r="G5" s="81"/>
      <c r="H5" s="81">
        <v>2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>
        <v>1</v>
      </c>
      <c r="U5" s="81">
        <v>1</v>
      </c>
      <c r="V5" s="81"/>
      <c r="W5" s="81"/>
      <c r="X5" s="81"/>
    </row>
    <row r="6" spans="1:24" x14ac:dyDescent="0.2">
      <c r="A6" s="218" t="s">
        <v>118</v>
      </c>
      <c r="B6" s="81">
        <v>3</v>
      </c>
      <c r="C6" s="81">
        <v>0</v>
      </c>
      <c r="D6" s="81">
        <v>1</v>
      </c>
      <c r="E6" s="81">
        <v>1</v>
      </c>
      <c r="F6" s="81"/>
      <c r="G6" s="81"/>
      <c r="H6" s="81">
        <v>2</v>
      </c>
      <c r="I6" s="81">
        <v>2</v>
      </c>
      <c r="J6" s="81">
        <v>1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>
        <v>1</v>
      </c>
      <c r="W6" s="81"/>
      <c r="X6" s="81"/>
    </row>
    <row r="7" spans="1:24" x14ac:dyDescent="0.2">
      <c r="A7" s="215" t="s">
        <v>119</v>
      </c>
      <c r="B7" s="81">
        <v>4</v>
      </c>
      <c r="C7" s="81">
        <v>0</v>
      </c>
      <c r="D7" s="81">
        <v>0</v>
      </c>
      <c r="E7" s="81"/>
      <c r="F7" s="81"/>
      <c r="G7" s="81"/>
      <c r="H7" s="81"/>
      <c r="I7" s="81">
        <v>1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x14ac:dyDescent="0.2">
      <c r="A8" s="222" t="s">
        <v>121</v>
      </c>
      <c r="B8" s="81">
        <v>3</v>
      </c>
      <c r="C8" s="81">
        <v>0</v>
      </c>
      <c r="D8" s="81">
        <v>1</v>
      </c>
      <c r="E8" s="81"/>
      <c r="F8" s="81"/>
      <c r="G8" s="81"/>
      <c r="H8" s="81">
        <v>1</v>
      </c>
      <c r="I8" s="81">
        <v>2</v>
      </c>
      <c r="J8" s="81"/>
      <c r="K8" s="81"/>
      <c r="L8" s="81"/>
      <c r="M8" s="81"/>
      <c r="N8" s="81"/>
      <c r="O8" s="81"/>
      <c r="P8" s="81"/>
      <c r="Q8" s="81"/>
      <c r="R8" s="81"/>
      <c r="S8" s="81">
        <v>1</v>
      </c>
      <c r="T8" s="81"/>
      <c r="U8" s="81">
        <v>2</v>
      </c>
      <c r="V8" s="81"/>
      <c r="W8" s="81"/>
      <c r="X8" s="81"/>
    </row>
    <row r="9" spans="1:24" x14ac:dyDescent="0.2">
      <c r="A9" s="215" t="s">
        <v>124</v>
      </c>
      <c r="B9" s="81">
        <v>2</v>
      </c>
      <c r="C9" s="81">
        <v>0</v>
      </c>
      <c r="D9" s="81">
        <v>0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>
        <v>4</v>
      </c>
      <c r="V9" s="81"/>
      <c r="W9" s="81"/>
      <c r="X9" s="81"/>
    </row>
    <row r="10" spans="1:24" x14ac:dyDescent="0.2">
      <c r="A10" s="215" t="s">
        <v>125</v>
      </c>
      <c r="B10" s="81">
        <v>3</v>
      </c>
      <c r="C10" s="81">
        <v>0</v>
      </c>
      <c r="D10" s="81">
        <v>1</v>
      </c>
      <c r="E10" s="81"/>
      <c r="F10" s="81"/>
      <c r="G10" s="81"/>
      <c r="H10" s="81"/>
      <c r="I10" s="81"/>
      <c r="J10" s="81"/>
      <c r="K10" s="81">
        <v>1</v>
      </c>
      <c r="L10" s="81"/>
      <c r="M10" s="81"/>
      <c r="N10" s="81"/>
      <c r="O10" s="81"/>
      <c r="P10" s="81"/>
      <c r="Q10" s="81"/>
      <c r="R10" s="81">
        <v>1</v>
      </c>
      <c r="S10" s="81"/>
      <c r="T10" s="81">
        <v>1</v>
      </c>
      <c r="U10" s="81"/>
      <c r="V10" s="81">
        <v>4</v>
      </c>
      <c r="W10" s="81"/>
      <c r="X10" s="81"/>
    </row>
    <row r="11" spans="1:24" x14ac:dyDescent="0.2">
      <c r="A11" s="217" t="s">
        <v>126</v>
      </c>
      <c r="B11" s="81">
        <v>2</v>
      </c>
      <c r="C11" s="81">
        <v>0</v>
      </c>
      <c r="D11" s="81">
        <v>1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>
        <v>4</v>
      </c>
      <c r="U11" s="81"/>
      <c r="V11" s="81"/>
      <c r="W11" s="81"/>
      <c r="X11" s="81"/>
    </row>
    <row r="12" spans="1:24" x14ac:dyDescent="0.2">
      <c r="A12" s="210" t="s">
        <v>125</v>
      </c>
      <c r="B12" s="81">
        <v>3</v>
      </c>
      <c r="C12" s="81">
        <v>0</v>
      </c>
      <c r="D12" s="81">
        <v>2</v>
      </c>
      <c r="E12" s="81"/>
      <c r="F12" s="81"/>
      <c r="G12" s="81"/>
      <c r="H12" s="81">
        <v>3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>
        <v>6</v>
      </c>
      <c r="W12" s="81"/>
      <c r="X12" s="81"/>
    </row>
    <row r="13" spans="1:24" x14ac:dyDescent="0.2">
      <c r="A13" s="219" t="s">
        <v>127</v>
      </c>
      <c r="B13" s="87">
        <v>3</v>
      </c>
      <c r="C13" s="87">
        <v>0</v>
      </c>
      <c r="D13" s="87">
        <v>1</v>
      </c>
      <c r="E13" s="87"/>
      <c r="F13" s="87"/>
      <c r="G13" s="87"/>
      <c r="H13" s="87"/>
      <c r="I13" s="87">
        <v>1</v>
      </c>
      <c r="J13" s="87">
        <v>1</v>
      </c>
      <c r="K13" s="87">
        <v>1</v>
      </c>
      <c r="L13" s="87"/>
      <c r="M13" s="87"/>
      <c r="N13" s="87"/>
      <c r="O13" s="87"/>
      <c r="P13" s="87"/>
      <c r="Q13" s="87"/>
      <c r="R13" s="87"/>
      <c r="S13" s="87"/>
      <c r="T13" s="87">
        <v>1</v>
      </c>
      <c r="U13" s="87">
        <v>1</v>
      </c>
      <c r="V13" s="87"/>
      <c r="W13" s="87"/>
      <c r="X13" s="87"/>
    </row>
    <row r="14" spans="1:24" x14ac:dyDescent="0.2">
      <c r="A14" s="216" t="s">
        <v>129</v>
      </c>
      <c r="B14" s="87">
        <v>2</v>
      </c>
      <c r="C14" s="87">
        <v>0</v>
      </c>
      <c r="D14" s="87">
        <v>0</v>
      </c>
      <c r="E14" s="87"/>
      <c r="F14" s="87"/>
      <c r="G14" s="87"/>
      <c r="H14" s="87">
        <v>1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x14ac:dyDescent="0.2">
      <c r="A15" s="215" t="s">
        <v>119</v>
      </c>
      <c r="B15" s="87">
        <v>2</v>
      </c>
      <c r="C15" s="87">
        <v>0</v>
      </c>
      <c r="D15" s="87">
        <v>1</v>
      </c>
      <c r="E15" s="87"/>
      <c r="F15" s="87"/>
      <c r="G15" s="87"/>
      <c r="H15" s="87"/>
      <c r="I15" s="87">
        <v>1</v>
      </c>
      <c r="J15" s="87">
        <v>2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>
        <v>6</v>
      </c>
      <c r="W15" s="87"/>
      <c r="X15" s="87"/>
    </row>
    <row r="16" spans="1:24" x14ac:dyDescent="0.2">
      <c r="A16" s="262" t="s">
        <v>133</v>
      </c>
      <c r="B16" s="87">
        <v>1</v>
      </c>
      <c r="C16" s="87">
        <v>0</v>
      </c>
      <c r="D16" s="87">
        <v>0</v>
      </c>
      <c r="E16" s="87"/>
      <c r="F16" s="87"/>
      <c r="G16" s="87"/>
      <c r="H16" s="87"/>
      <c r="I16" s="87"/>
      <c r="J16" s="87">
        <v>3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>
        <v>1</v>
      </c>
      <c r="V16" s="87">
        <v>1</v>
      </c>
      <c r="W16" s="87"/>
      <c r="X16" s="87"/>
    </row>
    <row r="17" spans="1:24" x14ac:dyDescent="0.2">
      <c r="A17" s="262" t="s">
        <v>136</v>
      </c>
      <c r="B17" s="87">
        <v>2</v>
      </c>
      <c r="C17" s="87">
        <v>0</v>
      </c>
      <c r="D17" s="87">
        <v>1</v>
      </c>
      <c r="E17" s="87"/>
      <c r="F17" s="87"/>
      <c r="G17" s="87"/>
      <c r="H17" s="87">
        <v>1</v>
      </c>
      <c r="I17" s="87"/>
      <c r="J17" s="87">
        <v>1</v>
      </c>
      <c r="K17" s="87"/>
      <c r="L17" s="87"/>
      <c r="M17" s="87"/>
      <c r="N17" s="87"/>
      <c r="O17" s="87"/>
      <c r="P17" s="87"/>
      <c r="Q17" s="87"/>
      <c r="R17" s="87"/>
      <c r="S17" s="87"/>
      <c r="T17" s="87">
        <v>2</v>
      </c>
      <c r="U17" s="87"/>
      <c r="V17" s="87">
        <v>6</v>
      </c>
      <c r="W17" s="87"/>
      <c r="X17" s="87"/>
    </row>
    <row r="18" spans="1:24" x14ac:dyDescent="0.2">
      <c r="A18" s="219" t="s">
        <v>138</v>
      </c>
      <c r="B18" s="87">
        <v>3</v>
      </c>
      <c r="C18" s="87">
        <v>0</v>
      </c>
      <c r="D18" s="87">
        <v>0</v>
      </c>
      <c r="E18" s="87"/>
      <c r="F18" s="87"/>
      <c r="G18" s="87"/>
      <c r="H18" s="87"/>
      <c r="I18" s="87">
        <v>1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>
        <v>1</v>
      </c>
      <c r="U18" s="87">
        <v>2</v>
      </c>
      <c r="V18" s="87">
        <v>4</v>
      </c>
      <c r="W18" s="87"/>
      <c r="X18" s="87"/>
    </row>
    <row r="19" spans="1:24" x14ac:dyDescent="0.2">
      <c r="A19" s="219" t="s">
        <v>139</v>
      </c>
      <c r="B19" s="87">
        <v>3</v>
      </c>
      <c r="C19" s="87">
        <v>0</v>
      </c>
      <c r="D19" s="87">
        <v>1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x14ac:dyDescent="0.2">
      <c r="A20" s="210" t="s">
        <v>113</v>
      </c>
      <c r="B20" s="87">
        <v>3</v>
      </c>
      <c r="C20" s="87">
        <v>2</v>
      </c>
      <c r="D20" s="87">
        <v>1</v>
      </c>
      <c r="E20" s="87"/>
      <c r="F20" s="87"/>
      <c r="G20" s="87"/>
      <c r="H20" s="87"/>
      <c r="I20" s="87"/>
      <c r="J20" s="87"/>
      <c r="K20" s="87"/>
      <c r="L20" s="87"/>
      <c r="M20" s="87"/>
      <c r="N20" s="87">
        <v>1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 x14ac:dyDescent="0.2">
      <c r="A21" s="230" t="s">
        <v>140</v>
      </c>
      <c r="B21" s="87">
        <v>1</v>
      </c>
      <c r="C21" s="87">
        <v>0</v>
      </c>
      <c r="D21" s="87">
        <v>1</v>
      </c>
      <c r="E21" s="87"/>
      <c r="F21" s="87"/>
      <c r="G21" s="87"/>
      <c r="H21" s="87">
        <v>1</v>
      </c>
      <c r="I21" s="87"/>
      <c r="J21" s="87">
        <v>1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>
        <v>1</v>
      </c>
      <c r="V21" s="87"/>
      <c r="W21" s="87"/>
      <c r="X21" s="87"/>
    </row>
    <row r="22" spans="1:24" x14ac:dyDescent="0.2">
      <c r="A22" s="230" t="s">
        <v>141</v>
      </c>
      <c r="B22" s="87">
        <v>2</v>
      </c>
      <c r="C22" s="87">
        <v>0</v>
      </c>
      <c r="D22" s="87">
        <v>0</v>
      </c>
      <c r="E22" s="87"/>
      <c r="F22" s="87"/>
      <c r="G22" s="87"/>
      <c r="H22" s="87"/>
      <c r="I22" s="87">
        <v>1</v>
      </c>
      <c r="J22" s="87"/>
      <c r="K22" s="87">
        <v>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x14ac:dyDescent="0.2">
      <c r="A23" s="225" t="s">
        <v>143</v>
      </c>
      <c r="B23" s="87">
        <v>1</v>
      </c>
      <c r="C23" s="87">
        <v>0</v>
      </c>
      <c r="D23" s="87">
        <v>0</v>
      </c>
      <c r="E23" s="87"/>
      <c r="F23" s="87"/>
      <c r="G23" s="87"/>
      <c r="H23" s="87"/>
      <c r="I23" s="87">
        <v>1</v>
      </c>
      <c r="J23" s="87">
        <v>2</v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>
        <v>1</v>
      </c>
      <c r="V23" s="87"/>
      <c r="W23" s="87"/>
      <c r="X23" s="87"/>
    </row>
    <row r="24" spans="1:24" x14ac:dyDescent="0.2">
      <c r="A24" s="219" t="s">
        <v>129</v>
      </c>
      <c r="B24" s="87">
        <v>2</v>
      </c>
      <c r="C24" s="87">
        <v>1</v>
      </c>
      <c r="D24" s="87">
        <v>0</v>
      </c>
      <c r="E24" s="87"/>
      <c r="F24" s="87"/>
      <c r="G24" s="87"/>
      <c r="H24" s="87">
        <v>1</v>
      </c>
      <c r="I24" s="87">
        <v>1</v>
      </c>
      <c r="J24" s="87">
        <v>1</v>
      </c>
      <c r="K24" s="87"/>
      <c r="L24" s="87"/>
      <c r="M24" s="87">
        <v>1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4" x14ac:dyDescent="0.2">
      <c r="A25" s="225" t="s">
        <v>145</v>
      </c>
      <c r="B25" s="87">
        <v>3</v>
      </c>
      <c r="C25" s="87">
        <v>1</v>
      </c>
      <c r="D25" s="87">
        <v>2</v>
      </c>
      <c r="E25" s="87">
        <v>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>
        <v>1</v>
      </c>
      <c r="V25" s="87"/>
      <c r="W25" s="87"/>
      <c r="X25" s="87"/>
    </row>
    <row r="26" spans="1:24" x14ac:dyDescent="0.2">
      <c r="A26" s="225" t="s">
        <v>147</v>
      </c>
      <c r="B26" s="87">
        <v>3</v>
      </c>
      <c r="C26" s="87">
        <v>0</v>
      </c>
      <c r="D26" s="87">
        <v>2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spans="1:24" x14ac:dyDescent="0.2">
      <c r="A27" s="210" t="s">
        <v>147</v>
      </c>
      <c r="B27" s="89">
        <v>2</v>
      </c>
      <c r="C27" s="89">
        <v>0</v>
      </c>
      <c r="D27" s="89">
        <v>0</v>
      </c>
      <c r="E27" s="89"/>
      <c r="F27" s="89"/>
      <c r="G27" s="89"/>
      <c r="H27" s="89"/>
      <c r="I27" s="89"/>
      <c r="J27" s="89">
        <v>1</v>
      </c>
      <c r="K27" s="89"/>
      <c r="L27" s="89"/>
      <c r="M27" s="89"/>
      <c r="N27" s="89"/>
      <c r="O27" s="90"/>
      <c r="P27" s="90"/>
      <c r="Q27" s="90"/>
      <c r="R27" s="89"/>
      <c r="S27" s="89"/>
      <c r="T27" s="89"/>
      <c r="U27" s="89">
        <v>3</v>
      </c>
      <c r="V27" s="89"/>
      <c r="W27" s="89"/>
      <c r="X27" s="91"/>
    </row>
    <row r="28" spans="1:24" x14ac:dyDescent="0.2">
      <c r="A28" s="92" t="s">
        <v>24</v>
      </c>
      <c r="B28" s="93">
        <f t="shared" ref="B28:N28" si="0">SUM(B4:B27)</f>
        <v>60</v>
      </c>
      <c r="C28" s="93">
        <f t="shared" si="0"/>
        <v>5</v>
      </c>
      <c r="D28" s="93">
        <f t="shared" si="0"/>
        <v>18</v>
      </c>
      <c r="E28" s="93">
        <f t="shared" si="0"/>
        <v>3</v>
      </c>
      <c r="F28" s="93">
        <f t="shared" si="0"/>
        <v>0</v>
      </c>
      <c r="G28" s="93">
        <f t="shared" si="0"/>
        <v>0</v>
      </c>
      <c r="H28" s="93">
        <f t="shared" si="0"/>
        <v>13</v>
      </c>
      <c r="I28" s="93">
        <f t="shared" si="0"/>
        <v>12</v>
      </c>
      <c r="J28" s="93">
        <f t="shared" si="0"/>
        <v>14</v>
      </c>
      <c r="K28" s="93">
        <f t="shared" si="0"/>
        <v>3</v>
      </c>
      <c r="L28" s="93">
        <f t="shared" si="0"/>
        <v>0</v>
      </c>
      <c r="M28" s="93">
        <f t="shared" si="0"/>
        <v>1</v>
      </c>
      <c r="N28" s="93">
        <f t="shared" si="0"/>
        <v>1</v>
      </c>
      <c r="O28" s="17">
        <f>(D28+J28+K28+N28)/(B28+J28+K28+M28)</f>
        <v>0.46153846153846156</v>
      </c>
      <c r="P28" s="17">
        <f>($D28+$E28+($F28*2)+(G28*3))/$B28</f>
        <v>0.35</v>
      </c>
      <c r="Q28" s="17">
        <f>D28/B28</f>
        <v>0.3</v>
      </c>
      <c r="R28" s="93">
        <f>SUM(R4:R27)</f>
        <v>1</v>
      </c>
      <c r="S28" s="93">
        <f>SUM(S4:S27)</f>
        <v>1</v>
      </c>
      <c r="T28" s="93">
        <f>SUM(T4:T27)</f>
        <v>10</v>
      </c>
      <c r="U28" s="93">
        <f>SUM(U4:U27)</f>
        <v>17</v>
      </c>
      <c r="V28" s="93">
        <f>SUM(V4:V27)</f>
        <v>30</v>
      </c>
      <c r="W28" s="17">
        <f>(U28+V28)/(T28+U28+V28)</f>
        <v>0.82456140350877194</v>
      </c>
      <c r="X28" s="93">
        <f>SUM(X4:X27)</f>
        <v>0</v>
      </c>
    </row>
    <row r="29" spans="1:24" x14ac:dyDescent="0.2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P29" s="95"/>
      <c r="Q29" s="95"/>
      <c r="R29" s="95"/>
      <c r="S29" s="95"/>
      <c r="T29" s="95"/>
      <c r="U29" s="95"/>
      <c r="V29" s="95"/>
      <c r="W29" s="81"/>
      <c r="X29" s="81"/>
    </row>
    <row r="30" spans="1:24" x14ac:dyDescent="0.2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81"/>
      <c r="X30" s="81"/>
    </row>
    <row r="31" spans="1:24" x14ac:dyDescent="0.2">
      <c r="A31" s="8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1:24" x14ac:dyDescent="0.2">
      <c r="A32" s="85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1:24" x14ac:dyDescent="0.2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5"/>
      <c r="V33" s="95"/>
      <c r="W33" s="81"/>
      <c r="X33" s="81"/>
    </row>
    <row r="34" spans="1:24" x14ac:dyDescent="0.2">
      <c r="A34" t="s">
        <v>93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4" x14ac:dyDescent="0.2">
      <c r="A35" s="92" t="s">
        <v>73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81"/>
      <c r="S35" s="81"/>
      <c r="T35" s="81"/>
      <c r="U35" s="81"/>
      <c r="V35" s="81"/>
      <c r="W35" s="81"/>
      <c r="X35" s="81"/>
    </row>
    <row r="36" spans="1:24" x14ac:dyDescent="0.2">
      <c r="A36" s="98" t="s">
        <v>69</v>
      </c>
      <c r="B36" s="99" t="s">
        <v>43</v>
      </c>
      <c r="C36" s="99" t="s">
        <v>44</v>
      </c>
      <c r="D36" s="99" t="s">
        <v>45</v>
      </c>
      <c r="E36" s="99" t="s">
        <v>53</v>
      </c>
      <c r="F36" s="99" t="s">
        <v>47</v>
      </c>
      <c r="G36" s="99" t="s">
        <v>2</v>
      </c>
      <c r="H36" s="99" t="s">
        <v>3</v>
      </c>
      <c r="I36" s="99" t="s">
        <v>8</v>
      </c>
      <c r="J36" s="99" t="s">
        <v>9</v>
      </c>
      <c r="K36" s="99" t="s">
        <v>10</v>
      </c>
      <c r="L36" s="99" t="s">
        <v>48</v>
      </c>
      <c r="M36" s="99" t="s">
        <v>49</v>
      </c>
      <c r="N36" s="99" t="s">
        <v>50</v>
      </c>
      <c r="O36" s="99" t="s">
        <v>51</v>
      </c>
      <c r="P36" s="99" t="s">
        <v>1</v>
      </c>
      <c r="Q36" s="99" t="s">
        <v>74</v>
      </c>
      <c r="R36" s="81"/>
      <c r="S36" s="81"/>
      <c r="T36" s="81"/>
      <c r="U36" s="81"/>
      <c r="V36" s="81"/>
      <c r="W36" s="81"/>
      <c r="X36" s="81"/>
    </row>
    <row r="37" spans="1:24" x14ac:dyDescent="0.2">
      <c r="A37" s="215" t="s">
        <v>116</v>
      </c>
      <c r="B37" s="95">
        <v>1</v>
      </c>
      <c r="C37" s="95"/>
      <c r="D37" s="95">
        <v>1</v>
      </c>
      <c r="E37" s="100"/>
      <c r="F37" s="101">
        <v>3</v>
      </c>
      <c r="G37" s="95">
        <v>6</v>
      </c>
      <c r="H37" s="95">
        <v>4</v>
      </c>
      <c r="I37" s="95">
        <v>3</v>
      </c>
      <c r="J37" s="95">
        <v>3</v>
      </c>
      <c r="K37" s="95"/>
      <c r="L37" s="95"/>
      <c r="M37" s="95">
        <v>4</v>
      </c>
      <c r="N37" s="95"/>
      <c r="O37" s="101"/>
      <c r="P37" s="95">
        <v>17</v>
      </c>
      <c r="Q37" s="95">
        <v>62</v>
      </c>
      <c r="R37" s="81"/>
      <c r="S37" s="81"/>
      <c r="T37" s="81"/>
      <c r="U37" s="81"/>
      <c r="V37" s="81"/>
      <c r="W37" s="81"/>
      <c r="X37" s="81"/>
    </row>
    <row r="38" spans="1:24" x14ac:dyDescent="0.2">
      <c r="A38" s="222" t="s">
        <v>121</v>
      </c>
      <c r="B38" s="95">
        <v>1</v>
      </c>
      <c r="C38" s="95">
        <v>1</v>
      </c>
      <c r="D38" s="95"/>
      <c r="E38" s="100"/>
      <c r="F38" s="101">
        <v>6</v>
      </c>
      <c r="G38" s="95">
        <v>1</v>
      </c>
      <c r="H38" s="95">
        <v>3</v>
      </c>
      <c r="I38" s="95">
        <v>2</v>
      </c>
      <c r="J38" s="95">
        <v>3</v>
      </c>
      <c r="K38" s="95"/>
      <c r="L38" s="95"/>
      <c r="M38" s="95">
        <v>1</v>
      </c>
      <c r="N38" s="101"/>
      <c r="O38" s="95"/>
      <c r="P38" s="81">
        <v>22</v>
      </c>
      <c r="Q38">
        <v>86</v>
      </c>
      <c r="R38" s="81"/>
      <c r="S38" s="81"/>
      <c r="T38" s="81"/>
      <c r="U38" s="81"/>
      <c r="V38" s="81"/>
      <c r="W38" s="81"/>
      <c r="X38" s="81"/>
    </row>
    <row r="39" spans="1:24" x14ac:dyDescent="0.2">
      <c r="A39" s="215" t="s">
        <v>124</v>
      </c>
      <c r="B39" s="95">
        <v>1</v>
      </c>
      <c r="C39" s="95">
        <v>1</v>
      </c>
      <c r="D39" s="95"/>
      <c r="E39" s="100"/>
      <c r="F39" s="101">
        <v>7</v>
      </c>
      <c r="G39" s="95">
        <v>0</v>
      </c>
      <c r="H39" s="95">
        <v>1</v>
      </c>
      <c r="I39" s="95">
        <v>3</v>
      </c>
      <c r="J39" s="95"/>
      <c r="K39" s="95">
        <v>1</v>
      </c>
      <c r="L39" s="95"/>
      <c r="M39" s="95">
        <v>0</v>
      </c>
      <c r="N39" s="95"/>
      <c r="O39" s="95"/>
      <c r="P39" s="81">
        <v>22</v>
      </c>
      <c r="Q39" s="81">
        <v>59</v>
      </c>
      <c r="R39" s="81"/>
      <c r="S39" s="81"/>
      <c r="T39" s="81"/>
      <c r="U39" s="81"/>
      <c r="V39" s="81"/>
      <c r="W39" s="81"/>
      <c r="X39" s="81"/>
    </row>
    <row r="40" spans="1:24" x14ac:dyDescent="0.2">
      <c r="A40" s="217" t="s">
        <v>126</v>
      </c>
      <c r="B40" s="95">
        <v>1</v>
      </c>
      <c r="C40" s="95"/>
      <c r="D40" s="95">
        <v>1</v>
      </c>
      <c r="E40" s="100"/>
      <c r="F40" s="101">
        <v>3</v>
      </c>
      <c r="G40" s="95">
        <v>6</v>
      </c>
      <c r="H40" s="95">
        <v>4</v>
      </c>
      <c r="I40" s="95">
        <v>5</v>
      </c>
      <c r="J40" s="95">
        <v>1</v>
      </c>
      <c r="K40" s="95"/>
      <c r="L40" s="95"/>
      <c r="M40" s="95">
        <v>2</v>
      </c>
      <c r="N40" s="95"/>
      <c r="O40" s="95"/>
      <c r="P40" s="81">
        <v>17</v>
      </c>
      <c r="Q40" s="81">
        <v>67</v>
      </c>
      <c r="R40" s="81"/>
      <c r="S40" s="81"/>
      <c r="T40" s="81"/>
      <c r="U40" s="81"/>
      <c r="V40" s="81"/>
      <c r="W40" s="81"/>
      <c r="X40" s="81"/>
    </row>
    <row r="41" spans="1:24" x14ac:dyDescent="0.2">
      <c r="A41" s="219" t="s">
        <v>127</v>
      </c>
      <c r="B41" s="95">
        <v>1</v>
      </c>
      <c r="C41" s="95"/>
      <c r="D41" s="95"/>
      <c r="E41" s="100"/>
      <c r="F41" s="101">
        <v>7</v>
      </c>
      <c r="G41" s="95">
        <v>1</v>
      </c>
      <c r="H41" s="95">
        <v>6</v>
      </c>
      <c r="I41" s="95">
        <v>2</v>
      </c>
      <c r="J41" s="95">
        <v>2</v>
      </c>
      <c r="K41" s="95">
        <v>2</v>
      </c>
      <c r="L41" s="95"/>
      <c r="M41" s="95">
        <v>1</v>
      </c>
      <c r="N41" s="95"/>
      <c r="O41" s="95"/>
      <c r="P41" s="81">
        <v>31</v>
      </c>
      <c r="Q41" s="81">
        <v>104</v>
      </c>
      <c r="R41" s="81"/>
      <c r="S41" s="81"/>
      <c r="T41" s="81"/>
      <c r="U41" s="81"/>
      <c r="V41" s="81"/>
      <c r="W41" s="81"/>
      <c r="X41" s="81"/>
    </row>
    <row r="42" spans="1:24" x14ac:dyDescent="0.2">
      <c r="A42" s="262" t="s">
        <v>133</v>
      </c>
      <c r="B42" s="95">
        <v>1</v>
      </c>
      <c r="C42" s="95">
        <v>1</v>
      </c>
      <c r="D42" s="95"/>
      <c r="E42" s="100"/>
      <c r="F42" s="101">
        <v>7</v>
      </c>
      <c r="G42" s="95">
        <v>1</v>
      </c>
      <c r="H42" s="95">
        <v>6</v>
      </c>
      <c r="I42" s="95">
        <v>4</v>
      </c>
      <c r="J42" s="95">
        <v>2</v>
      </c>
      <c r="K42" s="95">
        <v>3</v>
      </c>
      <c r="L42" s="95"/>
      <c r="M42" s="95">
        <v>1</v>
      </c>
      <c r="N42" s="95"/>
      <c r="O42" s="95"/>
      <c r="P42" s="81">
        <v>31</v>
      </c>
      <c r="Q42" s="81">
        <v>95</v>
      </c>
      <c r="R42" s="81"/>
      <c r="S42" s="81"/>
      <c r="T42" s="81"/>
      <c r="U42" s="81"/>
      <c r="V42" s="81"/>
      <c r="W42" s="81"/>
      <c r="X42" s="81"/>
    </row>
    <row r="43" spans="1:24" x14ac:dyDescent="0.2">
      <c r="A43" s="219" t="s">
        <v>138</v>
      </c>
      <c r="B43" s="95">
        <v>1</v>
      </c>
      <c r="C43" s="95"/>
      <c r="D43" s="95">
        <v>1</v>
      </c>
      <c r="E43" s="100"/>
      <c r="F43" s="101">
        <v>4</v>
      </c>
      <c r="G43" s="95">
        <v>6</v>
      </c>
      <c r="H43" s="95">
        <v>8</v>
      </c>
      <c r="I43" s="95">
        <v>5</v>
      </c>
      <c r="J43" s="95">
        <v>2</v>
      </c>
      <c r="K43" s="95">
        <v>3</v>
      </c>
      <c r="L43" s="95"/>
      <c r="M43" s="95">
        <v>6</v>
      </c>
      <c r="N43" s="95"/>
      <c r="O43" s="95"/>
      <c r="P43" s="81">
        <v>24</v>
      </c>
      <c r="Q43" s="81">
        <v>87</v>
      </c>
      <c r="R43" s="81"/>
      <c r="S43" s="81"/>
      <c r="T43" s="81"/>
      <c r="U43" s="81"/>
      <c r="V43" s="81"/>
      <c r="W43" s="81"/>
      <c r="X43" s="81"/>
    </row>
    <row r="44" spans="1:24" x14ac:dyDescent="0.2">
      <c r="A44" s="230" t="s">
        <v>140</v>
      </c>
      <c r="B44" s="95">
        <v>1</v>
      </c>
      <c r="C44" s="95">
        <v>1</v>
      </c>
      <c r="D44" s="95"/>
      <c r="E44" s="100"/>
      <c r="F44" s="101">
        <v>5</v>
      </c>
      <c r="G44" s="95">
        <v>0</v>
      </c>
      <c r="H44" s="95">
        <v>2</v>
      </c>
      <c r="I44" s="95">
        <v>4</v>
      </c>
      <c r="J44" s="95">
        <v>2</v>
      </c>
      <c r="K44" s="95"/>
      <c r="L44" s="95"/>
      <c r="M44" s="95">
        <v>0</v>
      </c>
      <c r="N44" s="95"/>
      <c r="O44" s="95"/>
      <c r="P44" s="81">
        <v>18</v>
      </c>
      <c r="Q44" s="81">
        <v>64</v>
      </c>
      <c r="R44" s="81"/>
      <c r="S44" s="81"/>
      <c r="T44" s="81"/>
      <c r="U44" s="81"/>
      <c r="V44" s="81"/>
      <c r="W44" s="81"/>
      <c r="X44" s="81"/>
    </row>
    <row r="45" spans="1:24" x14ac:dyDescent="0.2">
      <c r="A45" s="287" t="s">
        <v>143</v>
      </c>
      <c r="B45" s="191">
        <v>1</v>
      </c>
      <c r="C45" s="191"/>
      <c r="D45" s="191"/>
      <c r="E45" s="192"/>
      <c r="F45" s="197">
        <v>5</v>
      </c>
      <c r="G45" s="191">
        <v>0</v>
      </c>
      <c r="H45" s="191">
        <v>1</v>
      </c>
      <c r="I45" s="191">
        <v>7</v>
      </c>
      <c r="J45" s="191">
        <v>2</v>
      </c>
      <c r="K45" s="191"/>
      <c r="L45" s="191"/>
      <c r="M45" s="191">
        <v>0</v>
      </c>
      <c r="N45" s="191"/>
      <c r="O45" s="191"/>
      <c r="P45" s="87">
        <v>18</v>
      </c>
      <c r="Q45" s="87">
        <v>77</v>
      </c>
      <c r="R45" s="81"/>
      <c r="S45" s="81"/>
      <c r="T45" s="81"/>
      <c r="U45" s="81"/>
      <c r="V45" s="81"/>
      <c r="W45" s="81"/>
      <c r="X45" s="81"/>
    </row>
    <row r="46" spans="1:24" x14ac:dyDescent="0.2">
      <c r="A46" s="213" t="s">
        <v>145</v>
      </c>
      <c r="B46" s="288">
        <v>1</v>
      </c>
      <c r="C46" s="288">
        <v>1</v>
      </c>
      <c r="D46" s="288"/>
      <c r="E46" s="289"/>
      <c r="F46" s="290">
        <v>6</v>
      </c>
      <c r="G46" s="288">
        <v>0</v>
      </c>
      <c r="H46" s="288">
        <v>3</v>
      </c>
      <c r="I46" s="288">
        <v>9</v>
      </c>
      <c r="J46" s="288">
        <v>5</v>
      </c>
      <c r="K46" s="288"/>
      <c r="L46" s="288"/>
      <c r="M46" s="288">
        <v>0</v>
      </c>
      <c r="N46" s="288"/>
      <c r="O46" s="288"/>
      <c r="P46" s="195">
        <v>26</v>
      </c>
      <c r="Q46" s="195">
        <v>97</v>
      </c>
      <c r="R46" s="81"/>
      <c r="S46" s="81"/>
      <c r="T46" s="81"/>
      <c r="U46" s="81"/>
      <c r="V46" s="81"/>
      <c r="W46" s="81"/>
      <c r="X46" s="81"/>
    </row>
    <row r="47" spans="1:24" x14ac:dyDescent="0.2">
      <c r="A47" s="291" t="s">
        <v>147</v>
      </c>
      <c r="B47" s="89">
        <v>1</v>
      </c>
      <c r="C47" s="89"/>
      <c r="D47" s="89">
        <v>1</v>
      </c>
      <c r="E47" s="285"/>
      <c r="F47" s="286">
        <v>5.33</v>
      </c>
      <c r="G47" s="89">
        <v>7</v>
      </c>
      <c r="H47" s="89">
        <v>9</v>
      </c>
      <c r="I47" s="89">
        <v>3</v>
      </c>
      <c r="J47" s="89">
        <v>4</v>
      </c>
      <c r="K47" s="89">
        <v>2</v>
      </c>
      <c r="L47" s="89"/>
      <c r="M47" s="89">
        <v>7</v>
      </c>
      <c r="N47" s="89"/>
      <c r="O47" s="89"/>
      <c r="P47" s="91">
        <v>32</v>
      </c>
      <c r="Q47" s="91">
        <v>96</v>
      </c>
      <c r="R47" s="81"/>
      <c r="S47" s="81"/>
      <c r="T47" s="81"/>
      <c r="U47" s="81"/>
      <c r="V47" s="81"/>
      <c r="W47" s="81"/>
      <c r="X47" s="81"/>
    </row>
    <row r="48" spans="1:24" x14ac:dyDescent="0.2">
      <c r="A48" s="92" t="s">
        <v>24</v>
      </c>
      <c r="B48" s="95">
        <f>SUM(B37:B47)</f>
        <v>11</v>
      </c>
      <c r="C48" s="95">
        <f t="shared" ref="C48:Q48" si="1">SUM(C37:C47)</f>
        <v>5</v>
      </c>
      <c r="D48" s="95">
        <f t="shared" si="1"/>
        <v>4</v>
      </c>
      <c r="E48" s="95">
        <f t="shared" si="1"/>
        <v>0</v>
      </c>
      <c r="F48" s="101">
        <f t="shared" si="1"/>
        <v>58.33</v>
      </c>
      <c r="G48" s="95">
        <f t="shared" si="1"/>
        <v>28</v>
      </c>
      <c r="H48" s="95">
        <f t="shared" si="1"/>
        <v>47</v>
      </c>
      <c r="I48" s="95">
        <f t="shared" si="1"/>
        <v>47</v>
      </c>
      <c r="J48" s="95">
        <f t="shared" si="1"/>
        <v>26</v>
      </c>
      <c r="K48" s="95">
        <f t="shared" si="1"/>
        <v>11</v>
      </c>
      <c r="L48" s="95">
        <f t="shared" si="1"/>
        <v>0</v>
      </c>
      <c r="M48" s="95">
        <f t="shared" si="1"/>
        <v>22</v>
      </c>
      <c r="N48" s="38">
        <f>(M48*7)/F48</f>
        <v>2.6401508657637578</v>
      </c>
      <c r="O48" s="38">
        <f>SUM(H48+J48+K48)/F48</f>
        <v>1.4400822904165953</v>
      </c>
      <c r="P48" s="95">
        <f t="shared" si="1"/>
        <v>258</v>
      </c>
      <c r="Q48" s="95">
        <f t="shared" si="1"/>
        <v>894</v>
      </c>
      <c r="R48" s="81"/>
      <c r="S48" s="81"/>
      <c r="T48" s="81"/>
      <c r="U48" s="81"/>
      <c r="V48" s="81"/>
      <c r="W48" s="81"/>
      <c r="X48" s="81"/>
    </row>
    <row r="50" spans="1:24" x14ac:dyDescent="0.2">
      <c r="A50" s="85" t="s">
        <v>99</v>
      </c>
    </row>
    <row r="51" spans="1:24" x14ac:dyDescent="0.2">
      <c r="A51" s="77" t="s">
        <v>69</v>
      </c>
      <c r="B51" s="78" t="s">
        <v>1</v>
      </c>
      <c r="C51" s="78" t="s">
        <v>2</v>
      </c>
      <c r="D51" s="78" t="s">
        <v>3</v>
      </c>
      <c r="E51" s="78" t="s">
        <v>4</v>
      </c>
      <c r="F51" s="78" t="s">
        <v>5</v>
      </c>
      <c r="G51" s="78" t="s">
        <v>6</v>
      </c>
      <c r="H51" s="78" t="s">
        <v>7</v>
      </c>
      <c r="I51" s="78" t="s">
        <v>8</v>
      </c>
      <c r="J51" s="78" t="s">
        <v>9</v>
      </c>
      <c r="K51" s="78" t="s">
        <v>10</v>
      </c>
      <c r="L51" s="78" t="s">
        <v>11</v>
      </c>
      <c r="M51" s="78" t="s">
        <v>12</v>
      </c>
      <c r="N51" s="78" t="s">
        <v>70</v>
      </c>
      <c r="O51" s="78" t="s">
        <v>14</v>
      </c>
      <c r="P51" s="79" t="s">
        <v>71</v>
      </c>
      <c r="Q51" s="78" t="s">
        <v>72</v>
      </c>
      <c r="R51" s="78" t="s">
        <v>17</v>
      </c>
      <c r="S51" s="78" t="s">
        <v>18</v>
      </c>
      <c r="T51" s="78" t="s">
        <v>19</v>
      </c>
      <c r="U51" s="78" t="s">
        <v>20</v>
      </c>
      <c r="V51" s="78" t="s">
        <v>21</v>
      </c>
      <c r="W51" s="79" t="s">
        <v>22</v>
      </c>
      <c r="X51" s="80" t="s">
        <v>23</v>
      </c>
    </row>
    <row r="52" spans="1:24" x14ac:dyDescent="0.2">
      <c r="A52" s="64" t="s">
        <v>113</v>
      </c>
      <c r="B52" s="81">
        <v>1</v>
      </c>
      <c r="C52" s="81">
        <v>0</v>
      </c>
      <c r="D52" s="81">
        <v>1</v>
      </c>
      <c r="E52" s="81"/>
      <c r="F52" s="81"/>
      <c r="G52" s="81"/>
      <c r="H52" s="81">
        <v>1</v>
      </c>
      <c r="I52" s="81"/>
      <c r="J52" s="81">
        <v>1</v>
      </c>
      <c r="K52" s="81"/>
      <c r="L52" s="81"/>
      <c r="M52" s="81"/>
      <c r="N52" s="81"/>
      <c r="O52" s="81"/>
      <c r="P52" s="81"/>
      <c r="Q52" s="81"/>
      <c r="R52" s="81"/>
      <c r="S52" s="81"/>
      <c r="T52" s="81">
        <v>1</v>
      </c>
      <c r="U52" s="81"/>
      <c r="V52" s="81">
        <v>5</v>
      </c>
      <c r="W52" s="81"/>
      <c r="X52" s="81"/>
    </row>
    <row r="53" spans="1:24" x14ac:dyDescent="0.2">
      <c r="A53" s="215" t="s">
        <v>116</v>
      </c>
      <c r="B53" s="81">
        <v>0</v>
      </c>
      <c r="C53" s="81">
        <v>0</v>
      </c>
      <c r="D53" s="81">
        <v>0</v>
      </c>
      <c r="E53" s="81"/>
      <c r="F53" s="81"/>
      <c r="G53" s="81"/>
      <c r="H53" s="81"/>
      <c r="I53" s="81"/>
      <c r="J53" s="81">
        <v>1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>
        <v>3</v>
      </c>
      <c r="W53" s="81"/>
      <c r="X53" s="81"/>
    </row>
    <row r="54" spans="1:24" x14ac:dyDescent="0.2">
      <c r="A54" s="218" t="s">
        <v>118</v>
      </c>
      <c r="B54" s="81">
        <v>3</v>
      </c>
      <c r="C54" s="81">
        <v>0</v>
      </c>
      <c r="D54" s="81">
        <v>0</v>
      </c>
      <c r="E54" s="81"/>
      <c r="F54" s="81"/>
      <c r="G54" s="81"/>
      <c r="H54" s="81"/>
      <c r="I54" s="81">
        <v>1</v>
      </c>
      <c r="J54" s="81"/>
      <c r="K54" s="81"/>
      <c r="L54" s="81"/>
      <c r="M54" s="81"/>
      <c r="N54" s="81"/>
      <c r="O54" s="81"/>
      <c r="P54" s="81"/>
      <c r="Q54" s="81"/>
      <c r="R54" s="81"/>
      <c r="S54" s="81">
        <v>1</v>
      </c>
      <c r="T54" s="81"/>
      <c r="U54" s="81"/>
      <c r="V54" s="81"/>
      <c r="W54" s="81"/>
      <c r="X54" s="81"/>
    </row>
    <row r="55" spans="1:24" x14ac:dyDescent="0.2">
      <c r="A55" s="215" t="s">
        <v>119</v>
      </c>
      <c r="B55" s="83">
        <v>1</v>
      </c>
      <c r="C55" s="83">
        <v>0</v>
      </c>
      <c r="D55" s="83">
        <v>1</v>
      </c>
      <c r="E55" s="83"/>
      <c r="F55" s="81"/>
      <c r="G55" s="81"/>
      <c r="H55" s="81">
        <v>1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</row>
    <row r="56" spans="1:24" x14ac:dyDescent="0.2">
      <c r="A56" s="222" t="s">
        <v>121</v>
      </c>
      <c r="B56" s="81">
        <v>1</v>
      </c>
      <c r="C56" s="81">
        <v>0</v>
      </c>
      <c r="D56" s="81">
        <v>0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>
        <v>1</v>
      </c>
      <c r="W56" s="81"/>
      <c r="X56" s="81"/>
    </row>
    <row r="57" spans="1:24" x14ac:dyDescent="0.2">
      <c r="A57" s="217" t="s">
        <v>123</v>
      </c>
      <c r="B57" s="81"/>
      <c r="C57" s="81">
        <v>2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>
        <v>1</v>
      </c>
      <c r="S57" s="81"/>
      <c r="T57" s="81"/>
      <c r="V57" s="81"/>
      <c r="W57" s="81"/>
      <c r="X57" s="81"/>
    </row>
    <row r="58" spans="1:24" x14ac:dyDescent="0.2">
      <c r="A58" s="215" t="s">
        <v>124</v>
      </c>
      <c r="B58" s="81">
        <v>2</v>
      </c>
      <c r="C58" s="81">
        <v>0</v>
      </c>
      <c r="D58" s="81">
        <v>0</v>
      </c>
      <c r="E58" s="81"/>
      <c r="F58" s="81"/>
      <c r="G58" s="81"/>
      <c r="H58" s="81"/>
      <c r="I58" s="81">
        <v>1</v>
      </c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>
        <v>1</v>
      </c>
      <c r="W58" s="81"/>
      <c r="X58" s="81"/>
    </row>
    <row r="59" spans="1:24" x14ac:dyDescent="0.2">
      <c r="A59" s="215" t="s">
        <v>125</v>
      </c>
      <c r="B59" s="81">
        <v>4</v>
      </c>
      <c r="C59" s="81">
        <v>0</v>
      </c>
      <c r="D59" s="81">
        <v>0</v>
      </c>
      <c r="E59" s="81"/>
      <c r="F59" s="81"/>
      <c r="G59" s="81"/>
      <c r="H59" s="81"/>
      <c r="I59" s="81">
        <v>2</v>
      </c>
      <c r="J59" s="81"/>
      <c r="K59" s="81"/>
      <c r="L59" s="81"/>
      <c r="M59" s="81"/>
      <c r="N59" s="81">
        <v>1</v>
      </c>
      <c r="O59" s="81"/>
      <c r="P59" s="81"/>
      <c r="Q59" s="81"/>
      <c r="R59" s="81"/>
      <c r="S59" s="81"/>
      <c r="T59" s="81"/>
      <c r="U59" s="81">
        <v>2</v>
      </c>
      <c r="V59" s="81">
        <v>10</v>
      </c>
      <c r="W59" s="81"/>
      <c r="X59" s="81"/>
    </row>
    <row r="60" spans="1:24" x14ac:dyDescent="0.2">
      <c r="A60" s="217" t="s">
        <v>126</v>
      </c>
      <c r="B60" s="81">
        <v>1</v>
      </c>
      <c r="C60" s="81">
        <v>0</v>
      </c>
      <c r="D60" s="81">
        <v>0</v>
      </c>
      <c r="E60" s="81"/>
      <c r="F60" s="81"/>
      <c r="G60" s="81"/>
      <c r="H60" s="81"/>
      <c r="I60" s="81">
        <v>1</v>
      </c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</row>
    <row r="61" spans="1:24" x14ac:dyDescent="0.2">
      <c r="A61" s="210" t="s">
        <v>125</v>
      </c>
      <c r="B61" s="81">
        <v>3</v>
      </c>
      <c r="C61" s="81">
        <v>0</v>
      </c>
      <c r="D61" s="81">
        <v>1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</row>
    <row r="62" spans="1:24" x14ac:dyDescent="0.2">
      <c r="A62" s="219" t="s">
        <v>127</v>
      </c>
      <c r="B62" s="87">
        <v>4</v>
      </c>
      <c r="C62" s="87">
        <v>0</v>
      </c>
      <c r="D62" s="87">
        <v>1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>
        <v>6</v>
      </c>
      <c r="W62" s="87"/>
      <c r="X62" s="87"/>
    </row>
    <row r="63" spans="1:24" x14ac:dyDescent="0.2">
      <c r="A63" s="216" t="s">
        <v>129</v>
      </c>
      <c r="B63" s="87">
        <v>2</v>
      </c>
      <c r="C63" s="87">
        <v>1</v>
      </c>
      <c r="D63" s="87">
        <v>0</v>
      </c>
      <c r="E63" s="87"/>
      <c r="F63" s="87"/>
      <c r="G63" s="87"/>
      <c r="H63" s="87">
        <v>1</v>
      </c>
      <c r="I63" s="87"/>
      <c r="J63" s="87"/>
      <c r="K63" s="87"/>
      <c r="L63" s="87"/>
      <c r="M63" s="87"/>
      <c r="N63" s="87">
        <v>1</v>
      </c>
      <c r="O63" s="87"/>
      <c r="P63" s="87"/>
      <c r="Q63" s="87"/>
      <c r="R63" s="87"/>
      <c r="S63" s="87"/>
      <c r="T63" s="87"/>
      <c r="U63" s="87"/>
      <c r="V63" s="87">
        <v>1</v>
      </c>
      <c r="W63" s="87"/>
      <c r="X63" s="87"/>
    </row>
    <row r="64" spans="1:24" x14ac:dyDescent="0.2">
      <c r="A64" s="215" t="s">
        <v>119</v>
      </c>
      <c r="B64" s="87">
        <v>3</v>
      </c>
      <c r="C64" s="87">
        <v>1</v>
      </c>
      <c r="D64" s="87">
        <v>1</v>
      </c>
      <c r="E64" s="87"/>
      <c r="F64" s="87"/>
      <c r="G64" s="87"/>
      <c r="H64" s="87"/>
      <c r="I64" s="87"/>
      <c r="J64" s="87">
        <v>1</v>
      </c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>
        <v>2</v>
      </c>
      <c r="W64" s="87"/>
      <c r="X64" s="87"/>
    </row>
    <row r="65" spans="1:24" x14ac:dyDescent="0.2">
      <c r="A65" s="216" t="s">
        <v>132</v>
      </c>
      <c r="B65" s="87">
        <v>0</v>
      </c>
      <c r="C65" s="87">
        <v>0</v>
      </c>
      <c r="D65" s="87">
        <v>0</v>
      </c>
      <c r="E65" s="87"/>
      <c r="F65" s="87"/>
      <c r="G65" s="87"/>
      <c r="H65" s="87"/>
      <c r="I65" s="87"/>
      <c r="J65" s="87">
        <v>2</v>
      </c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>
        <v>1</v>
      </c>
      <c r="V65" s="87"/>
      <c r="W65" s="87"/>
      <c r="X65" s="87"/>
    </row>
    <row r="66" spans="1:24" x14ac:dyDescent="0.2">
      <c r="A66" s="262" t="s">
        <v>133</v>
      </c>
      <c r="B66" s="87">
        <v>3</v>
      </c>
      <c r="C66" s="87">
        <v>1</v>
      </c>
      <c r="D66" s="87">
        <v>2</v>
      </c>
      <c r="E66" s="87">
        <v>1</v>
      </c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>
        <v>5</v>
      </c>
      <c r="W66" s="87"/>
      <c r="X66" s="87"/>
    </row>
    <row r="67" spans="1:24" x14ac:dyDescent="0.2">
      <c r="A67" s="283" t="s">
        <v>135</v>
      </c>
      <c r="B67" s="87">
        <v>3</v>
      </c>
      <c r="C67" s="87">
        <v>0</v>
      </c>
      <c r="D67" s="87">
        <v>0</v>
      </c>
      <c r="E67" s="87"/>
      <c r="F67" s="87"/>
      <c r="G67" s="87"/>
      <c r="H67" s="87"/>
      <c r="I67" s="87">
        <v>1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>
        <v>2</v>
      </c>
      <c r="W67" s="87"/>
      <c r="X67" s="87"/>
    </row>
    <row r="68" spans="1:24" x14ac:dyDescent="0.2">
      <c r="A68" s="219" t="s">
        <v>138</v>
      </c>
      <c r="B68" s="87">
        <v>2</v>
      </c>
      <c r="C68" s="87">
        <v>0</v>
      </c>
      <c r="D68" s="87">
        <v>0</v>
      </c>
      <c r="E68" s="87"/>
      <c r="F68" s="87"/>
      <c r="G68" s="87"/>
      <c r="H68" s="87"/>
      <c r="I68" s="87">
        <v>1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>
        <v>1</v>
      </c>
      <c r="U68" s="87">
        <v>4</v>
      </c>
      <c r="V68" s="87">
        <v>9</v>
      </c>
      <c r="W68" s="87"/>
      <c r="X68" s="87"/>
    </row>
    <row r="69" spans="1:24" x14ac:dyDescent="0.2">
      <c r="A69" s="219" t="s">
        <v>139</v>
      </c>
      <c r="B69" s="87">
        <v>0</v>
      </c>
      <c r="C69" s="87">
        <v>0</v>
      </c>
      <c r="D69" s="87">
        <v>0</v>
      </c>
      <c r="E69" s="87"/>
      <c r="F69" s="87"/>
      <c r="G69" s="87"/>
      <c r="H69" s="87">
        <v>1</v>
      </c>
      <c r="I69" s="87"/>
      <c r="J69" s="87"/>
      <c r="K69" s="87"/>
      <c r="L69" s="87"/>
      <c r="M69" s="87">
        <v>1</v>
      </c>
      <c r="N69" s="87"/>
      <c r="O69" s="87"/>
      <c r="P69" s="87"/>
      <c r="Q69" s="87"/>
      <c r="R69" s="87"/>
      <c r="S69" s="87"/>
      <c r="T69" s="87"/>
      <c r="U69" s="87"/>
      <c r="V69" s="87">
        <v>2</v>
      </c>
      <c r="W69" s="87"/>
      <c r="X69" s="87"/>
    </row>
    <row r="70" spans="1:24" x14ac:dyDescent="0.2">
      <c r="A70" s="210" t="s">
        <v>113</v>
      </c>
      <c r="B70" s="87">
        <v>2</v>
      </c>
      <c r="C70" s="87">
        <v>2</v>
      </c>
      <c r="D70" s="87">
        <v>1</v>
      </c>
      <c r="E70" s="87"/>
      <c r="F70" s="87"/>
      <c r="G70" s="87"/>
      <c r="H70" s="87">
        <v>1</v>
      </c>
      <c r="I70" s="87"/>
      <c r="J70" s="87"/>
      <c r="K70" s="87">
        <v>1</v>
      </c>
      <c r="L70" s="87"/>
      <c r="M70" s="87"/>
      <c r="N70" s="87">
        <v>1</v>
      </c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x14ac:dyDescent="0.2">
      <c r="A71" s="230" t="s">
        <v>140</v>
      </c>
      <c r="B71" s="87">
        <v>2</v>
      </c>
      <c r="C71" s="87">
        <v>0</v>
      </c>
      <c r="D71" s="87">
        <v>1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>
        <v>1</v>
      </c>
      <c r="U71" s="87">
        <v>1</v>
      </c>
      <c r="V71" s="87"/>
      <c r="W71" s="87"/>
      <c r="X71" s="87"/>
    </row>
    <row r="72" spans="1:24" x14ac:dyDescent="0.2">
      <c r="A72" s="230" t="s">
        <v>141</v>
      </c>
      <c r="B72" s="87">
        <v>3</v>
      </c>
      <c r="C72" s="87">
        <v>0</v>
      </c>
      <c r="D72" s="87">
        <v>1</v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x14ac:dyDescent="0.2">
      <c r="A73" s="225" t="s">
        <v>143</v>
      </c>
      <c r="B73" s="87">
        <v>3</v>
      </c>
      <c r="C73" s="87">
        <v>0</v>
      </c>
      <c r="D73" s="87">
        <v>1</v>
      </c>
      <c r="E73" s="87"/>
      <c r="F73" s="87"/>
      <c r="G73" s="87"/>
      <c r="H73" s="87"/>
      <c r="I73" s="87"/>
      <c r="J73" s="87"/>
      <c r="K73" s="87"/>
      <c r="L73" s="87"/>
      <c r="M73" s="87"/>
      <c r="N73" s="87">
        <v>1</v>
      </c>
      <c r="O73" s="87"/>
      <c r="P73" s="87"/>
      <c r="Q73" s="87"/>
      <c r="R73" s="87"/>
      <c r="S73" s="87"/>
      <c r="T73" s="87"/>
      <c r="U73" s="87"/>
      <c r="V73" s="87">
        <v>1</v>
      </c>
      <c r="W73" s="87"/>
      <c r="X73" s="87"/>
    </row>
    <row r="74" spans="1:24" x14ac:dyDescent="0.2">
      <c r="A74" s="219" t="s">
        <v>129</v>
      </c>
      <c r="B74" s="87">
        <v>3</v>
      </c>
      <c r="C74" s="87">
        <v>0</v>
      </c>
      <c r="D74" s="87">
        <v>1</v>
      </c>
      <c r="E74" s="87"/>
      <c r="F74" s="87"/>
      <c r="G74" s="87"/>
      <c r="H74" s="87">
        <v>1</v>
      </c>
      <c r="I74" s="87"/>
      <c r="J74" s="87">
        <v>1</v>
      </c>
      <c r="K74" s="87"/>
      <c r="L74" s="87"/>
      <c r="M74" s="87"/>
      <c r="N74" s="87"/>
      <c r="O74" s="87"/>
      <c r="P74" s="87"/>
      <c r="Q74" s="87"/>
      <c r="R74" s="87"/>
      <c r="S74" s="87"/>
      <c r="T74" s="87">
        <v>2</v>
      </c>
      <c r="U74" s="87">
        <v>2</v>
      </c>
      <c r="V74" s="87"/>
      <c r="W74" s="87"/>
      <c r="X74" s="87"/>
    </row>
    <row r="75" spans="1:24" x14ac:dyDescent="0.2">
      <c r="A75" s="225" t="s">
        <v>145</v>
      </c>
      <c r="B75" s="87">
        <v>3</v>
      </c>
      <c r="C75" s="87">
        <v>0</v>
      </c>
      <c r="D75" s="87">
        <v>2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>
        <v>2</v>
      </c>
      <c r="V75" s="87"/>
      <c r="W75" s="87"/>
      <c r="X75" s="87"/>
    </row>
    <row r="76" spans="1:24" x14ac:dyDescent="0.2">
      <c r="A76" s="225" t="s">
        <v>147</v>
      </c>
      <c r="B76" s="87">
        <v>3</v>
      </c>
      <c r="C76" s="87">
        <v>0</v>
      </c>
      <c r="D76" s="87">
        <v>0</v>
      </c>
      <c r="E76" s="87"/>
      <c r="F76" s="87"/>
      <c r="G76" s="87"/>
      <c r="H76" s="87"/>
      <c r="I76" s="87">
        <v>1</v>
      </c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>
        <v>2</v>
      </c>
      <c r="V76" s="87"/>
      <c r="W76" s="87"/>
      <c r="X76" s="87"/>
    </row>
    <row r="77" spans="1:24" x14ac:dyDescent="0.2">
      <c r="A77" s="225" t="s">
        <v>147</v>
      </c>
      <c r="B77" s="87">
        <v>3</v>
      </c>
      <c r="C77" s="87">
        <v>0</v>
      </c>
      <c r="D77" s="87">
        <v>0</v>
      </c>
      <c r="E77" s="87"/>
      <c r="F77" s="87"/>
      <c r="G77" s="87"/>
      <c r="H77" s="87"/>
      <c r="I77" s="87">
        <v>2</v>
      </c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>
        <v>1</v>
      </c>
      <c r="V77" s="87">
        <v>1</v>
      </c>
      <c r="W77" s="87"/>
      <c r="X77" s="87"/>
    </row>
    <row r="78" spans="1:24" x14ac:dyDescent="0.2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0"/>
      <c r="P78" s="90"/>
      <c r="Q78" s="90"/>
      <c r="R78" s="89"/>
      <c r="S78" s="89"/>
      <c r="T78" s="89"/>
      <c r="U78" s="89"/>
      <c r="V78" s="89"/>
      <c r="W78" s="89"/>
      <c r="X78" s="91"/>
    </row>
    <row r="79" spans="1:24" x14ac:dyDescent="0.2">
      <c r="A79" s="92" t="s">
        <v>24</v>
      </c>
      <c r="B79" s="93">
        <f t="shared" ref="B79:N79" si="2">SUM(B52:B78)</f>
        <v>55</v>
      </c>
      <c r="C79" s="93">
        <f t="shared" si="2"/>
        <v>7</v>
      </c>
      <c r="D79" s="93">
        <f t="shared" si="2"/>
        <v>14</v>
      </c>
      <c r="E79" s="93">
        <f t="shared" si="2"/>
        <v>1</v>
      </c>
      <c r="F79" s="93">
        <f t="shared" si="2"/>
        <v>0</v>
      </c>
      <c r="G79" s="93">
        <f t="shared" si="2"/>
        <v>0</v>
      </c>
      <c r="H79" s="93">
        <f t="shared" si="2"/>
        <v>6</v>
      </c>
      <c r="I79" s="93">
        <f t="shared" si="2"/>
        <v>10</v>
      </c>
      <c r="J79" s="93">
        <f t="shared" si="2"/>
        <v>6</v>
      </c>
      <c r="K79" s="93">
        <f t="shared" si="2"/>
        <v>1</v>
      </c>
      <c r="L79" s="93">
        <f t="shared" si="2"/>
        <v>0</v>
      </c>
      <c r="M79" s="93">
        <f t="shared" si="2"/>
        <v>1</v>
      </c>
      <c r="N79" s="93">
        <f t="shared" si="2"/>
        <v>4</v>
      </c>
      <c r="O79" s="17">
        <f>(D79+J79+K79+N79)/(B79+J79+K79+M79)</f>
        <v>0.3968253968253968</v>
      </c>
      <c r="P79" s="17">
        <f>($D79+$E79+($F79*2)+(G79*3))/$B79</f>
        <v>0.27272727272727271</v>
      </c>
      <c r="Q79" s="17">
        <f>D79/B79</f>
        <v>0.25454545454545452</v>
      </c>
      <c r="R79" s="93">
        <f>SUM(R52:R78)</f>
        <v>1</v>
      </c>
      <c r="S79" s="93">
        <f>SUM(S52:S78)</f>
        <v>1</v>
      </c>
      <c r="T79" s="93">
        <f>SUM(T52:T78)</f>
        <v>5</v>
      </c>
      <c r="U79" s="93">
        <f>SUM(U52:U78)</f>
        <v>15</v>
      </c>
      <c r="V79" s="93">
        <f>SUM(V52:V78)</f>
        <v>49</v>
      </c>
      <c r="W79" s="17">
        <f>(U79+V79)/(T79+U79+V79)</f>
        <v>0.92753623188405798</v>
      </c>
      <c r="X79" s="17">
        <f>(D79-G79)/(B79-I79-G79+M79)</f>
        <v>0.30434782608695654</v>
      </c>
    </row>
    <row r="82" spans="1:17" x14ac:dyDescent="0.2">
      <c r="A82" s="85" t="s">
        <v>99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x14ac:dyDescent="0.2">
      <c r="A83" s="92" t="s">
        <v>73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1:17" x14ac:dyDescent="0.2">
      <c r="A84" s="98" t="s">
        <v>69</v>
      </c>
      <c r="B84" s="99" t="s">
        <v>43</v>
      </c>
      <c r="C84" s="99" t="s">
        <v>44</v>
      </c>
      <c r="D84" s="99" t="s">
        <v>45</v>
      </c>
      <c r="E84" s="99" t="s">
        <v>53</v>
      </c>
      <c r="F84" s="99" t="s">
        <v>47</v>
      </c>
      <c r="G84" s="99" t="s">
        <v>2</v>
      </c>
      <c r="H84" s="99" t="s">
        <v>3</v>
      </c>
      <c r="I84" s="99" t="s">
        <v>8</v>
      </c>
      <c r="J84" s="99" t="s">
        <v>9</v>
      </c>
      <c r="K84" s="99" t="s">
        <v>10</v>
      </c>
      <c r="L84" s="99" t="s">
        <v>48</v>
      </c>
      <c r="M84" s="99" t="s">
        <v>49</v>
      </c>
      <c r="N84" s="99" t="s">
        <v>50</v>
      </c>
      <c r="O84" s="99" t="s">
        <v>51</v>
      </c>
      <c r="P84" s="99" t="s">
        <v>1</v>
      </c>
      <c r="Q84" s="99" t="s">
        <v>74</v>
      </c>
    </row>
    <row r="85" spans="1:17" x14ac:dyDescent="0.2">
      <c r="A85" s="215" t="s">
        <v>123</v>
      </c>
      <c r="B85" s="95">
        <v>1</v>
      </c>
      <c r="C85" s="95"/>
      <c r="D85" s="95"/>
      <c r="E85" s="100"/>
      <c r="F85" s="101">
        <v>1</v>
      </c>
      <c r="G85" s="95">
        <v>0</v>
      </c>
      <c r="H85" s="95">
        <v>0</v>
      </c>
      <c r="I85" s="95">
        <v>2</v>
      </c>
      <c r="J85" s="95"/>
      <c r="K85" s="95"/>
      <c r="L85" s="95"/>
      <c r="M85" s="95"/>
      <c r="N85" s="95"/>
      <c r="O85" s="101"/>
      <c r="P85" s="95">
        <v>3</v>
      </c>
      <c r="Q85" s="95">
        <v>8</v>
      </c>
    </row>
    <row r="86" spans="1:17" x14ac:dyDescent="0.2">
      <c r="A86" s="209"/>
      <c r="B86" s="95"/>
      <c r="C86" s="95"/>
      <c r="D86" s="95"/>
      <c r="E86" s="100"/>
      <c r="F86" s="101"/>
      <c r="G86" s="95"/>
      <c r="H86" s="95"/>
      <c r="I86" s="95"/>
      <c r="J86" s="95"/>
      <c r="K86" s="95"/>
      <c r="L86" s="95"/>
      <c r="M86" s="95"/>
      <c r="N86" s="101"/>
      <c r="O86" s="95"/>
      <c r="P86" s="81"/>
      <c r="Q86" s="81"/>
    </row>
    <row r="87" spans="1:17" x14ac:dyDescent="0.2">
      <c r="A87" s="64"/>
      <c r="B87" s="95"/>
      <c r="C87" s="95"/>
      <c r="D87" s="95"/>
      <c r="E87" s="100"/>
      <c r="F87" s="101"/>
      <c r="G87" s="95"/>
      <c r="H87" s="95"/>
      <c r="I87" s="95"/>
      <c r="J87" s="95"/>
      <c r="K87" s="95"/>
      <c r="L87" s="95"/>
      <c r="M87" s="95"/>
      <c r="N87" s="95"/>
      <c r="O87" s="95"/>
      <c r="P87" s="81"/>
      <c r="Q87" s="81"/>
    </row>
    <row r="88" spans="1:17" x14ac:dyDescent="0.2">
      <c r="A88" s="65"/>
      <c r="B88" s="95"/>
      <c r="C88" s="95"/>
      <c r="D88" s="95"/>
      <c r="E88" s="100"/>
      <c r="F88" s="101"/>
      <c r="G88" s="95"/>
      <c r="H88" s="95"/>
      <c r="I88" s="95"/>
      <c r="J88" s="95"/>
      <c r="K88" s="95"/>
      <c r="L88" s="95"/>
      <c r="M88" s="95"/>
      <c r="N88" s="95"/>
      <c r="O88" s="95"/>
      <c r="P88" s="81"/>
      <c r="Q88" s="81"/>
    </row>
    <row r="89" spans="1:17" x14ac:dyDescent="0.2">
      <c r="A89" s="65"/>
      <c r="B89" s="95"/>
      <c r="C89" s="95"/>
      <c r="D89" s="95"/>
      <c r="E89" s="100"/>
      <c r="F89" s="101"/>
      <c r="G89" s="95"/>
      <c r="H89" s="95"/>
      <c r="I89" s="95"/>
      <c r="J89" s="95"/>
      <c r="K89" s="95"/>
      <c r="L89" s="95"/>
      <c r="M89" s="95"/>
      <c r="N89" s="95"/>
      <c r="O89" s="95"/>
      <c r="P89" s="81"/>
      <c r="Q89" s="81"/>
    </row>
    <row r="90" spans="1:17" x14ac:dyDescent="0.2">
      <c r="A90" s="64"/>
      <c r="B90" s="95"/>
      <c r="C90" s="95"/>
      <c r="D90" s="95"/>
      <c r="E90" s="100"/>
      <c r="F90" s="101"/>
      <c r="G90" s="95"/>
      <c r="H90" s="95"/>
      <c r="I90" s="102"/>
      <c r="J90" s="95"/>
      <c r="K90" s="95"/>
      <c r="L90" s="95"/>
      <c r="M90" s="95"/>
      <c r="N90" s="95"/>
      <c r="O90" s="95"/>
      <c r="P90" s="81"/>
      <c r="Q90" s="81"/>
    </row>
    <row r="91" spans="1:17" x14ac:dyDescent="0.2">
      <c r="A91" s="68"/>
      <c r="B91" s="95"/>
      <c r="C91" s="95"/>
      <c r="D91" s="95"/>
      <c r="E91" s="100"/>
      <c r="F91" s="101"/>
      <c r="G91" s="95"/>
      <c r="H91" s="95"/>
      <c r="I91" s="95"/>
      <c r="J91" s="95"/>
      <c r="K91" s="95"/>
      <c r="L91" s="95"/>
      <c r="M91" s="95"/>
      <c r="N91" s="95"/>
      <c r="O91" s="95"/>
      <c r="P91" s="81"/>
      <c r="Q91" s="81"/>
    </row>
    <row r="92" spans="1:17" x14ac:dyDescent="0.2">
      <c r="A92" s="86"/>
      <c r="B92" s="95"/>
      <c r="C92" s="95"/>
      <c r="D92" s="95"/>
      <c r="E92" s="100"/>
      <c r="F92" s="101"/>
      <c r="G92" s="95"/>
      <c r="H92" s="95"/>
      <c r="I92" s="95"/>
      <c r="J92" s="95"/>
      <c r="K92" s="95"/>
      <c r="L92" s="95"/>
      <c r="M92" s="95"/>
      <c r="N92" s="95"/>
      <c r="O92" s="95"/>
      <c r="P92" s="81"/>
      <c r="Q92" s="81"/>
    </row>
    <row r="93" spans="1:17" x14ac:dyDescent="0.2">
      <c r="A93" s="86"/>
      <c r="B93" s="191"/>
      <c r="C93" s="191"/>
      <c r="D93" s="191"/>
      <c r="E93" s="192"/>
      <c r="F93" s="197"/>
      <c r="G93" s="191"/>
      <c r="H93" s="191"/>
      <c r="I93" s="191"/>
      <c r="J93" s="191"/>
      <c r="K93" s="191"/>
      <c r="L93" s="191"/>
      <c r="M93" s="191"/>
      <c r="N93" s="191"/>
      <c r="O93" s="191"/>
      <c r="P93" s="87"/>
      <c r="Q93" s="87"/>
    </row>
    <row r="94" spans="1:17" x14ac:dyDescent="0.2">
      <c r="A94" s="88"/>
      <c r="B94" s="103"/>
      <c r="C94" s="103"/>
      <c r="D94" s="103"/>
      <c r="E94" s="104"/>
      <c r="F94" s="105"/>
      <c r="G94" s="103"/>
      <c r="H94" s="103"/>
      <c r="I94" s="103"/>
      <c r="J94" s="103"/>
      <c r="K94" s="103"/>
      <c r="L94" s="103"/>
      <c r="M94" s="103"/>
      <c r="N94" s="103"/>
      <c r="O94" s="103"/>
      <c r="P94" s="91"/>
      <c r="Q94" s="91"/>
    </row>
    <row r="95" spans="1:17" x14ac:dyDescent="0.2">
      <c r="A95" s="92" t="s">
        <v>24</v>
      </c>
      <c r="B95" s="95">
        <f>SUM(B85:B94)</f>
        <v>1</v>
      </c>
      <c r="C95" s="95">
        <f t="shared" ref="C95:M95" si="3">SUM(C85:C94)</f>
        <v>0</v>
      </c>
      <c r="D95" s="95">
        <f t="shared" si="3"/>
        <v>0</v>
      </c>
      <c r="E95" s="95">
        <f t="shared" si="3"/>
        <v>0</v>
      </c>
      <c r="F95" s="101">
        <f t="shared" si="3"/>
        <v>1</v>
      </c>
      <c r="G95" s="95">
        <f t="shared" si="3"/>
        <v>0</v>
      </c>
      <c r="H95" s="95">
        <f t="shared" si="3"/>
        <v>0</v>
      </c>
      <c r="I95" s="95">
        <f t="shared" si="3"/>
        <v>2</v>
      </c>
      <c r="J95" s="95">
        <f t="shared" si="3"/>
        <v>0</v>
      </c>
      <c r="K95" s="95">
        <f t="shared" si="3"/>
        <v>0</v>
      </c>
      <c r="L95" s="95">
        <f t="shared" si="3"/>
        <v>0</v>
      </c>
      <c r="M95" s="95">
        <f t="shared" si="3"/>
        <v>0</v>
      </c>
      <c r="N95" s="38">
        <f>(M95*7)/F95</f>
        <v>0</v>
      </c>
      <c r="O95" s="38">
        <f>SUM(H95+J95+K95)/F95</f>
        <v>0</v>
      </c>
      <c r="P95" s="95">
        <f t="shared" ref="P95:Q95" si="4">SUM(P85:P94)</f>
        <v>3</v>
      </c>
      <c r="Q95" s="95">
        <f t="shared" si="4"/>
        <v>8</v>
      </c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9F7B-6D86-7146-8B31-5C34424B6677}">
  <dimension ref="A1:Z90"/>
  <sheetViews>
    <sheetView workbookViewId="0">
      <pane ySplit="1400" activePane="bottomLeft"/>
      <selection pane="bottomLeft" activeCell="I22" sqref="I22"/>
    </sheetView>
  </sheetViews>
  <sheetFormatPr baseColWidth="10" defaultRowHeight="16" x14ac:dyDescent="0.2"/>
  <cols>
    <col min="1" max="1" width="17.1640625" bestFit="1" customWidth="1"/>
    <col min="2" max="2" width="3.33203125" bestFit="1" customWidth="1"/>
    <col min="3" max="6" width="3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" bestFit="1" customWidth="1"/>
    <col min="15" max="15" width="5.6640625" bestFit="1" customWidth="1"/>
    <col min="16" max="16" width="8.1640625" bestFit="1" customWidth="1"/>
    <col min="17" max="17" width="5.6640625" bestFit="1" customWidth="1"/>
    <col min="18" max="19" width="3" bestFit="1" customWidth="1"/>
    <col min="20" max="20" width="3.5" bestFit="1" customWidth="1"/>
    <col min="21" max="21" width="3.1640625" bestFit="1" customWidth="1"/>
    <col min="22" max="22" width="4.1640625" bestFit="1" customWidth="1"/>
    <col min="23" max="23" width="6.5" bestFit="1" customWidth="1"/>
    <col min="24" max="24" width="3" bestFit="1" customWidth="1"/>
    <col min="25" max="25" width="7" bestFit="1" customWidth="1"/>
    <col min="26" max="26" width="5.6640625" bestFit="1" customWidth="1"/>
  </cols>
  <sheetData>
    <row r="1" spans="1:26" x14ac:dyDescent="0.2">
      <c r="A1" s="133" t="s">
        <v>92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"/>
      <c r="V1" s="1"/>
      <c r="W1" s="1"/>
      <c r="X1" s="5"/>
      <c r="Y1" s="5"/>
      <c r="Z1" s="5"/>
    </row>
    <row r="2" spans="1:26" x14ac:dyDescent="0.2">
      <c r="A2" s="67"/>
      <c r="B2" s="5"/>
      <c r="C2" s="5"/>
      <c r="D2" s="5"/>
      <c r="E2" s="4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5"/>
      <c r="Y2" s="5"/>
      <c r="Z2" s="5"/>
    </row>
    <row r="3" spans="1:26" x14ac:dyDescent="0.2">
      <c r="A3" s="134" t="s">
        <v>69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70</v>
      </c>
      <c r="O3" s="7" t="s">
        <v>14</v>
      </c>
      <c r="P3" s="8" t="s">
        <v>71</v>
      </c>
      <c r="Q3" s="7" t="s">
        <v>72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8" t="s">
        <v>22</v>
      </c>
      <c r="X3" s="7" t="s">
        <v>76</v>
      </c>
      <c r="Y3" s="108" t="s">
        <v>77</v>
      </c>
      <c r="Z3" s="108" t="s">
        <v>23</v>
      </c>
    </row>
    <row r="4" spans="1:26" x14ac:dyDescent="0.2">
      <c r="A4" s="135" t="s">
        <v>113</v>
      </c>
      <c r="B4" s="73">
        <v>1</v>
      </c>
      <c r="C4" s="73">
        <v>0</v>
      </c>
      <c r="D4" s="73">
        <v>0</v>
      </c>
      <c r="E4" s="73"/>
      <c r="F4" s="73"/>
      <c r="G4" s="73"/>
      <c r="H4" s="73"/>
      <c r="I4" s="73"/>
      <c r="J4" s="73">
        <v>1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>
        <v>8</v>
      </c>
      <c r="W4" s="73"/>
      <c r="X4" s="73"/>
      <c r="Y4" s="73"/>
      <c r="Z4" s="73"/>
    </row>
    <row r="5" spans="1:26" x14ac:dyDescent="0.2">
      <c r="A5" s="215" t="s">
        <v>116</v>
      </c>
      <c r="B5" s="5">
        <v>2</v>
      </c>
      <c r="C5" s="5">
        <v>0</v>
      </c>
      <c r="D5" s="5">
        <v>1</v>
      </c>
      <c r="E5" s="5"/>
      <c r="F5" s="5"/>
      <c r="G5" s="5"/>
      <c r="H5" s="5">
        <v>1</v>
      </c>
      <c r="I5" s="5">
        <v>1</v>
      </c>
      <c r="J5" s="5">
        <v>1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v>7</v>
      </c>
      <c r="W5" s="5"/>
      <c r="X5" s="5"/>
      <c r="Y5" s="5"/>
      <c r="Z5" s="5"/>
    </row>
    <row r="6" spans="1:26" x14ac:dyDescent="0.2">
      <c r="A6" s="218" t="s">
        <v>118</v>
      </c>
      <c r="B6" s="5">
        <v>3</v>
      </c>
      <c r="C6" s="5">
        <v>0</v>
      </c>
      <c r="D6" s="5">
        <v>1</v>
      </c>
      <c r="E6" s="5"/>
      <c r="F6" s="5"/>
      <c r="G6" s="5"/>
      <c r="H6" s="5">
        <v>1</v>
      </c>
      <c r="I6" s="5">
        <v>2</v>
      </c>
      <c r="J6" s="5">
        <v>1</v>
      </c>
      <c r="K6" s="5"/>
      <c r="L6" s="5"/>
      <c r="M6" s="5"/>
      <c r="N6" s="5"/>
      <c r="O6" s="5"/>
      <c r="P6" s="5"/>
      <c r="Q6" s="5"/>
      <c r="R6" s="5"/>
      <c r="S6" s="5"/>
      <c r="T6" s="5">
        <v>1</v>
      </c>
      <c r="U6" s="5"/>
      <c r="V6" s="5">
        <v>13</v>
      </c>
      <c r="W6" s="5"/>
      <c r="X6" s="5"/>
      <c r="Y6" s="5"/>
      <c r="Z6" s="5"/>
    </row>
    <row r="7" spans="1:26" x14ac:dyDescent="0.2">
      <c r="A7" s="213" t="s">
        <v>119</v>
      </c>
      <c r="B7" s="5">
        <v>2</v>
      </c>
      <c r="C7" s="5">
        <v>0</v>
      </c>
      <c r="D7" s="5">
        <v>1</v>
      </c>
      <c r="E7" s="5"/>
      <c r="F7" s="5"/>
      <c r="G7" s="5"/>
      <c r="H7" s="5"/>
      <c r="I7" s="5"/>
      <c r="J7" s="5">
        <v>1</v>
      </c>
      <c r="K7" s="5">
        <v>1</v>
      </c>
      <c r="L7" s="5"/>
      <c r="M7" s="5"/>
      <c r="N7" s="5"/>
      <c r="O7" s="5"/>
      <c r="P7" s="5"/>
      <c r="Q7" s="5"/>
      <c r="R7" s="5"/>
      <c r="S7" s="5"/>
      <c r="T7" s="5"/>
      <c r="U7" s="5">
        <v>3</v>
      </c>
      <c r="V7" s="5">
        <v>5</v>
      </c>
      <c r="W7" s="5"/>
      <c r="X7" s="5"/>
      <c r="Y7" s="5">
        <v>2</v>
      </c>
      <c r="Z7" s="5"/>
    </row>
    <row r="8" spans="1:26" x14ac:dyDescent="0.2">
      <c r="A8" s="222" t="s">
        <v>121</v>
      </c>
      <c r="B8" s="5">
        <v>2</v>
      </c>
      <c r="C8" s="5">
        <v>1</v>
      </c>
      <c r="D8" s="5">
        <v>1</v>
      </c>
      <c r="E8" s="5">
        <v>1</v>
      </c>
      <c r="F8" s="5"/>
      <c r="G8" s="5"/>
      <c r="H8" s="5">
        <v>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215" t="s">
        <v>124</v>
      </c>
      <c r="B9" s="5">
        <v>3</v>
      </c>
      <c r="C9" s="5">
        <v>0</v>
      </c>
      <c r="D9" s="5">
        <v>1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4</v>
      </c>
      <c r="W9" s="5"/>
      <c r="X9" s="5"/>
      <c r="Y9" s="5"/>
      <c r="Z9" s="5"/>
    </row>
    <row r="10" spans="1:26" x14ac:dyDescent="0.2">
      <c r="A10" s="215" t="s">
        <v>125</v>
      </c>
      <c r="B10" s="5">
        <v>0</v>
      </c>
      <c r="C10" s="5">
        <v>0</v>
      </c>
      <c r="D10" s="5">
        <v>0</v>
      </c>
      <c r="E10" s="5"/>
      <c r="F10" s="5"/>
      <c r="G10" s="5"/>
      <c r="H10" s="5">
        <v>1</v>
      </c>
      <c r="I10" s="5"/>
      <c r="J10" s="5"/>
      <c r="K10" s="5">
        <v>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217" t="s">
        <v>126</v>
      </c>
      <c r="B11" s="5">
        <v>2</v>
      </c>
      <c r="C11" s="5">
        <v>0</v>
      </c>
      <c r="D11" s="5">
        <v>1</v>
      </c>
      <c r="E11" s="5"/>
      <c r="F11" s="5"/>
      <c r="G11" s="5"/>
      <c r="H11" s="5">
        <v>1</v>
      </c>
      <c r="I11" s="5"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2</v>
      </c>
      <c r="V11" s="5">
        <v>8</v>
      </c>
      <c r="W11" s="5"/>
      <c r="X11" s="5"/>
      <c r="Y11" s="5">
        <v>1</v>
      </c>
      <c r="Z11" s="5"/>
    </row>
    <row r="12" spans="1:26" x14ac:dyDescent="0.2">
      <c r="A12" s="210" t="s">
        <v>125</v>
      </c>
      <c r="B12" s="5">
        <v>4</v>
      </c>
      <c r="C12" s="5">
        <v>0</v>
      </c>
      <c r="D12" s="5">
        <v>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v>1</v>
      </c>
      <c r="V12" s="5">
        <v>3</v>
      </c>
      <c r="W12" s="5"/>
      <c r="X12" s="5"/>
      <c r="Y12" s="5"/>
      <c r="Z12" s="5"/>
    </row>
    <row r="13" spans="1:26" x14ac:dyDescent="0.2">
      <c r="A13" s="219" t="s">
        <v>127</v>
      </c>
      <c r="B13" s="5">
        <v>3</v>
      </c>
      <c r="C13" s="5">
        <v>0</v>
      </c>
      <c r="D13" s="5">
        <v>1</v>
      </c>
      <c r="E13" s="5"/>
      <c r="F13" s="5"/>
      <c r="G13" s="5"/>
      <c r="H13" s="5"/>
      <c r="I13" s="5">
        <v>2</v>
      </c>
      <c r="J13" s="5">
        <v>1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225" t="s">
        <v>129</v>
      </c>
      <c r="B14" s="5">
        <v>2</v>
      </c>
      <c r="C14" s="5">
        <v>0</v>
      </c>
      <c r="D14" s="5">
        <v>2</v>
      </c>
      <c r="E14" s="5">
        <v>1</v>
      </c>
      <c r="F14" s="5"/>
      <c r="G14" s="5"/>
      <c r="H14" s="5">
        <v>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8</v>
      </c>
      <c r="W14" s="5"/>
      <c r="X14" s="5"/>
      <c r="Y14" s="5"/>
      <c r="Z14" s="5"/>
    </row>
    <row r="15" spans="1:26" x14ac:dyDescent="0.2">
      <c r="A15" s="215" t="s">
        <v>119</v>
      </c>
      <c r="B15" s="5">
        <v>4</v>
      </c>
      <c r="C15" s="5">
        <v>0</v>
      </c>
      <c r="D15" s="5">
        <v>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7</v>
      </c>
      <c r="W15" s="5"/>
      <c r="X15" s="5"/>
      <c r="Y15" s="5"/>
      <c r="Z15" s="5"/>
    </row>
    <row r="16" spans="1:26" x14ac:dyDescent="0.2">
      <c r="A16" s="213" t="s">
        <v>131</v>
      </c>
      <c r="B16" s="5">
        <v>1</v>
      </c>
      <c r="C16" s="5">
        <v>0</v>
      </c>
      <c r="D16" s="5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1</v>
      </c>
      <c r="W16" s="5"/>
      <c r="X16" s="5"/>
      <c r="Y16" s="5"/>
      <c r="Z16" s="5"/>
    </row>
    <row r="17" spans="1:26" x14ac:dyDescent="0.2">
      <c r="A17" s="262" t="s">
        <v>133</v>
      </c>
      <c r="B17" s="5">
        <v>3</v>
      </c>
      <c r="C17" s="5">
        <v>0</v>
      </c>
      <c r="D17" s="5">
        <v>2</v>
      </c>
      <c r="E17" s="5"/>
      <c r="F17" s="5"/>
      <c r="G17" s="5"/>
      <c r="H17" s="5">
        <v>1</v>
      </c>
      <c r="I17" s="5">
        <v>1</v>
      </c>
      <c r="J17" s="5"/>
      <c r="K17" s="5">
        <v>1</v>
      </c>
      <c r="L17" s="5"/>
      <c r="M17" s="5"/>
      <c r="N17" s="5"/>
      <c r="O17" s="5"/>
      <c r="P17" s="5"/>
      <c r="Q17" s="5"/>
      <c r="R17" s="5">
        <v>1</v>
      </c>
      <c r="S17" s="5">
        <v>1</v>
      </c>
      <c r="T17" s="5"/>
      <c r="U17" s="5"/>
      <c r="V17" s="5"/>
      <c r="W17" s="5"/>
      <c r="X17" s="5"/>
      <c r="Y17" s="5"/>
      <c r="Z17" s="5"/>
    </row>
    <row r="18" spans="1:26" x14ac:dyDescent="0.2">
      <c r="A18" s="283" t="s">
        <v>135</v>
      </c>
      <c r="B18" s="5">
        <v>3</v>
      </c>
      <c r="C18" s="5">
        <v>0</v>
      </c>
      <c r="D18" s="5">
        <v>1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v>1</v>
      </c>
      <c r="V18" s="5">
        <v>10</v>
      </c>
      <c r="W18" s="5"/>
      <c r="X18" s="5"/>
      <c r="Y18" s="5"/>
      <c r="Z18" s="5"/>
    </row>
    <row r="19" spans="1:26" x14ac:dyDescent="0.2">
      <c r="A19" s="219" t="s">
        <v>138</v>
      </c>
      <c r="B19" s="128">
        <v>4</v>
      </c>
      <c r="C19" s="128">
        <v>0</v>
      </c>
      <c r="D19" s="128">
        <v>0</v>
      </c>
      <c r="E19" s="128"/>
      <c r="F19" s="128"/>
      <c r="G19" s="128"/>
      <c r="H19" s="128">
        <v>1</v>
      </c>
      <c r="I19" s="128">
        <v>2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x14ac:dyDescent="0.2">
      <c r="A20" s="219" t="s">
        <v>139</v>
      </c>
      <c r="B20" s="128">
        <v>4</v>
      </c>
      <c r="C20" s="128">
        <v>0</v>
      </c>
      <c r="D20" s="128">
        <v>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>
        <v>3</v>
      </c>
      <c r="W20" s="128"/>
      <c r="X20" s="128"/>
      <c r="Y20" s="128"/>
      <c r="Z20" s="128"/>
    </row>
    <row r="21" spans="1:26" x14ac:dyDescent="0.2">
      <c r="A21" s="210" t="s">
        <v>113</v>
      </c>
      <c r="B21" s="128">
        <v>3</v>
      </c>
      <c r="C21" s="128">
        <v>1</v>
      </c>
      <c r="D21" s="128">
        <v>1</v>
      </c>
      <c r="E21" s="128"/>
      <c r="F21" s="128"/>
      <c r="G21" s="128">
        <v>1</v>
      </c>
      <c r="H21" s="128">
        <v>2</v>
      </c>
      <c r="I21" s="128">
        <v>2</v>
      </c>
      <c r="J21" s="128">
        <v>1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>
        <v>1</v>
      </c>
      <c r="U21" s="128">
        <v>2</v>
      </c>
      <c r="V21" s="128">
        <v>8</v>
      </c>
      <c r="W21" s="128"/>
      <c r="X21" s="128"/>
      <c r="Y21" s="128"/>
      <c r="Z21" s="128"/>
    </row>
    <row r="22" spans="1:26" x14ac:dyDescent="0.2">
      <c r="A22" s="230" t="s">
        <v>140</v>
      </c>
      <c r="B22" s="128">
        <v>3</v>
      </c>
      <c r="C22" s="128">
        <v>1</v>
      </c>
      <c r="D22" s="128">
        <v>1</v>
      </c>
      <c r="E22" s="128"/>
      <c r="F22" s="128"/>
      <c r="G22" s="128">
        <v>1</v>
      </c>
      <c r="H22" s="128">
        <v>2</v>
      </c>
      <c r="I22" s="128">
        <v>1</v>
      </c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>
        <v>1</v>
      </c>
      <c r="V22" s="128">
        <v>8</v>
      </c>
      <c r="W22" s="128"/>
      <c r="X22" s="128"/>
      <c r="Y22" s="128"/>
      <c r="Z22" s="128"/>
    </row>
    <row r="23" spans="1:26" x14ac:dyDescent="0.2">
      <c r="A23" s="219" t="s">
        <v>141</v>
      </c>
      <c r="B23" s="128">
        <v>3</v>
      </c>
      <c r="C23" s="128">
        <v>0</v>
      </c>
      <c r="D23" s="128">
        <v>0</v>
      </c>
      <c r="E23" s="128"/>
      <c r="F23" s="128"/>
      <c r="G23" s="128"/>
      <c r="H23" s="128"/>
      <c r="I23" s="128">
        <v>2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x14ac:dyDescent="0.2">
      <c r="A24" s="225" t="s">
        <v>143</v>
      </c>
      <c r="B24" s="128">
        <v>3</v>
      </c>
      <c r="C24" s="128">
        <v>0</v>
      </c>
      <c r="D24" s="128">
        <v>0</v>
      </c>
      <c r="E24" s="128"/>
      <c r="F24" s="128"/>
      <c r="G24" s="128"/>
      <c r="H24" s="128">
        <v>1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>
        <v>10</v>
      </c>
      <c r="W24" s="128"/>
      <c r="X24" s="128"/>
      <c r="Y24" s="128"/>
      <c r="Z24" s="128"/>
    </row>
    <row r="25" spans="1:26" x14ac:dyDescent="0.2">
      <c r="A25" s="219" t="s">
        <v>129</v>
      </c>
      <c r="B25" s="128">
        <v>3</v>
      </c>
      <c r="C25" s="128">
        <v>0</v>
      </c>
      <c r="D25" s="128">
        <v>2</v>
      </c>
      <c r="E25" s="128">
        <v>1</v>
      </c>
      <c r="F25" s="128"/>
      <c r="G25" s="128"/>
      <c r="H25" s="128">
        <v>2</v>
      </c>
      <c r="I25" s="128"/>
      <c r="J25" s="128">
        <v>1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>
        <v>1</v>
      </c>
      <c r="V25" s="128">
        <v>11</v>
      </c>
      <c r="W25" s="128"/>
      <c r="X25" s="128"/>
      <c r="Y25" s="128"/>
      <c r="Z25" s="128"/>
    </row>
    <row r="26" spans="1:26" x14ac:dyDescent="0.2">
      <c r="A26" s="225" t="s">
        <v>145</v>
      </c>
      <c r="B26" s="128">
        <v>4</v>
      </c>
      <c r="C26" s="128">
        <v>0</v>
      </c>
      <c r="D26" s="128">
        <v>2</v>
      </c>
      <c r="E26" s="128">
        <v>1</v>
      </c>
      <c r="F26" s="128"/>
      <c r="G26" s="128"/>
      <c r="H26" s="128">
        <v>1</v>
      </c>
      <c r="I26" s="128">
        <v>2</v>
      </c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>
        <v>11</v>
      </c>
      <c r="W26" s="128"/>
      <c r="X26" s="128"/>
      <c r="Y26" s="128"/>
      <c r="Z26" s="128"/>
    </row>
    <row r="27" spans="1:26" x14ac:dyDescent="0.2">
      <c r="A27" s="225" t="s">
        <v>147</v>
      </c>
      <c r="B27" s="128">
        <v>3</v>
      </c>
      <c r="C27" s="128">
        <v>0</v>
      </c>
      <c r="D27" s="128">
        <v>0</v>
      </c>
      <c r="E27" s="128"/>
      <c r="F27" s="128"/>
      <c r="G27" s="128"/>
      <c r="H27" s="128"/>
      <c r="I27" s="128">
        <v>2</v>
      </c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>
        <v>1</v>
      </c>
      <c r="U27" s="128"/>
      <c r="V27" s="128">
        <v>4</v>
      </c>
      <c r="W27" s="128"/>
      <c r="X27" s="128"/>
      <c r="Y27" s="128"/>
      <c r="Z27" s="128"/>
    </row>
    <row r="28" spans="1:26" x14ac:dyDescent="0.2">
      <c r="A28" s="64" t="s">
        <v>147</v>
      </c>
      <c r="B28" s="108">
        <v>3</v>
      </c>
      <c r="C28" s="108">
        <v>0</v>
      </c>
      <c r="D28" s="108">
        <v>0</v>
      </c>
      <c r="E28" s="108"/>
      <c r="F28" s="108"/>
      <c r="G28" s="108"/>
      <c r="H28" s="108"/>
      <c r="I28" s="108">
        <v>1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>
        <v>4</v>
      </c>
      <c r="W28" s="108"/>
      <c r="X28" s="108"/>
      <c r="Y28" s="76"/>
      <c r="Z28" s="76"/>
    </row>
    <row r="29" spans="1:26" x14ac:dyDescent="0.2">
      <c r="A29" s="121" t="s">
        <v>24</v>
      </c>
      <c r="B29" s="16">
        <f t="shared" ref="B29:N29" si="0">SUM(B4:B28)</f>
        <v>68</v>
      </c>
      <c r="C29" s="16">
        <f t="shared" si="0"/>
        <v>3</v>
      </c>
      <c r="D29" s="16">
        <f t="shared" si="0"/>
        <v>22</v>
      </c>
      <c r="E29" s="16">
        <f t="shared" si="0"/>
        <v>6</v>
      </c>
      <c r="F29" s="16">
        <f t="shared" si="0"/>
        <v>0</v>
      </c>
      <c r="G29" s="16">
        <f t="shared" si="0"/>
        <v>2</v>
      </c>
      <c r="H29" s="16">
        <f t="shared" si="0"/>
        <v>18</v>
      </c>
      <c r="I29" s="16">
        <f t="shared" si="0"/>
        <v>19</v>
      </c>
      <c r="J29" s="16">
        <f t="shared" si="0"/>
        <v>7</v>
      </c>
      <c r="K29" s="16">
        <f t="shared" si="0"/>
        <v>3</v>
      </c>
      <c r="L29" s="16">
        <f t="shared" si="0"/>
        <v>0</v>
      </c>
      <c r="M29" s="16">
        <f t="shared" si="0"/>
        <v>0</v>
      </c>
      <c r="N29" s="16">
        <f t="shared" si="0"/>
        <v>0</v>
      </c>
      <c r="O29" s="17">
        <f>(D29+J29+K29+N29)/(B29+J29+K29)</f>
        <v>0.41025641025641024</v>
      </c>
      <c r="P29" s="17">
        <f>($D29+$E29+($F29*2)+(G29*3))/$B29</f>
        <v>0.5</v>
      </c>
      <c r="Q29" s="17">
        <f>D29/B29</f>
        <v>0.3235294117647059</v>
      </c>
      <c r="R29" s="16">
        <f>SUM(R4:R28)</f>
        <v>1</v>
      </c>
      <c r="S29" s="16">
        <f>SUM(S4:S28)</f>
        <v>1</v>
      </c>
      <c r="T29" s="16">
        <f>SUM(T4:T28)</f>
        <v>3</v>
      </c>
      <c r="U29" s="16">
        <f>SUM(U4:U28)</f>
        <v>11</v>
      </c>
      <c r="V29" s="16">
        <f>SUM(V4:V28)</f>
        <v>133</v>
      </c>
      <c r="W29" s="17">
        <f>(U29+V29)/(T29+U29+V29)</f>
        <v>0.97959183673469385</v>
      </c>
      <c r="X29" s="16">
        <f>SUM(X4:X28)</f>
        <v>0</v>
      </c>
      <c r="Y29" s="16">
        <f>SUM(Y4:Y28)</f>
        <v>3</v>
      </c>
      <c r="Z29" s="17">
        <f>(D29-G29)/(B29-I29-G29+M29)</f>
        <v>0.42553191489361702</v>
      </c>
    </row>
    <row r="30" spans="1:26" x14ac:dyDescent="0.2">
      <c r="A30" s="1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5"/>
    </row>
    <row r="31" spans="1:26" x14ac:dyDescent="0.2">
      <c r="A31" s="1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5"/>
    </row>
    <row r="32" spans="1:26" x14ac:dyDescent="0.2">
      <c r="A32" s="6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">
      <c r="A33" s="6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">
      <c r="A34" s="6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7" spans="1:26" ht="17" x14ac:dyDescent="0.2">
      <c r="A37" s="136" t="s">
        <v>83</v>
      </c>
      <c r="B37" s="5"/>
      <c r="C37" s="4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5"/>
      <c r="V37" s="5"/>
      <c r="W37" s="5"/>
      <c r="X37" s="5"/>
      <c r="Y37" s="5"/>
      <c r="Z37" s="5"/>
    </row>
    <row r="38" spans="1:26" x14ac:dyDescent="0.2">
      <c r="A38" s="134" t="s">
        <v>69</v>
      </c>
      <c r="B38" s="7" t="s">
        <v>1</v>
      </c>
      <c r="C38" s="7" t="s">
        <v>2</v>
      </c>
      <c r="D38" s="7" t="s">
        <v>3</v>
      </c>
      <c r="E38" s="7" t="s">
        <v>4</v>
      </c>
      <c r="F38" s="7" t="s">
        <v>5</v>
      </c>
      <c r="G38" s="7" t="s">
        <v>6</v>
      </c>
      <c r="H38" s="7" t="s">
        <v>7</v>
      </c>
      <c r="I38" s="7" t="s">
        <v>8</v>
      </c>
      <c r="J38" s="7" t="s">
        <v>9</v>
      </c>
      <c r="K38" s="7" t="s">
        <v>10</v>
      </c>
      <c r="L38" s="7" t="s">
        <v>11</v>
      </c>
      <c r="M38" s="7" t="s">
        <v>12</v>
      </c>
      <c r="N38" s="7" t="s">
        <v>70</v>
      </c>
      <c r="O38" s="7" t="s">
        <v>14</v>
      </c>
      <c r="P38" s="8" t="s">
        <v>71</v>
      </c>
      <c r="Q38" s="7" t="s">
        <v>72</v>
      </c>
      <c r="R38" s="7" t="s">
        <v>17</v>
      </c>
      <c r="S38" s="7" t="s">
        <v>18</v>
      </c>
      <c r="T38" s="7" t="s">
        <v>19</v>
      </c>
      <c r="U38" s="7" t="s">
        <v>20</v>
      </c>
      <c r="V38" s="7" t="s">
        <v>21</v>
      </c>
      <c r="W38" s="8" t="s">
        <v>22</v>
      </c>
      <c r="X38" s="7" t="s">
        <v>76</v>
      </c>
      <c r="Y38" s="108" t="s">
        <v>77</v>
      </c>
      <c r="Z38" s="108" t="s">
        <v>23</v>
      </c>
    </row>
    <row r="39" spans="1:26" x14ac:dyDescent="0.2">
      <c r="A39" s="64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x14ac:dyDescent="0.2">
      <c r="A40" s="6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">
      <c r="A41" s="6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">
      <c r="A42" s="6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">
      <c r="A43" s="19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">
      <c r="A44" s="21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">
      <c r="A45" s="21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">
      <c r="A46" s="21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5"/>
      <c r="Z46" s="5"/>
    </row>
    <row r="47" spans="1:26" x14ac:dyDescent="0.2">
      <c r="A47" s="2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5"/>
      <c r="Z47" s="5"/>
    </row>
    <row r="48" spans="1:26" x14ac:dyDescent="0.2">
      <c r="A48" s="2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5"/>
      <c r="Z48" s="5"/>
    </row>
    <row r="49" spans="1:26" x14ac:dyDescent="0.2">
      <c r="A49" s="219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28"/>
      <c r="Z49" s="128"/>
    </row>
    <row r="50" spans="1:26" x14ac:dyDescent="0.2">
      <c r="A50" s="2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28"/>
      <c r="Z50" s="128"/>
    </row>
    <row r="51" spans="1:26" x14ac:dyDescent="0.2">
      <c r="A51" s="219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28"/>
      <c r="Z51" s="128"/>
    </row>
    <row r="52" spans="1:26" x14ac:dyDescent="0.2">
      <c r="A52" s="209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28"/>
      <c r="Z52" s="128"/>
    </row>
    <row r="53" spans="1:26" x14ac:dyDescent="0.2">
      <c r="A53" s="219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28"/>
      <c r="Z53" s="128"/>
    </row>
    <row r="54" spans="1:26" x14ac:dyDescent="0.2">
      <c r="A54" s="219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28"/>
      <c r="Z54" s="128"/>
    </row>
    <row r="55" spans="1:26" x14ac:dyDescent="0.2">
      <c r="A55" s="219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28"/>
      <c r="Z55" s="128"/>
    </row>
    <row r="56" spans="1:26" x14ac:dyDescent="0.2">
      <c r="A56" s="219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28"/>
      <c r="Z56" s="128"/>
    </row>
    <row r="57" spans="1:26" x14ac:dyDescent="0.2">
      <c r="A57" s="219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28"/>
      <c r="Z57" s="128"/>
    </row>
    <row r="58" spans="1:26" x14ac:dyDescent="0.2">
      <c r="A58" s="216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28"/>
      <c r="Z58" s="128"/>
    </row>
    <row r="59" spans="1:26" x14ac:dyDescent="0.2">
      <c r="A59" s="22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28"/>
      <c r="Z59" s="128"/>
    </row>
    <row r="60" spans="1:26" x14ac:dyDescent="0.2">
      <c r="A60" s="2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28"/>
      <c r="Z60" s="128"/>
    </row>
    <row r="61" spans="1:26" x14ac:dyDescent="0.2">
      <c r="A61" s="219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28"/>
      <c r="Z61" s="128"/>
    </row>
    <row r="62" spans="1:26" x14ac:dyDescent="0.2">
      <c r="A62" s="21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15"/>
      <c r="P62" s="15"/>
      <c r="Q62" s="15"/>
      <c r="R62" s="40"/>
      <c r="S62" s="40"/>
      <c r="T62" s="40"/>
      <c r="U62" s="40"/>
      <c r="V62" s="40"/>
      <c r="W62" s="40"/>
      <c r="X62" s="40"/>
      <c r="Y62" s="76"/>
      <c r="Z62" s="76"/>
    </row>
    <row r="63" spans="1:26" x14ac:dyDescent="0.2">
      <c r="A63" s="121" t="s">
        <v>24</v>
      </c>
      <c r="B63" s="16">
        <f t="shared" ref="B63:N63" si="1">SUM(B39:B62)</f>
        <v>0</v>
      </c>
      <c r="C63" s="16">
        <f t="shared" si="1"/>
        <v>0</v>
      </c>
      <c r="D63" s="16">
        <f t="shared" si="1"/>
        <v>0</v>
      </c>
      <c r="E63" s="16">
        <f t="shared" si="1"/>
        <v>0</v>
      </c>
      <c r="F63" s="16">
        <f t="shared" si="1"/>
        <v>0</v>
      </c>
      <c r="G63" s="16">
        <f t="shared" si="1"/>
        <v>0</v>
      </c>
      <c r="H63" s="16">
        <f t="shared" si="1"/>
        <v>0</v>
      </c>
      <c r="I63" s="16">
        <f t="shared" si="1"/>
        <v>0</v>
      </c>
      <c r="J63" s="16">
        <f t="shared" si="1"/>
        <v>0</v>
      </c>
      <c r="K63" s="16">
        <f t="shared" si="1"/>
        <v>0</v>
      </c>
      <c r="L63" s="16">
        <f t="shared" si="1"/>
        <v>0</v>
      </c>
      <c r="M63" s="16">
        <f t="shared" si="1"/>
        <v>0</v>
      </c>
      <c r="N63" s="16">
        <f t="shared" si="1"/>
        <v>0</v>
      </c>
      <c r="O63" s="17" t="e">
        <f>(D63+J63+K63+N63)/(B63+J63+K63)</f>
        <v>#DIV/0!</v>
      </c>
      <c r="P63" s="17" t="e">
        <f>($D63+$E63+($F63*2)+(G63*3))/$B63</f>
        <v>#DIV/0!</v>
      </c>
      <c r="Q63" s="17" t="e">
        <f>D63/B63</f>
        <v>#DIV/0!</v>
      </c>
      <c r="R63" s="16">
        <f>SUM(R39:R62)</f>
        <v>0</v>
      </c>
      <c r="S63" s="16">
        <f>SUM(S39:S62)</f>
        <v>0</v>
      </c>
      <c r="T63" s="16">
        <f>SUM(T39:T62)</f>
        <v>0</v>
      </c>
      <c r="U63" s="16">
        <f>SUM(U39:U62)</f>
        <v>0</v>
      </c>
      <c r="V63" s="16">
        <f>SUM(V39:V62)</f>
        <v>0</v>
      </c>
      <c r="W63" s="17" t="e">
        <f>(U63+V63)/(T63+U63+V63)</f>
        <v>#DIV/0!</v>
      </c>
      <c r="X63" s="16">
        <f>SUM(X39:X62)</f>
        <v>0</v>
      </c>
      <c r="Y63" s="16">
        <f>SUM(Y39:Y62)</f>
        <v>0</v>
      </c>
      <c r="Z63" s="17" t="e">
        <f>(D63-G63)/(B63-I63-G63+M63)</f>
        <v>#DIV/0!</v>
      </c>
    </row>
    <row r="66" spans="1:26" ht="17" x14ac:dyDescent="0.2">
      <c r="A66" s="136" t="s">
        <v>87</v>
      </c>
      <c r="B66" s="5"/>
      <c r="C66" s="4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  <c r="T66" s="1"/>
      <c r="U66" s="5"/>
      <c r="V66" s="5"/>
      <c r="W66" s="5"/>
      <c r="X66" s="5"/>
      <c r="Y66" s="5"/>
      <c r="Z66" s="5"/>
    </row>
    <row r="67" spans="1:26" x14ac:dyDescent="0.2">
      <c r="A67" s="134" t="s">
        <v>69</v>
      </c>
      <c r="B67" s="7" t="s">
        <v>1</v>
      </c>
      <c r="C67" s="7" t="s">
        <v>2</v>
      </c>
      <c r="D67" s="7" t="s">
        <v>3</v>
      </c>
      <c r="E67" s="7" t="s">
        <v>4</v>
      </c>
      <c r="F67" s="7" t="s">
        <v>5</v>
      </c>
      <c r="G67" s="7" t="s">
        <v>6</v>
      </c>
      <c r="H67" s="7" t="s">
        <v>7</v>
      </c>
      <c r="I67" s="7" t="s">
        <v>8</v>
      </c>
      <c r="J67" s="7" t="s">
        <v>9</v>
      </c>
      <c r="K67" s="7" t="s">
        <v>10</v>
      </c>
      <c r="L67" s="7" t="s">
        <v>11</v>
      </c>
      <c r="M67" s="7" t="s">
        <v>12</v>
      </c>
      <c r="N67" s="7" t="s">
        <v>70</v>
      </c>
      <c r="O67" s="7" t="s">
        <v>14</v>
      </c>
      <c r="P67" s="8" t="s">
        <v>71</v>
      </c>
      <c r="Q67" s="7" t="s">
        <v>72</v>
      </c>
      <c r="R67" s="7" t="s">
        <v>17</v>
      </c>
      <c r="S67" s="7" t="s">
        <v>18</v>
      </c>
      <c r="T67" s="7" t="s">
        <v>19</v>
      </c>
      <c r="U67" s="7" t="s">
        <v>20</v>
      </c>
      <c r="V67" s="7" t="s">
        <v>21</v>
      </c>
      <c r="W67" s="8" t="s">
        <v>22</v>
      </c>
      <c r="X67" s="7" t="s">
        <v>76</v>
      </c>
      <c r="Y67" s="108" t="s">
        <v>77</v>
      </c>
      <c r="Z67" s="108" t="s">
        <v>23</v>
      </c>
    </row>
    <row r="68" spans="1:26" x14ac:dyDescent="0.2">
      <c r="A68" s="64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x14ac:dyDescent="0.2">
      <c r="A69" s="6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">
      <c r="A70" s="21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">
      <c r="A71" s="213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">
      <c r="A72" s="21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">
      <c r="A73" s="21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">
      <c r="A74" s="21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">
      <c r="A75" s="2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5"/>
      <c r="Z75" s="5"/>
    </row>
    <row r="76" spans="1:26" x14ac:dyDescent="0.2">
      <c r="A76" s="21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5"/>
      <c r="Z76" s="5"/>
    </row>
    <row r="77" spans="1:26" x14ac:dyDescent="0.2">
      <c r="A77" s="2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5"/>
      <c r="Z77" s="5"/>
    </row>
    <row r="78" spans="1:26" x14ac:dyDescent="0.2">
      <c r="A78" s="67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28"/>
      <c r="Z78" s="128"/>
    </row>
    <row r="79" spans="1:26" x14ac:dyDescent="0.2">
      <c r="A79" s="209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28"/>
      <c r="Z79" s="128"/>
    </row>
    <row r="80" spans="1:26" x14ac:dyDescent="0.2">
      <c r="A80" s="21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28"/>
      <c r="Z80" s="128"/>
    </row>
    <row r="81" spans="1:26" x14ac:dyDescent="0.2">
      <c r="A81" s="219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28"/>
      <c r="Z81" s="128"/>
    </row>
    <row r="82" spans="1:26" x14ac:dyDescent="0.2">
      <c r="A82" s="21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28"/>
      <c r="Z82" s="128"/>
    </row>
    <row r="83" spans="1:26" x14ac:dyDescent="0.2">
      <c r="A83" s="21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28"/>
      <c r="Z83" s="128"/>
    </row>
    <row r="84" spans="1:26" x14ac:dyDescent="0.2">
      <c r="A84" s="216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28"/>
      <c r="Z84" s="128"/>
    </row>
    <row r="85" spans="1:26" x14ac:dyDescent="0.2">
      <c r="A85" s="225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28"/>
      <c r="Z85" s="128"/>
    </row>
    <row r="86" spans="1:26" x14ac:dyDescent="0.2">
      <c r="A86" s="2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28"/>
      <c r="Z86" s="128"/>
    </row>
    <row r="87" spans="1:26" x14ac:dyDescent="0.2">
      <c r="A87" s="2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28"/>
      <c r="Z87" s="128"/>
    </row>
    <row r="88" spans="1:26" x14ac:dyDescent="0.2">
      <c r="A88" s="210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28"/>
      <c r="Z88" s="128"/>
    </row>
    <row r="89" spans="1:26" x14ac:dyDescent="0.2">
      <c r="A89" s="64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15"/>
      <c r="P89" s="15"/>
      <c r="Q89" s="15"/>
      <c r="R89" s="40"/>
      <c r="S89" s="40"/>
      <c r="T89" s="40"/>
      <c r="U89" s="40"/>
      <c r="V89" s="40"/>
      <c r="W89" s="40"/>
      <c r="X89" s="40"/>
      <c r="Y89" s="76"/>
      <c r="Z89" s="76"/>
    </row>
    <row r="90" spans="1:26" x14ac:dyDescent="0.2">
      <c r="A90" s="121" t="s">
        <v>24</v>
      </c>
      <c r="B90" s="16">
        <f t="shared" ref="B90:N90" si="2">SUM(B68:B89)</f>
        <v>0</v>
      </c>
      <c r="C90" s="16">
        <f t="shared" si="2"/>
        <v>0</v>
      </c>
      <c r="D90" s="16">
        <f t="shared" si="2"/>
        <v>0</v>
      </c>
      <c r="E90" s="16">
        <f t="shared" si="2"/>
        <v>0</v>
      </c>
      <c r="F90" s="16">
        <f t="shared" si="2"/>
        <v>0</v>
      </c>
      <c r="G90" s="16">
        <f t="shared" si="2"/>
        <v>0</v>
      </c>
      <c r="H90" s="16">
        <f t="shared" si="2"/>
        <v>0</v>
      </c>
      <c r="I90" s="16">
        <f t="shared" si="2"/>
        <v>0</v>
      </c>
      <c r="J90" s="16">
        <f t="shared" si="2"/>
        <v>0</v>
      </c>
      <c r="K90" s="16">
        <f t="shared" si="2"/>
        <v>0</v>
      </c>
      <c r="L90" s="16">
        <f t="shared" si="2"/>
        <v>0</v>
      </c>
      <c r="M90" s="16">
        <f t="shared" si="2"/>
        <v>0</v>
      </c>
      <c r="N90" s="16">
        <f t="shared" si="2"/>
        <v>0</v>
      </c>
      <c r="O90" s="17" t="e">
        <f>(D90+J90+K90+N90)/(B90+J90+K90)</f>
        <v>#DIV/0!</v>
      </c>
      <c r="P90" s="17" t="e">
        <f>($D90+$E90+($F90*2)+(G90*3))/$B90</f>
        <v>#DIV/0!</v>
      </c>
      <c r="Q90" s="17" t="e">
        <f>D90/B90</f>
        <v>#DIV/0!</v>
      </c>
      <c r="R90" s="16">
        <f>SUM(R68:R89)</f>
        <v>0</v>
      </c>
      <c r="S90" s="16">
        <f>SUM(S68:S89)</f>
        <v>0</v>
      </c>
      <c r="T90" s="16">
        <f>SUM(T68:T89)</f>
        <v>0</v>
      </c>
      <c r="U90" s="16">
        <f>SUM(U68:U89)</f>
        <v>0</v>
      </c>
      <c r="V90" s="16">
        <f>SUM(V68:V89)</f>
        <v>0</v>
      </c>
      <c r="W90" s="17" t="e">
        <f>(U90+V90)/(T90+U90+V90)</f>
        <v>#DIV/0!</v>
      </c>
      <c r="X90" s="16">
        <f>SUM(X68:X89)</f>
        <v>0</v>
      </c>
      <c r="Y90" s="16">
        <f>SUM(Y68:Y89)</f>
        <v>0</v>
      </c>
      <c r="Z90" s="17" t="e">
        <f>(D90-G90)/(B90-I90-G90+M90)</f>
        <v>#DIV/0!</v>
      </c>
    </row>
  </sheetData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A1B7-8C50-4045-814F-12AC8B34441E}">
  <dimension ref="A1:X67"/>
  <sheetViews>
    <sheetView workbookViewId="0">
      <selection activeCell="R18" sqref="R18"/>
    </sheetView>
  </sheetViews>
  <sheetFormatPr baseColWidth="10" defaultRowHeight="16" x14ac:dyDescent="0.2"/>
  <cols>
    <col min="1" max="1" width="17.1640625" bestFit="1" customWidth="1"/>
    <col min="2" max="2" width="4.1640625" style="54" bestFit="1" customWidth="1"/>
    <col min="3" max="4" width="3.1640625" bestFit="1" customWidth="1"/>
    <col min="5" max="5" width="4.6640625" bestFit="1" customWidth="1"/>
    <col min="6" max="6" width="5.83203125" bestFit="1" customWidth="1"/>
    <col min="7" max="7" width="3" bestFit="1" customWidth="1"/>
    <col min="8" max="8" width="3.33203125" bestFit="1" customWidth="1"/>
    <col min="9" max="11" width="3.1640625" bestFit="1" customWidth="1"/>
    <col min="12" max="12" width="4.1640625" bestFit="1" customWidth="1"/>
    <col min="13" max="13" width="3.1640625" bestFit="1" customWidth="1"/>
    <col min="14" max="15" width="7" bestFit="1" customWidth="1"/>
    <col min="16" max="16" width="8.1640625" bestFit="1" customWidth="1"/>
    <col min="17" max="17" width="4.6640625" bestFit="1" customWidth="1"/>
    <col min="18" max="18" width="3.1640625" bestFit="1" customWidth="1"/>
    <col min="19" max="19" width="3" bestFit="1" customWidth="1"/>
    <col min="20" max="20" width="2.1640625" bestFit="1" customWidth="1"/>
    <col min="21" max="22" width="3.1640625" bestFit="1" customWidth="1"/>
    <col min="23" max="23" width="6.5" bestFit="1" customWidth="1"/>
    <col min="24" max="24" width="5.5" bestFit="1" customWidth="1"/>
  </cols>
  <sheetData>
    <row r="1" spans="1:24" x14ac:dyDescent="0.2">
      <c r="A1" s="61" t="s">
        <v>111</v>
      </c>
      <c r="B1" s="62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"/>
      <c r="V1" s="1"/>
      <c r="W1" s="1"/>
      <c r="X1" s="5"/>
    </row>
    <row r="2" spans="1:24" x14ac:dyDescent="0.2">
      <c r="A2" s="7" t="s">
        <v>69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70</v>
      </c>
      <c r="O2" s="7" t="s">
        <v>14</v>
      </c>
      <c r="P2" s="8" t="s">
        <v>71</v>
      </c>
      <c r="Q2" s="7" t="s">
        <v>72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8" t="s">
        <v>22</v>
      </c>
      <c r="X2" s="7" t="s">
        <v>23</v>
      </c>
    </row>
    <row r="3" spans="1:24" x14ac:dyDescent="0.2">
      <c r="A3" s="84" t="s">
        <v>129</v>
      </c>
      <c r="B3" s="59"/>
      <c r="C3" s="58"/>
      <c r="D3" s="58"/>
      <c r="E3" s="58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>
        <v>1</v>
      </c>
      <c r="U3" s="16">
        <v>1</v>
      </c>
      <c r="V3" s="16"/>
      <c r="W3" s="16"/>
      <c r="X3" s="16"/>
    </row>
    <row r="4" spans="1:24" x14ac:dyDescent="0.2">
      <c r="A4" s="84"/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2">
      <c r="A5" s="8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3"/>
      <c r="S5" s="13"/>
      <c r="T5" s="13"/>
      <c r="U5" s="13"/>
      <c r="V5" s="13"/>
      <c r="W5" s="13"/>
      <c r="X5" s="11"/>
    </row>
    <row r="6" spans="1:24" x14ac:dyDescent="0.2">
      <c r="A6" s="68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1"/>
      <c r="P6" s="21"/>
      <c r="Q6" s="21"/>
      <c r="R6" s="14"/>
      <c r="S6" s="14"/>
      <c r="T6" s="14"/>
      <c r="U6" s="14"/>
      <c r="V6" s="14"/>
      <c r="W6" s="14"/>
      <c r="X6" s="140"/>
    </row>
    <row r="7" spans="1:24" x14ac:dyDescent="0.2">
      <c r="A7" s="7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1"/>
      <c r="P7" s="21"/>
      <c r="Q7" s="21"/>
      <c r="R7" s="14"/>
      <c r="S7" s="14"/>
      <c r="T7" s="14"/>
      <c r="U7" s="14"/>
      <c r="V7" s="14"/>
      <c r="W7" s="14"/>
      <c r="X7" s="72"/>
    </row>
    <row r="8" spans="1:24" x14ac:dyDescent="0.2">
      <c r="A8" s="16" t="s">
        <v>24</v>
      </c>
      <c r="B8" s="37">
        <f>SUM(B3:B7)</f>
        <v>0</v>
      </c>
      <c r="C8" s="37">
        <f t="shared" ref="C8:X8" si="0">SUM(C3:C7)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  <c r="H8" s="37">
        <f t="shared" si="0"/>
        <v>0</v>
      </c>
      <c r="I8" s="37">
        <f t="shared" si="0"/>
        <v>0</v>
      </c>
      <c r="J8" s="37">
        <f t="shared" si="0"/>
        <v>0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7">
        <f t="shared" si="0"/>
        <v>0</v>
      </c>
      <c r="O8" s="17" t="e">
        <f>(D8+J8+K8+N8)/(B8+J8+K8)</f>
        <v>#DIV/0!</v>
      </c>
      <c r="P8" s="17" t="e">
        <f>($D8+$E8+($F8*2)+(G8*3))/$B8</f>
        <v>#DIV/0!</v>
      </c>
      <c r="Q8" s="17" t="e">
        <f>D8/B8</f>
        <v>#DIV/0!</v>
      </c>
      <c r="R8" s="37">
        <f t="shared" si="0"/>
        <v>0</v>
      </c>
      <c r="S8" s="37">
        <f t="shared" si="0"/>
        <v>0</v>
      </c>
      <c r="T8" s="37">
        <f t="shared" si="0"/>
        <v>1</v>
      </c>
      <c r="U8" s="37">
        <f t="shared" si="0"/>
        <v>1</v>
      </c>
      <c r="V8" s="37">
        <f t="shared" si="0"/>
        <v>0</v>
      </c>
      <c r="W8" s="17">
        <f>(U8+V8)/(T8+U8+V8)</f>
        <v>0.5</v>
      </c>
      <c r="X8" s="37">
        <f t="shared" si="0"/>
        <v>0</v>
      </c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"/>
    </row>
    <row r="10" spans="1:24" x14ac:dyDescent="0.2">
      <c r="A10" s="3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5"/>
    </row>
    <row r="11" spans="1:24" x14ac:dyDescent="0.2">
      <c r="A11" s="61" t="s">
        <v>111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1"/>
      <c r="S11" s="1"/>
      <c r="T11" s="1"/>
      <c r="U11" s="1"/>
      <c r="V11" s="1"/>
      <c r="W11" s="1"/>
      <c r="X11" s="5"/>
    </row>
    <row r="12" spans="1:24" x14ac:dyDescent="0.2">
      <c r="A12" s="92" t="s">
        <v>73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7"/>
      <c r="S12" s="1"/>
      <c r="T12" s="5"/>
      <c r="U12" s="5"/>
      <c r="V12" s="5"/>
      <c r="W12" s="5"/>
      <c r="X12" s="5"/>
    </row>
    <row r="13" spans="1:24" x14ac:dyDescent="0.2">
      <c r="A13" s="98" t="s">
        <v>69</v>
      </c>
      <c r="B13" s="99" t="s">
        <v>43</v>
      </c>
      <c r="C13" s="99" t="s">
        <v>44</v>
      </c>
      <c r="D13" s="99" t="s">
        <v>45</v>
      </c>
      <c r="E13" s="99" t="s">
        <v>53</v>
      </c>
      <c r="F13" s="99" t="s">
        <v>47</v>
      </c>
      <c r="G13" s="99" t="s">
        <v>2</v>
      </c>
      <c r="H13" s="99" t="s">
        <v>3</v>
      </c>
      <c r="I13" s="99" t="s">
        <v>8</v>
      </c>
      <c r="J13" s="99" t="s">
        <v>9</v>
      </c>
      <c r="K13" s="99" t="s">
        <v>10</v>
      </c>
      <c r="L13" s="99" t="s">
        <v>48</v>
      </c>
      <c r="M13" s="99" t="s">
        <v>49</v>
      </c>
      <c r="N13" s="99" t="s">
        <v>50</v>
      </c>
      <c r="O13" s="99" t="s">
        <v>51</v>
      </c>
      <c r="P13" s="99" t="s">
        <v>1</v>
      </c>
      <c r="Q13" s="99" t="s">
        <v>74</v>
      </c>
      <c r="R13" s="73"/>
      <c r="S13" s="45"/>
      <c r="T13" s="5"/>
      <c r="U13" s="5"/>
      <c r="V13" s="5"/>
      <c r="W13" s="5"/>
      <c r="X13" s="5"/>
    </row>
    <row r="14" spans="1:24" x14ac:dyDescent="0.2">
      <c r="A14" s="215" t="s">
        <v>125</v>
      </c>
      <c r="B14" s="95">
        <v>1</v>
      </c>
      <c r="C14" s="95"/>
      <c r="D14" s="95"/>
      <c r="E14" s="100"/>
      <c r="F14" s="101">
        <v>0.33</v>
      </c>
      <c r="G14" s="95">
        <v>0</v>
      </c>
      <c r="H14" s="95">
        <v>0</v>
      </c>
      <c r="I14" s="95">
        <v>0</v>
      </c>
      <c r="J14" s="95">
        <v>1</v>
      </c>
      <c r="K14" s="95"/>
      <c r="L14" s="95"/>
      <c r="M14" s="95">
        <v>0</v>
      </c>
      <c r="N14" s="95"/>
      <c r="O14" s="101"/>
      <c r="P14" s="95">
        <v>2</v>
      </c>
      <c r="Q14" s="95">
        <v>8</v>
      </c>
      <c r="R14" s="5"/>
      <c r="S14" s="45"/>
      <c r="T14" s="5"/>
      <c r="U14" s="5"/>
      <c r="V14" s="5"/>
      <c r="W14" s="5"/>
      <c r="X14" s="5"/>
    </row>
    <row r="15" spans="1:24" x14ac:dyDescent="0.2">
      <c r="A15" s="84" t="s">
        <v>129</v>
      </c>
      <c r="B15" s="95">
        <v>1</v>
      </c>
      <c r="C15" s="95">
        <v>1</v>
      </c>
      <c r="D15" s="95"/>
      <c r="E15" s="100"/>
      <c r="F15" s="101">
        <v>5</v>
      </c>
      <c r="G15" s="95">
        <v>1</v>
      </c>
      <c r="H15" s="95">
        <v>3</v>
      </c>
      <c r="I15" s="95">
        <v>5</v>
      </c>
      <c r="J15" s="95">
        <v>3</v>
      </c>
      <c r="K15" s="95"/>
      <c r="L15" s="95"/>
      <c r="M15" s="95">
        <v>0</v>
      </c>
      <c r="N15" s="101"/>
      <c r="O15" s="95"/>
      <c r="P15" s="81">
        <v>19</v>
      </c>
      <c r="Q15" s="81">
        <v>70</v>
      </c>
      <c r="R15" s="5"/>
      <c r="S15" s="45"/>
      <c r="T15" s="5"/>
      <c r="U15" s="5"/>
      <c r="V15" s="5"/>
      <c r="W15" s="5"/>
      <c r="X15" s="5"/>
    </row>
    <row r="16" spans="1:24" x14ac:dyDescent="0.2">
      <c r="A16" s="210" t="s">
        <v>113</v>
      </c>
      <c r="B16" s="95">
        <v>1</v>
      </c>
      <c r="C16" s="95">
        <v>1</v>
      </c>
      <c r="D16" s="95"/>
      <c r="E16" s="100"/>
      <c r="F16" s="101">
        <v>2</v>
      </c>
      <c r="G16" s="95">
        <v>1</v>
      </c>
      <c r="H16" s="95">
        <v>2</v>
      </c>
      <c r="I16" s="95">
        <v>4</v>
      </c>
      <c r="J16" s="95">
        <v>2</v>
      </c>
      <c r="K16" s="95"/>
      <c r="L16" s="95">
        <v>1</v>
      </c>
      <c r="M16" s="95">
        <v>1</v>
      </c>
      <c r="N16" s="95"/>
      <c r="O16" s="95"/>
      <c r="P16" s="81">
        <v>10</v>
      </c>
      <c r="Q16" s="81">
        <v>43</v>
      </c>
      <c r="R16" s="5"/>
      <c r="S16" s="45"/>
      <c r="T16" s="5"/>
      <c r="U16" s="5"/>
      <c r="V16" s="5"/>
      <c r="W16" s="5"/>
      <c r="X16" s="5"/>
    </row>
    <row r="17" spans="1:24" x14ac:dyDescent="0.2">
      <c r="A17" s="219" t="s">
        <v>141</v>
      </c>
      <c r="B17" s="95">
        <v>1</v>
      </c>
      <c r="C17" s="95"/>
      <c r="D17" s="95"/>
      <c r="E17" s="100"/>
      <c r="F17" s="101">
        <v>1</v>
      </c>
      <c r="G17" s="95">
        <v>0</v>
      </c>
      <c r="H17" s="95">
        <v>1</v>
      </c>
      <c r="I17" s="95">
        <v>1</v>
      </c>
      <c r="J17" s="95"/>
      <c r="K17" s="95"/>
      <c r="L17" s="95"/>
      <c r="M17" s="95">
        <v>0</v>
      </c>
      <c r="N17" s="95"/>
      <c r="O17" s="95"/>
      <c r="P17" s="81">
        <v>4</v>
      </c>
      <c r="Q17" s="81">
        <v>15</v>
      </c>
      <c r="R17" s="5"/>
      <c r="S17" s="45"/>
      <c r="T17" s="5"/>
      <c r="U17" s="5"/>
      <c r="V17" s="5"/>
      <c r="W17" s="5"/>
      <c r="X17" s="5"/>
    </row>
    <row r="18" spans="1:24" x14ac:dyDescent="0.2">
      <c r="A18" s="225" t="s">
        <v>147</v>
      </c>
      <c r="B18" s="95">
        <v>1</v>
      </c>
      <c r="C18" s="95"/>
      <c r="D18" s="95"/>
      <c r="E18" s="100"/>
      <c r="F18" s="101">
        <v>0.67</v>
      </c>
      <c r="G18" s="95">
        <v>0</v>
      </c>
      <c r="H18" s="95">
        <v>1</v>
      </c>
      <c r="I18" s="95">
        <v>1</v>
      </c>
      <c r="J18" s="95"/>
      <c r="K18" s="95"/>
      <c r="L18" s="95"/>
      <c r="M18" s="95">
        <v>0</v>
      </c>
      <c r="N18" s="95"/>
      <c r="O18" s="95"/>
      <c r="P18" s="81">
        <v>3</v>
      </c>
      <c r="Q18" s="81">
        <v>11</v>
      </c>
      <c r="R18" s="45"/>
      <c r="S18" s="45"/>
      <c r="T18" s="5"/>
      <c r="U18" s="5"/>
      <c r="V18" s="5"/>
      <c r="W18" s="5"/>
      <c r="X18" s="5"/>
    </row>
    <row r="19" spans="1:24" x14ac:dyDescent="0.2">
      <c r="A19" s="64"/>
      <c r="B19" s="95"/>
      <c r="C19" s="95"/>
      <c r="D19" s="95"/>
      <c r="E19" s="100"/>
      <c r="F19" s="101"/>
      <c r="G19" s="95"/>
      <c r="H19" s="95"/>
      <c r="I19" s="102"/>
      <c r="J19" s="95"/>
      <c r="K19" s="95"/>
      <c r="L19" s="95"/>
      <c r="M19" s="95"/>
      <c r="N19" s="95"/>
      <c r="O19" s="95"/>
      <c r="P19" s="81"/>
      <c r="Q19" s="81"/>
      <c r="R19" s="1"/>
      <c r="S19" s="1"/>
      <c r="T19" s="5"/>
      <c r="U19" s="5"/>
      <c r="V19" s="5"/>
      <c r="W19" s="5"/>
      <c r="X19" s="5"/>
    </row>
    <row r="20" spans="1:24" x14ac:dyDescent="0.2">
      <c r="A20" s="121" t="s">
        <v>24</v>
      </c>
      <c r="B20" s="37">
        <f>SUM(B14:B19)</f>
        <v>5</v>
      </c>
      <c r="C20" s="37">
        <f t="shared" ref="C20:Q20" si="1">SUM(C14:C19)</f>
        <v>2</v>
      </c>
      <c r="D20" s="37">
        <f t="shared" si="1"/>
        <v>0</v>
      </c>
      <c r="E20" s="37">
        <f t="shared" si="1"/>
        <v>0</v>
      </c>
      <c r="F20" s="38">
        <f t="shared" si="1"/>
        <v>9</v>
      </c>
      <c r="G20" s="37">
        <f t="shared" si="1"/>
        <v>2</v>
      </c>
      <c r="H20" s="37">
        <f t="shared" si="1"/>
        <v>7</v>
      </c>
      <c r="I20" s="37">
        <f t="shared" si="1"/>
        <v>11</v>
      </c>
      <c r="J20" s="37">
        <f t="shared" si="1"/>
        <v>6</v>
      </c>
      <c r="K20" s="37">
        <f t="shared" si="1"/>
        <v>0</v>
      </c>
      <c r="L20" s="37">
        <f t="shared" si="1"/>
        <v>1</v>
      </c>
      <c r="M20" s="37">
        <f t="shared" si="1"/>
        <v>1</v>
      </c>
      <c r="N20" s="38">
        <f>(M20*7)/F20</f>
        <v>0.77777777777777779</v>
      </c>
      <c r="O20" s="38">
        <f>SUM(H20+J20+K20)/F20</f>
        <v>1.4444444444444444</v>
      </c>
      <c r="P20" s="37">
        <f t="shared" si="1"/>
        <v>38</v>
      </c>
      <c r="Q20" s="37">
        <f t="shared" si="1"/>
        <v>147</v>
      </c>
      <c r="R20" s="13"/>
      <c r="S20" s="13"/>
      <c r="T20" s="128"/>
      <c r="U20" s="5"/>
      <c r="V20" s="5"/>
      <c r="W20" s="5"/>
      <c r="X20" s="5"/>
    </row>
    <row r="21" spans="1:24" x14ac:dyDescent="0.2">
      <c r="A21" s="84"/>
      <c r="B21" s="95"/>
      <c r="C21" s="95"/>
      <c r="D21" s="95"/>
      <c r="E21" s="100"/>
      <c r="F21" s="101"/>
      <c r="G21" s="95"/>
      <c r="H21" s="95"/>
      <c r="I21" s="95"/>
      <c r="J21" s="95"/>
      <c r="K21" s="95"/>
      <c r="L21" s="95"/>
      <c r="M21" s="95"/>
      <c r="N21" s="95"/>
      <c r="O21" s="95"/>
      <c r="P21" s="81"/>
      <c r="Q21" s="81"/>
      <c r="R21" s="40"/>
      <c r="S21" s="40"/>
      <c r="T21" s="76"/>
      <c r="U21" s="5"/>
      <c r="V21" s="5"/>
      <c r="W21" s="5"/>
      <c r="X21" s="5"/>
    </row>
    <row r="22" spans="1:24" x14ac:dyDescent="0.2">
      <c r="A22" s="86"/>
      <c r="B22" s="191"/>
      <c r="C22" s="191"/>
      <c r="D22" s="191"/>
      <c r="E22" s="192"/>
      <c r="F22" s="197"/>
      <c r="G22" s="191"/>
      <c r="H22" s="191"/>
      <c r="I22" s="191"/>
      <c r="J22" s="191"/>
      <c r="K22" s="191"/>
      <c r="L22" s="191"/>
      <c r="M22" s="191"/>
      <c r="N22" s="191"/>
      <c r="O22" s="191"/>
      <c r="P22" s="87"/>
      <c r="Q22" s="87"/>
      <c r="R22" s="37"/>
      <c r="S22" s="37"/>
      <c r="T22" s="73"/>
      <c r="U22" s="5"/>
      <c r="V22" s="5"/>
      <c r="W22" s="5"/>
      <c r="X22" s="5"/>
    </row>
    <row r="23" spans="1:24" x14ac:dyDescent="0.2">
      <c r="A23" s="88"/>
      <c r="B23" s="103"/>
      <c r="C23" s="103"/>
      <c r="D23" s="103"/>
      <c r="E23" s="104"/>
      <c r="F23" s="105"/>
      <c r="G23" s="103"/>
      <c r="H23" s="103"/>
      <c r="I23" s="103"/>
      <c r="J23" s="103"/>
      <c r="K23" s="103"/>
      <c r="L23" s="103"/>
      <c r="M23" s="103"/>
      <c r="N23" s="103"/>
      <c r="O23" s="103"/>
      <c r="P23" s="91"/>
      <c r="Q23" s="91"/>
    </row>
    <row r="25" spans="1:24" x14ac:dyDescent="0.2">
      <c r="A25" s="61"/>
      <c r="B25" s="62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1"/>
      <c r="V25" s="1"/>
      <c r="W25" s="1"/>
      <c r="X25" s="5"/>
    </row>
    <row r="26" spans="1:2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7"/>
      <c r="R26" s="7"/>
      <c r="S26" s="7"/>
      <c r="T26" s="7"/>
      <c r="U26" s="7"/>
      <c r="V26" s="7"/>
      <c r="W26" s="8"/>
      <c r="X26" s="7"/>
    </row>
    <row r="27" spans="1:24" x14ac:dyDescent="0.2">
      <c r="A27" s="64"/>
    </row>
    <row r="28" spans="1:24" x14ac:dyDescent="0.2">
      <c r="A28" s="69"/>
    </row>
    <row r="29" spans="1:24" x14ac:dyDescent="0.2">
      <c r="A29" s="68"/>
    </row>
    <row r="30" spans="1:24" x14ac:dyDescent="0.2">
      <c r="A30" s="86"/>
    </row>
    <row r="31" spans="1:24" x14ac:dyDescent="0.2">
      <c r="A31" s="16"/>
      <c r="B31" s="16"/>
      <c r="C31" s="16"/>
      <c r="D31" s="16"/>
      <c r="E31" s="38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7"/>
      <c r="Q31" s="16"/>
      <c r="R31" s="37"/>
      <c r="S31" s="37"/>
      <c r="T31" s="73"/>
      <c r="U31" s="16"/>
      <c r="V31" s="16"/>
      <c r="W31" s="17"/>
      <c r="X31" s="5"/>
    </row>
    <row r="33" spans="1:24" x14ac:dyDescent="0.2">
      <c r="A33" s="61" t="s">
        <v>112</v>
      </c>
      <c r="B33" s="62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1"/>
      <c r="V33" s="1"/>
      <c r="W33" s="1"/>
      <c r="X33" s="5"/>
    </row>
    <row r="34" spans="1:24" x14ac:dyDescent="0.2">
      <c r="A34" s="7" t="s">
        <v>69</v>
      </c>
      <c r="B34" s="7" t="s">
        <v>1</v>
      </c>
      <c r="C34" s="7" t="s">
        <v>2</v>
      </c>
      <c r="D34" s="7" t="s">
        <v>3</v>
      </c>
      <c r="E34" s="7" t="s">
        <v>4</v>
      </c>
      <c r="F34" s="7" t="s">
        <v>5</v>
      </c>
      <c r="G34" s="7" t="s">
        <v>6</v>
      </c>
      <c r="H34" s="7" t="s">
        <v>7</v>
      </c>
      <c r="I34" s="7" t="s">
        <v>8</v>
      </c>
      <c r="J34" s="7" t="s">
        <v>9</v>
      </c>
      <c r="K34" s="7" t="s">
        <v>10</v>
      </c>
      <c r="L34" s="7" t="s">
        <v>11</v>
      </c>
      <c r="M34" s="7" t="s">
        <v>12</v>
      </c>
      <c r="N34" s="7" t="s">
        <v>70</v>
      </c>
      <c r="O34" s="7" t="s">
        <v>14</v>
      </c>
      <c r="P34" s="8" t="s">
        <v>71</v>
      </c>
      <c r="Q34" s="7" t="s">
        <v>72</v>
      </c>
      <c r="R34" s="7" t="s">
        <v>17</v>
      </c>
      <c r="S34" s="7" t="s">
        <v>18</v>
      </c>
      <c r="T34" s="7" t="s">
        <v>19</v>
      </c>
      <c r="U34" s="7" t="s">
        <v>20</v>
      </c>
      <c r="V34" s="7" t="s">
        <v>21</v>
      </c>
      <c r="W34" s="8" t="s">
        <v>22</v>
      </c>
      <c r="X34" s="7" t="s">
        <v>23</v>
      </c>
    </row>
    <row r="35" spans="1:24" x14ac:dyDescent="0.2">
      <c r="A35" s="64" t="s">
        <v>121</v>
      </c>
      <c r="B35" s="59"/>
      <c r="C35" s="58"/>
      <c r="D35" s="58"/>
      <c r="E35" s="58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v>1</v>
      </c>
      <c r="W35" s="16"/>
      <c r="X35" s="16"/>
    </row>
    <row r="36" spans="1:24" x14ac:dyDescent="0.2">
      <c r="A36" s="215" t="s">
        <v>125</v>
      </c>
      <c r="B36" s="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>
        <v>1</v>
      </c>
      <c r="U36" s="10"/>
      <c r="V36" s="10"/>
      <c r="W36" s="10"/>
      <c r="X36" s="10"/>
    </row>
    <row r="37" spans="1:24" x14ac:dyDescent="0.2">
      <c r="A37" s="219" t="s">
        <v>127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2"/>
      <c r="P37" s="12"/>
      <c r="Q37" s="12"/>
      <c r="R37" s="13"/>
      <c r="S37" s="13"/>
      <c r="T37" s="13"/>
      <c r="U37" s="13">
        <v>1</v>
      </c>
      <c r="V37" s="13"/>
      <c r="W37" s="13"/>
      <c r="X37" s="11"/>
    </row>
    <row r="38" spans="1:24" x14ac:dyDescent="0.2">
      <c r="A38" s="68" t="s">
        <v>129</v>
      </c>
      <c r="B38" s="14">
        <v>1</v>
      </c>
      <c r="C38" s="14">
        <v>0</v>
      </c>
      <c r="D38" s="14">
        <v>0</v>
      </c>
      <c r="E38" s="14"/>
      <c r="F38" s="14"/>
      <c r="G38" s="14"/>
      <c r="H38" s="14"/>
      <c r="I38" s="14">
        <v>1</v>
      </c>
      <c r="J38" s="14"/>
      <c r="K38" s="14"/>
      <c r="L38" s="14"/>
      <c r="M38" s="14"/>
      <c r="N38" s="14"/>
      <c r="O38" s="21"/>
      <c r="P38" s="21"/>
      <c r="Q38" s="21"/>
      <c r="R38" s="14"/>
      <c r="S38" s="14"/>
      <c r="T38" s="14"/>
      <c r="U38" s="14"/>
      <c r="V38" s="14"/>
      <c r="W38" s="14"/>
      <c r="X38" s="140"/>
    </row>
    <row r="39" spans="1:24" x14ac:dyDescent="0.2">
      <c r="A39" s="7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1"/>
      <c r="P39" s="21"/>
      <c r="Q39" s="21"/>
      <c r="R39" s="14"/>
      <c r="S39" s="14"/>
      <c r="T39" s="14"/>
      <c r="U39" s="14"/>
      <c r="V39" s="14"/>
      <c r="W39" s="14"/>
      <c r="X39" s="72"/>
    </row>
    <row r="40" spans="1:24" x14ac:dyDescent="0.2">
      <c r="A40" s="16" t="s">
        <v>24</v>
      </c>
      <c r="B40" s="37">
        <f>SUM(B35:B39)</f>
        <v>1</v>
      </c>
      <c r="C40" s="37">
        <f t="shared" ref="C40:N40" si="2">SUM(C35:C39)</f>
        <v>0</v>
      </c>
      <c r="D40" s="37">
        <f t="shared" si="2"/>
        <v>0</v>
      </c>
      <c r="E40" s="37">
        <f t="shared" si="2"/>
        <v>0</v>
      </c>
      <c r="F40" s="37">
        <f t="shared" si="2"/>
        <v>0</v>
      </c>
      <c r="G40" s="37">
        <f t="shared" si="2"/>
        <v>0</v>
      </c>
      <c r="H40" s="37">
        <f t="shared" si="2"/>
        <v>0</v>
      </c>
      <c r="I40" s="37">
        <f t="shared" si="2"/>
        <v>1</v>
      </c>
      <c r="J40" s="37">
        <f t="shared" si="2"/>
        <v>0</v>
      </c>
      <c r="K40" s="37">
        <f t="shared" si="2"/>
        <v>0</v>
      </c>
      <c r="L40" s="37">
        <f t="shared" si="2"/>
        <v>0</v>
      </c>
      <c r="M40" s="37">
        <f t="shared" si="2"/>
        <v>0</v>
      </c>
      <c r="N40" s="37">
        <f t="shared" si="2"/>
        <v>0</v>
      </c>
      <c r="O40" s="17">
        <f>(D40+J40+K40+N40)/(B40+J40+K40)</f>
        <v>0</v>
      </c>
      <c r="P40" s="17">
        <f>($D40+$E40+($F40*2)+(G40*3))/$B40</f>
        <v>0</v>
      </c>
      <c r="Q40" s="17">
        <f>D40/B40</f>
        <v>0</v>
      </c>
      <c r="R40" s="37">
        <f t="shared" ref="R40:V40" si="3">SUM(R35:R39)</f>
        <v>0</v>
      </c>
      <c r="S40" s="37">
        <f t="shared" si="3"/>
        <v>0</v>
      </c>
      <c r="T40" s="37">
        <f t="shared" si="3"/>
        <v>1</v>
      </c>
      <c r="U40" s="37">
        <f t="shared" si="3"/>
        <v>1</v>
      </c>
      <c r="V40" s="37">
        <f t="shared" si="3"/>
        <v>1</v>
      </c>
      <c r="W40" s="17">
        <f>(U40+V40)/(T40+U40+V40)</f>
        <v>0.66666666666666663</v>
      </c>
      <c r="X40" s="37">
        <f t="shared" ref="X40" si="4">SUM(X35:X39)</f>
        <v>0</v>
      </c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</row>
    <row r="42" spans="1:24" ht="17" x14ac:dyDescent="0.25">
      <c r="A42" s="3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5"/>
    </row>
    <row r="43" spans="1:24" x14ac:dyDescent="0.2">
      <c r="A43" s="61" t="s">
        <v>112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1"/>
      <c r="S43" s="1"/>
      <c r="T43" s="1"/>
      <c r="U43" s="1"/>
      <c r="V43" s="1"/>
      <c r="W43" s="1"/>
      <c r="X43" s="5"/>
    </row>
    <row r="44" spans="1:24" x14ac:dyDescent="0.2">
      <c r="A44" s="92" t="s">
        <v>73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7"/>
      <c r="S44" s="1"/>
      <c r="T44" s="5"/>
      <c r="U44" s="5"/>
      <c r="V44" s="5"/>
      <c r="W44" s="5"/>
      <c r="X44" s="5"/>
    </row>
    <row r="45" spans="1:24" x14ac:dyDescent="0.2">
      <c r="A45" s="98" t="s">
        <v>69</v>
      </c>
      <c r="B45" s="99" t="s">
        <v>43</v>
      </c>
      <c r="C45" s="99" t="s">
        <v>44</v>
      </c>
      <c r="D45" s="99" t="s">
        <v>45</v>
      </c>
      <c r="E45" s="99" t="s">
        <v>53</v>
      </c>
      <c r="F45" s="99" t="s">
        <v>47</v>
      </c>
      <c r="G45" s="99" t="s">
        <v>2</v>
      </c>
      <c r="H45" s="99" t="s">
        <v>3</v>
      </c>
      <c r="I45" s="99" t="s">
        <v>8</v>
      </c>
      <c r="J45" s="99" t="s">
        <v>9</v>
      </c>
      <c r="K45" s="99" t="s">
        <v>10</v>
      </c>
      <c r="L45" s="99" t="s">
        <v>48</v>
      </c>
      <c r="M45" s="99" t="s">
        <v>49</v>
      </c>
      <c r="N45" s="99" t="s">
        <v>50</v>
      </c>
      <c r="O45" s="99" t="s">
        <v>51</v>
      </c>
      <c r="P45" s="99" t="s">
        <v>1</v>
      </c>
      <c r="Q45" s="99" t="s">
        <v>74</v>
      </c>
      <c r="R45" s="73"/>
      <c r="S45" s="45"/>
      <c r="T45" s="5"/>
      <c r="U45" s="5"/>
      <c r="V45" s="5"/>
      <c r="W45" s="5"/>
      <c r="X45" s="5"/>
    </row>
    <row r="46" spans="1:24" x14ac:dyDescent="0.2">
      <c r="A46" s="195" t="s">
        <v>113</v>
      </c>
      <c r="B46" s="95">
        <v>1</v>
      </c>
      <c r="C46" s="95"/>
      <c r="D46" s="95"/>
      <c r="E46" s="100"/>
      <c r="F46" s="101">
        <v>3</v>
      </c>
      <c r="G46" s="95">
        <v>1</v>
      </c>
      <c r="H46" s="95">
        <v>1</v>
      </c>
      <c r="I46" s="95">
        <v>4</v>
      </c>
      <c r="J46" s="95">
        <v>2</v>
      </c>
      <c r="K46" s="95"/>
      <c r="L46" s="95"/>
      <c r="M46" s="95">
        <v>0</v>
      </c>
      <c r="N46" s="95"/>
      <c r="O46" s="101"/>
      <c r="P46" s="95">
        <v>14</v>
      </c>
      <c r="Q46" s="95">
        <v>46</v>
      </c>
      <c r="R46" s="5"/>
      <c r="S46" s="45"/>
      <c r="T46" s="5"/>
      <c r="U46" s="5"/>
      <c r="V46" s="5"/>
      <c r="W46" s="5"/>
      <c r="X46" s="5"/>
    </row>
    <row r="47" spans="1:24" x14ac:dyDescent="0.2">
      <c r="A47" s="218" t="s">
        <v>118</v>
      </c>
      <c r="B47" s="95">
        <v>1</v>
      </c>
      <c r="C47" s="95"/>
      <c r="D47" s="95"/>
      <c r="E47" s="100"/>
      <c r="F47" s="101">
        <v>2</v>
      </c>
      <c r="G47" s="95">
        <v>0</v>
      </c>
      <c r="H47" s="95">
        <v>2</v>
      </c>
      <c r="I47" s="95">
        <v>2</v>
      </c>
      <c r="J47" s="95"/>
      <c r="K47" s="95"/>
      <c r="L47" s="95"/>
      <c r="M47" s="95">
        <v>0</v>
      </c>
      <c r="N47" s="101"/>
      <c r="O47" s="95"/>
      <c r="P47" s="81">
        <v>6</v>
      </c>
      <c r="Q47" s="81">
        <v>20</v>
      </c>
      <c r="R47" s="5"/>
      <c r="S47" s="45"/>
      <c r="T47" s="5"/>
      <c r="U47" s="5"/>
      <c r="V47" s="5"/>
      <c r="W47" s="5"/>
      <c r="X47" s="5"/>
    </row>
    <row r="48" spans="1:24" x14ac:dyDescent="0.2">
      <c r="A48" s="64" t="s">
        <v>121</v>
      </c>
      <c r="B48" s="95">
        <v>1</v>
      </c>
      <c r="C48" s="95"/>
      <c r="D48" s="95"/>
      <c r="E48" s="100"/>
      <c r="F48" s="101">
        <v>1</v>
      </c>
      <c r="G48" s="95">
        <v>0</v>
      </c>
      <c r="H48" s="95">
        <v>0</v>
      </c>
      <c r="I48" s="95">
        <v>1</v>
      </c>
      <c r="J48" s="95"/>
      <c r="K48" s="95"/>
      <c r="L48" s="95"/>
      <c r="M48" s="95">
        <v>0</v>
      </c>
      <c r="N48" s="95"/>
      <c r="O48" s="95"/>
      <c r="P48" s="81">
        <v>3</v>
      </c>
      <c r="Q48" s="81">
        <v>19</v>
      </c>
      <c r="R48" s="5"/>
      <c r="S48" s="45"/>
      <c r="T48" s="5"/>
      <c r="U48" s="5"/>
      <c r="V48" s="5"/>
      <c r="W48" s="5"/>
      <c r="X48" s="5"/>
    </row>
    <row r="49" spans="1:24" x14ac:dyDescent="0.2">
      <c r="A49" s="215" t="s">
        <v>125</v>
      </c>
      <c r="B49" s="95">
        <v>1</v>
      </c>
      <c r="C49" s="95"/>
      <c r="D49" s="95"/>
      <c r="E49" s="100"/>
      <c r="F49" s="101">
        <v>2</v>
      </c>
      <c r="G49" s="95">
        <v>1</v>
      </c>
      <c r="H49" s="95">
        <v>1</v>
      </c>
      <c r="I49" s="95">
        <v>2</v>
      </c>
      <c r="J49" s="95">
        <v>2</v>
      </c>
      <c r="K49" s="95"/>
      <c r="L49" s="95"/>
      <c r="M49" s="95">
        <v>0</v>
      </c>
      <c r="N49" s="95"/>
      <c r="O49" s="95"/>
      <c r="P49" s="81">
        <v>10</v>
      </c>
      <c r="Q49" s="81">
        <v>43</v>
      </c>
      <c r="R49" s="5"/>
      <c r="S49" s="45"/>
      <c r="T49" s="5"/>
      <c r="U49" s="5"/>
      <c r="V49" s="5"/>
      <c r="W49" s="5"/>
      <c r="X49" s="5"/>
    </row>
    <row r="50" spans="1:24" x14ac:dyDescent="0.2">
      <c r="A50" s="219" t="s">
        <v>127</v>
      </c>
      <c r="B50" s="95">
        <v>1</v>
      </c>
      <c r="C50" s="95"/>
      <c r="D50" s="95">
        <v>1</v>
      </c>
      <c r="E50" s="100"/>
      <c r="F50" s="101">
        <v>2</v>
      </c>
      <c r="G50" s="95">
        <v>1</v>
      </c>
      <c r="H50" s="95">
        <v>2</v>
      </c>
      <c r="I50" s="95">
        <v>3</v>
      </c>
      <c r="J50" s="95">
        <v>1</v>
      </c>
      <c r="K50" s="95"/>
      <c r="L50" s="95">
        <v>1</v>
      </c>
      <c r="M50" s="95">
        <v>1</v>
      </c>
      <c r="N50" s="95"/>
      <c r="O50" s="95"/>
      <c r="P50" s="81">
        <v>10</v>
      </c>
      <c r="Q50" s="81">
        <v>38</v>
      </c>
      <c r="R50" s="5"/>
      <c r="S50" s="45"/>
      <c r="T50" s="5"/>
      <c r="U50" s="5"/>
      <c r="V50" s="5"/>
      <c r="W50" s="5"/>
      <c r="X50" s="5"/>
    </row>
    <row r="51" spans="1:24" x14ac:dyDescent="0.2">
      <c r="A51" s="283" t="s">
        <v>135</v>
      </c>
      <c r="B51" s="95">
        <v>1</v>
      </c>
      <c r="C51" s="95"/>
      <c r="D51" s="95"/>
      <c r="E51" s="100"/>
      <c r="F51" s="101">
        <v>3</v>
      </c>
      <c r="G51" s="95">
        <v>0</v>
      </c>
      <c r="H51" s="95">
        <v>3</v>
      </c>
      <c r="I51" s="95">
        <v>3</v>
      </c>
      <c r="J51" s="95">
        <v>1</v>
      </c>
      <c r="K51" s="95"/>
      <c r="L51" s="95"/>
      <c r="M51" s="95">
        <v>0</v>
      </c>
      <c r="N51" s="95"/>
      <c r="O51" s="95"/>
      <c r="P51" s="81">
        <v>13</v>
      </c>
      <c r="Q51" s="81">
        <v>50</v>
      </c>
      <c r="R51" s="5"/>
      <c r="S51" s="45"/>
      <c r="T51" s="5"/>
      <c r="U51" s="5"/>
      <c r="V51" s="5"/>
      <c r="W51" s="5"/>
      <c r="X51" s="5"/>
    </row>
    <row r="52" spans="1:24" x14ac:dyDescent="0.2">
      <c r="A52" s="210" t="s">
        <v>113</v>
      </c>
      <c r="B52" s="95">
        <v>1</v>
      </c>
      <c r="C52" s="95"/>
      <c r="D52" s="95"/>
      <c r="E52" s="100"/>
      <c r="F52" s="101">
        <v>3</v>
      </c>
      <c r="G52" s="95">
        <v>2</v>
      </c>
      <c r="H52" s="95">
        <v>3</v>
      </c>
      <c r="I52" s="95">
        <v>5</v>
      </c>
      <c r="J52" s="95">
        <v>3</v>
      </c>
      <c r="K52" s="95"/>
      <c r="L52" s="95">
        <v>3</v>
      </c>
      <c r="M52" s="95">
        <v>1</v>
      </c>
      <c r="N52" s="95"/>
      <c r="O52" s="95"/>
      <c r="P52" s="81">
        <v>14</v>
      </c>
      <c r="Q52" s="81">
        <v>68</v>
      </c>
      <c r="R52" s="5"/>
      <c r="S52" s="45"/>
      <c r="T52" s="5"/>
      <c r="U52" s="5"/>
      <c r="V52" s="5"/>
      <c r="W52" s="5"/>
      <c r="X52" s="5"/>
    </row>
    <row r="53" spans="1:24" x14ac:dyDescent="0.2">
      <c r="A53" s="225" t="s">
        <v>143</v>
      </c>
      <c r="B53" s="95">
        <v>1</v>
      </c>
      <c r="C53" s="95"/>
      <c r="D53" s="95">
        <v>1</v>
      </c>
      <c r="E53" s="100"/>
      <c r="F53" s="101">
        <v>1</v>
      </c>
      <c r="G53" s="95">
        <v>2</v>
      </c>
      <c r="H53" s="95">
        <v>2</v>
      </c>
      <c r="I53" s="95">
        <v>2</v>
      </c>
      <c r="J53" s="95">
        <v>2</v>
      </c>
      <c r="K53" s="95"/>
      <c r="L53" s="95"/>
      <c r="M53" s="95">
        <v>2</v>
      </c>
      <c r="N53" s="95"/>
      <c r="O53" s="95"/>
      <c r="P53" s="81">
        <v>7</v>
      </c>
      <c r="Q53" s="81">
        <v>26</v>
      </c>
      <c r="R53" s="5"/>
      <c r="S53" s="45"/>
      <c r="T53" s="5"/>
      <c r="U53" s="5"/>
      <c r="V53" s="5"/>
      <c r="W53" s="5"/>
      <c r="X53" s="5"/>
    </row>
    <row r="54" spans="1:24" x14ac:dyDescent="0.2">
      <c r="A54" s="65"/>
      <c r="B54" s="95"/>
      <c r="C54" s="95"/>
      <c r="D54" s="95"/>
      <c r="E54" s="100"/>
      <c r="F54" s="101"/>
      <c r="G54" s="95"/>
      <c r="H54" s="95"/>
      <c r="I54" s="95"/>
      <c r="J54" s="95"/>
      <c r="K54" s="95"/>
      <c r="L54" s="95"/>
      <c r="M54" s="95"/>
      <c r="N54" s="95"/>
      <c r="O54" s="95"/>
      <c r="P54" s="81"/>
      <c r="Q54" s="81"/>
      <c r="R54" s="45"/>
      <c r="S54" s="45"/>
      <c r="T54" s="5"/>
      <c r="U54" s="5"/>
      <c r="V54" s="5"/>
      <c r="W54" s="5"/>
      <c r="X54" s="5"/>
    </row>
    <row r="55" spans="1:24" x14ac:dyDescent="0.2">
      <c r="A55" s="64"/>
      <c r="B55" s="95"/>
      <c r="C55" s="95"/>
      <c r="D55" s="95"/>
      <c r="E55" s="100"/>
      <c r="F55" s="101"/>
      <c r="G55" s="95"/>
      <c r="H55" s="95"/>
      <c r="I55" s="102"/>
      <c r="J55" s="95"/>
      <c r="K55" s="95"/>
      <c r="L55" s="95"/>
      <c r="M55" s="95"/>
      <c r="N55" s="95"/>
      <c r="O55" s="95"/>
      <c r="P55" s="81"/>
      <c r="Q55" s="81"/>
      <c r="R55" s="1"/>
      <c r="S55" s="1"/>
      <c r="T55" s="5"/>
      <c r="U55" s="5"/>
      <c r="V55" s="5"/>
      <c r="W55" s="5"/>
      <c r="X55" s="5"/>
    </row>
    <row r="56" spans="1:24" x14ac:dyDescent="0.2">
      <c r="A56" s="121" t="s">
        <v>24</v>
      </c>
      <c r="B56" s="37">
        <f>SUM(B46:B55)</f>
        <v>8</v>
      </c>
      <c r="C56" s="37">
        <f t="shared" ref="C56:M56" si="5">SUM(C46:C55)</f>
        <v>0</v>
      </c>
      <c r="D56" s="37">
        <f t="shared" si="5"/>
        <v>2</v>
      </c>
      <c r="E56" s="37">
        <f t="shared" si="5"/>
        <v>0</v>
      </c>
      <c r="F56" s="37">
        <f t="shared" si="5"/>
        <v>17</v>
      </c>
      <c r="G56" s="37">
        <f t="shared" si="5"/>
        <v>7</v>
      </c>
      <c r="H56" s="37">
        <f t="shared" si="5"/>
        <v>14</v>
      </c>
      <c r="I56" s="37">
        <f t="shared" si="5"/>
        <v>22</v>
      </c>
      <c r="J56" s="37">
        <f t="shared" si="5"/>
        <v>11</v>
      </c>
      <c r="K56" s="37">
        <f t="shared" si="5"/>
        <v>0</v>
      </c>
      <c r="L56" s="37">
        <f t="shared" si="5"/>
        <v>4</v>
      </c>
      <c r="M56" s="37">
        <f t="shared" si="5"/>
        <v>4</v>
      </c>
      <c r="N56" s="38">
        <f>(M56*7)/F56</f>
        <v>1.6470588235294117</v>
      </c>
      <c r="O56" s="38">
        <f>SUM(H56+J56+K56)/F56</f>
        <v>1.4705882352941178</v>
      </c>
      <c r="P56" s="37">
        <f t="shared" ref="P56:Q56" si="6">SUM(P46:P55)</f>
        <v>77</v>
      </c>
      <c r="Q56" s="37">
        <f t="shared" si="6"/>
        <v>310</v>
      </c>
      <c r="R56" s="13"/>
      <c r="S56" s="13"/>
      <c r="T56" s="128"/>
      <c r="U56" s="5"/>
      <c r="V56" s="5"/>
      <c r="W56" s="5"/>
      <c r="X56" s="5"/>
    </row>
    <row r="57" spans="1:24" x14ac:dyDescent="0.2">
      <c r="A57" s="86"/>
      <c r="B57" s="95"/>
      <c r="C57" s="95"/>
      <c r="D57" s="95"/>
      <c r="E57" s="100"/>
      <c r="F57" s="101"/>
      <c r="G57" s="95"/>
      <c r="H57" s="95"/>
      <c r="I57" s="95"/>
      <c r="J57" s="95"/>
      <c r="K57" s="95"/>
      <c r="L57" s="95"/>
      <c r="M57" s="95"/>
      <c r="N57" s="95"/>
      <c r="O57" s="95"/>
      <c r="P57" s="81"/>
      <c r="Q57" s="81"/>
      <c r="R57" s="40"/>
      <c r="S57" s="40"/>
      <c r="T57" s="76"/>
      <c r="U57" s="5"/>
      <c r="V57" s="5"/>
      <c r="W57" s="5"/>
      <c r="X57" s="5"/>
    </row>
    <row r="58" spans="1:24" x14ac:dyDescent="0.2">
      <c r="A58" s="86"/>
      <c r="B58" s="191"/>
      <c r="C58" s="191"/>
      <c r="D58" s="191"/>
      <c r="E58" s="192"/>
      <c r="F58" s="197"/>
      <c r="G58" s="191"/>
      <c r="H58" s="191"/>
      <c r="I58" s="191"/>
      <c r="J58" s="191"/>
      <c r="K58" s="191"/>
      <c r="L58" s="191"/>
      <c r="M58" s="191"/>
      <c r="N58" s="191"/>
      <c r="O58" s="191"/>
      <c r="P58" s="87"/>
      <c r="Q58" s="87"/>
      <c r="R58" s="37"/>
      <c r="S58" s="37"/>
      <c r="T58" s="73"/>
      <c r="U58" s="5"/>
      <c r="V58" s="5"/>
      <c r="W58" s="5"/>
      <c r="X58" s="5"/>
    </row>
    <row r="59" spans="1:24" x14ac:dyDescent="0.2">
      <c r="A59" s="88"/>
      <c r="B59" s="103"/>
      <c r="C59" s="103"/>
      <c r="D59" s="103"/>
      <c r="E59" s="104"/>
      <c r="F59" s="105"/>
      <c r="G59" s="103"/>
      <c r="H59" s="103"/>
      <c r="I59" s="103"/>
      <c r="J59" s="103"/>
      <c r="K59" s="103"/>
      <c r="L59" s="103"/>
      <c r="M59" s="103"/>
      <c r="N59" s="103"/>
      <c r="O59" s="103"/>
      <c r="P59" s="91"/>
      <c r="Q59" s="91"/>
    </row>
    <row r="61" spans="1:24" x14ac:dyDescent="0.2">
      <c r="A61" s="61"/>
      <c r="B61" s="6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1"/>
      <c r="V61" s="1"/>
      <c r="W61" s="1"/>
      <c r="X61" s="5"/>
    </row>
    <row r="62" spans="1:24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"/>
      <c r="Q62" s="7"/>
      <c r="R62" s="7"/>
      <c r="S62" s="7"/>
      <c r="T62" s="7"/>
      <c r="U62" s="7"/>
      <c r="V62" s="7"/>
      <c r="W62" s="8"/>
      <c r="X62" s="7"/>
    </row>
    <row r="63" spans="1:24" x14ac:dyDescent="0.2">
      <c r="A63" s="64"/>
    </row>
    <row r="64" spans="1:24" x14ac:dyDescent="0.2">
      <c r="A64" s="69"/>
    </row>
    <row r="65" spans="1:24" x14ac:dyDescent="0.2">
      <c r="A65" s="68"/>
    </row>
    <row r="66" spans="1:24" x14ac:dyDescent="0.2">
      <c r="A66" s="86"/>
    </row>
    <row r="67" spans="1:24" x14ac:dyDescent="0.2">
      <c r="A67" s="16"/>
      <c r="B67" s="16"/>
      <c r="C67" s="16"/>
      <c r="D67" s="16"/>
      <c r="E67" s="38"/>
      <c r="F67" s="16"/>
      <c r="G67" s="16"/>
      <c r="H67" s="16"/>
      <c r="I67" s="16"/>
      <c r="J67" s="16"/>
      <c r="K67" s="16"/>
      <c r="L67" s="16"/>
      <c r="M67" s="16"/>
      <c r="N67" s="16"/>
      <c r="O67" s="17"/>
      <c r="P67" s="17"/>
      <c r="Q67" s="16"/>
      <c r="R67" s="37"/>
      <c r="S67" s="37"/>
      <c r="T67" s="73"/>
      <c r="U67" s="16"/>
      <c r="V67" s="16"/>
      <c r="W67" s="17"/>
      <c r="X67" s="5"/>
    </row>
  </sheetData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522C-1C8C-7B4A-BDD6-EF3D6FFA767A}">
  <dimension ref="A2:X71"/>
  <sheetViews>
    <sheetView topLeftCell="A35" workbookViewId="0">
      <selection activeCell="W56" sqref="W56"/>
    </sheetView>
  </sheetViews>
  <sheetFormatPr baseColWidth="10" defaultRowHeight="16" x14ac:dyDescent="0.2"/>
  <cols>
    <col min="1" max="1" width="17.83203125" bestFit="1" customWidth="1"/>
    <col min="2" max="2" width="3.33203125" bestFit="1" customWidth="1"/>
    <col min="3" max="4" width="3.5" bestFit="1" customWidth="1"/>
    <col min="5" max="5" width="3.1640625" bestFit="1" customWidth="1"/>
    <col min="6" max="6" width="5.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5.6640625" bestFit="1" customWidth="1"/>
    <col min="16" max="16" width="7.1640625" bestFit="1" customWidth="1"/>
    <col min="17" max="17" width="7" bestFit="1" customWidth="1"/>
    <col min="18" max="19" width="3" bestFit="1" customWidth="1"/>
    <col min="20" max="20" width="2.33203125" bestFit="1" customWidth="1"/>
    <col min="21" max="22" width="3.1640625" bestFit="1" customWidth="1"/>
    <col min="23" max="23" width="7" bestFit="1" customWidth="1"/>
  </cols>
  <sheetData>
    <row r="2" spans="1:24" x14ac:dyDescent="0.2">
      <c r="A2" s="133" t="s">
        <v>110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>
        <v>1</v>
      </c>
      <c r="S2" s="62"/>
      <c r="T2" s="62"/>
      <c r="U2" s="1"/>
      <c r="V2" s="1"/>
      <c r="W2" s="5"/>
      <c r="X2" s="5"/>
    </row>
    <row r="3" spans="1:24" x14ac:dyDescent="0.2">
      <c r="A3" s="67"/>
      <c r="B3" s="5"/>
      <c r="C3" s="5"/>
      <c r="D3" s="5"/>
      <c r="E3" s="4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5"/>
      <c r="X3" s="5"/>
    </row>
    <row r="4" spans="1:24" x14ac:dyDescent="0.2">
      <c r="A4" s="134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70</v>
      </c>
      <c r="O4" s="7" t="s">
        <v>14</v>
      </c>
      <c r="P4" s="8" t="s">
        <v>79</v>
      </c>
      <c r="Q4" s="7" t="s">
        <v>72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8" t="s">
        <v>22</v>
      </c>
      <c r="X4" s="8" t="s">
        <v>23</v>
      </c>
    </row>
    <row r="5" spans="1:24" x14ac:dyDescent="0.2">
      <c r="A5" s="217" t="s">
        <v>113</v>
      </c>
      <c r="B5" s="73">
        <v>1</v>
      </c>
      <c r="C5" s="73">
        <v>0</v>
      </c>
      <c r="D5" s="73">
        <v>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37"/>
    </row>
    <row r="6" spans="1:24" x14ac:dyDescent="0.2">
      <c r="A6" s="215" t="s">
        <v>119</v>
      </c>
      <c r="B6" s="5">
        <v>1</v>
      </c>
      <c r="C6" s="5">
        <v>1</v>
      </c>
      <c r="D6" s="5"/>
      <c r="E6" s="5"/>
      <c r="F6" s="5"/>
      <c r="G6" s="5"/>
      <c r="H6" s="5"/>
      <c r="I6" s="5"/>
      <c r="J6" s="5">
        <v>2</v>
      </c>
      <c r="K6" s="5"/>
      <c r="L6" s="5"/>
      <c r="M6" s="5"/>
      <c r="N6" s="5"/>
      <c r="O6" s="5"/>
      <c r="P6" s="5"/>
      <c r="Q6" s="5"/>
      <c r="R6" s="5">
        <v>1</v>
      </c>
      <c r="S6" s="5"/>
      <c r="T6" s="5"/>
      <c r="U6" s="5"/>
      <c r="V6" s="5">
        <v>1</v>
      </c>
      <c r="W6" s="5"/>
      <c r="X6" s="1"/>
    </row>
    <row r="7" spans="1:24" x14ac:dyDescent="0.2">
      <c r="A7" s="218" t="s">
        <v>123</v>
      </c>
      <c r="B7" s="5">
        <v>2</v>
      </c>
      <c r="C7" s="5">
        <v>1</v>
      </c>
      <c r="D7" s="5">
        <v>0</v>
      </c>
      <c r="E7" s="5"/>
      <c r="F7" s="5"/>
      <c r="G7" s="5"/>
      <c r="H7" s="5"/>
      <c r="I7" s="5">
        <v>1</v>
      </c>
      <c r="J7" s="5">
        <v>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1</v>
      </c>
      <c r="W7" s="5"/>
      <c r="X7" s="1"/>
    </row>
    <row r="8" spans="1:24" x14ac:dyDescent="0.2">
      <c r="A8" s="215" t="s">
        <v>125</v>
      </c>
      <c r="B8" s="5">
        <v>1</v>
      </c>
      <c r="C8" s="5">
        <v>0</v>
      </c>
      <c r="D8" s="5">
        <v>0</v>
      </c>
      <c r="E8" s="5"/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>
        <v>1</v>
      </c>
      <c r="U8" s="5">
        <v>1</v>
      </c>
      <c r="V8" s="5"/>
      <c r="W8" s="5"/>
      <c r="X8" s="1"/>
    </row>
    <row r="9" spans="1:24" x14ac:dyDescent="0.2">
      <c r="A9" s="219" t="s">
        <v>127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>
        <v>1</v>
      </c>
      <c r="S9" s="5"/>
      <c r="T9" s="5"/>
      <c r="U9" s="5"/>
      <c r="V9" s="5"/>
      <c r="W9" s="5"/>
      <c r="X9" s="1"/>
    </row>
    <row r="10" spans="1:24" x14ac:dyDescent="0.2">
      <c r="A10" s="216" t="s">
        <v>129</v>
      </c>
      <c r="B10" s="5">
        <v>2</v>
      </c>
      <c r="C10" s="5">
        <v>0</v>
      </c>
      <c r="D10" s="5">
        <v>1</v>
      </c>
      <c r="E10" s="5"/>
      <c r="F10" s="5"/>
      <c r="G10" s="5"/>
      <c r="H10" s="5">
        <v>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"/>
    </row>
    <row r="11" spans="1:24" x14ac:dyDescent="0.2">
      <c r="A11" s="213" t="s">
        <v>119</v>
      </c>
      <c r="B11" s="5">
        <v>1</v>
      </c>
      <c r="C11" s="5">
        <v>0</v>
      </c>
      <c r="D11" s="5">
        <v>0</v>
      </c>
      <c r="E11" s="5"/>
      <c r="F11" s="5"/>
      <c r="G11" s="5"/>
      <c r="H11" s="5"/>
      <c r="I11" s="5"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"/>
    </row>
    <row r="12" spans="1:24" x14ac:dyDescent="0.2">
      <c r="A12" s="225" t="s">
        <v>132</v>
      </c>
      <c r="B12" s="1">
        <v>3</v>
      </c>
      <c r="C12" s="1">
        <v>1</v>
      </c>
      <c r="D12" s="1">
        <v>2</v>
      </c>
      <c r="E12" s="1">
        <v>1</v>
      </c>
      <c r="F12" s="1">
        <v>1</v>
      </c>
      <c r="G12" s="1"/>
      <c r="H12" s="1"/>
      <c r="I12" s="1"/>
      <c r="J12" s="1"/>
      <c r="K12" s="1"/>
      <c r="L12" s="1"/>
      <c r="M12" s="1"/>
      <c r="N12" s="1">
        <v>1</v>
      </c>
      <c r="O12" s="9"/>
      <c r="P12" s="9"/>
      <c r="Q12" s="9"/>
      <c r="R12" s="1"/>
      <c r="S12" s="1"/>
      <c r="T12" s="1"/>
      <c r="U12" s="1"/>
      <c r="V12" s="1">
        <v>1</v>
      </c>
      <c r="W12" s="1"/>
      <c r="X12" s="1"/>
    </row>
    <row r="13" spans="1:24" x14ac:dyDescent="0.2">
      <c r="A13" s="219" t="s">
        <v>139</v>
      </c>
      <c r="B13" s="13">
        <v>3</v>
      </c>
      <c r="C13" s="13">
        <v>0</v>
      </c>
      <c r="D13" s="13">
        <v>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12"/>
      <c r="Q13" s="12"/>
      <c r="R13" s="13"/>
      <c r="S13" s="13"/>
      <c r="T13" s="13"/>
      <c r="U13" s="13"/>
      <c r="V13" s="13">
        <v>2</v>
      </c>
      <c r="W13" s="13"/>
      <c r="X13" s="13"/>
    </row>
    <row r="14" spans="1:24" x14ac:dyDescent="0.2">
      <c r="A14" s="230" t="s">
        <v>140</v>
      </c>
      <c r="B14" s="13">
        <v>1</v>
      </c>
      <c r="C14" s="13">
        <v>1</v>
      </c>
      <c r="D14" s="13">
        <v>0</v>
      </c>
      <c r="E14" s="13"/>
      <c r="F14" s="13"/>
      <c r="G14" s="13"/>
      <c r="H14" s="13"/>
      <c r="I14" s="13">
        <v>1</v>
      </c>
      <c r="J14" s="13"/>
      <c r="K14" s="13"/>
      <c r="L14" s="13">
        <v>1</v>
      </c>
      <c r="M14" s="13"/>
      <c r="N14" s="13">
        <v>1</v>
      </c>
      <c r="O14" s="12"/>
      <c r="P14" s="12"/>
      <c r="Q14" s="12"/>
      <c r="R14" s="13">
        <v>1</v>
      </c>
      <c r="S14" s="13"/>
      <c r="T14" s="13"/>
      <c r="U14" s="13"/>
      <c r="V14" s="13">
        <v>1</v>
      </c>
      <c r="W14" s="13"/>
      <c r="X14" s="13"/>
    </row>
    <row r="15" spans="1:24" x14ac:dyDescent="0.2">
      <c r="A15" s="219" t="s">
        <v>141</v>
      </c>
      <c r="B15" s="13">
        <v>1</v>
      </c>
      <c r="C15" s="13">
        <v>0</v>
      </c>
      <c r="D15" s="13"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2"/>
      <c r="P15" s="12"/>
      <c r="Q15" s="12"/>
      <c r="R15" s="13"/>
      <c r="S15" s="13"/>
      <c r="T15" s="13"/>
      <c r="U15" s="13"/>
      <c r="V15" s="13"/>
      <c r="W15" s="13"/>
      <c r="X15" s="13"/>
    </row>
    <row r="16" spans="1:24" x14ac:dyDescent="0.2">
      <c r="A16" s="225" t="s">
        <v>145</v>
      </c>
      <c r="B16" s="13">
        <v>1</v>
      </c>
      <c r="C16" s="13">
        <v>0</v>
      </c>
      <c r="D16" s="13">
        <v>0</v>
      </c>
      <c r="E16" s="13"/>
      <c r="F16" s="13"/>
      <c r="G16" s="13"/>
      <c r="H16" s="13"/>
      <c r="I16" s="13">
        <v>1</v>
      </c>
      <c r="J16" s="13"/>
      <c r="K16" s="13"/>
      <c r="L16" s="13"/>
      <c r="M16" s="13"/>
      <c r="N16" s="13"/>
      <c r="O16" s="12"/>
      <c r="P16" s="12"/>
      <c r="Q16" s="12"/>
      <c r="R16" s="13"/>
      <c r="S16" s="13"/>
      <c r="T16" s="13"/>
      <c r="U16" s="13"/>
      <c r="V16" s="13"/>
      <c r="W16" s="13"/>
      <c r="X16" s="13"/>
    </row>
    <row r="17" spans="1:24" x14ac:dyDescent="0.2">
      <c r="A17" s="6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15"/>
      <c r="P17" s="15"/>
      <c r="Q17" s="15"/>
      <c r="R17" s="40"/>
      <c r="S17" s="40"/>
      <c r="T17" s="40"/>
      <c r="U17" s="40"/>
      <c r="V17" s="40"/>
      <c r="W17" s="40"/>
      <c r="X17" s="40"/>
    </row>
    <row r="18" spans="1:24" x14ac:dyDescent="0.2">
      <c r="A18" s="121" t="s">
        <v>82</v>
      </c>
      <c r="B18" s="16">
        <f t="shared" ref="B18:N18" si="0">SUM(B5:B17)</f>
        <v>17</v>
      </c>
      <c r="C18" s="16">
        <f t="shared" si="0"/>
        <v>4</v>
      </c>
      <c r="D18" s="16">
        <f t="shared" si="0"/>
        <v>4</v>
      </c>
      <c r="E18" s="16">
        <f t="shared" si="0"/>
        <v>1</v>
      </c>
      <c r="F18" s="16">
        <f t="shared" si="0"/>
        <v>1</v>
      </c>
      <c r="G18" s="16">
        <f t="shared" si="0"/>
        <v>0</v>
      </c>
      <c r="H18" s="16">
        <f t="shared" si="0"/>
        <v>2</v>
      </c>
      <c r="I18" s="16">
        <f t="shared" si="0"/>
        <v>5</v>
      </c>
      <c r="J18" s="16">
        <f t="shared" si="0"/>
        <v>3</v>
      </c>
      <c r="K18" s="16">
        <f t="shared" si="0"/>
        <v>0</v>
      </c>
      <c r="L18" s="16">
        <f t="shared" si="0"/>
        <v>1</v>
      </c>
      <c r="M18" s="16">
        <f t="shared" si="0"/>
        <v>0</v>
      </c>
      <c r="N18" s="16">
        <f t="shared" si="0"/>
        <v>2</v>
      </c>
      <c r="O18" s="17">
        <f>(D18+J18+K18+N18)/(B18+J18+K18+M18)</f>
        <v>0.45</v>
      </c>
      <c r="P18" s="17">
        <f>($D18+$E18+($F18*2)+(G18*3))/$B18</f>
        <v>0.41176470588235292</v>
      </c>
      <c r="Q18" s="17">
        <f>D18/B18</f>
        <v>0.23529411764705882</v>
      </c>
      <c r="R18" s="16">
        <f>SUM(R5:R17)</f>
        <v>3</v>
      </c>
      <c r="S18" s="16">
        <f>SUM(S5:S17)</f>
        <v>0</v>
      </c>
      <c r="T18" s="16">
        <f>SUM(T5:T17)</f>
        <v>1</v>
      </c>
      <c r="U18" s="16">
        <f>SUM(U5:U17)</f>
        <v>1</v>
      </c>
      <c r="V18" s="16">
        <f>SUM(V5:V17)</f>
        <v>6</v>
      </c>
      <c r="W18" s="17">
        <f>(U18+V18)/(T18+U18+V18)</f>
        <v>0.875</v>
      </c>
      <c r="X18" s="17">
        <f>(D18-G18)/(B18-I18-G18+M18)</f>
        <v>0.33333333333333331</v>
      </c>
    </row>
    <row r="19" spans="1:24" x14ac:dyDescent="0.2">
      <c r="A19" s="11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</row>
    <row r="20" spans="1:24" x14ac:dyDescent="0.2">
      <c r="A20" s="133" t="s">
        <v>110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</row>
    <row r="21" spans="1:24" x14ac:dyDescent="0.2">
      <c r="A21" s="123" t="s">
        <v>80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</row>
    <row r="22" spans="1:24" x14ac:dyDescent="0.2">
      <c r="A22" s="106"/>
      <c r="B22" s="7" t="s">
        <v>43</v>
      </c>
      <c r="C22" s="7" t="s">
        <v>44</v>
      </c>
      <c r="D22" s="7" t="s">
        <v>45</v>
      </c>
      <c r="E22" s="7" t="s">
        <v>53</v>
      </c>
      <c r="F22" s="7" t="s">
        <v>47</v>
      </c>
      <c r="G22" s="7" t="s">
        <v>2</v>
      </c>
      <c r="H22" s="7" t="s">
        <v>3</v>
      </c>
      <c r="I22" s="7" t="s">
        <v>8</v>
      </c>
      <c r="J22" s="7" t="s">
        <v>9</v>
      </c>
      <c r="K22" s="7" t="s">
        <v>10</v>
      </c>
      <c r="L22" s="7" t="s">
        <v>48</v>
      </c>
      <c r="M22" s="7" t="s">
        <v>49</v>
      </c>
      <c r="N22" s="7" t="s">
        <v>50</v>
      </c>
      <c r="O22" s="7" t="s">
        <v>51</v>
      </c>
      <c r="P22" s="7" t="s">
        <v>1</v>
      </c>
      <c r="Q22" s="7" t="s">
        <v>74</v>
      </c>
      <c r="R22" s="7"/>
      <c r="S22" s="1"/>
      <c r="T22" s="1"/>
      <c r="U22" s="1"/>
      <c r="V22" s="1"/>
      <c r="W22" s="5"/>
      <c r="X22" s="5"/>
    </row>
    <row r="23" spans="1:24" x14ac:dyDescent="0.2">
      <c r="A23" s="215"/>
      <c r="B23" s="37"/>
      <c r="C23" s="37"/>
      <c r="D23" s="37"/>
      <c r="E23" s="43"/>
      <c r="F23" s="43"/>
      <c r="G23" s="37"/>
      <c r="H23" s="37"/>
      <c r="I23" s="37"/>
      <c r="J23" s="37"/>
      <c r="K23" s="37"/>
      <c r="L23" s="37"/>
      <c r="M23" s="37"/>
      <c r="N23" s="38"/>
      <c r="O23" s="38"/>
      <c r="P23" s="37"/>
      <c r="Q23" s="37"/>
      <c r="R23" s="37"/>
      <c r="S23" s="1"/>
      <c r="T23" s="1"/>
      <c r="U23" s="1"/>
      <c r="V23" s="1"/>
      <c r="W23" s="5"/>
      <c r="X23" s="5"/>
    </row>
    <row r="24" spans="1:24" x14ac:dyDescent="0.2">
      <c r="A24" s="209"/>
      <c r="B24" s="1"/>
      <c r="C24" s="1"/>
      <c r="D24" s="1"/>
      <c r="E24" s="74"/>
      <c r="F24" s="74"/>
      <c r="G24" s="1"/>
      <c r="H24" s="1"/>
      <c r="I24" s="1"/>
      <c r="J24" s="1"/>
      <c r="K24" s="1"/>
      <c r="L24" s="1"/>
      <c r="M24" s="1"/>
      <c r="N24" s="35"/>
      <c r="O24" s="1"/>
      <c r="P24" s="1"/>
      <c r="Q24" s="1"/>
      <c r="R24" s="1"/>
      <c r="S24" s="5"/>
      <c r="T24" s="5"/>
      <c r="U24" s="5"/>
      <c r="V24" s="5"/>
      <c r="W24" s="5"/>
      <c r="X24" s="5"/>
    </row>
    <row r="25" spans="1:24" x14ac:dyDescent="0.2">
      <c r="A25" s="69"/>
      <c r="B25" s="1"/>
      <c r="C25" s="1"/>
      <c r="D25" s="1"/>
      <c r="E25" s="74"/>
      <c r="F25" s="74"/>
      <c r="G25" s="1"/>
      <c r="H25" s="1"/>
      <c r="I25" s="1"/>
      <c r="J25" s="1"/>
      <c r="K25" s="1"/>
      <c r="L25" s="35"/>
      <c r="M25" s="1"/>
      <c r="N25" s="1"/>
      <c r="O25" s="1"/>
      <c r="P25" s="1"/>
      <c r="Q25" s="1"/>
      <c r="R25" s="1"/>
      <c r="S25" s="5"/>
      <c r="T25" s="5"/>
      <c r="U25" s="5"/>
      <c r="V25" s="5"/>
      <c r="W25" s="5"/>
      <c r="X25" s="5"/>
    </row>
    <row r="26" spans="1:24" x14ac:dyDescent="0.2">
      <c r="A26" s="114"/>
      <c r="B26" s="1"/>
      <c r="C26" s="1"/>
      <c r="D26" s="1"/>
      <c r="E26" s="74"/>
      <c r="F26" s="7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5"/>
      <c r="T26" s="5"/>
      <c r="U26" s="5"/>
      <c r="V26" s="5"/>
      <c r="W26" s="5"/>
      <c r="X26" s="5"/>
    </row>
    <row r="27" spans="1:24" x14ac:dyDescent="0.2">
      <c r="A27" s="114"/>
      <c r="B27" s="1"/>
      <c r="C27" s="1"/>
      <c r="D27" s="1"/>
      <c r="E27" s="74"/>
      <c r="F27" s="7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</row>
    <row r="28" spans="1:24" x14ac:dyDescent="0.2">
      <c r="A28" s="114"/>
      <c r="B28" s="1"/>
      <c r="C28" s="1"/>
      <c r="D28" s="1"/>
      <c r="E28" s="74"/>
      <c r="F28" s="7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</row>
    <row r="29" spans="1:24" x14ac:dyDescent="0.2">
      <c r="A29" s="114"/>
      <c r="B29" s="1"/>
      <c r="C29" s="1"/>
      <c r="D29" s="1"/>
      <c r="E29" s="74"/>
      <c r="F29" s="7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"/>
      <c r="T29" s="5"/>
      <c r="U29" s="5"/>
      <c r="V29" s="5"/>
      <c r="W29" s="5"/>
      <c r="X29" s="5"/>
    </row>
    <row r="30" spans="1:24" x14ac:dyDescent="0.2">
      <c r="A30" s="119"/>
      <c r="B30" s="40"/>
      <c r="C30" s="40"/>
      <c r="D30" s="40"/>
      <c r="E30" s="75"/>
      <c r="F30" s="75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5"/>
      <c r="T30" s="5"/>
      <c r="U30" s="5"/>
      <c r="V30" s="5"/>
      <c r="W30" s="5"/>
      <c r="X30" s="5"/>
    </row>
    <row r="31" spans="1:24" x14ac:dyDescent="0.2">
      <c r="A31" s="121"/>
      <c r="B31" s="16">
        <f t="shared" ref="B31:M31" si="1">SUM(B23:B30)</f>
        <v>0</v>
      </c>
      <c r="C31" s="16">
        <f t="shared" si="1"/>
        <v>0</v>
      </c>
      <c r="D31" s="16">
        <f t="shared" si="1"/>
        <v>0</v>
      </c>
      <c r="E31" s="43">
        <f t="shared" si="1"/>
        <v>0</v>
      </c>
      <c r="F31" s="43">
        <f t="shared" si="1"/>
        <v>0</v>
      </c>
      <c r="G31" s="16">
        <f t="shared" si="1"/>
        <v>0</v>
      </c>
      <c r="H31" s="16">
        <f t="shared" si="1"/>
        <v>0</v>
      </c>
      <c r="I31" s="16">
        <f t="shared" si="1"/>
        <v>0</v>
      </c>
      <c r="J31" s="16">
        <f t="shared" si="1"/>
        <v>0</v>
      </c>
      <c r="K31" s="16">
        <f t="shared" si="1"/>
        <v>0</v>
      </c>
      <c r="L31" s="16">
        <f t="shared" si="1"/>
        <v>0</v>
      </c>
      <c r="M31" s="16">
        <f t="shared" si="1"/>
        <v>0</v>
      </c>
      <c r="N31" s="38" t="e">
        <f>(M31*7)/F31</f>
        <v>#DIV/0!</v>
      </c>
      <c r="O31" s="38" t="e">
        <f>SUM(H31+J31+K31)/F31</f>
        <v>#DIV/0!</v>
      </c>
      <c r="P31" s="16">
        <f>SUM(P23:P30)</f>
        <v>0</v>
      </c>
      <c r="Q31" s="16">
        <f>SUM(Q23:Q30)</f>
        <v>0</v>
      </c>
      <c r="R31" s="73"/>
      <c r="S31" s="5"/>
      <c r="T31" s="5"/>
      <c r="U31" s="5"/>
      <c r="V31" s="5"/>
      <c r="W31" s="5"/>
      <c r="X31" s="5"/>
    </row>
    <row r="32" spans="1:24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spans="1:24" x14ac:dyDescent="0.2">
      <c r="A33" s="133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1"/>
      <c r="V33" s="1"/>
      <c r="W33" s="5"/>
      <c r="X33" s="5"/>
    </row>
    <row r="34" spans="1:24" x14ac:dyDescent="0.2">
      <c r="A34" s="116" t="s">
        <v>109</v>
      </c>
      <c r="B34" s="5"/>
      <c r="C34" s="5"/>
      <c r="D34" s="5"/>
      <c r="E34" s="4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"/>
      <c r="V34" s="1"/>
      <c r="W34" s="5"/>
      <c r="X34" s="5"/>
    </row>
    <row r="35" spans="1:24" x14ac:dyDescent="0.2">
      <c r="A35" s="134"/>
      <c r="B35" s="7" t="s">
        <v>1</v>
      </c>
      <c r="C35" s="7" t="s">
        <v>2</v>
      </c>
      <c r="D35" s="7" t="s">
        <v>3</v>
      </c>
      <c r="E35" s="7" t="s">
        <v>4</v>
      </c>
      <c r="F35" s="7" t="s">
        <v>5</v>
      </c>
      <c r="G35" s="7" t="s">
        <v>6</v>
      </c>
      <c r="H35" s="7" t="s">
        <v>7</v>
      </c>
      <c r="I35" s="7" t="s">
        <v>8</v>
      </c>
      <c r="J35" s="7" t="s">
        <v>9</v>
      </c>
      <c r="K35" s="7" t="s">
        <v>10</v>
      </c>
      <c r="L35" s="7" t="s">
        <v>11</v>
      </c>
      <c r="M35" s="7" t="s">
        <v>12</v>
      </c>
      <c r="N35" s="7" t="s">
        <v>70</v>
      </c>
      <c r="O35" s="7" t="s">
        <v>14</v>
      </c>
      <c r="P35" s="8" t="s">
        <v>79</v>
      </c>
      <c r="Q35" s="7" t="s">
        <v>72</v>
      </c>
      <c r="R35" s="7" t="s">
        <v>17</v>
      </c>
      <c r="S35" s="7" t="s">
        <v>18</v>
      </c>
      <c r="T35" s="7" t="s">
        <v>19</v>
      </c>
      <c r="U35" s="7" t="s">
        <v>20</v>
      </c>
      <c r="V35" s="7" t="s">
        <v>21</v>
      </c>
      <c r="W35" s="8" t="s">
        <v>22</v>
      </c>
      <c r="X35" s="8" t="s">
        <v>23</v>
      </c>
    </row>
    <row r="36" spans="1:24" x14ac:dyDescent="0.2">
      <c r="A36" s="210" t="s">
        <v>113</v>
      </c>
      <c r="B36" s="73">
        <v>1</v>
      </c>
      <c r="C36" s="73">
        <v>0</v>
      </c>
      <c r="D36" s="73">
        <v>0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37"/>
    </row>
    <row r="37" spans="1:24" x14ac:dyDescent="0.2">
      <c r="A37" s="215" t="s">
        <v>116</v>
      </c>
      <c r="B37" s="5">
        <v>1</v>
      </c>
      <c r="C37" s="5">
        <v>0</v>
      </c>
      <c r="D37" s="5">
        <v>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1</v>
      </c>
      <c r="W37" s="5"/>
      <c r="X37" s="1"/>
    </row>
    <row r="38" spans="1:24" x14ac:dyDescent="0.2">
      <c r="A38" s="219" t="s">
        <v>119</v>
      </c>
      <c r="B38" s="5">
        <v>0</v>
      </c>
      <c r="C38" s="5">
        <v>1</v>
      </c>
      <c r="D38" s="5">
        <v>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"/>
    </row>
    <row r="39" spans="1:24" x14ac:dyDescent="0.2">
      <c r="A39" s="216" t="s">
        <v>121</v>
      </c>
      <c r="B39" s="128">
        <v>1</v>
      </c>
      <c r="C39" s="128">
        <v>1</v>
      </c>
      <c r="D39" s="128">
        <v>0</v>
      </c>
      <c r="E39" s="128"/>
      <c r="F39" s="128"/>
      <c r="G39" s="128"/>
      <c r="H39" s="128"/>
      <c r="I39" s="128"/>
      <c r="J39" s="128"/>
      <c r="K39" s="128">
        <v>1</v>
      </c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3"/>
    </row>
    <row r="40" spans="1:24" x14ac:dyDescent="0.2">
      <c r="A40" s="218" t="s">
        <v>123</v>
      </c>
      <c r="B40" s="128">
        <v>2</v>
      </c>
      <c r="C40" s="128">
        <v>1</v>
      </c>
      <c r="D40" s="128">
        <v>0</v>
      </c>
      <c r="E40" s="128"/>
      <c r="F40" s="128"/>
      <c r="G40" s="128"/>
      <c r="H40" s="128"/>
      <c r="I40" s="128"/>
      <c r="J40" s="128"/>
      <c r="K40" s="128">
        <v>1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>
        <v>1</v>
      </c>
      <c r="W40" s="128"/>
      <c r="X40" s="13"/>
    </row>
    <row r="41" spans="1:24" x14ac:dyDescent="0.2">
      <c r="A41" s="215" t="s">
        <v>125</v>
      </c>
      <c r="B41" s="128">
        <v>4</v>
      </c>
      <c r="C41" s="128">
        <v>1</v>
      </c>
      <c r="D41" s="128">
        <v>1</v>
      </c>
      <c r="E41" s="128">
        <v>1</v>
      </c>
      <c r="F41" s="128"/>
      <c r="G41" s="128"/>
      <c r="H41" s="128"/>
      <c r="I41" s="128">
        <v>1</v>
      </c>
      <c r="J41" s="128">
        <v>1</v>
      </c>
      <c r="K41" s="128"/>
      <c r="L41" s="128"/>
      <c r="M41" s="128"/>
      <c r="N41" s="128"/>
      <c r="O41" s="128"/>
      <c r="P41" s="128"/>
      <c r="Q41" s="128">
        <v>1</v>
      </c>
      <c r="R41" s="128"/>
      <c r="S41" s="128"/>
      <c r="T41" s="128"/>
      <c r="U41" s="128"/>
      <c r="V41" s="128">
        <v>2</v>
      </c>
      <c r="W41" s="128"/>
      <c r="X41" s="13"/>
    </row>
    <row r="42" spans="1:24" x14ac:dyDescent="0.2">
      <c r="A42" s="217" t="s">
        <v>126</v>
      </c>
      <c r="B42" s="128">
        <v>2</v>
      </c>
      <c r="C42" s="128">
        <v>0</v>
      </c>
      <c r="D42" s="128">
        <v>0</v>
      </c>
      <c r="E42" s="128"/>
      <c r="F42" s="128"/>
      <c r="G42" s="128"/>
      <c r="H42" s="128"/>
      <c r="I42" s="128">
        <v>1</v>
      </c>
      <c r="J42" s="128"/>
      <c r="K42" s="128"/>
      <c r="L42" s="128"/>
      <c r="M42" s="128"/>
      <c r="N42" s="128">
        <v>1</v>
      </c>
      <c r="O42" s="128"/>
      <c r="P42" s="128"/>
      <c r="Q42" s="128"/>
      <c r="R42" s="128"/>
      <c r="S42" s="128"/>
      <c r="T42" s="128"/>
      <c r="U42" s="128"/>
      <c r="V42" s="128"/>
      <c r="W42" s="128"/>
      <c r="X42" s="13"/>
    </row>
    <row r="43" spans="1:24" x14ac:dyDescent="0.2">
      <c r="A43" s="210" t="s">
        <v>125</v>
      </c>
      <c r="B43" s="128">
        <v>4</v>
      </c>
      <c r="C43" s="128">
        <v>0</v>
      </c>
      <c r="D43" s="128">
        <v>0</v>
      </c>
      <c r="E43" s="128"/>
      <c r="F43" s="128"/>
      <c r="G43" s="128"/>
      <c r="H43" s="128"/>
      <c r="I43" s="128">
        <v>2</v>
      </c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>
        <v>3</v>
      </c>
      <c r="W43" s="128"/>
      <c r="X43" s="13"/>
    </row>
    <row r="44" spans="1:24" x14ac:dyDescent="0.2">
      <c r="A44" s="213" t="s">
        <v>127</v>
      </c>
      <c r="B44" s="128">
        <v>4</v>
      </c>
      <c r="C44" s="128">
        <v>0</v>
      </c>
      <c r="D44" s="128">
        <v>1</v>
      </c>
      <c r="E44" s="128">
        <v>1</v>
      </c>
      <c r="F44" s="128"/>
      <c r="G44" s="128"/>
      <c r="H44" s="128"/>
      <c r="I44" s="128">
        <v>2</v>
      </c>
      <c r="J44" s="128">
        <v>1</v>
      </c>
      <c r="K44" s="128"/>
      <c r="L44" s="128"/>
      <c r="M44" s="128"/>
      <c r="N44" s="128"/>
      <c r="O44" s="128"/>
      <c r="P44" s="128"/>
      <c r="Q44" s="128"/>
      <c r="R44" s="128">
        <v>1</v>
      </c>
      <c r="S44" s="128"/>
      <c r="T44" s="128"/>
      <c r="U44" s="128"/>
      <c r="V44" s="128"/>
      <c r="W44" s="128"/>
      <c r="X44" s="13"/>
    </row>
    <row r="45" spans="1:24" x14ac:dyDescent="0.2">
      <c r="A45" s="216" t="s">
        <v>129</v>
      </c>
      <c r="B45" s="128">
        <v>4</v>
      </c>
      <c r="C45" s="128">
        <v>2</v>
      </c>
      <c r="D45" s="128">
        <v>4</v>
      </c>
      <c r="E45" s="128">
        <v>1</v>
      </c>
      <c r="F45" s="128">
        <v>1</v>
      </c>
      <c r="G45" s="128"/>
      <c r="H45" s="128">
        <v>1</v>
      </c>
      <c r="I45" s="128"/>
      <c r="J45" s="128"/>
      <c r="K45" s="128"/>
      <c r="L45" s="128"/>
      <c r="M45" s="128"/>
      <c r="N45" s="128"/>
      <c r="O45" s="128"/>
      <c r="P45" s="128"/>
      <c r="Q45" s="128"/>
      <c r="R45" s="128">
        <v>1</v>
      </c>
      <c r="S45" s="128"/>
      <c r="T45" s="128"/>
      <c r="U45" s="128"/>
      <c r="V45" s="128">
        <v>1</v>
      </c>
      <c r="W45" s="128"/>
      <c r="X45" s="13"/>
    </row>
    <row r="46" spans="1:24" x14ac:dyDescent="0.2">
      <c r="A46" s="215" t="s">
        <v>119</v>
      </c>
      <c r="B46" s="128">
        <v>4</v>
      </c>
      <c r="C46" s="128">
        <v>2</v>
      </c>
      <c r="D46" s="128">
        <v>4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>
        <v>3</v>
      </c>
      <c r="S46" s="128">
        <v>1</v>
      </c>
      <c r="T46" s="128"/>
      <c r="U46" s="128"/>
      <c r="V46" s="128">
        <v>2</v>
      </c>
      <c r="W46" s="128"/>
      <c r="X46" s="13"/>
    </row>
    <row r="47" spans="1:24" x14ac:dyDescent="0.2">
      <c r="A47" s="213" t="s">
        <v>131</v>
      </c>
      <c r="B47" s="128">
        <v>3</v>
      </c>
      <c r="C47" s="128">
        <v>1</v>
      </c>
      <c r="D47" s="128">
        <v>0</v>
      </c>
      <c r="E47" s="128"/>
      <c r="F47" s="128"/>
      <c r="G47" s="128"/>
      <c r="H47" s="128"/>
      <c r="I47" s="128"/>
      <c r="J47" s="128">
        <v>1</v>
      </c>
      <c r="K47" s="128"/>
      <c r="L47" s="128"/>
      <c r="M47" s="128"/>
      <c r="N47" s="128"/>
      <c r="O47" s="128"/>
      <c r="P47" s="128"/>
      <c r="Q47" s="128"/>
      <c r="R47" s="128">
        <v>1</v>
      </c>
      <c r="S47" s="128"/>
      <c r="T47" s="128"/>
      <c r="U47" s="128"/>
      <c r="V47" s="128">
        <v>2</v>
      </c>
      <c r="W47" s="128"/>
      <c r="X47" s="13"/>
    </row>
    <row r="48" spans="1:24" x14ac:dyDescent="0.2">
      <c r="A48" s="262" t="s">
        <v>133</v>
      </c>
      <c r="B48" s="128">
        <v>3</v>
      </c>
      <c r="C48" s="128">
        <v>0</v>
      </c>
      <c r="D48" s="128">
        <v>0</v>
      </c>
      <c r="E48" s="128"/>
      <c r="F48" s="128"/>
      <c r="G48" s="128"/>
      <c r="H48" s="128"/>
      <c r="I48" s="128"/>
      <c r="J48" s="128"/>
      <c r="K48" s="128">
        <v>1</v>
      </c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3"/>
    </row>
    <row r="49" spans="1:24" x14ac:dyDescent="0.2">
      <c r="A49" s="230" t="s">
        <v>134</v>
      </c>
      <c r="B49" s="128">
        <v>3</v>
      </c>
      <c r="C49" s="128">
        <v>1</v>
      </c>
      <c r="D49" s="128">
        <v>3</v>
      </c>
      <c r="E49" s="128">
        <v>1</v>
      </c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3"/>
    </row>
    <row r="50" spans="1:24" x14ac:dyDescent="0.2">
      <c r="A50" s="219" t="s">
        <v>138</v>
      </c>
      <c r="B50" s="128">
        <v>3</v>
      </c>
      <c r="C50" s="128">
        <v>0</v>
      </c>
      <c r="D50" s="128">
        <v>0</v>
      </c>
      <c r="E50" s="128"/>
      <c r="F50" s="128"/>
      <c r="G50" s="128"/>
      <c r="H50" s="128"/>
      <c r="I50" s="128"/>
      <c r="J50" s="128">
        <v>1</v>
      </c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3"/>
    </row>
    <row r="51" spans="1:24" x14ac:dyDescent="0.2">
      <c r="A51" s="230" t="s">
        <v>140</v>
      </c>
      <c r="B51" s="128">
        <v>4</v>
      </c>
      <c r="C51" s="128">
        <v>1</v>
      </c>
      <c r="D51" s="128">
        <v>1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>
        <v>1</v>
      </c>
      <c r="O51" s="128"/>
      <c r="P51" s="128"/>
      <c r="Q51" s="128"/>
      <c r="R51" s="128">
        <v>1</v>
      </c>
      <c r="S51" s="128"/>
      <c r="T51" s="128"/>
      <c r="U51" s="128"/>
      <c r="V51" s="128">
        <v>1</v>
      </c>
      <c r="W51" s="128"/>
      <c r="X51" s="13"/>
    </row>
    <row r="52" spans="1:24" x14ac:dyDescent="0.2">
      <c r="A52" s="219" t="s">
        <v>141</v>
      </c>
      <c r="B52" s="128">
        <v>4</v>
      </c>
      <c r="C52" s="128">
        <v>0</v>
      </c>
      <c r="D52" s="128">
        <v>1</v>
      </c>
      <c r="E52" s="128"/>
      <c r="F52" s="128"/>
      <c r="G52" s="128"/>
      <c r="H52" s="128">
        <v>1</v>
      </c>
      <c r="I52" s="128">
        <v>1</v>
      </c>
      <c r="J52" s="128"/>
      <c r="K52" s="128"/>
      <c r="L52" s="128"/>
      <c r="M52" s="128"/>
      <c r="N52" s="128"/>
      <c r="O52" s="128"/>
      <c r="P52" s="128"/>
      <c r="Q52" s="128"/>
      <c r="R52" s="128">
        <v>1</v>
      </c>
      <c r="S52" s="128"/>
      <c r="T52" s="128"/>
      <c r="U52" s="128"/>
      <c r="V52" s="128"/>
      <c r="W52" s="128"/>
      <c r="X52" s="13"/>
    </row>
    <row r="53" spans="1:24" x14ac:dyDescent="0.2">
      <c r="A53" s="225" t="s">
        <v>143</v>
      </c>
      <c r="B53" s="128">
        <v>2</v>
      </c>
      <c r="C53" s="128">
        <v>0</v>
      </c>
      <c r="D53" s="128">
        <v>1</v>
      </c>
      <c r="E53" s="128"/>
      <c r="F53" s="128"/>
      <c r="G53" s="128"/>
      <c r="H53" s="128"/>
      <c r="I53" s="128"/>
      <c r="J53" s="128">
        <v>1</v>
      </c>
      <c r="K53" s="128"/>
      <c r="L53" s="128"/>
      <c r="M53" s="128"/>
      <c r="N53" s="128"/>
      <c r="O53" s="128"/>
      <c r="P53" s="128"/>
      <c r="Q53" s="128"/>
      <c r="R53" s="128">
        <v>1</v>
      </c>
      <c r="S53" s="128">
        <v>1</v>
      </c>
      <c r="T53" s="128"/>
      <c r="U53" s="128"/>
      <c r="V53" s="128">
        <v>1</v>
      </c>
      <c r="W53" s="128"/>
      <c r="X53" s="13"/>
    </row>
    <row r="54" spans="1:24" x14ac:dyDescent="0.2">
      <c r="A54" s="84" t="s">
        <v>129</v>
      </c>
      <c r="B54" s="128">
        <v>5</v>
      </c>
      <c r="C54" s="128">
        <v>2</v>
      </c>
      <c r="D54" s="128">
        <v>2</v>
      </c>
      <c r="E54" s="128"/>
      <c r="F54" s="128"/>
      <c r="G54" s="128"/>
      <c r="H54" s="128">
        <v>1</v>
      </c>
      <c r="I54" s="128"/>
      <c r="J54" s="128"/>
      <c r="K54" s="128"/>
      <c r="L54" s="128"/>
      <c r="M54" s="128"/>
      <c r="N54" s="128"/>
      <c r="O54" s="128"/>
      <c r="P54" s="128"/>
      <c r="Q54" s="128"/>
      <c r="R54" s="128">
        <v>1</v>
      </c>
      <c r="S54" s="128"/>
      <c r="T54" s="128"/>
      <c r="U54" s="128"/>
      <c r="V54" s="128"/>
      <c r="W54" s="128"/>
      <c r="X54" s="13"/>
    </row>
    <row r="55" spans="1:24" x14ac:dyDescent="0.2">
      <c r="A55" s="5" t="s">
        <v>145</v>
      </c>
      <c r="B55" s="128">
        <v>3</v>
      </c>
      <c r="C55" s="128">
        <v>2</v>
      </c>
      <c r="D55" s="128">
        <v>1</v>
      </c>
      <c r="E55" s="128"/>
      <c r="F55" s="128"/>
      <c r="G55" s="128"/>
      <c r="H55" s="128"/>
      <c r="I55" s="128">
        <v>1</v>
      </c>
      <c r="J55" s="128">
        <v>1</v>
      </c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3"/>
    </row>
    <row r="56" spans="1:24" x14ac:dyDescent="0.2">
      <c r="A56" s="225" t="s">
        <v>147</v>
      </c>
      <c r="B56" s="128">
        <v>2</v>
      </c>
      <c r="C56" s="128">
        <v>0</v>
      </c>
      <c r="D56" s="128">
        <v>1</v>
      </c>
      <c r="E56" s="128"/>
      <c r="F56" s="128"/>
      <c r="G56" s="128"/>
      <c r="H56" s="128">
        <v>1</v>
      </c>
      <c r="I56" s="128"/>
      <c r="J56" s="128"/>
      <c r="K56" s="128">
        <v>1</v>
      </c>
      <c r="L56" s="128"/>
      <c r="M56" s="128">
        <v>1</v>
      </c>
      <c r="N56" s="128"/>
      <c r="O56" s="128"/>
      <c r="P56" s="128"/>
      <c r="Q56" s="128"/>
      <c r="R56" s="128"/>
      <c r="S56" s="128"/>
      <c r="T56" s="128"/>
      <c r="U56" s="128"/>
      <c r="V56" s="128">
        <v>2</v>
      </c>
      <c r="W56" s="128"/>
      <c r="X56" s="13"/>
    </row>
    <row r="57" spans="1:24" x14ac:dyDescent="0.2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3"/>
    </row>
    <row r="58" spans="1:24" x14ac:dyDescent="0.2">
      <c r="A58" s="11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15"/>
      <c r="P58" s="15"/>
      <c r="Q58" s="15"/>
      <c r="R58" s="40"/>
      <c r="S58" s="40"/>
      <c r="T58" s="40"/>
      <c r="U58" s="40"/>
      <c r="V58" s="40"/>
      <c r="W58" s="40"/>
      <c r="X58" s="40"/>
    </row>
    <row r="59" spans="1:24" x14ac:dyDescent="0.2">
      <c r="A59" s="121" t="s">
        <v>24</v>
      </c>
      <c r="B59" s="16">
        <f t="shared" ref="B59:N59" si="2">SUM(B36:B58)</f>
        <v>59</v>
      </c>
      <c r="C59" s="16">
        <f t="shared" si="2"/>
        <v>15</v>
      </c>
      <c r="D59" s="16">
        <f t="shared" si="2"/>
        <v>20</v>
      </c>
      <c r="E59" s="16">
        <f t="shared" si="2"/>
        <v>4</v>
      </c>
      <c r="F59" s="16">
        <f t="shared" si="2"/>
        <v>1</v>
      </c>
      <c r="G59" s="16">
        <f t="shared" si="2"/>
        <v>0</v>
      </c>
      <c r="H59" s="16">
        <f t="shared" si="2"/>
        <v>4</v>
      </c>
      <c r="I59" s="16">
        <f t="shared" si="2"/>
        <v>8</v>
      </c>
      <c r="J59" s="16">
        <f t="shared" si="2"/>
        <v>6</v>
      </c>
      <c r="K59" s="16">
        <f t="shared" si="2"/>
        <v>4</v>
      </c>
      <c r="L59" s="16">
        <f t="shared" si="2"/>
        <v>0</v>
      </c>
      <c r="M59" s="16">
        <f t="shared" si="2"/>
        <v>1</v>
      </c>
      <c r="N59" s="16">
        <f t="shared" si="2"/>
        <v>2</v>
      </c>
      <c r="O59" s="17">
        <f>(D59+J59+K59+N59)/(B59+J59+K59+M59)</f>
        <v>0.45714285714285713</v>
      </c>
      <c r="P59" s="17">
        <f>($D59+$E59+($F59*2)+(G59*3))/$B59</f>
        <v>0.44067796610169491</v>
      </c>
      <c r="Q59" s="17">
        <f>D59/B59</f>
        <v>0.33898305084745761</v>
      </c>
      <c r="R59" s="16">
        <f>SUM(R36:R58)</f>
        <v>10</v>
      </c>
      <c r="S59" s="16">
        <f>SUM(S36:S58)</f>
        <v>2</v>
      </c>
      <c r="T59" s="16">
        <f>SUM(T36:T58)</f>
        <v>0</v>
      </c>
      <c r="U59" s="16">
        <f>SUM(U36:U58)</f>
        <v>0</v>
      </c>
      <c r="V59" s="16">
        <f>SUM(V36:V58)</f>
        <v>16</v>
      </c>
      <c r="W59" s="17">
        <f>(U59+V59)/(T59+U59+V59)</f>
        <v>1</v>
      </c>
      <c r="X59" s="17">
        <f>(D59-G59)/(B59-I59-G59+M59)</f>
        <v>0.38461538461538464</v>
      </c>
    </row>
    <row r="61" spans="1:24" x14ac:dyDescent="0.2">
      <c r="A61" s="116"/>
      <c r="B61" s="5"/>
      <c r="C61" s="5"/>
      <c r="D61" s="5"/>
      <c r="E61" s="4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1"/>
      <c r="V61" s="1"/>
      <c r="W61" s="5"/>
      <c r="X61" s="5"/>
    </row>
    <row r="62" spans="1:24" x14ac:dyDescent="0.2">
      <c r="A62" s="13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"/>
      <c r="Q62" s="7"/>
      <c r="R62" s="7"/>
      <c r="S62" s="7"/>
      <c r="T62" s="7"/>
      <c r="U62" s="7"/>
      <c r="V62" s="7"/>
      <c r="W62" s="8"/>
      <c r="X62" s="8"/>
    </row>
    <row r="63" spans="1:24" x14ac:dyDescent="0.2">
      <c r="A63" s="21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37"/>
    </row>
    <row r="64" spans="1:24" x14ac:dyDescent="0.2">
      <c r="A64" s="21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1"/>
    </row>
    <row r="65" spans="1:24" x14ac:dyDescent="0.2">
      <c r="A65" s="21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1"/>
    </row>
    <row r="66" spans="1:24" x14ac:dyDescent="0.2">
      <c r="A66" s="21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"/>
    </row>
    <row r="67" spans="1:24" x14ac:dyDescent="0.2">
      <c r="A67" s="216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3"/>
    </row>
    <row r="68" spans="1:24" x14ac:dyDescent="0.2">
      <c r="A68" s="230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3"/>
    </row>
    <row r="69" spans="1:24" x14ac:dyDescent="0.2">
      <c r="A69" s="230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3"/>
    </row>
    <row r="70" spans="1:24" x14ac:dyDescent="0.2">
      <c r="A70" s="11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15"/>
      <c r="P70" s="15"/>
      <c r="Q70" s="15"/>
      <c r="R70" s="40"/>
      <c r="S70" s="40"/>
      <c r="T70" s="40"/>
      <c r="U70" s="40"/>
      <c r="V70" s="40"/>
      <c r="W70" s="40"/>
      <c r="X70" s="40"/>
    </row>
    <row r="71" spans="1:24" x14ac:dyDescent="0.2">
      <c r="A71" s="121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7"/>
      <c r="P71" s="17"/>
      <c r="Q71" s="17"/>
      <c r="R71" s="16"/>
      <c r="S71" s="16"/>
      <c r="T71" s="16"/>
      <c r="U71" s="16"/>
      <c r="V71" s="16"/>
      <c r="W71" s="17"/>
      <c r="X71" s="17"/>
    </row>
  </sheetData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1AF2-8FDB-D44B-9CCE-C18852B7D020}">
  <dimension ref="A2:X11"/>
  <sheetViews>
    <sheetView workbookViewId="0">
      <selection activeCell="O11" sqref="O11"/>
    </sheetView>
  </sheetViews>
  <sheetFormatPr baseColWidth="10" defaultRowHeight="16" x14ac:dyDescent="0.2"/>
  <cols>
    <col min="1" max="1" width="12.5" bestFit="1" customWidth="1"/>
    <col min="2" max="2" width="4.6640625" customWidth="1"/>
    <col min="3" max="3" width="2.6640625" bestFit="1" customWidth="1"/>
    <col min="4" max="5" width="2.1640625" bestFit="1" customWidth="1"/>
    <col min="7" max="7" width="9.33203125" customWidth="1"/>
    <col min="8" max="8" width="2.1640625" bestFit="1" customWidth="1"/>
    <col min="9" max="9" width="7.5" customWidth="1"/>
    <col min="10" max="10" width="5.5" customWidth="1"/>
    <col min="11" max="11" width="5.83203125" customWidth="1"/>
    <col min="12" max="12" width="7" customWidth="1"/>
    <col min="13" max="13" width="5.83203125" customWidth="1"/>
    <col min="14" max="14" width="6.33203125" customWidth="1"/>
    <col min="15" max="15" width="5.33203125" customWidth="1"/>
    <col min="17" max="17" width="3.5" bestFit="1" customWidth="1"/>
    <col min="20" max="20" width="2.1640625" bestFit="1" customWidth="1"/>
    <col min="22" max="22" width="3.1640625" bestFit="1" customWidth="1"/>
    <col min="23" max="23" width="7" bestFit="1" customWidth="1"/>
  </cols>
  <sheetData>
    <row r="2" spans="1:24" x14ac:dyDescent="0.2">
      <c r="A2" t="s">
        <v>130</v>
      </c>
    </row>
    <row r="3" spans="1:24" x14ac:dyDescent="0.2">
      <c r="A3" s="241" t="s">
        <v>73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3"/>
      <c r="T3" s="243"/>
      <c r="U3" s="243"/>
      <c r="V3" s="243"/>
      <c r="W3" s="243"/>
      <c r="X3" s="243"/>
    </row>
    <row r="4" spans="1:24" x14ac:dyDescent="0.2">
      <c r="A4" s="244" t="s">
        <v>69</v>
      </c>
      <c r="B4" s="245" t="s">
        <v>43</v>
      </c>
      <c r="C4" s="245" t="s">
        <v>44</v>
      </c>
      <c r="D4" s="245" t="s">
        <v>45</v>
      </c>
      <c r="E4" s="245" t="s">
        <v>53</v>
      </c>
      <c r="F4" s="245" t="s">
        <v>47</v>
      </c>
      <c r="G4" s="245" t="s">
        <v>2</v>
      </c>
      <c r="H4" s="245" t="s">
        <v>3</v>
      </c>
      <c r="I4" s="245" t="s">
        <v>8</v>
      </c>
      <c r="J4" s="245" t="s">
        <v>9</v>
      </c>
      <c r="K4" s="245" t="s">
        <v>10</v>
      </c>
      <c r="L4" s="245" t="s">
        <v>48</v>
      </c>
      <c r="M4" s="245" t="s">
        <v>49</v>
      </c>
      <c r="N4" s="245" t="s">
        <v>50</v>
      </c>
      <c r="O4" s="245" t="s">
        <v>51</v>
      </c>
      <c r="P4" s="245" t="s">
        <v>1</v>
      </c>
      <c r="Q4" s="245" t="s">
        <v>74</v>
      </c>
      <c r="R4" s="245"/>
      <c r="S4" s="245"/>
      <c r="T4" s="245" t="s">
        <v>19</v>
      </c>
      <c r="U4" s="245" t="s">
        <v>20</v>
      </c>
      <c r="V4" s="245" t="s">
        <v>21</v>
      </c>
      <c r="W4" s="246" t="s">
        <v>22</v>
      </c>
      <c r="X4" s="247"/>
    </row>
    <row r="5" spans="1:24" x14ac:dyDescent="0.2">
      <c r="A5" s="209" t="s">
        <v>126</v>
      </c>
      <c r="B5" s="248">
        <v>1</v>
      </c>
      <c r="C5" s="247"/>
      <c r="D5" s="247"/>
      <c r="E5" s="247"/>
      <c r="F5" s="249">
        <v>0.33</v>
      </c>
      <c r="G5" s="247"/>
      <c r="H5" s="247"/>
      <c r="I5" s="247"/>
      <c r="J5" s="247"/>
      <c r="K5" s="247"/>
      <c r="L5" s="247"/>
      <c r="M5" s="247"/>
      <c r="N5" s="247"/>
      <c r="O5" s="247"/>
      <c r="P5" s="247">
        <v>1</v>
      </c>
      <c r="Q5" s="247">
        <v>2</v>
      </c>
      <c r="R5" s="247"/>
      <c r="S5" s="250"/>
      <c r="T5" s="250"/>
      <c r="U5" s="250"/>
      <c r="V5" s="250"/>
      <c r="W5" s="250"/>
      <c r="X5" s="247"/>
    </row>
    <row r="6" spans="1:24" x14ac:dyDescent="0.2">
      <c r="A6" s="225" t="s">
        <v>132</v>
      </c>
      <c r="B6" s="247">
        <v>1</v>
      </c>
      <c r="C6" s="247"/>
      <c r="D6" s="247"/>
      <c r="E6" s="247"/>
      <c r="F6" s="249">
        <v>2</v>
      </c>
      <c r="G6" s="247">
        <v>4</v>
      </c>
      <c r="H6" s="247">
        <v>4</v>
      </c>
      <c r="I6" s="247">
        <v>1</v>
      </c>
      <c r="J6" s="247">
        <v>2</v>
      </c>
      <c r="K6" s="247">
        <v>1</v>
      </c>
      <c r="L6" s="247"/>
      <c r="M6" s="247">
        <v>4</v>
      </c>
      <c r="N6" s="247"/>
      <c r="O6" s="247"/>
      <c r="P6" s="247">
        <v>12</v>
      </c>
      <c r="Q6" s="247">
        <v>33</v>
      </c>
      <c r="R6" s="247"/>
      <c r="S6" s="250"/>
      <c r="T6" s="250"/>
      <c r="U6" s="250"/>
      <c r="V6" s="250"/>
      <c r="W6" s="250"/>
      <c r="X6" s="247"/>
    </row>
    <row r="7" spans="1:24" x14ac:dyDescent="0.2">
      <c r="A7" s="251"/>
      <c r="B7" s="250"/>
      <c r="C7" s="250"/>
      <c r="D7" s="250"/>
      <c r="E7" s="252"/>
      <c r="F7" s="253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47"/>
    </row>
    <row r="8" spans="1:24" x14ac:dyDescent="0.2">
      <c r="A8" s="251"/>
      <c r="B8" s="250"/>
      <c r="C8" s="250"/>
      <c r="D8" s="250"/>
      <c r="E8" s="252"/>
      <c r="F8" s="253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47"/>
    </row>
    <row r="9" spans="1:24" x14ac:dyDescent="0.2">
      <c r="A9" s="251"/>
      <c r="B9" s="250"/>
      <c r="C9" s="250"/>
      <c r="D9" s="250"/>
      <c r="E9" s="252"/>
      <c r="F9" s="25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47"/>
    </row>
    <row r="10" spans="1:24" x14ac:dyDescent="0.2">
      <c r="A10" s="254"/>
      <c r="B10" s="255"/>
      <c r="C10" s="255"/>
      <c r="D10" s="255"/>
      <c r="E10" s="256"/>
      <c r="F10" s="257"/>
      <c r="G10" s="255"/>
      <c r="H10" s="255"/>
      <c r="I10" s="255"/>
      <c r="J10" s="255"/>
      <c r="K10" s="255"/>
      <c r="L10" s="257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47"/>
    </row>
    <row r="11" spans="1:24" x14ac:dyDescent="0.2">
      <c r="A11" s="258" t="s">
        <v>24</v>
      </c>
      <c r="B11" s="250">
        <f>SUM(B5:B10)</f>
        <v>2</v>
      </c>
      <c r="C11" s="250">
        <f t="shared" ref="C11:V11" si="0">SUM(C5:C10)</f>
        <v>0</v>
      </c>
      <c r="D11" s="250">
        <f t="shared" si="0"/>
        <v>0</v>
      </c>
      <c r="E11" s="250">
        <f t="shared" si="0"/>
        <v>0</v>
      </c>
      <c r="F11" s="253">
        <f t="shared" si="0"/>
        <v>2.33</v>
      </c>
      <c r="G11" s="250">
        <f t="shared" si="0"/>
        <v>4</v>
      </c>
      <c r="H11" s="250">
        <f t="shared" si="0"/>
        <v>4</v>
      </c>
      <c r="I11" s="250">
        <f t="shared" si="0"/>
        <v>1</v>
      </c>
      <c r="J11" s="250">
        <f t="shared" si="0"/>
        <v>2</v>
      </c>
      <c r="K11" s="250">
        <f t="shared" si="0"/>
        <v>1</v>
      </c>
      <c r="L11" s="250">
        <f t="shared" si="0"/>
        <v>0</v>
      </c>
      <c r="M11" s="250">
        <f t="shared" si="0"/>
        <v>4</v>
      </c>
      <c r="N11" s="38">
        <f>(M11*7)/F11</f>
        <v>12.017167381974248</v>
      </c>
      <c r="O11" s="38">
        <f>SUM(H11+J11+K11)/F11</f>
        <v>3.0042918454935621</v>
      </c>
      <c r="P11" s="250">
        <f t="shared" si="0"/>
        <v>13</v>
      </c>
      <c r="Q11" s="250">
        <f t="shared" si="0"/>
        <v>35</v>
      </c>
      <c r="R11" s="250">
        <f t="shared" si="0"/>
        <v>0</v>
      </c>
      <c r="S11" s="250">
        <f t="shared" si="0"/>
        <v>0</v>
      </c>
      <c r="T11" s="250">
        <f t="shared" si="0"/>
        <v>0</v>
      </c>
      <c r="U11" s="250">
        <f t="shared" si="0"/>
        <v>0</v>
      </c>
      <c r="V11" s="250">
        <f t="shared" si="0"/>
        <v>0</v>
      </c>
      <c r="W11" s="259" t="e">
        <v>#DIV/0!</v>
      </c>
      <c r="X11" s="247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Totals</vt:lpstr>
      <vt:lpstr>MillerPatelHunt</vt:lpstr>
      <vt:lpstr>HartmanWilliams</vt:lpstr>
      <vt:lpstr>McAdoo</vt:lpstr>
      <vt:lpstr>LangCandella</vt:lpstr>
      <vt:lpstr>BradyMcKenzie</vt:lpstr>
      <vt:lpstr>GeorgeRitter</vt:lpstr>
      <vt:lpstr>Ramblersalvati</vt:lpstr>
      <vt:lpstr>RubockiMcCarthy</vt:lpstr>
      <vt:lpstr>Lickliter</vt:lpstr>
      <vt:lpstr>Catchers</vt:lpstr>
      <vt:lpstr>AlbaMracak</vt:lpstr>
      <vt:lpstr>AugustaTepper</vt:lpstr>
      <vt:lpstr>Masto</vt:lpstr>
      <vt:lpstr>Totals!Print_Area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2025-04-11T03:38:55Z</cp:lastPrinted>
  <dcterms:created xsi:type="dcterms:W3CDTF">2022-02-08T04:39:35Z</dcterms:created>
  <dcterms:modified xsi:type="dcterms:W3CDTF">2025-04-25T16:10:25Z</dcterms:modified>
</cp:coreProperties>
</file>