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mmoyes/Documents/baseball folder/Ponte Vedra/2021/"/>
    </mc:Choice>
  </mc:AlternateContent>
  <xr:revisionPtr revIDLastSave="0" documentId="13_ncr:1_{C2FCA49E-B2F5-1840-A896-483ED47900E1}" xr6:coauthVersionLast="47" xr6:coauthVersionMax="47" xr10:uidLastSave="{00000000-0000-0000-0000-000000000000}"/>
  <bookViews>
    <workbookView xWindow="11180" yWindow="4000" windowWidth="23340" windowHeight="17660" xr2:uid="{5D38A1DE-3AF8-234D-B0A0-B637170BFC3F}"/>
  </bookViews>
  <sheets>
    <sheet name="Totals" sheetId="1" r:id="rId1"/>
    <sheet name="Sheet1" sheetId="15" r:id="rId2"/>
    <sheet name="CoePerry" sheetId="14" r:id="rId3"/>
    <sheet name="MastroMazella" sheetId="13" r:id="rId4"/>
    <sheet name="HoagYesensky" sheetId="11" r:id="rId5"/>
    <sheet name="GunnellRohloff" sheetId="12" r:id="rId6"/>
    <sheet name="HobanRexrode" sheetId="10" r:id="rId7"/>
    <sheet name="DeMaioMitchell" sheetId="9" r:id="rId8"/>
    <sheet name="HynesHall" sheetId="8" r:id="rId9"/>
    <sheet name="Gabet" sheetId="7" r:id="rId10"/>
    <sheet name="Bernstein" sheetId="6" r:id="rId11"/>
    <sheet name="Catchers" sheetId="4" r:id="rId12"/>
    <sheet name="Griesemer" sheetId="5" r:id="rId13"/>
    <sheet name="UdellEidem" sheetId="3" r:id="rId14"/>
    <sheet name="WilesNoell" sheetId="2" r:id="rId15"/>
  </sheets>
  <externalReferences>
    <externalReference r:id="rId16"/>
  </externalReferences>
  <definedNames>
    <definedName name="_xlnm._FilterDatabase" localSheetId="0" hidden="1">Totals!$A$3:$X$26</definedName>
    <definedName name="_xlnm.Print_Area" localSheetId="0">Totals!$A$46:$W$97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" i="6" l="1"/>
  <c r="U29" i="6"/>
  <c r="T29" i="6"/>
  <c r="S29" i="6"/>
  <c r="R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 l="1"/>
  <c r="M96" i="1"/>
  <c r="L96" i="1"/>
  <c r="Q41" i="3" l="1"/>
  <c r="P57" i="1" s="1"/>
  <c r="X22" i="1"/>
  <c r="E56" i="11" l="1"/>
  <c r="N66" i="1" l="1"/>
  <c r="Q89" i="11" l="1"/>
  <c r="P49" i="1" s="1"/>
  <c r="P89" i="11"/>
  <c r="M89" i="11"/>
  <c r="M49" i="1" s="1"/>
  <c r="L89" i="11"/>
  <c r="L49" i="1" s="1"/>
  <c r="K89" i="11"/>
  <c r="K49" i="1" s="1"/>
  <c r="J89" i="11"/>
  <c r="J49" i="1" s="1"/>
  <c r="I89" i="11"/>
  <c r="I49" i="1" s="1"/>
  <c r="H89" i="11"/>
  <c r="H49" i="1" s="1"/>
  <c r="G89" i="11"/>
  <c r="G49" i="1" s="1"/>
  <c r="F89" i="11"/>
  <c r="F49" i="1" s="1"/>
  <c r="E89" i="11"/>
  <c r="E49" i="1" s="1"/>
  <c r="D89" i="11"/>
  <c r="D49" i="1" s="1"/>
  <c r="C89" i="11"/>
  <c r="C49" i="1" s="1"/>
  <c r="B89" i="11"/>
  <c r="B49" i="1" s="1"/>
  <c r="O89" i="11" l="1"/>
  <c r="O49" i="1" s="1"/>
  <c r="N89" i="11"/>
  <c r="N49" i="1" s="1"/>
  <c r="B22" i="1"/>
  <c r="V48" i="8"/>
  <c r="V22" i="1" s="1"/>
  <c r="U48" i="8"/>
  <c r="U22" i="1" s="1"/>
  <c r="T48" i="8"/>
  <c r="T22" i="1" s="1"/>
  <c r="S48" i="8"/>
  <c r="S22" i="1" s="1"/>
  <c r="R48" i="8"/>
  <c r="R22" i="1" s="1"/>
  <c r="N48" i="8"/>
  <c r="N22" i="1" s="1"/>
  <c r="M48" i="8"/>
  <c r="M22" i="1" s="1"/>
  <c r="L48" i="8"/>
  <c r="L22" i="1" s="1"/>
  <c r="K48" i="8"/>
  <c r="K22" i="1" s="1"/>
  <c r="J48" i="8"/>
  <c r="J22" i="1" s="1"/>
  <c r="I48" i="8"/>
  <c r="I22" i="1" s="1"/>
  <c r="H48" i="8"/>
  <c r="H22" i="1" s="1"/>
  <c r="G48" i="8"/>
  <c r="G22" i="1" s="1"/>
  <c r="F48" i="8"/>
  <c r="F22" i="1" s="1"/>
  <c r="E48" i="8"/>
  <c r="E22" i="1" s="1"/>
  <c r="D48" i="8"/>
  <c r="D22" i="1" s="1"/>
  <c r="C48" i="8"/>
  <c r="C22" i="1" s="1"/>
  <c r="B48" i="8"/>
  <c r="L19" i="1"/>
  <c r="K19" i="1"/>
  <c r="I19" i="1"/>
  <c r="H19" i="1"/>
  <c r="G19" i="1"/>
  <c r="D19" i="1"/>
  <c r="C19" i="1"/>
  <c r="V56" i="10"/>
  <c r="V19" i="1" s="1"/>
  <c r="U56" i="10"/>
  <c r="U19" i="1" s="1"/>
  <c r="T56" i="10"/>
  <c r="T19" i="1" s="1"/>
  <c r="S56" i="10"/>
  <c r="S19" i="1" s="1"/>
  <c r="R56" i="10"/>
  <c r="R19" i="1" s="1"/>
  <c r="N56" i="10"/>
  <c r="N19" i="1" s="1"/>
  <c r="M56" i="10"/>
  <c r="M19" i="1" s="1"/>
  <c r="L56" i="10"/>
  <c r="K56" i="10"/>
  <c r="J56" i="10"/>
  <c r="J19" i="1" s="1"/>
  <c r="I56" i="10"/>
  <c r="H56" i="10"/>
  <c r="G56" i="10"/>
  <c r="F56" i="10"/>
  <c r="F19" i="1" s="1"/>
  <c r="E56" i="10"/>
  <c r="E19" i="1" s="1"/>
  <c r="D56" i="10"/>
  <c r="C56" i="10"/>
  <c r="B56" i="10"/>
  <c r="B19" i="1" s="1"/>
  <c r="L20" i="1"/>
  <c r="J20" i="1"/>
  <c r="H20" i="1"/>
  <c r="G20" i="1"/>
  <c r="D20" i="1"/>
  <c r="B58" i="3"/>
  <c r="B20" i="1" s="1"/>
  <c r="C58" i="3"/>
  <c r="C20" i="1" s="1"/>
  <c r="D58" i="3"/>
  <c r="E58" i="3"/>
  <c r="E20" i="1" s="1"/>
  <c r="F58" i="3"/>
  <c r="F20" i="1" s="1"/>
  <c r="G58" i="3"/>
  <c r="H58" i="3"/>
  <c r="I58" i="3"/>
  <c r="I20" i="1" s="1"/>
  <c r="J58" i="3"/>
  <c r="K58" i="3"/>
  <c r="K20" i="1" s="1"/>
  <c r="L58" i="3"/>
  <c r="M58" i="3"/>
  <c r="M20" i="1" s="1"/>
  <c r="N58" i="3"/>
  <c r="N20" i="1" s="1"/>
  <c r="R58" i="3"/>
  <c r="R20" i="1" s="1"/>
  <c r="S58" i="3"/>
  <c r="S20" i="1" s="1"/>
  <c r="T58" i="3"/>
  <c r="T20" i="1" s="1"/>
  <c r="U58" i="3"/>
  <c r="U20" i="1" s="1"/>
  <c r="V58" i="3"/>
  <c r="V20" i="1" s="1"/>
  <c r="W19" i="1" l="1"/>
  <c r="X19" i="1"/>
  <c r="Q48" i="8"/>
  <c r="Q22" i="1" s="1"/>
  <c r="O48" i="8"/>
  <c r="O22" i="1" s="1"/>
  <c r="W48" i="8"/>
  <c r="X48" i="8"/>
  <c r="W22" i="1" s="1"/>
  <c r="P48" i="8"/>
  <c r="P22" i="1" s="1"/>
  <c r="Q56" i="10"/>
  <c r="Q19" i="1" s="1"/>
  <c r="O56" i="10"/>
  <c r="O19" i="1" s="1"/>
  <c r="W56" i="10"/>
  <c r="X56" i="10"/>
  <c r="P56" i="10"/>
  <c r="P19" i="1" s="1"/>
  <c r="X58" i="3"/>
  <c r="P58" i="3"/>
  <c r="P20" i="1" s="1"/>
  <c r="O58" i="3"/>
  <c r="O20" i="1" s="1"/>
  <c r="W58" i="3"/>
  <c r="Q58" i="3"/>
  <c r="Q20" i="1" s="1"/>
  <c r="W20" i="1" l="1"/>
  <c r="X20" i="1"/>
  <c r="B75" i="11"/>
  <c r="B8" i="1" s="1"/>
  <c r="C75" i="11"/>
  <c r="C8" i="1" s="1"/>
  <c r="D75" i="11"/>
  <c r="E75" i="11"/>
  <c r="E8" i="1" s="1"/>
  <c r="F75" i="11"/>
  <c r="F8" i="1" s="1"/>
  <c r="G75" i="11"/>
  <c r="G8" i="1" s="1"/>
  <c r="H75" i="11"/>
  <c r="H8" i="1" s="1"/>
  <c r="I75" i="11"/>
  <c r="I8" i="1" s="1"/>
  <c r="J75" i="11"/>
  <c r="J8" i="1" s="1"/>
  <c r="K75" i="11"/>
  <c r="K8" i="1" s="1"/>
  <c r="L75" i="11"/>
  <c r="L8" i="1" s="1"/>
  <c r="M75" i="11"/>
  <c r="M8" i="1" s="1"/>
  <c r="N75" i="11"/>
  <c r="N8" i="1" s="1"/>
  <c r="R75" i="11"/>
  <c r="R8" i="1" s="1"/>
  <c r="S75" i="11"/>
  <c r="S8" i="1" s="1"/>
  <c r="T75" i="11"/>
  <c r="T8" i="1" s="1"/>
  <c r="U75" i="11"/>
  <c r="U8" i="1" s="1"/>
  <c r="V75" i="11"/>
  <c r="W75" i="11" s="1"/>
  <c r="V94" i="4"/>
  <c r="V17" i="1" s="1"/>
  <c r="V4" i="1"/>
  <c r="V30" i="12"/>
  <c r="V5" i="1" s="1"/>
  <c r="V28" i="3"/>
  <c r="V14" i="1" s="1"/>
  <c r="V31" i="4"/>
  <c r="V7" i="1" s="1"/>
  <c r="V31" i="5"/>
  <c r="V6" i="1" s="1"/>
  <c r="V30" i="8"/>
  <c r="V15" i="1" s="1"/>
  <c r="V63" i="4"/>
  <c r="V12" i="1" s="1"/>
  <c r="V26" i="10"/>
  <c r="V9" i="1" s="1"/>
  <c r="V29" i="7"/>
  <c r="V13" i="1" s="1"/>
  <c r="V27" i="2"/>
  <c r="V18" i="1" s="1"/>
  <c r="B94" i="4"/>
  <c r="B17" i="1" s="1"/>
  <c r="D94" i="4"/>
  <c r="D17" i="1" s="1"/>
  <c r="Q94" i="4"/>
  <c r="Q17" i="1" s="1"/>
  <c r="J94" i="4"/>
  <c r="J17" i="1" s="1"/>
  <c r="C94" i="4"/>
  <c r="C17" i="1" s="1"/>
  <c r="F48" i="12"/>
  <c r="F58" i="1" s="1"/>
  <c r="H48" i="12"/>
  <c r="J48" i="12"/>
  <c r="J58" i="1" s="1"/>
  <c r="K48" i="12"/>
  <c r="M48" i="12"/>
  <c r="M58" i="1" s="1"/>
  <c r="P48" i="12"/>
  <c r="L58" i="1"/>
  <c r="K58" i="1"/>
  <c r="I48" i="12"/>
  <c r="I58" i="1"/>
  <c r="H58" i="1"/>
  <c r="G48" i="12"/>
  <c r="G58" i="1" s="1"/>
  <c r="E58" i="1"/>
  <c r="C58" i="1"/>
  <c r="Q48" i="12"/>
  <c r="P58" i="1" s="1"/>
  <c r="L48" i="12"/>
  <c r="E48" i="12"/>
  <c r="D48" i="12"/>
  <c r="D58" i="1" s="1"/>
  <c r="C48" i="12"/>
  <c r="B48" i="12"/>
  <c r="B58" i="1" s="1"/>
  <c r="Q40" i="14"/>
  <c r="P50" i="1"/>
  <c r="P40" i="14"/>
  <c r="F40" i="14"/>
  <c r="H40" i="14"/>
  <c r="J40" i="14"/>
  <c r="J50" i="1" s="1"/>
  <c r="K40" i="14"/>
  <c r="M40" i="14"/>
  <c r="N40" i="14" s="1"/>
  <c r="N50" i="1" s="1"/>
  <c r="M50" i="1"/>
  <c r="L40" i="14"/>
  <c r="L50" i="1" s="1"/>
  <c r="K50" i="1"/>
  <c r="I40" i="14"/>
  <c r="I50" i="1" s="1"/>
  <c r="G40" i="14"/>
  <c r="G50" i="1" s="1"/>
  <c r="F50" i="1"/>
  <c r="E40" i="14"/>
  <c r="E50" i="1" s="1"/>
  <c r="D40" i="14"/>
  <c r="D50" i="1"/>
  <c r="C40" i="14"/>
  <c r="C50" i="1"/>
  <c r="B40" i="14"/>
  <c r="B50" i="1"/>
  <c r="Q25" i="14"/>
  <c r="P59" i="1" s="1"/>
  <c r="H25" i="14"/>
  <c r="J25" i="14"/>
  <c r="K25" i="14"/>
  <c r="F25" i="14"/>
  <c r="O25" i="14"/>
  <c r="O59" i="1" s="1"/>
  <c r="M25" i="14"/>
  <c r="N25" i="14" s="1"/>
  <c r="N59" i="1" s="1"/>
  <c r="L25" i="14"/>
  <c r="L59" i="1" s="1"/>
  <c r="K59" i="1"/>
  <c r="J59" i="1"/>
  <c r="I25" i="14"/>
  <c r="I59" i="1" s="1"/>
  <c r="H59" i="1"/>
  <c r="G25" i="14"/>
  <c r="G59" i="1"/>
  <c r="F59" i="1"/>
  <c r="E25" i="14"/>
  <c r="E59" i="1" s="1"/>
  <c r="D25" i="14"/>
  <c r="D59" i="1" s="1"/>
  <c r="C25" i="14"/>
  <c r="C59" i="1"/>
  <c r="B25" i="14"/>
  <c r="B59" i="1" s="1"/>
  <c r="P25" i="14"/>
  <c r="Q40" i="9"/>
  <c r="P56" i="1" s="1"/>
  <c r="G40" i="9"/>
  <c r="G56" i="1" s="1"/>
  <c r="F40" i="9"/>
  <c r="F56" i="1" s="1"/>
  <c r="T10" i="1"/>
  <c r="B70" i="13"/>
  <c r="D70" i="13"/>
  <c r="J70" i="13"/>
  <c r="J10" i="1" s="1"/>
  <c r="M10" i="1"/>
  <c r="I70" i="13"/>
  <c r="I10" i="1" s="1"/>
  <c r="F10" i="1"/>
  <c r="C70" i="13"/>
  <c r="C10" i="1" s="1"/>
  <c r="E36" i="10"/>
  <c r="E52" i="1"/>
  <c r="B31" i="4"/>
  <c r="B7" i="1" s="1"/>
  <c r="C31" i="4"/>
  <c r="C7" i="1" s="1"/>
  <c r="D31" i="4"/>
  <c r="D7" i="1" s="1"/>
  <c r="E31" i="4"/>
  <c r="E7" i="1" s="1"/>
  <c r="F31" i="4"/>
  <c r="G31" i="4"/>
  <c r="H31" i="4"/>
  <c r="I31" i="4"/>
  <c r="J31" i="4"/>
  <c r="J7" i="1" s="1"/>
  <c r="K31" i="4"/>
  <c r="L31" i="4"/>
  <c r="M31" i="4"/>
  <c r="M7" i="1" s="1"/>
  <c r="N31" i="4"/>
  <c r="N7" i="1" s="1"/>
  <c r="R31" i="4"/>
  <c r="S31" i="4"/>
  <c r="T31" i="4"/>
  <c r="U31" i="4"/>
  <c r="B30" i="12"/>
  <c r="C30" i="12"/>
  <c r="C5" i="1" s="1"/>
  <c r="D30" i="12"/>
  <c r="D5" i="1" s="1"/>
  <c r="E30" i="12"/>
  <c r="F30" i="12"/>
  <c r="F5" i="1" s="1"/>
  <c r="G30" i="12"/>
  <c r="H30" i="12"/>
  <c r="I30" i="12"/>
  <c r="J30" i="12"/>
  <c r="J5" i="1" s="1"/>
  <c r="K30" i="12"/>
  <c r="L30" i="12"/>
  <c r="M30" i="12"/>
  <c r="N30" i="12"/>
  <c r="R30" i="12"/>
  <c r="S30" i="12"/>
  <c r="T30" i="12"/>
  <c r="T5" i="1" s="1"/>
  <c r="U30" i="12"/>
  <c r="U70" i="13"/>
  <c r="U10" i="1" s="1"/>
  <c r="V70" i="13"/>
  <c r="W70" i="13" s="1"/>
  <c r="T70" i="13"/>
  <c r="S70" i="13"/>
  <c r="S10" i="1" s="1"/>
  <c r="R70" i="13"/>
  <c r="R10" i="1" s="1"/>
  <c r="E70" i="13"/>
  <c r="E10" i="1" s="1"/>
  <c r="F70" i="13"/>
  <c r="G70" i="13"/>
  <c r="G10" i="1" s="1"/>
  <c r="K70" i="13"/>
  <c r="K10" i="1" s="1"/>
  <c r="N70" i="13"/>
  <c r="N10" i="1" s="1"/>
  <c r="M70" i="13"/>
  <c r="L70" i="13"/>
  <c r="L10" i="1" s="1"/>
  <c r="H70" i="13"/>
  <c r="H10" i="1" s="1"/>
  <c r="K40" i="9"/>
  <c r="H40" i="9"/>
  <c r="H56" i="1" s="1"/>
  <c r="J40" i="9"/>
  <c r="J56" i="1" s="1"/>
  <c r="M40" i="9"/>
  <c r="M56" i="1" s="1"/>
  <c r="L40" i="9"/>
  <c r="L56" i="1" s="1"/>
  <c r="K56" i="1"/>
  <c r="I40" i="9"/>
  <c r="I56" i="1" s="1"/>
  <c r="C40" i="9"/>
  <c r="C56" i="1" s="1"/>
  <c r="B40" i="9"/>
  <c r="B56" i="1" s="1"/>
  <c r="U27" i="2"/>
  <c r="U18" i="1" s="1"/>
  <c r="B27" i="2"/>
  <c r="D27" i="2"/>
  <c r="I27" i="2"/>
  <c r="I18" i="1" s="1"/>
  <c r="C27" i="2"/>
  <c r="C18" i="1" s="1"/>
  <c r="B41" i="3"/>
  <c r="B57" i="1" s="1"/>
  <c r="U25" i="13"/>
  <c r="V25" i="13"/>
  <c r="V11" i="1" s="1"/>
  <c r="T25" i="13"/>
  <c r="T11" i="1" s="1"/>
  <c r="S25" i="13"/>
  <c r="S11" i="1"/>
  <c r="R25" i="13"/>
  <c r="R11" i="1" s="1"/>
  <c r="Q56" i="11"/>
  <c r="P55" i="1" s="1"/>
  <c r="Q47" i="5"/>
  <c r="P51" i="1" s="1"/>
  <c r="D25" i="13"/>
  <c r="D11" i="1" s="1"/>
  <c r="J25" i="13"/>
  <c r="K25" i="13"/>
  <c r="K11" i="1" s="1"/>
  <c r="N25" i="13"/>
  <c r="B25" i="13"/>
  <c r="E25" i="13"/>
  <c r="F25" i="13"/>
  <c r="F11" i="1" s="1"/>
  <c r="G25" i="13"/>
  <c r="G11" i="1" s="1"/>
  <c r="T26" i="1"/>
  <c r="W26" i="1" s="1"/>
  <c r="S26" i="1"/>
  <c r="R26" i="1"/>
  <c r="N11" i="1"/>
  <c r="M25" i="13"/>
  <c r="M11" i="1"/>
  <c r="L25" i="13"/>
  <c r="L11" i="1" s="1"/>
  <c r="J11" i="1"/>
  <c r="I25" i="13"/>
  <c r="I11" i="1" s="1"/>
  <c r="H25" i="13"/>
  <c r="H11" i="1" s="1"/>
  <c r="E11" i="1"/>
  <c r="C25" i="13"/>
  <c r="C11" i="1" s="1"/>
  <c r="F56" i="11"/>
  <c r="F55" i="1" s="1"/>
  <c r="H56" i="11"/>
  <c r="J56" i="11"/>
  <c r="J55" i="1" s="1"/>
  <c r="K56" i="11"/>
  <c r="M56" i="11"/>
  <c r="L56" i="11"/>
  <c r="L55" i="1" s="1"/>
  <c r="K55" i="1"/>
  <c r="I56" i="11"/>
  <c r="I55" i="1" s="1"/>
  <c r="G56" i="11"/>
  <c r="G55" i="1" s="1"/>
  <c r="D56" i="11"/>
  <c r="D55" i="1"/>
  <c r="B56" i="11"/>
  <c r="B55" i="1" s="1"/>
  <c r="U5" i="1"/>
  <c r="T4" i="1"/>
  <c r="U4" i="1"/>
  <c r="T31" i="5"/>
  <c r="T6" i="1" s="1"/>
  <c r="U31" i="5"/>
  <c r="U6" i="1" s="1"/>
  <c r="T29" i="7"/>
  <c r="T13" i="1" s="1"/>
  <c r="U29" i="7"/>
  <c r="U13" i="1" s="1"/>
  <c r="U28" i="3"/>
  <c r="U14" i="1" s="1"/>
  <c r="T28" i="3"/>
  <c r="T14" i="1" s="1"/>
  <c r="U30" i="8"/>
  <c r="U15" i="1"/>
  <c r="T30" i="8"/>
  <c r="T15" i="1" s="1"/>
  <c r="U63" i="4"/>
  <c r="U12" i="1" s="1"/>
  <c r="T63" i="4"/>
  <c r="T12" i="1" s="1"/>
  <c r="U26" i="10"/>
  <c r="U9" i="1" s="1"/>
  <c r="T26" i="10"/>
  <c r="T9" i="1" s="1"/>
  <c r="V64" i="9"/>
  <c r="V21" i="1" s="1"/>
  <c r="T21" i="1"/>
  <c r="B4" i="1"/>
  <c r="B63" i="4"/>
  <c r="B12" i="1" s="1"/>
  <c r="B31" i="5"/>
  <c r="B6" i="1" s="1"/>
  <c r="B29" i="7"/>
  <c r="B13" i="1" s="1"/>
  <c r="B26" i="10"/>
  <c r="B9" i="1" s="1"/>
  <c r="B30" i="8"/>
  <c r="B15" i="1" s="1"/>
  <c r="B28" i="3"/>
  <c r="B64" i="9"/>
  <c r="B21" i="1"/>
  <c r="D4" i="1"/>
  <c r="D63" i="4"/>
  <c r="D12" i="1" s="1"/>
  <c r="D31" i="5"/>
  <c r="D6" i="1" s="1"/>
  <c r="D29" i="7"/>
  <c r="D26" i="10"/>
  <c r="D9" i="1" s="1"/>
  <c r="D30" i="8"/>
  <c r="D15" i="1" s="1"/>
  <c r="D28" i="3"/>
  <c r="D14" i="1" s="1"/>
  <c r="D64" i="9"/>
  <c r="D21" i="1"/>
  <c r="K4" i="1"/>
  <c r="K7" i="1"/>
  <c r="K5" i="1"/>
  <c r="K31" i="5"/>
  <c r="K6" i="1" s="1"/>
  <c r="K26" i="10"/>
  <c r="K9" i="1" s="1"/>
  <c r="J31" i="5"/>
  <c r="J6" i="1" s="1"/>
  <c r="J26" i="10"/>
  <c r="J9" i="1" s="1"/>
  <c r="J4" i="1"/>
  <c r="J29" i="7"/>
  <c r="J13" i="1" s="1"/>
  <c r="J28" i="3"/>
  <c r="J14" i="1" s="1"/>
  <c r="J30" i="8"/>
  <c r="J15" i="1" s="1"/>
  <c r="J21" i="1"/>
  <c r="M5" i="1"/>
  <c r="M31" i="5"/>
  <c r="M6" i="1"/>
  <c r="M28" i="3"/>
  <c r="M14" i="1" s="1"/>
  <c r="M26" i="10"/>
  <c r="M9" i="1" s="1"/>
  <c r="M21" i="1"/>
  <c r="E63" i="4"/>
  <c r="E12" i="1" s="1"/>
  <c r="E5" i="1"/>
  <c r="E4" i="1"/>
  <c r="E31" i="5"/>
  <c r="E6" i="1" s="1"/>
  <c r="E30" i="8"/>
  <c r="E15" i="1" s="1"/>
  <c r="E26" i="10"/>
  <c r="E9" i="1" s="1"/>
  <c r="E21" i="1"/>
  <c r="F7" i="1"/>
  <c r="F26" i="10"/>
  <c r="F9" i="1" s="1"/>
  <c r="G7" i="1"/>
  <c r="G5" i="1"/>
  <c r="G13" i="1"/>
  <c r="G26" i="10"/>
  <c r="G9" i="1" s="1"/>
  <c r="N26" i="10"/>
  <c r="N9" i="1" s="1"/>
  <c r="N30" i="8"/>
  <c r="N15" i="1" s="1"/>
  <c r="N29" i="7"/>
  <c r="N4" i="1"/>
  <c r="Q64" i="9"/>
  <c r="Q21" i="1"/>
  <c r="N21" i="1"/>
  <c r="L21" i="1"/>
  <c r="I64" i="9"/>
  <c r="I21" i="1"/>
  <c r="C64" i="9"/>
  <c r="C21" i="1" s="1"/>
  <c r="Q80" i="9"/>
  <c r="M80" i="9"/>
  <c r="L80" i="9"/>
  <c r="K80" i="9"/>
  <c r="J80" i="9"/>
  <c r="I80" i="9"/>
  <c r="H80" i="9"/>
  <c r="O80" i="9" s="1"/>
  <c r="G80" i="9"/>
  <c r="F80" i="9"/>
  <c r="N80" i="9" s="1"/>
  <c r="E80" i="9"/>
  <c r="D80" i="9"/>
  <c r="C80" i="9"/>
  <c r="B80" i="9"/>
  <c r="U64" i="9"/>
  <c r="U21" i="1" s="1"/>
  <c r="W64" i="9"/>
  <c r="T64" i="9"/>
  <c r="S64" i="9"/>
  <c r="S21" i="1" s="1"/>
  <c r="R64" i="9"/>
  <c r="R21" i="1"/>
  <c r="N64" i="9"/>
  <c r="M64" i="9"/>
  <c r="L64" i="9"/>
  <c r="K64" i="9"/>
  <c r="K21" i="1" s="1"/>
  <c r="J64" i="9"/>
  <c r="H64" i="9"/>
  <c r="H21" i="1" s="1"/>
  <c r="G64" i="9"/>
  <c r="G21" i="1" s="1"/>
  <c r="F64" i="9"/>
  <c r="F21" i="1" s="1"/>
  <c r="E64" i="9"/>
  <c r="O41" i="1"/>
  <c r="O37" i="1"/>
  <c r="O36" i="1"/>
  <c r="O35" i="1"/>
  <c r="O34" i="1"/>
  <c r="O33" i="1"/>
  <c r="O32" i="1"/>
  <c r="F49" i="7"/>
  <c r="F47" i="5"/>
  <c r="F51" i="1" s="1"/>
  <c r="H49" i="7"/>
  <c r="H54" i="1" s="1"/>
  <c r="H47" i="5"/>
  <c r="H51" i="1" s="1"/>
  <c r="J49" i="7"/>
  <c r="J54" i="1" s="1"/>
  <c r="J47" i="5"/>
  <c r="J51" i="1" s="1"/>
  <c r="K49" i="7"/>
  <c r="K54" i="1" s="1"/>
  <c r="K47" i="5"/>
  <c r="K51" i="1" s="1"/>
  <c r="M49" i="7"/>
  <c r="M54" i="1" s="1"/>
  <c r="M47" i="5"/>
  <c r="M51" i="1" s="1"/>
  <c r="L47" i="5"/>
  <c r="L51" i="1" s="1"/>
  <c r="I49" i="7"/>
  <c r="I54" i="1" s="1"/>
  <c r="I47" i="5"/>
  <c r="I51" i="1" s="1"/>
  <c r="G49" i="7"/>
  <c r="G54" i="1" s="1"/>
  <c r="G47" i="5"/>
  <c r="G51" i="1" s="1"/>
  <c r="E49" i="7"/>
  <c r="E54" i="1" s="1"/>
  <c r="D49" i="7"/>
  <c r="D54" i="1" s="1"/>
  <c r="D47" i="5"/>
  <c r="D51" i="1" s="1"/>
  <c r="C49" i="7"/>
  <c r="C54" i="1" s="1"/>
  <c r="C47" i="5"/>
  <c r="C51" i="1" s="1"/>
  <c r="S26" i="10"/>
  <c r="S9" i="1" s="1"/>
  <c r="R26" i="10"/>
  <c r="R9" i="1" s="1"/>
  <c r="R63" i="4"/>
  <c r="R12" i="1" s="1"/>
  <c r="S30" i="8"/>
  <c r="S15" i="1" s="1"/>
  <c r="R30" i="8"/>
  <c r="R15" i="1" s="1"/>
  <c r="R28" i="3"/>
  <c r="R14" i="1" s="1"/>
  <c r="S29" i="7"/>
  <c r="S13" i="1" s="1"/>
  <c r="R29" i="7"/>
  <c r="R13" i="1" s="1"/>
  <c r="I26" i="10"/>
  <c r="I9" i="1" s="1"/>
  <c r="I63" i="4"/>
  <c r="I12" i="1" s="1"/>
  <c r="I30" i="8"/>
  <c r="I15" i="1" s="1"/>
  <c r="I28" i="3"/>
  <c r="I14" i="1" s="1"/>
  <c r="I29" i="7"/>
  <c r="I13" i="1" s="1"/>
  <c r="X26" i="1"/>
  <c r="I4" i="1"/>
  <c r="I5" i="1"/>
  <c r="R31" i="5"/>
  <c r="R6" i="1" s="1"/>
  <c r="S4" i="1"/>
  <c r="R4" i="1"/>
  <c r="S5" i="1"/>
  <c r="R5" i="1"/>
  <c r="U7" i="1"/>
  <c r="S7" i="1"/>
  <c r="R7" i="1"/>
  <c r="H28" i="3"/>
  <c r="H14" i="1" s="1"/>
  <c r="C28" i="3"/>
  <c r="C14" i="1" s="1"/>
  <c r="H30" i="8"/>
  <c r="H15" i="1" s="1"/>
  <c r="C30" i="8"/>
  <c r="C15" i="1" s="1"/>
  <c r="H63" i="4"/>
  <c r="H12" i="1" s="1"/>
  <c r="C63" i="4"/>
  <c r="C12" i="1" s="1"/>
  <c r="L26" i="10"/>
  <c r="L9" i="1" s="1"/>
  <c r="H26" i="10"/>
  <c r="H9" i="1" s="1"/>
  <c r="C26" i="10"/>
  <c r="C9" i="1" s="1"/>
  <c r="L7" i="1"/>
  <c r="I7" i="1"/>
  <c r="H7" i="1"/>
  <c r="B49" i="7"/>
  <c r="B54" i="1" s="1"/>
  <c r="B47" i="5"/>
  <c r="B51" i="1" s="1"/>
  <c r="N13" i="1"/>
  <c r="L13" i="1"/>
  <c r="C29" i="7"/>
  <c r="C13" i="1" s="1"/>
  <c r="H31" i="5"/>
  <c r="H6" i="1" s="1"/>
  <c r="C31" i="5"/>
  <c r="C6" i="1" s="1"/>
  <c r="N5" i="1"/>
  <c r="L5" i="1"/>
  <c r="H5" i="1"/>
  <c r="X30" i="12"/>
  <c r="H4" i="1"/>
  <c r="C4" i="1"/>
  <c r="X64" i="9"/>
  <c r="D12" i="14"/>
  <c r="P12" i="14" s="1"/>
  <c r="G12" i="14"/>
  <c r="B12" i="14"/>
  <c r="I12" i="14"/>
  <c r="M12" i="14"/>
  <c r="X12" i="14"/>
  <c r="U12" i="14"/>
  <c r="V12" i="14"/>
  <c r="T12" i="14"/>
  <c r="W12" i="14" s="1"/>
  <c r="S12" i="14"/>
  <c r="R12" i="14"/>
  <c r="E12" i="14"/>
  <c r="F12" i="14"/>
  <c r="J12" i="14"/>
  <c r="K12" i="14"/>
  <c r="N12" i="14"/>
  <c r="O12" i="14"/>
  <c r="L12" i="14"/>
  <c r="H12" i="14"/>
  <c r="C12" i="14"/>
  <c r="W43" i="13"/>
  <c r="V43" i="13"/>
  <c r="U43" i="13"/>
  <c r="R43" i="13"/>
  <c r="Q43" i="13"/>
  <c r="P43" i="13"/>
  <c r="H43" i="13"/>
  <c r="J43" i="13"/>
  <c r="K43" i="13"/>
  <c r="F43" i="13"/>
  <c r="M43" i="13"/>
  <c r="L43" i="13"/>
  <c r="I43" i="13"/>
  <c r="G43" i="13"/>
  <c r="E43" i="13"/>
  <c r="D43" i="13"/>
  <c r="C43" i="13"/>
  <c r="B43" i="13"/>
  <c r="P56" i="11"/>
  <c r="E55" i="1"/>
  <c r="C56" i="11"/>
  <c r="C55" i="1" s="1"/>
  <c r="G35" i="11"/>
  <c r="G16" i="1" s="1"/>
  <c r="B35" i="11"/>
  <c r="B16" i="1" s="1"/>
  <c r="I35" i="11"/>
  <c r="I16" i="1" s="1"/>
  <c r="M35" i="11"/>
  <c r="M16" i="1" s="1"/>
  <c r="U35" i="11"/>
  <c r="U16" i="1" s="1"/>
  <c r="T35" i="11"/>
  <c r="T16" i="1" s="1"/>
  <c r="S35" i="11"/>
  <c r="S16" i="1" s="1"/>
  <c r="R35" i="11"/>
  <c r="R16" i="1" s="1"/>
  <c r="E35" i="11"/>
  <c r="E16" i="1" s="1"/>
  <c r="F35" i="11"/>
  <c r="F16" i="1" s="1"/>
  <c r="J35" i="11"/>
  <c r="J16" i="1" s="1"/>
  <c r="K35" i="11"/>
  <c r="K16" i="1" s="1"/>
  <c r="N35" i="11"/>
  <c r="N16" i="1" s="1"/>
  <c r="L35" i="11"/>
  <c r="L16" i="1" s="1"/>
  <c r="H35" i="11"/>
  <c r="H16" i="1" s="1"/>
  <c r="U36" i="10"/>
  <c r="V36" i="10"/>
  <c r="T36" i="10"/>
  <c r="W36" i="10" s="1"/>
  <c r="S36" i="10"/>
  <c r="R36" i="10"/>
  <c r="Q36" i="10"/>
  <c r="P52" i="1" s="1"/>
  <c r="P36" i="10"/>
  <c r="H36" i="10"/>
  <c r="H52" i="1" s="1"/>
  <c r="J36" i="10"/>
  <c r="J52" i="1" s="1"/>
  <c r="K36" i="10"/>
  <c r="K52" i="1" s="1"/>
  <c r="F36" i="10"/>
  <c r="F52" i="1" s="1"/>
  <c r="M36" i="10"/>
  <c r="M52" i="1" s="1"/>
  <c r="L36" i="10"/>
  <c r="L52" i="1" s="1"/>
  <c r="I36" i="10"/>
  <c r="I52" i="1" s="1"/>
  <c r="G36" i="10"/>
  <c r="G52" i="1" s="1"/>
  <c r="D36" i="10"/>
  <c r="D52" i="1" s="1"/>
  <c r="C36" i="10"/>
  <c r="C52" i="1" s="1"/>
  <c r="B36" i="10"/>
  <c r="B52" i="1" s="1"/>
  <c r="E40" i="9"/>
  <c r="E56" i="1" s="1"/>
  <c r="D40" i="9"/>
  <c r="D56" i="1" s="1"/>
  <c r="D24" i="9"/>
  <c r="G24" i="9"/>
  <c r="B24" i="9"/>
  <c r="I24" i="9"/>
  <c r="M24" i="9"/>
  <c r="X24" i="9"/>
  <c r="U24" i="9"/>
  <c r="W24" i="9" s="1"/>
  <c r="V24" i="9"/>
  <c r="T24" i="9"/>
  <c r="S24" i="9"/>
  <c r="R24" i="9"/>
  <c r="Q24" i="9"/>
  <c r="E24" i="9"/>
  <c r="F24" i="9"/>
  <c r="P24" i="9"/>
  <c r="J24" i="9"/>
  <c r="K24" i="9"/>
  <c r="N24" i="9"/>
  <c r="O24" i="9" s="1"/>
  <c r="L24" i="9"/>
  <c r="H24" i="9"/>
  <c r="C24" i="9"/>
  <c r="G30" i="8"/>
  <c r="G15" i="1" s="1"/>
  <c r="M30" i="8"/>
  <c r="M15" i="1" s="1"/>
  <c r="W30" i="8"/>
  <c r="F30" i="8"/>
  <c r="F15" i="1" s="1"/>
  <c r="K30" i="8"/>
  <c r="K15" i="1" s="1"/>
  <c r="L30" i="8"/>
  <c r="L15" i="1" s="1"/>
  <c r="Q49" i="7"/>
  <c r="P54" i="1" s="1"/>
  <c r="P49" i="7"/>
  <c r="L49" i="7"/>
  <c r="L54" i="1" s="1"/>
  <c r="G29" i="7"/>
  <c r="M29" i="7"/>
  <c r="M13" i="1" s="1"/>
  <c r="E29" i="7"/>
  <c r="E13" i="1" s="1"/>
  <c r="F29" i="7"/>
  <c r="F13" i="1" s="1"/>
  <c r="K29" i="7"/>
  <c r="K13" i="1" s="1"/>
  <c r="L29" i="7"/>
  <c r="H29" i="7"/>
  <c r="H13" i="1" s="1"/>
  <c r="Q42" i="6"/>
  <c r="P42" i="6"/>
  <c r="G42" i="6"/>
  <c r="K42" i="6"/>
  <c r="M42" i="6"/>
  <c r="F42" i="6"/>
  <c r="I42" i="6"/>
  <c r="L42" i="6"/>
  <c r="J42" i="6"/>
  <c r="H42" i="6"/>
  <c r="E42" i="6"/>
  <c r="D42" i="6"/>
  <c r="C42" i="6"/>
  <c r="B42" i="6"/>
  <c r="X29" i="6"/>
  <c r="M4" i="1"/>
  <c r="W29" i="6"/>
  <c r="F4" i="1"/>
  <c r="L4" i="1"/>
  <c r="E47" i="5"/>
  <c r="E51" i="1" s="1"/>
  <c r="G31" i="5"/>
  <c r="G6" i="1" s="1"/>
  <c r="I31" i="5"/>
  <c r="I6" i="1" s="1"/>
  <c r="S31" i="5"/>
  <c r="S6" i="1" s="1"/>
  <c r="F31" i="5"/>
  <c r="F6" i="1" s="1"/>
  <c r="N31" i="5"/>
  <c r="N6" i="1" s="1"/>
  <c r="L31" i="5"/>
  <c r="L6" i="1" s="1"/>
  <c r="G94" i="4"/>
  <c r="G17" i="1" s="1"/>
  <c r="I94" i="4"/>
  <c r="I17" i="1" s="1"/>
  <c r="M94" i="4"/>
  <c r="M17" i="1" s="1"/>
  <c r="Y94" i="4"/>
  <c r="X94" i="4"/>
  <c r="U94" i="4"/>
  <c r="U17" i="1" s="1"/>
  <c r="T94" i="4"/>
  <c r="T17" i="1" s="1"/>
  <c r="S94" i="4"/>
  <c r="R17" i="1" s="1"/>
  <c r="R94" i="4"/>
  <c r="E94" i="4"/>
  <c r="E17" i="1" s="1"/>
  <c r="F94" i="4"/>
  <c r="F17" i="1" s="1"/>
  <c r="K94" i="4"/>
  <c r="K17" i="1" s="1"/>
  <c r="N94" i="4"/>
  <c r="N17" i="1" s="1"/>
  <c r="L94" i="4"/>
  <c r="L17" i="1" s="1"/>
  <c r="H94" i="4"/>
  <c r="H17" i="1" s="1"/>
  <c r="G63" i="4"/>
  <c r="G12" i="1" s="1"/>
  <c r="M63" i="4"/>
  <c r="M12" i="1" s="1"/>
  <c r="Y63" i="4"/>
  <c r="X63" i="4"/>
  <c r="S63" i="4"/>
  <c r="S12" i="1" s="1"/>
  <c r="F63" i="4"/>
  <c r="F12" i="1" s="1"/>
  <c r="J63" i="4"/>
  <c r="J12" i="1" s="1"/>
  <c r="K63" i="4"/>
  <c r="K12" i="1" s="1"/>
  <c r="N63" i="4"/>
  <c r="N12" i="1" s="1"/>
  <c r="L63" i="4"/>
  <c r="L12" i="1" s="1"/>
  <c r="Y31" i="4"/>
  <c r="X31" i="4"/>
  <c r="T7" i="1"/>
  <c r="P41" i="3"/>
  <c r="H41" i="3"/>
  <c r="H57" i="1" s="1"/>
  <c r="J41" i="3"/>
  <c r="J57" i="1" s="1"/>
  <c r="K41" i="3"/>
  <c r="K57" i="1" s="1"/>
  <c r="F41" i="3"/>
  <c r="F57" i="1" s="1"/>
  <c r="M41" i="3"/>
  <c r="L41" i="3"/>
  <c r="L57" i="1" s="1"/>
  <c r="I41" i="3"/>
  <c r="I57" i="1" s="1"/>
  <c r="G41" i="3"/>
  <c r="G57" i="1" s="1"/>
  <c r="E41" i="3"/>
  <c r="E57" i="1" s="1"/>
  <c r="D41" i="3"/>
  <c r="D57" i="1" s="1"/>
  <c r="C41" i="3"/>
  <c r="C57" i="1" s="1"/>
  <c r="G28" i="3"/>
  <c r="G14" i="1" s="1"/>
  <c r="S28" i="3"/>
  <c r="S14" i="1" s="1"/>
  <c r="E28" i="3"/>
  <c r="E14" i="1" s="1"/>
  <c r="F28" i="3"/>
  <c r="F14" i="1" s="1"/>
  <c r="K28" i="3"/>
  <c r="K14" i="1" s="1"/>
  <c r="N28" i="3"/>
  <c r="N14" i="1" s="1"/>
  <c r="L28" i="3"/>
  <c r="L14" i="1" s="1"/>
  <c r="J27" i="2"/>
  <c r="J18" i="1" s="1"/>
  <c r="K27" i="2"/>
  <c r="K18" i="1" s="1"/>
  <c r="N27" i="2"/>
  <c r="N18" i="1" s="1"/>
  <c r="M27" i="2"/>
  <c r="M18" i="1" s="1"/>
  <c r="Q42" i="2"/>
  <c r="P53" i="1" s="1"/>
  <c r="H42" i="2"/>
  <c r="H53" i="1" s="1"/>
  <c r="J42" i="2"/>
  <c r="J53" i="1" s="1"/>
  <c r="K42" i="2"/>
  <c r="K53" i="1" s="1"/>
  <c r="F42" i="2"/>
  <c r="M42" i="2"/>
  <c r="M53" i="1" s="1"/>
  <c r="L42" i="2"/>
  <c r="L53" i="1" s="1"/>
  <c r="I42" i="2"/>
  <c r="I53" i="1" s="1"/>
  <c r="G42" i="2"/>
  <c r="G53" i="1" s="1"/>
  <c r="E42" i="2"/>
  <c r="E53" i="1" s="1"/>
  <c r="D42" i="2"/>
  <c r="D53" i="1" s="1"/>
  <c r="C42" i="2"/>
  <c r="C53" i="1" s="1"/>
  <c r="B42" i="2"/>
  <c r="B53" i="1" s="1"/>
  <c r="G27" i="2"/>
  <c r="X27" i="2" s="1"/>
  <c r="T27" i="2"/>
  <c r="T18" i="1" s="1"/>
  <c r="S27" i="2"/>
  <c r="S18" i="1" s="1"/>
  <c r="R27" i="2"/>
  <c r="R18" i="1" s="1"/>
  <c r="E27" i="2"/>
  <c r="E18" i="1" s="1"/>
  <c r="F27" i="2"/>
  <c r="F18" i="1" s="1"/>
  <c r="L27" i="2"/>
  <c r="L18" i="1" s="1"/>
  <c r="H27" i="2"/>
  <c r="H18" i="1" s="1"/>
  <c r="C97" i="1"/>
  <c r="M97" i="1" s="1"/>
  <c r="B97" i="1"/>
  <c r="L97" i="1" s="1"/>
  <c r="H79" i="1"/>
  <c r="J79" i="1"/>
  <c r="K79" i="1"/>
  <c r="F79" i="1"/>
  <c r="M79" i="1"/>
  <c r="L79" i="1"/>
  <c r="I79" i="1"/>
  <c r="G79" i="1"/>
  <c r="E79" i="1"/>
  <c r="D79" i="1"/>
  <c r="C79" i="1"/>
  <c r="O70" i="1"/>
  <c r="N70" i="1"/>
  <c r="O69" i="1"/>
  <c r="N69" i="1"/>
  <c r="O68" i="1"/>
  <c r="N68" i="1"/>
  <c r="O67" i="1"/>
  <c r="N67" i="1"/>
  <c r="A51" i="1"/>
  <c r="X41" i="1"/>
  <c r="Q41" i="1"/>
  <c r="X40" i="1"/>
  <c r="X39" i="1"/>
  <c r="X38" i="1"/>
  <c r="X37" i="1"/>
  <c r="Q37" i="1"/>
  <c r="X36" i="1"/>
  <c r="W36" i="1"/>
  <c r="Q36" i="1"/>
  <c r="X35" i="1"/>
  <c r="W35" i="1"/>
  <c r="Q35" i="1"/>
  <c r="X34" i="1"/>
  <c r="W34" i="1"/>
  <c r="Q34" i="1"/>
  <c r="X33" i="1"/>
  <c r="W33" i="1"/>
  <c r="Q33" i="1"/>
  <c r="X32" i="1"/>
  <c r="W32" i="1"/>
  <c r="Q32" i="1"/>
  <c r="W31" i="1"/>
  <c r="Q31" i="1"/>
  <c r="O31" i="1"/>
  <c r="A12" i="1"/>
  <c r="A15" i="1"/>
  <c r="A14" i="1"/>
  <c r="A13" i="1"/>
  <c r="A6" i="1"/>
  <c r="A7" i="1"/>
  <c r="W29" i="7"/>
  <c r="W31" i="5"/>
  <c r="Q12" i="14" l="1"/>
  <c r="M59" i="1"/>
  <c r="O75" i="11"/>
  <c r="O8" i="1" s="1"/>
  <c r="P64" i="9"/>
  <c r="P21" i="1" s="1"/>
  <c r="O25" i="13"/>
  <c r="O11" i="1" s="1"/>
  <c r="S17" i="1"/>
  <c r="Z94" i="4"/>
  <c r="N42" i="6"/>
  <c r="G18" i="1"/>
  <c r="O40" i="14"/>
  <c r="O50" i="1" s="1"/>
  <c r="O42" i="6"/>
  <c r="O64" i="9"/>
  <c r="O21" i="1" s="1"/>
  <c r="O43" i="13"/>
  <c r="Q27" i="2"/>
  <c r="Q18" i="1" s="1"/>
  <c r="N56" i="11"/>
  <c r="N55" i="1" s="1"/>
  <c r="W26" i="10"/>
  <c r="W31" i="4"/>
  <c r="G4" i="1"/>
  <c r="N43" i="13"/>
  <c r="H50" i="1"/>
  <c r="N79" i="1"/>
  <c r="N48" i="12"/>
  <c r="N58" i="1" s="1"/>
  <c r="V8" i="1"/>
  <c r="W8" i="1" s="1"/>
  <c r="Q75" i="11"/>
  <c r="Q8" i="1" s="1"/>
  <c r="Q29" i="6"/>
  <c r="Q4" i="1" s="1"/>
  <c r="W94" i="4"/>
  <c r="O94" i="4"/>
  <c r="O17" i="1" s="1"/>
  <c r="P94" i="4"/>
  <c r="P17" i="1" s="1"/>
  <c r="X31" i="5"/>
  <c r="K62" i="1"/>
  <c r="K65" i="1" s="1"/>
  <c r="I62" i="1"/>
  <c r="I65" i="1" s="1"/>
  <c r="J62" i="1"/>
  <c r="J65" i="1" s="1"/>
  <c r="P62" i="1"/>
  <c r="C62" i="1"/>
  <c r="C65" i="1" s="1"/>
  <c r="L62" i="1"/>
  <c r="L65" i="1" s="1"/>
  <c r="E62" i="1"/>
  <c r="E65" i="1" s="1"/>
  <c r="D62" i="1"/>
  <c r="D65" i="1" s="1"/>
  <c r="G62" i="1"/>
  <c r="G65" i="1" s="1"/>
  <c r="V10" i="1"/>
  <c r="W10" i="1" s="1"/>
  <c r="P70" i="13"/>
  <c r="P10" i="1" s="1"/>
  <c r="B62" i="1"/>
  <c r="Z31" i="4"/>
  <c r="D10" i="1"/>
  <c r="Q70" i="13"/>
  <c r="Q10" i="1" s="1"/>
  <c r="X30" i="8"/>
  <c r="X28" i="3"/>
  <c r="B18" i="1"/>
  <c r="P27" i="2"/>
  <c r="P18" i="1" s="1"/>
  <c r="Q30" i="8"/>
  <c r="Q15" i="1" s="1"/>
  <c r="O48" i="12"/>
  <c r="O58" i="1" s="1"/>
  <c r="N41" i="3"/>
  <c r="N57" i="1" s="1"/>
  <c r="O41" i="3"/>
  <c r="O57" i="1" s="1"/>
  <c r="O70" i="13"/>
  <c r="O10" i="1" s="1"/>
  <c r="B10" i="1"/>
  <c r="O47" i="5"/>
  <c r="O51" i="1" s="1"/>
  <c r="Q26" i="10"/>
  <c r="Q9" i="1" s="1"/>
  <c r="X26" i="10"/>
  <c r="P75" i="11"/>
  <c r="P8" i="1" s="1"/>
  <c r="D35" i="11"/>
  <c r="X29" i="7"/>
  <c r="Q29" i="7"/>
  <c r="Q13" i="1" s="1"/>
  <c r="Q31" i="5"/>
  <c r="Q6" i="1" s="1"/>
  <c r="W18" i="1"/>
  <c r="O42" i="2"/>
  <c r="O53" i="1" s="1"/>
  <c r="W27" i="2"/>
  <c r="D18" i="1"/>
  <c r="O27" i="2"/>
  <c r="O18" i="1" s="1"/>
  <c r="D8" i="1"/>
  <c r="X8" i="1" s="1"/>
  <c r="V35" i="11"/>
  <c r="N49" i="7"/>
  <c r="N54" i="1" s="1"/>
  <c r="M57" i="1"/>
  <c r="W28" i="3"/>
  <c r="P31" i="5"/>
  <c r="P6" i="1" s="1"/>
  <c r="O31" i="5"/>
  <c r="O6" i="1" s="1"/>
  <c r="M55" i="1"/>
  <c r="O56" i="11"/>
  <c r="O55" i="1" s="1"/>
  <c r="H55" i="1"/>
  <c r="H62" i="1" s="1"/>
  <c r="O26" i="10"/>
  <c r="O9" i="1" s="1"/>
  <c r="P26" i="10"/>
  <c r="P9" i="1" s="1"/>
  <c r="P29" i="7"/>
  <c r="P13" i="1" s="1"/>
  <c r="P28" i="3"/>
  <c r="P14" i="1" s="1"/>
  <c r="W25" i="13"/>
  <c r="U11" i="1"/>
  <c r="W11" i="1" s="1"/>
  <c r="Q25" i="13"/>
  <c r="Q11" i="1" s="1"/>
  <c r="B11" i="1"/>
  <c r="P25" i="13"/>
  <c r="P11" i="1" s="1"/>
  <c r="O36" i="10"/>
  <c r="O52" i="1" s="1"/>
  <c r="N36" i="10"/>
  <c r="N52" i="1" s="1"/>
  <c r="N47" i="5"/>
  <c r="N51" i="1" s="1"/>
  <c r="O49" i="7"/>
  <c r="O54" i="1" s="1"/>
  <c r="F54" i="1"/>
  <c r="W13" i="1"/>
  <c r="O29" i="7"/>
  <c r="O13" i="1" s="1"/>
  <c r="D13" i="1"/>
  <c r="Q31" i="4"/>
  <c r="Q7" i="1" s="1"/>
  <c r="O30" i="12"/>
  <c r="O5" i="1" s="1"/>
  <c r="O30" i="8"/>
  <c r="O15" i="1" s="1"/>
  <c r="P30" i="8"/>
  <c r="P15" i="1" s="1"/>
  <c r="P29" i="6"/>
  <c r="P4" i="1" s="1"/>
  <c r="O29" i="6"/>
  <c r="O4" i="1" s="1"/>
  <c r="S27" i="1"/>
  <c r="X7" i="1"/>
  <c r="X21" i="1"/>
  <c r="W7" i="1"/>
  <c r="W6" i="1"/>
  <c r="X6" i="1"/>
  <c r="X17" i="1"/>
  <c r="L27" i="1"/>
  <c r="L31" i="1" s="1"/>
  <c r="R27" i="1"/>
  <c r="W17" i="1"/>
  <c r="O79" i="1"/>
  <c r="W15" i="1"/>
  <c r="W14" i="1"/>
  <c r="W21" i="1"/>
  <c r="I27" i="1"/>
  <c r="M27" i="1"/>
  <c r="W9" i="1"/>
  <c r="K27" i="1"/>
  <c r="W12" i="1"/>
  <c r="N42" i="2"/>
  <c r="N53" i="1" s="1"/>
  <c r="F53" i="1"/>
  <c r="O40" i="9"/>
  <c r="O56" i="1" s="1"/>
  <c r="N40" i="9"/>
  <c r="N56" i="1" s="1"/>
  <c r="Q28" i="3"/>
  <c r="Q14" i="1" s="1"/>
  <c r="O28" i="3"/>
  <c r="O14" i="1" s="1"/>
  <c r="B14" i="1"/>
  <c r="X14" i="1" s="1"/>
  <c r="C35" i="11"/>
  <c r="C16" i="1" s="1"/>
  <c r="C27" i="1" s="1"/>
  <c r="F27" i="1"/>
  <c r="J27" i="1"/>
  <c r="N27" i="1"/>
  <c r="T27" i="1"/>
  <c r="E27" i="1"/>
  <c r="H27" i="1"/>
  <c r="X9" i="1"/>
  <c r="W63" i="4"/>
  <c r="X12" i="1"/>
  <c r="Q63" i="4"/>
  <c r="Q12" i="1" s="1"/>
  <c r="O63" i="4"/>
  <c r="O12" i="1" s="1"/>
  <c r="P63" i="4"/>
  <c r="P12" i="1" s="1"/>
  <c r="Z63" i="4"/>
  <c r="O31" i="4"/>
  <c r="O7" i="1" s="1"/>
  <c r="P31" i="4"/>
  <c r="P7" i="1" s="1"/>
  <c r="W5" i="1"/>
  <c r="W30" i="12"/>
  <c r="Q30" i="12"/>
  <c r="Q5" i="1" s="1"/>
  <c r="B5" i="1"/>
  <c r="X5" i="1" s="1"/>
  <c r="P30" i="12"/>
  <c r="P5" i="1" s="1"/>
  <c r="X15" i="1"/>
  <c r="W4" i="1"/>
  <c r="X35" i="11" l="1"/>
  <c r="D16" i="1"/>
  <c r="X16" i="1" s="1"/>
  <c r="G27" i="1"/>
  <c r="G31" i="1" s="1"/>
  <c r="X31" i="1" s="1"/>
  <c r="X4" i="1"/>
  <c r="W35" i="11"/>
  <c r="V16" i="1"/>
  <c r="X18" i="1"/>
  <c r="M62" i="1"/>
  <c r="M65" i="1" s="1"/>
  <c r="X10" i="1"/>
  <c r="F62" i="1"/>
  <c r="O62" i="1" s="1"/>
  <c r="H65" i="1"/>
  <c r="Q35" i="11"/>
  <c r="Q16" i="1" s="1"/>
  <c r="O35" i="11"/>
  <c r="O16" i="1" s="1"/>
  <c r="P35" i="11"/>
  <c r="P16" i="1" s="1"/>
  <c r="E30" i="1"/>
  <c r="E44" i="1"/>
  <c r="K30" i="1"/>
  <c r="K44" i="1"/>
  <c r="C30" i="1"/>
  <c r="C44" i="1"/>
  <c r="T30" i="1"/>
  <c r="T44" i="1"/>
  <c r="N30" i="1"/>
  <c r="N44" i="1"/>
  <c r="S30" i="1"/>
  <c r="S44" i="1" s="1"/>
  <c r="V44" i="1"/>
  <c r="F30" i="1"/>
  <c r="F44" i="1" s="1"/>
  <c r="M30" i="1"/>
  <c r="M44" i="1"/>
  <c r="R30" i="1"/>
  <c r="R44" i="1" s="1"/>
  <c r="U27" i="1"/>
  <c r="H30" i="1"/>
  <c r="H44" i="1" s="1"/>
  <c r="J30" i="1"/>
  <c r="J44" i="1"/>
  <c r="I30" i="1"/>
  <c r="I44" i="1" s="1"/>
  <c r="X11" i="1"/>
  <c r="D27" i="1"/>
  <c r="X13" i="1"/>
  <c r="L30" i="1"/>
  <c r="L44" i="1" s="1"/>
  <c r="G30" i="1"/>
  <c r="G44" i="1" s="1"/>
  <c r="B27" i="1"/>
  <c r="V27" i="1" l="1"/>
  <c r="V30" i="1" s="1"/>
  <c r="W16" i="1"/>
  <c r="N62" i="1"/>
  <c r="F65" i="1"/>
  <c r="N65" i="1" s="1"/>
  <c r="O65" i="1"/>
  <c r="U30" i="1"/>
  <c r="W30" i="1" s="1"/>
  <c r="B44" i="1"/>
  <c r="D30" i="1"/>
  <c r="D44" i="1" s="1"/>
  <c r="U44" i="1"/>
  <c r="W44" i="1" s="1"/>
  <c r="Q27" i="1"/>
  <c r="Q30" i="1" s="1"/>
  <c r="O27" i="1"/>
  <c r="O30" i="1" s="1"/>
  <c r="B30" i="1"/>
  <c r="W27" i="1" l="1"/>
  <c r="Q44" i="1"/>
  <c r="O44" i="1"/>
  <c r="X30" i="1"/>
</calcChain>
</file>

<file path=xl/sharedStrings.xml><?xml version="1.0" encoding="utf-8"?>
<sst xmlns="http://schemas.openxmlformats.org/spreadsheetml/2006/main" count="1383" uniqueCount="164">
  <si>
    <t>Hitting Stats:</t>
  </si>
  <si>
    <t>Player</t>
  </si>
  <si>
    <t>AB</t>
  </si>
  <si>
    <t>R</t>
  </si>
  <si>
    <t>H</t>
  </si>
  <si>
    <t>2B</t>
  </si>
  <si>
    <t>3B</t>
  </si>
  <si>
    <t>HR</t>
  </si>
  <si>
    <t>RBI</t>
  </si>
  <si>
    <t>SO</t>
  </si>
  <si>
    <t>BB</t>
  </si>
  <si>
    <t>HP</t>
  </si>
  <si>
    <t>SAC</t>
  </si>
  <si>
    <t>SF</t>
  </si>
  <si>
    <t>ROE</t>
  </si>
  <si>
    <t>OBP</t>
  </si>
  <si>
    <t>SLG. PCT.</t>
  </si>
  <si>
    <t>Bavg</t>
  </si>
  <si>
    <t>SB</t>
  </si>
  <si>
    <t>CS</t>
  </si>
  <si>
    <t>E</t>
  </si>
  <si>
    <t>A</t>
  </si>
  <si>
    <t>PO</t>
  </si>
  <si>
    <t>Fdg Pct</t>
  </si>
  <si>
    <t>BABIP</t>
  </si>
  <si>
    <t>Tyler Bernstein</t>
  </si>
  <si>
    <t>Joe Hoban</t>
  </si>
  <si>
    <t>Sam DeMaio</t>
  </si>
  <si>
    <t>Totals</t>
  </si>
  <si>
    <t>2020 Totals</t>
  </si>
  <si>
    <t>2019 Totals</t>
  </si>
  <si>
    <t>2010 Totals</t>
  </si>
  <si>
    <t>2011 Totals</t>
  </si>
  <si>
    <t>2012 Totals</t>
  </si>
  <si>
    <t>2013 Totals</t>
  </si>
  <si>
    <t>2014 Totals</t>
  </si>
  <si>
    <t>.946</t>
  </si>
  <si>
    <t>2015 Totals</t>
  </si>
  <si>
    <t>.949</t>
  </si>
  <si>
    <t>2016 Totals</t>
  </si>
  <si>
    <t>.944</t>
  </si>
  <si>
    <t>2017 Totals</t>
  </si>
  <si>
    <t>2018 Totals</t>
  </si>
  <si>
    <t>2009 Missing</t>
  </si>
  <si>
    <t>Pitching Stats:</t>
  </si>
  <si>
    <t>Player:</t>
  </si>
  <si>
    <t>G</t>
  </si>
  <si>
    <t>W</t>
  </si>
  <si>
    <t>L</t>
  </si>
  <si>
    <t>SV</t>
  </si>
  <si>
    <t>IP</t>
  </si>
  <si>
    <t>WP</t>
  </si>
  <si>
    <t>ER</t>
  </si>
  <si>
    <t>ERA</t>
  </si>
  <si>
    <t>WHIP</t>
  </si>
  <si>
    <t>NP</t>
  </si>
  <si>
    <t>Sam Gabet</t>
  </si>
  <si>
    <t>S</t>
  </si>
  <si>
    <t>191.7</t>
  </si>
  <si>
    <t>2013 Total</t>
  </si>
  <si>
    <t>2.36</t>
  </si>
  <si>
    <t>1.31</t>
  </si>
  <si>
    <t>2012 Total</t>
  </si>
  <si>
    <t>2011 Total</t>
  </si>
  <si>
    <t>3.61</t>
  </si>
  <si>
    <t>1.69</t>
  </si>
  <si>
    <t>2010 Total</t>
  </si>
  <si>
    <t>2009 Totals</t>
  </si>
  <si>
    <t>Career Totals (-2009)</t>
  </si>
  <si>
    <t>Opponents:</t>
  </si>
  <si>
    <t>PV</t>
  </si>
  <si>
    <t>Opp</t>
  </si>
  <si>
    <t>Record</t>
  </si>
  <si>
    <t>2021Pitching Stats</t>
  </si>
  <si>
    <t>Opponent</t>
  </si>
  <si>
    <t>SOE</t>
  </si>
  <si>
    <t>BA</t>
  </si>
  <si>
    <t>PITCHING</t>
  </si>
  <si>
    <t>PC</t>
  </si>
  <si>
    <t>2021 Totals</t>
  </si>
  <si>
    <t>Corey Udell</t>
  </si>
  <si>
    <t>SLG PCT</t>
  </si>
  <si>
    <t>Braden Kessel</t>
  </si>
  <si>
    <t>PB</t>
  </si>
  <si>
    <t>Opp CS</t>
  </si>
  <si>
    <t>Mac Wilkens</t>
  </si>
  <si>
    <t>Scott Griesemer</t>
  </si>
  <si>
    <t>HB</t>
  </si>
  <si>
    <t>Will Hynes</t>
  </si>
  <si>
    <t>Parker Gunnell</t>
  </si>
  <si>
    <t>Matt Hoag</t>
  </si>
  <si>
    <t>Sam Mazella</t>
  </si>
  <si>
    <t>Ridgeview</t>
  </si>
  <si>
    <t>0-1</t>
  </si>
  <si>
    <t>Cole Mitchell</t>
  </si>
  <si>
    <t>Oakleaf</t>
  </si>
  <si>
    <t>1-1</t>
  </si>
  <si>
    <t>Dom Mastro</t>
  </si>
  <si>
    <t>Mandarin</t>
  </si>
  <si>
    <t>Pitching</t>
  </si>
  <si>
    <t>Zach Wiles</t>
  </si>
  <si>
    <t>Fletcher</t>
  </si>
  <si>
    <t>1-2</t>
  </si>
  <si>
    <t>Clay</t>
  </si>
  <si>
    <t>2-3</t>
  </si>
  <si>
    <t>2-2</t>
  </si>
  <si>
    <t>Clay Co</t>
  </si>
  <si>
    <t>John Noell</t>
  </si>
  <si>
    <t>Cooper Coe</t>
  </si>
  <si>
    <t>Bartram Trail</t>
  </si>
  <si>
    <t>2-4</t>
  </si>
  <si>
    <t>Chris Perry</t>
  </si>
  <si>
    <t>2-5</t>
  </si>
  <si>
    <t>St. Joe Academy</t>
  </si>
  <si>
    <t>3-5</t>
  </si>
  <si>
    <t>Tanner Rohloff</t>
  </si>
  <si>
    <t>Trinity Christian</t>
  </si>
  <si>
    <t>4-5</t>
  </si>
  <si>
    <t>Fleming Island</t>
  </si>
  <si>
    <t>4-6</t>
  </si>
  <si>
    <t>Creekside</t>
  </si>
  <si>
    <t>4-7</t>
  </si>
  <si>
    <t>Jordan Stofko</t>
  </si>
  <si>
    <t>Nease</t>
  </si>
  <si>
    <t>5-7</t>
  </si>
  <si>
    <t>Episcopal</t>
  </si>
  <si>
    <t>Ethan Yesensky</t>
  </si>
  <si>
    <t>St Augustine</t>
  </si>
  <si>
    <t>First Coast</t>
  </si>
  <si>
    <t>Matanzas</t>
  </si>
  <si>
    <t>Cade Eidem</t>
  </si>
  <si>
    <t>Avery Rexrode</t>
  </si>
  <si>
    <t>Bryce Hall</t>
  </si>
  <si>
    <t>Stanton Prep</t>
  </si>
  <si>
    <t>Need Courtesy runner for PB vs. Matanzas who scored a run</t>
  </si>
  <si>
    <t>Bishop Kenny</t>
  </si>
  <si>
    <t>Christ's Church</t>
  </si>
  <si>
    <t>Atlantic Coast</t>
  </si>
  <si>
    <t>Providence</t>
  </si>
  <si>
    <t>Bolles</t>
  </si>
  <si>
    <t>Pine Ridge</t>
  </si>
  <si>
    <t>Middleburg</t>
  </si>
  <si>
    <t>11-14</t>
  </si>
  <si>
    <t>5-9</t>
  </si>
  <si>
    <t>6-9</t>
  </si>
  <si>
    <t>7-9</t>
  </si>
  <si>
    <t>8-9</t>
  </si>
  <si>
    <t>8-10</t>
  </si>
  <si>
    <t>8-11</t>
  </si>
  <si>
    <t>9-12</t>
  </si>
  <si>
    <t>5-8</t>
  </si>
  <si>
    <t>8-12</t>
  </si>
  <si>
    <t>9-13</t>
  </si>
  <si>
    <t>9-14</t>
  </si>
  <si>
    <t>10-14</t>
  </si>
  <si>
    <t>12-14</t>
  </si>
  <si>
    <t>Garrit Davidsen</t>
  </si>
  <si>
    <t>Stanton</t>
  </si>
  <si>
    <t>Mosley</t>
  </si>
  <si>
    <t>SLG</t>
  </si>
  <si>
    <t>W FF</t>
  </si>
  <si>
    <t>Ponte Vedra High School  2021 (13-15)</t>
  </si>
  <si>
    <t xml:space="preserve">Deltona (playoff)  </t>
  </si>
  <si>
    <t>12-15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</si>
</sst>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.000"/>
    <numFmt numFmtId="165" formatCode="0.000"/>
    <numFmt numFmtId="166" formatCode=".00"/>
    <numFmt numFmtId="167" formatCode="#\ #/#"/>
    <numFmt numFmtId="168" formatCode="0.0"/>
  </numFmts>
  <fonts count="14" x14ac:knownFonts="1">
    <font>
      <sz val="12"/>
      <color theme="1"/>
      <name val="Calibri"/>
      <family val="2"/>
      <scheme val="minor"/>
    </font>
    <font>
      <sz val="16"/>
      <color indexed="8"/>
      <name val="Geneva"/>
      <family val="2"/>
    </font>
    <font>
      <u/>
      <sz val="12"/>
      <color indexed="8"/>
      <name val="Geneva"/>
      <family val="2"/>
    </font>
    <font>
      <sz val="10"/>
      <color indexed="8"/>
      <name val="Geneva"/>
      <family val="2"/>
    </font>
    <font>
      <sz val="9"/>
      <color indexed="8"/>
      <name val="Geneva"/>
      <family val="2"/>
    </font>
    <font>
      <sz val="11"/>
      <color indexed="8"/>
      <name val="Geneva"/>
      <family val="2"/>
    </font>
    <font>
      <u/>
      <sz val="11"/>
      <color indexed="8"/>
      <name val="Geneva"/>
      <family val="2"/>
    </font>
    <font>
      <sz val="12"/>
      <color indexed="8"/>
      <name val="Geneva"/>
      <family val="2"/>
    </font>
    <font>
      <sz val="10"/>
      <color rgb="FF000000"/>
      <name val="Geneva"/>
      <family val="2"/>
    </font>
    <font>
      <sz val="11"/>
      <color rgb="FF000000"/>
      <name val="Geneva"/>
      <family val="2"/>
    </font>
    <font>
      <sz val="9"/>
      <color rgb="FF000000"/>
      <name val="Geneva"/>
      <family val="2"/>
    </font>
    <font>
      <sz val="13"/>
      <color indexed="8"/>
      <name val="Geneva"/>
      <family val="2"/>
    </font>
    <font>
      <sz val="12"/>
      <color rgb="FF000000"/>
      <name val="Geneva"/>
      <family val="2"/>
    </font>
    <font>
      <b/>
      <sz val="10"/>
      <color indexed="8"/>
      <name val="Geneva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8"/>
      </bottom>
      <diagonal/>
    </border>
    <border>
      <left style="medium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8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medium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medium">
        <color indexed="12"/>
      </left>
      <right style="thin">
        <color indexed="12"/>
      </right>
      <top/>
      <bottom style="hair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8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ck">
        <color indexed="13"/>
      </bottom>
      <diagonal/>
    </border>
    <border>
      <left style="thin">
        <color indexed="12"/>
      </left>
      <right style="thin">
        <color indexed="12"/>
      </right>
      <top style="thick">
        <color indexed="13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/>
      <bottom/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medium">
        <color theme="1" tint="0.2499465926084170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theme="1" tint="0.24994659260841701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000000"/>
      </bottom>
      <diagonal/>
    </border>
    <border>
      <left/>
      <right style="thin">
        <color rgb="FFAAAAAA"/>
      </right>
      <top/>
      <bottom style="thin">
        <color rgb="FF000000"/>
      </bottom>
      <diagonal/>
    </border>
    <border>
      <left/>
      <right style="thin">
        <color rgb="FFAAAAAA"/>
      </right>
      <top style="thin">
        <color rgb="FF000000"/>
      </top>
      <bottom style="thin">
        <color rgb="FF000000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indexed="12"/>
      </right>
      <top/>
      <bottom/>
      <diagonal/>
    </border>
    <border>
      <left/>
      <right style="thin">
        <color rgb="FFAAAAAA"/>
      </right>
      <top/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 vertical="top"/>
    </xf>
    <xf numFmtId="1" fontId="3" fillId="0" borderId="5" xfId="0" applyNumberFormat="1" applyFont="1" applyBorder="1" applyAlignment="1">
      <alignment horizontal="left" vertical="top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164" fontId="4" fillId="0" borderId="5" xfId="0" applyNumberFormat="1" applyFont="1" applyBorder="1" applyAlignment="1">
      <alignment horizontal="left"/>
    </xf>
    <xf numFmtId="164" fontId="4" fillId="0" borderId="11" xfId="0" applyNumberFormat="1" applyFont="1" applyBorder="1" applyAlignment="1">
      <alignment horizontal="left"/>
    </xf>
    <xf numFmtId="164" fontId="4" fillId="0" borderId="12" xfId="0" applyNumberFormat="1" applyFont="1" applyBorder="1" applyAlignment="1">
      <alignment horizontal="left"/>
    </xf>
    <xf numFmtId="164" fontId="4" fillId="0" borderId="13" xfId="0" applyNumberFormat="1" applyFont="1" applyBorder="1" applyAlignment="1">
      <alignment horizontal="left"/>
    </xf>
    <xf numFmtId="0" fontId="4" fillId="0" borderId="4" xfId="0" applyFont="1" applyBorder="1"/>
    <xf numFmtId="1" fontId="4" fillId="0" borderId="5" xfId="0" applyNumberFormat="1" applyFont="1" applyBorder="1" applyAlignment="1">
      <alignment horizontal="left"/>
    </xf>
    <xf numFmtId="164" fontId="4" fillId="0" borderId="6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0" fontId="4" fillId="0" borderId="14" xfId="0" applyFont="1" applyBorder="1"/>
    <xf numFmtId="1" fontId="4" fillId="0" borderId="15" xfId="0" applyNumberFormat="1" applyFont="1" applyBorder="1" applyAlignment="1">
      <alignment horizontal="left"/>
    </xf>
    <xf numFmtId="164" fontId="4" fillId="0" borderId="15" xfId="0" applyNumberFormat="1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7" xfId="0" applyFont="1" applyBorder="1"/>
    <xf numFmtId="164" fontId="4" fillId="0" borderId="8" xfId="0" applyNumberFormat="1" applyFont="1" applyBorder="1" applyAlignment="1">
      <alignment horizontal="left"/>
    </xf>
    <xf numFmtId="0" fontId="4" fillId="0" borderId="16" xfId="0" applyFont="1" applyBorder="1"/>
    <xf numFmtId="0" fontId="4" fillId="0" borderId="12" xfId="0" applyFont="1" applyBorder="1" applyAlignment="1">
      <alignment horizontal="left"/>
    </xf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164" fontId="4" fillId="0" borderId="17" xfId="0" applyNumberFormat="1" applyFont="1" applyBorder="1" applyAlignment="1">
      <alignment horizontal="left"/>
    </xf>
    <xf numFmtId="164" fontId="4" fillId="0" borderId="18" xfId="0" applyNumberFormat="1" applyFont="1" applyBorder="1" applyAlignment="1">
      <alignment horizontal="left"/>
    </xf>
    <xf numFmtId="164" fontId="4" fillId="0" borderId="19" xfId="0" applyNumberFormat="1" applyFont="1" applyBorder="1" applyAlignment="1">
      <alignment horizontal="left"/>
    </xf>
    <xf numFmtId="0" fontId="3" fillId="0" borderId="20" xfId="0" applyFont="1" applyBorder="1"/>
    <xf numFmtId="0" fontId="4" fillId="0" borderId="17" xfId="0" applyFont="1" applyBorder="1" applyAlignment="1">
      <alignment horizontal="left"/>
    </xf>
    <xf numFmtId="0" fontId="3" fillId="0" borderId="10" xfId="0" applyFont="1" applyBorder="1"/>
    <xf numFmtId="0" fontId="4" fillId="0" borderId="11" xfId="0" applyFont="1" applyBorder="1" applyAlignment="1">
      <alignment horizontal="left"/>
    </xf>
    <xf numFmtId="164" fontId="4" fillId="0" borderId="21" xfId="0" applyNumberFormat="1" applyFont="1" applyBorder="1" applyAlignment="1">
      <alignment horizontal="left"/>
    </xf>
    <xf numFmtId="165" fontId="3" fillId="0" borderId="5" xfId="0" applyNumberFormat="1" applyFont="1" applyBorder="1" applyAlignment="1">
      <alignment horizontal="left"/>
    </xf>
    <xf numFmtId="0" fontId="3" fillId="0" borderId="22" xfId="0" applyFont="1" applyBorder="1"/>
    <xf numFmtId="0" fontId="3" fillId="0" borderId="23" xfId="0" applyFont="1" applyBorder="1" applyAlignment="1">
      <alignment horizontal="left"/>
    </xf>
    <xf numFmtId="165" fontId="3" fillId="0" borderId="23" xfId="0" applyNumberFormat="1" applyFont="1" applyBorder="1" applyAlignment="1">
      <alignment horizontal="left"/>
    </xf>
    <xf numFmtId="165" fontId="3" fillId="0" borderId="6" xfId="0" applyNumberFormat="1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5" fillId="0" borderId="4" xfId="0" applyFont="1" applyBorder="1"/>
    <xf numFmtId="0" fontId="5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6" fillId="0" borderId="4" xfId="0" applyFont="1" applyBorder="1"/>
    <xf numFmtId="1" fontId="5" fillId="0" borderId="5" xfId="0" applyNumberFormat="1" applyFont="1" applyBorder="1" applyAlignment="1">
      <alignment horizontal="left"/>
    </xf>
    <xf numFmtId="165" fontId="5" fillId="0" borderId="5" xfId="0" applyNumberFormat="1" applyFont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1" fontId="3" fillId="0" borderId="6" xfId="0" applyNumberFormat="1" applyFont="1" applyBorder="1" applyAlignment="1">
      <alignment horizontal="left"/>
    </xf>
    <xf numFmtId="12" fontId="4" fillId="0" borderId="5" xfId="0" applyNumberFormat="1" applyFont="1" applyBorder="1" applyAlignment="1">
      <alignment horizontal="left"/>
    </xf>
    <xf numFmtId="0" fontId="4" fillId="0" borderId="0" xfId="0" applyFont="1"/>
    <xf numFmtId="1" fontId="4" fillId="0" borderId="27" xfId="0" applyNumberFormat="1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2" fontId="4" fillId="0" borderId="27" xfId="0" applyNumberFormat="1" applyFont="1" applyBorder="1" applyAlignment="1">
      <alignment horizontal="left"/>
    </xf>
    <xf numFmtId="0" fontId="4" fillId="0" borderId="28" xfId="0" applyFont="1" applyBorder="1"/>
    <xf numFmtId="0" fontId="5" fillId="0" borderId="10" xfId="0" applyFont="1" applyBorder="1"/>
    <xf numFmtId="2" fontId="4" fillId="0" borderId="12" xfId="0" applyNumberFormat="1" applyFont="1" applyBorder="1" applyAlignment="1">
      <alignment horizontal="left"/>
    </xf>
    <xf numFmtId="1" fontId="5" fillId="0" borderId="4" xfId="0" applyNumberFormat="1" applyFont="1" applyBorder="1"/>
    <xf numFmtId="167" fontId="5" fillId="0" borderId="5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" fontId="4" fillId="0" borderId="4" xfId="0" applyNumberFormat="1" applyFont="1" applyBorder="1"/>
    <xf numFmtId="0" fontId="4" fillId="0" borderId="26" xfId="0" applyFont="1" applyBorder="1" applyAlignment="1">
      <alignment horizontal="left"/>
    </xf>
    <xf numFmtId="12" fontId="4" fillId="0" borderId="15" xfId="0" applyNumberFormat="1" applyFont="1" applyBorder="1" applyAlignment="1">
      <alignment horizontal="left"/>
    </xf>
    <xf numFmtId="12" fontId="4" fillId="0" borderId="5" xfId="0" quotePrefix="1" applyNumberFormat="1" applyFont="1" applyBorder="1" applyAlignment="1">
      <alignment horizontal="left"/>
    </xf>
    <xf numFmtId="1" fontId="4" fillId="0" borderId="8" xfId="0" applyNumberFormat="1" applyFont="1" applyBorder="1" applyAlignment="1">
      <alignment horizontal="left"/>
    </xf>
    <xf numFmtId="12" fontId="4" fillId="0" borderId="8" xfId="0" applyNumberFormat="1" applyFont="1" applyBorder="1" applyAlignment="1">
      <alignment horizontal="left"/>
    </xf>
    <xf numFmtId="2" fontId="4" fillId="0" borderId="8" xfId="0" applyNumberFormat="1" applyFont="1" applyBorder="1" applyAlignment="1">
      <alignment horizontal="left"/>
    </xf>
    <xf numFmtId="1" fontId="4" fillId="0" borderId="16" xfId="0" applyNumberFormat="1" applyFont="1" applyBorder="1"/>
    <xf numFmtId="167" fontId="4" fillId="0" borderId="12" xfId="0" applyNumberFormat="1" applyFont="1" applyBorder="1" applyAlignment="1">
      <alignment horizontal="left"/>
    </xf>
    <xf numFmtId="1" fontId="3" fillId="0" borderId="4" xfId="0" applyNumberFormat="1" applyFont="1" applyBorder="1"/>
    <xf numFmtId="1" fontId="3" fillId="0" borderId="5" xfId="0" applyNumberFormat="1" applyFont="1" applyBorder="1" applyAlignment="1">
      <alignment horizontal="left"/>
    </xf>
    <xf numFmtId="0" fontId="4" fillId="0" borderId="29" xfId="0" applyFont="1" applyBorder="1"/>
    <xf numFmtId="0" fontId="4" fillId="0" borderId="30" xfId="0" applyFont="1" applyBorder="1" applyAlignment="1">
      <alignment horizontal="left"/>
    </xf>
    <xf numFmtId="1" fontId="4" fillId="0" borderId="30" xfId="0" applyNumberFormat="1" applyFont="1" applyBorder="1" applyAlignment="1">
      <alignment horizontal="left"/>
    </xf>
    <xf numFmtId="1" fontId="3" fillId="0" borderId="30" xfId="0" applyNumberFormat="1" applyFont="1" applyBorder="1" applyAlignment="1">
      <alignment horizontal="left"/>
    </xf>
    <xf numFmtId="17" fontId="3" fillId="0" borderId="5" xfId="0" quotePrefix="1" applyNumberFormat="1" applyFont="1" applyBorder="1" applyAlignment="1">
      <alignment horizontal="left"/>
    </xf>
    <xf numFmtId="0" fontId="3" fillId="0" borderId="5" xfId="0" quotePrefix="1" applyFont="1" applyBorder="1" applyAlignment="1">
      <alignment horizontal="left"/>
    </xf>
    <xf numFmtId="0" fontId="7" fillId="0" borderId="5" xfId="0" applyFont="1" applyBorder="1" applyAlignment="1">
      <alignment horizontal="left"/>
    </xf>
    <xf numFmtId="1" fontId="7" fillId="0" borderId="5" xfId="0" applyNumberFormat="1" applyFont="1" applyBorder="1" applyAlignment="1">
      <alignment horizontal="left"/>
    </xf>
    <xf numFmtId="0" fontId="3" fillId="0" borderId="5" xfId="0" applyFont="1" applyBorder="1"/>
    <xf numFmtId="0" fontId="8" fillId="0" borderId="3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1" fontId="4" fillId="0" borderId="12" xfId="0" applyNumberFormat="1" applyFont="1" applyBorder="1" applyAlignment="1">
      <alignment horizontal="left"/>
    </xf>
    <xf numFmtId="0" fontId="8" fillId="0" borderId="31" xfId="0" applyFont="1" applyBorder="1"/>
    <xf numFmtId="1" fontId="9" fillId="0" borderId="0" xfId="0" applyNumberFormat="1" applyFont="1" applyAlignment="1">
      <alignment horizontal="left"/>
    </xf>
    <xf numFmtId="0" fontId="8" fillId="0" borderId="32" xfId="0" applyFont="1" applyBorder="1"/>
    <xf numFmtId="0" fontId="4" fillId="0" borderId="5" xfId="0" applyFont="1" applyBorder="1"/>
    <xf numFmtId="0" fontId="4" fillId="0" borderId="8" xfId="0" applyFont="1" applyBorder="1"/>
    <xf numFmtId="0" fontId="8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167" fontId="4" fillId="0" borderId="5" xfId="0" applyNumberFormat="1" applyFont="1" applyBorder="1" applyAlignment="1">
      <alignment horizontal="left"/>
    </xf>
    <xf numFmtId="167" fontId="4" fillId="0" borderId="8" xfId="0" applyNumberFormat="1" applyFont="1" applyBorder="1" applyAlignment="1">
      <alignment horizontal="left"/>
    </xf>
    <xf numFmtId="0" fontId="3" fillId="0" borderId="12" xfId="0" applyFont="1" applyBorder="1"/>
    <xf numFmtId="0" fontId="3" fillId="0" borderId="15" xfId="0" applyFont="1" applyBorder="1"/>
    <xf numFmtId="1" fontId="3" fillId="0" borderId="8" xfId="0" applyNumberFormat="1" applyFont="1" applyBorder="1"/>
    <xf numFmtId="1" fontId="8" fillId="0" borderId="33" xfId="0" applyNumberFormat="1" applyFont="1" applyBorder="1" applyAlignment="1">
      <alignment horizontal="left"/>
    </xf>
    <xf numFmtId="1" fontId="4" fillId="0" borderId="8" xfId="0" applyNumberFormat="1" applyFont="1" applyBorder="1"/>
    <xf numFmtId="0" fontId="4" fillId="0" borderId="12" xfId="0" applyFont="1" applyBorder="1"/>
    <xf numFmtId="0" fontId="7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35" xfId="0" applyFont="1" applyBorder="1" applyAlignment="1">
      <alignment horizontal="left"/>
    </xf>
    <xf numFmtId="1" fontId="4" fillId="0" borderId="5" xfId="0" applyNumberFormat="1" applyFont="1" applyBorder="1"/>
    <xf numFmtId="1" fontId="4" fillId="0" borderId="12" xfId="0" applyNumberFormat="1" applyFont="1" applyBorder="1"/>
    <xf numFmtId="0" fontId="3" fillId="0" borderId="8" xfId="0" applyFont="1" applyBorder="1" applyAlignment="1">
      <alignment horizontal="left"/>
    </xf>
    <xf numFmtId="0" fontId="8" fillId="0" borderId="0" xfId="0" applyFont="1" applyAlignment="1">
      <alignment horizontal="left"/>
    </xf>
    <xf numFmtId="1" fontId="3" fillId="0" borderId="8" xfId="0" applyNumberFormat="1" applyFont="1" applyBorder="1" applyAlignment="1">
      <alignment horizontal="left"/>
    </xf>
    <xf numFmtId="0" fontId="11" fillId="0" borderId="5" xfId="0" applyFont="1" applyBorder="1"/>
    <xf numFmtId="0" fontId="4" fillId="0" borderId="0" xfId="0" applyFont="1" applyAlignment="1">
      <alignment horizontal="center"/>
    </xf>
    <xf numFmtId="1" fontId="3" fillId="0" borderId="12" xfId="0" applyNumberFormat="1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1" fontId="3" fillId="0" borderId="5" xfId="0" applyNumberFormat="1" applyFont="1" applyBorder="1"/>
    <xf numFmtId="1" fontId="7" fillId="0" borderId="5" xfId="0" applyNumberFormat="1" applyFont="1" applyBorder="1" applyAlignment="1">
      <alignment horizontal="center"/>
    </xf>
    <xf numFmtId="1" fontId="4" fillId="0" borderId="36" xfId="0" applyNumberFormat="1" applyFont="1" applyBorder="1" applyAlignment="1">
      <alignment horizontal="left"/>
    </xf>
    <xf numFmtId="1" fontId="3" fillId="0" borderId="36" xfId="0" applyNumberFormat="1" applyFont="1" applyBorder="1" applyAlignment="1">
      <alignment horizontal="left"/>
    </xf>
    <xf numFmtId="2" fontId="3" fillId="0" borderId="12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168" fontId="4" fillId="0" borderId="5" xfId="0" applyNumberFormat="1" applyFont="1" applyBorder="1" applyAlignment="1">
      <alignment horizontal="left"/>
    </xf>
    <xf numFmtId="164" fontId="10" fillId="0" borderId="31" xfId="0" applyNumberFormat="1" applyFont="1" applyBorder="1" applyAlignment="1">
      <alignment horizontal="left"/>
    </xf>
    <xf numFmtId="167" fontId="4" fillId="0" borderId="36" xfId="0" applyNumberFormat="1" applyFont="1" applyBorder="1" applyAlignment="1">
      <alignment horizontal="left"/>
    </xf>
    <xf numFmtId="168" fontId="4" fillId="0" borderId="36" xfId="0" applyNumberFormat="1" applyFont="1" applyBorder="1" applyAlignment="1">
      <alignment horizontal="left"/>
    </xf>
    <xf numFmtId="2" fontId="4" fillId="0" borderId="36" xfId="0" applyNumberFormat="1" applyFont="1" applyBorder="1" applyAlignment="1">
      <alignment horizontal="left"/>
    </xf>
    <xf numFmtId="0" fontId="10" fillId="0" borderId="33" xfId="0" applyFont="1" applyBorder="1" applyAlignment="1">
      <alignment horizontal="center"/>
    </xf>
    <xf numFmtId="0" fontId="10" fillId="0" borderId="37" xfId="0" applyFont="1" applyBorder="1" applyAlignment="1">
      <alignment horizontal="left"/>
    </xf>
    <xf numFmtId="0" fontId="10" fillId="0" borderId="37" xfId="0" applyFont="1" applyBorder="1" applyAlignment="1">
      <alignment horizontal="left" wrapText="1"/>
    </xf>
    <xf numFmtId="0" fontId="8" fillId="0" borderId="37" xfId="0" applyFont="1" applyBorder="1" applyAlignment="1">
      <alignment horizontal="left"/>
    </xf>
    <xf numFmtId="0" fontId="8" fillId="0" borderId="38" xfId="0" applyFont="1" applyBorder="1" applyAlignment="1">
      <alignment horizontal="left"/>
    </xf>
    <xf numFmtId="0" fontId="8" fillId="0" borderId="39" xfId="0" applyFont="1" applyBorder="1"/>
    <xf numFmtId="0" fontId="8" fillId="0" borderId="39" xfId="0" applyFont="1" applyBorder="1" applyAlignment="1">
      <alignment horizontal="left"/>
    </xf>
    <xf numFmtId="0" fontId="10" fillId="0" borderId="40" xfId="0" applyFont="1" applyBorder="1" applyAlignment="1">
      <alignment horizontal="left"/>
    </xf>
    <xf numFmtId="1" fontId="10" fillId="0" borderId="41" xfId="0" applyNumberFormat="1" applyFont="1" applyBorder="1"/>
    <xf numFmtId="1" fontId="10" fillId="0" borderId="42" xfId="0" applyNumberFormat="1" applyFont="1" applyBorder="1" applyAlignment="1">
      <alignment horizontal="left"/>
    </xf>
    <xf numFmtId="164" fontId="10" fillId="0" borderId="42" xfId="0" applyNumberFormat="1" applyFont="1" applyBorder="1" applyAlignment="1">
      <alignment horizontal="left"/>
    </xf>
    <xf numFmtId="1" fontId="8" fillId="0" borderId="42" xfId="0" applyNumberFormat="1" applyFont="1" applyBorder="1" applyAlignment="1">
      <alignment horizontal="left"/>
    </xf>
    <xf numFmtId="0" fontId="10" fillId="0" borderId="39" xfId="0" applyFont="1" applyBorder="1"/>
    <xf numFmtId="0" fontId="10" fillId="0" borderId="38" xfId="0" applyFont="1" applyBorder="1" applyAlignment="1">
      <alignment horizontal="left"/>
    </xf>
    <xf numFmtId="1" fontId="10" fillId="0" borderId="39" xfId="0" applyNumberFormat="1" applyFont="1" applyBorder="1"/>
    <xf numFmtId="1" fontId="10" fillId="0" borderId="38" xfId="0" applyNumberFormat="1" applyFont="1" applyBorder="1" applyAlignment="1">
      <alignment horizontal="left"/>
    </xf>
    <xf numFmtId="1" fontId="12" fillId="0" borderId="39" xfId="0" applyNumberFormat="1" applyFont="1" applyBorder="1" applyAlignment="1">
      <alignment horizontal="center"/>
    </xf>
    <xf numFmtId="1" fontId="12" fillId="0" borderId="38" xfId="0" applyNumberFormat="1" applyFont="1" applyBorder="1" applyAlignment="1">
      <alignment horizontal="left"/>
    </xf>
    <xf numFmtId="0" fontId="10" fillId="0" borderId="41" xfId="0" applyFont="1" applyBorder="1"/>
    <xf numFmtId="0" fontId="10" fillId="0" borderId="42" xfId="0" applyFont="1" applyBorder="1" applyAlignment="1">
      <alignment horizontal="left"/>
    </xf>
    <xf numFmtId="167" fontId="10" fillId="0" borderId="38" xfId="0" applyNumberFormat="1" applyFont="1" applyBorder="1" applyAlignment="1">
      <alignment horizontal="left"/>
    </xf>
    <xf numFmtId="2" fontId="10" fillId="0" borderId="38" xfId="0" applyNumberFormat="1" applyFont="1" applyBorder="1" applyAlignment="1">
      <alignment horizontal="left"/>
    </xf>
    <xf numFmtId="168" fontId="10" fillId="0" borderId="38" xfId="0" applyNumberFormat="1" applyFont="1" applyBorder="1" applyAlignment="1">
      <alignment horizontal="left"/>
    </xf>
    <xf numFmtId="1" fontId="10" fillId="0" borderId="38" xfId="0" applyNumberFormat="1" applyFont="1" applyBorder="1"/>
    <xf numFmtId="1" fontId="10" fillId="0" borderId="43" xfId="0" applyNumberFormat="1" applyFont="1" applyBorder="1" applyAlignment="1">
      <alignment horizontal="left"/>
    </xf>
    <xf numFmtId="167" fontId="10" fillId="0" borderId="43" xfId="0" applyNumberFormat="1" applyFont="1" applyBorder="1" applyAlignment="1">
      <alignment horizontal="left"/>
    </xf>
    <xf numFmtId="168" fontId="10" fillId="0" borderId="43" xfId="0" applyNumberFormat="1" applyFont="1" applyBorder="1" applyAlignment="1">
      <alignment horizontal="left"/>
    </xf>
    <xf numFmtId="2" fontId="10" fillId="0" borderId="43" xfId="0" applyNumberFormat="1" applyFont="1" applyBorder="1" applyAlignment="1">
      <alignment horizontal="left"/>
    </xf>
    <xf numFmtId="0" fontId="4" fillId="0" borderId="8" xfId="0" applyFont="1" applyBorder="1" applyAlignment="1">
      <alignment wrapText="1"/>
    </xf>
    <xf numFmtId="1" fontId="4" fillId="0" borderId="12" xfId="0" applyNumberFormat="1" applyFont="1" applyBorder="1" applyAlignment="1">
      <alignment horizontal="center"/>
    </xf>
    <xf numFmtId="2" fontId="4" fillId="0" borderId="12" xfId="0" applyNumberFormat="1" applyFont="1" applyBorder="1"/>
    <xf numFmtId="2" fontId="4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4" fillId="0" borderId="34" xfId="0" applyNumberFormat="1" applyFont="1" applyBorder="1" applyAlignment="1">
      <alignment horizontal="left"/>
    </xf>
    <xf numFmtId="166" fontId="4" fillId="0" borderId="34" xfId="0" applyNumberFormat="1" applyFont="1" applyBorder="1" applyAlignment="1">
      <alignment horizontal="left"/>
    </xf>
    <xf numFmtId="166" fontId="4" fillId="0" borderId="5" xfId="0" applyNumberFormat="1" applyFont="1" applyBorder="1" applyAlignment="1">
      <alignment horizontal="left"/>
    </xf>
    <xf numFmtId="166" fontId="4" fillId="0" borderId="27" xfId="0" applyNumberFormat="1" applyFont="1" applyBorder="1" applyAlignment="1">
      <alignment horizontal="left"/>
    </xf>
    <xf numFmtId="0" fontId="8" fillId="0" borderId="44" xfId="0" applyFont="1" applyBorder="1" applyAlignment="1">
      <alignment horizontal="left"/>
    </xf>
    <xf numFmtId="16" fontId="3" fillId="0" borderId="5" xfId="0" quotePrefix="1" applyNumberFormat="1" applyFont="1" applyBorder="1" applyAlignment="1">
      <alignment horizontal="left"/>
    </xf>
    <xf numFmtId="0" fontId="8" fillId="0" borderId="45" xfId="0" applyFont="1" applyBorder="1"/>
    <xf numFmtId="0" fontId="0" fillId="0" borderId="0" xfId="0" applyAlignment="1">
      <alignment horizontal="left"/>
    </xf>
    <xf numFmtId="1" fontId="10" fillId="0" borderId="46" xfId="0" applyNumberFormat="1" applyFont="1" applyBorder="1" applyAlignment="1">
      <alignment horizontal="left"/>
    </xf>
    <xf numFmtId="0" fontId="8" fillId="0" borderId="47" xfId="0" applyFont="1" applyBorder="1"/>
    <xf numFmtId="0" fontId="3" fillId="0" borderId="48" xfId="0" applyFont="1" applyBorder="1" applyAlignment="1">
      <alignment horizontal="left"/>
    </xf>
    <xf numFmtId="0" fontId="8" fillId="0" borderId="47" xfId="0" applyFont="1" applyBorder="1" applyAlignment="1">
      <alignment horizontal="left"/>
    </xf>
    <xf numFmtId="0" fontId="8" fillId="0" borderId="44" xfId="0" applyFont="1" applyBorder="1"/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0" fillId="0" borderId="0" xfId="0" applyAlignment="1">
      <alignment vertical="top" wrapText="1"/>
    </xf>
    <xf numFmtId="1" fontId="4" fillId="0" borderId="11" xfId="0" applyNumberFormat="1" applyFont="1" applyBorder="1" applyAlignment="1">
      <alignment horizontal="left"/>
    </xf>
    <xf numFmtId="2" fontId="4" fillId="0" borderId="11" xfId="0" applyNumberFormat="1" applyFont="1" applyBorder="1" applyAlignment="1">
      <alignment horizontal="left"/>
    </xf>
    <xf numFmtId="0" fontId="8" fillId="0" borderId="46" xfId="0" applyFont="1" applyBorder="1"/>
    <xf numFmtId="167" fontId="4" fillId="0" borderId="34" xfId="0" applyNumberFormat="1" applyFont="1" applyBorder="1" applyAlignment="1">
      <alignment horizontal="left"/>
    </xf>
    <xf numFmtId="168" fontId="4" fillId="0" borderId="34" xfId="0" applyNumberFormat="1" applyFont="1" applyBorder="1" applyAlignment="1">
      <alignment horizontal="left"/>
    </xf>
    <xf numFmtId="2" fontId="4" fillId="0" borderId="34" xfId="0" applyNumberFormat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34" xfId="0" quotePrefix="1" applyFont="1" applyBorder="1" applyAlignment="1">
      <alignment horizontal="left"/>
    </xf>
    <xf numFmtId="0" fontId="8" fillId="0" borderId="49" xfId="0" applyFont="1" applyBorder="1" applyAlignment="1">
      <alignment horizontal="left"/>
    </xf>
    <xf numFmtId="164" fontId="4" fillId="0" borderId="34" xfId="0" applyNumberFormat="1" applyFont="1" applyBorder="1" applyAlignment="1">
      <alignment horizontal="left"/>
    </xf>
    <xf numFmtId="2" fontId="4" fillId="0" borderId="15" xfId="0" applyNumberFormat="1" applyFont="1" applyBorder="1" applyAlignment="1">
      <alignment horizontal="left"/>
    </xf>
    <xf numFmtId="1" fontId="3" fillId="0" borderId="15" xfId="0" applyNumberFormat="1" applyFont="1" applyBorder="1" applyAlignment="1">
      <alignment horizontal="left"/>
    </xf>
    <xf numFmtId="0" fontId="3" fillId="0" borderId="34" xfId="0" applyFont="1" applyBorder="1"/>
    <xf numFmtId="1" fontId="3" fillId="0" borderId="34" xfId="0" applyNumberFormat="1" applyFont="1" applyBorder="1" applyAlignment="1">
      <alignment horizontal="left"/>
    </xf>
    <xf numFmtId="0" fontId="13" fillId="0" borderId="4" xfId="0" applyFont="1" applyBorder="1"/>
    <xf numFmtId="0" fontId="13" fillId="0" borderId="5" xfId="0" applyFont="1" applyBorder="1" applyAlignment="1">
      <alignment horizontal="left"/>
    </xf>
    <xf numFmtId="0" fontId="13" fillId="0" borderId="34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1" fontId="5" fillId="0" borderId="5" xfId="0" applyNumberFormat="1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1" fontId="7" fillId="0" borderId="5" xfId="0" applyNumberFormat="1" applyFont="1" applyBorder="1" applyAlignment="1">
      <alignment horizontal="left"/>
    </xf>
    <xf numFmtId="1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moyes/Documents/baseball%20folder/2020/Ponte%20Vedra%20HS%202020%20Apr%20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 Summary"/>
      <sheetName val="Griesmer"/>
      <sheetName val="DeMaio"/>
      <sheetName val="Garnsey"/>
      <sheetName val="Bernstein"/>
      <sheetName val="Catchers"/>
      <sheetName val="FrithEtheredge"/>
      <sheetName val="JordheimLockhart"/>
      <sheetName val="Leinan"/>
      <sheetName val="Udell"/>
      <sheetName val="Hynes"/>
      <sheetName val="Kaproski"/>
      <sheetName val="GabetHoban"/>
      <sheetName val="Team Totals"/>
      <sheetName val="BerryGoyal"/>
      <sheetName val="Ortiz"/>
      <sheetName val="Barnhorst"/>
      <sheetName val="Sheet1"/>
    </sheetNames>
    <sheetDataSet>
      <sheetData sheetId="0"/>
      <sheetData sheetId="1">
        <row r="47">
          <cell r="A47" t="str">
            <v>Scott Griesemer</v>
          </cell>
        </row>
      </sheetData>
      <sheetData sheetId="2"/>
      <sheetData sheetId="3"/>
      <sheetData sheetId="4"/>
      <sheetData sheetId="5">
        <row r="1">
          <cell r="A1" t="str">
            <v>Braden Kessel</v>
          </cell>
        </row>
        <row r="33">
          <cell r="A33" t="str">
            <v>Mac Wilkens</v>
          </cell>
        </row>
      </sheetData>
      <sheetData sheetId="6"/>
      <sheetData sheetId="7"/>
      <sheetData sheetId="8"/>
      <sheetData sheetId="9">
        <row r="1">
          <cell r="A1" t="str">
            <v>Corey Udell</v>
          </cell>
        </row>
      </sheetData>
      <sheetData sheetId="10">
        <row r="1">
          <cell r="A1" t="str">
            <v>Will Hynes</v>
          </cell>
        </row>
      </sheetData>
      <sheetData sheetId="11"/>
      <sheetData sheetId="12">
        <row r="1">
          <cell r="A1" t="str">
            <v>Sam Gabet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BCF62-E576-C640-8E0C-BC1014BDBE66}">
  <sheetPr>
    <pageSetUpPr fitToPage="1"/>
  </sheetPr>
  <dimension ref="A1:X101"/>
  <sheetViews>
    <sheetView tabSelected="1" zoomScale="124" zoomScaleNormal="124" workbookViewId="0">
      <selection activeCell="F8" sqref="F8"/>
    </sheetView>
  </sheetViews>
  <sheetFormatPr baseColWidth="10" defaultRowHeight="16" x14ac:dyDescent="0.2"/>
  <cols>
    <col min="1" max="1" width="14.83203125" customWidth="1"/>
    <col min="2" max="2" width="7.1640625" bestFit="1" customWidth="1"/>
    <col min="3" max="4" width="5.1640625" bestFit="1" customWidth="1"/>
    <col min="5" max="5" width="5.83203125" bestFit="1" customWidth="1"/>
    <col min="6" max="6" width="8.1640625" bestFit="1" customWidth="1"/>
    <col min="7" max="10" width="5.1640625" bestFit="1" customWidth="1"/>
    <col min="11" max="11" width="4.1640625" bestFit="1" customWidth="1"/>
    <col min="12" max="12" width="7.33203125" bestFit="1" customWidth="1"/>
    <col min="13" max="13" width="4.6640625" bestFit="1" customWidth="1"/>
    <col min="14" max="14" width="7.1640625" bestFit="1" customWidth="1"/>
    <col min="15" max="15" width="7" bestFit="1" customWidth="1"/>
    <col min="16" max="16" width="7" customWidth="1"/>
    <col min="17" max="17" width="7.6640625" bestFit="1" customWidth="1"/>
    <col min="18" max="20" width="4.1640625" bestFit="1" customWidth="1"/>
    <col min="21" max="22" width="5.1640625" bestFit="1" customWidth="1"/>
    <col min="23" max="24" width="7" bestFit="1" customWidth="1"/>
  </cols>
  <sheetData>
    <row r="1" spans="1:24" ht="21" x14ac:dyDescent="0.25">
      <c r="A1" s="195" t="s">
        <v>161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"/>
    </row>
    <row r="2" spans="1:24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  <c r="S2" s="4"/>
      <c r="T2" s="4"/>
      <c r="U2" s="4"/>
      <c r="V2" s="4"/>
      <c r="W2" s="4"/>
      <c r="X2" s="5"/>
    </row>
    <row r="3" spans="1:24" x14ac:dyDescent="0.2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159</v>
      </c>
      <c r="Q3" s="7" t="s">
        <v>17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  <c r="W3" s="8" t="s">
        <v>23</v>
      </c>
      <c r="X3" s="9" t="s">
        <v>24</v>
      </c>
    </row>
    <row r="4" spans="1:24" x14ac:dyDescent="0.2">
      <c r="A4" s="14" t="s">
        <v>25</v>
      </c>
      <c r="B4" s="15">
        <f>Bernstein!B29</f>
        <v>68</v>
      </c>
      <c r="C4" s="15">
        <f>Bernstein!C29</f>
        <v>15</v>
      </c>
      <c r="D4" s="15">
        <f>Bernstein!D29</f>
        <v>21</v>
      </c>
      <c r="E4" s="15">
        <f>Bernstein!E29</f>
        <v>4</v>
      </c>
      <c r="F4" s="15">
        <f>Bernstein!F29</f>
        <v>1</v>
      </c>
      <c r="G4" s="15">
        <f>Bernstein!G29</f>
        <v>0</v>
      </c>
      <c r="H4" s="15">
        <f>Bernstein!H29</f>
        <v>8</v>
      </c>
      <c r="I4" s="15">
        <f>Bernstein!I29</f>
        <v>6</v>
      </c>
      <c r="J4" s="15">
        <f>Bernstein!J29</f>
        <v>23</v>
      </c>
      <c r="K4" s="15">
        <f>Bernstein!K29</f>
        <v>2</v>
      </c>
      <c r="L4" s="15">
        <f>Bernstein!L29</f>
        <v>0</v>
      </c>
      <c r="M4" s="15">
        <f>Bernstein!M29</f>
        <v>0</v>
      </c>
      <c r="N4" s="15">
        <f>Bernstein!N29</f>
        <v>7</v>
      </c>
      <c r="O4" s="10">
        <f>Bernstein!O29</f>
        <v>0.56989247311827962</v>
      </c>
      <c r="P4" s="10">
        <f>Bernstein!P29</f>
        <v>0.39705882352941174</v>
      </c>
      <c r="Q4" s="10">
        <f>Bernstein!Q29</f>
        <v>0.30882352941176472</v>
      </c>
      <c r="R4" s="15">
        <f>Bernstein!R29</f>
        <v>10</v>
      </c>
      <c r="S4" s="15">
        <f>Bernstein!S29</f>
        <v>4</v>
      </c>
      <c r="T4" s="15">
        <f>Bernstein!T29</f>
        <v>7</v>
      </c>
      <c r="U4" s="15">
        <f>Bernstein!U29</f>
        <v>38</v>
      </c>
      <c r="V4" s="15">
        <f>Bernstein!V29</f>
        <v>33</v>
      </c>
      <c r="W4" s="10">
        <f t="shared" ref="W4:W16" si="0">(U4+V4)/(T4+U4+V4)</f>
        <v>0.91025641025641024</v>
      </c>
      <c r="X4" s="16">
        <f t="shared" ref="X4:X19" si="1">(D4-G4)/(B4-I4-G4+M4)</f>
        <v>0.33870967741935482</v>
      </c>
    </row>
    <row r="5" spans="1:24" x14ac:dyDescent="0.2">
      <c r="A5" s="14" t="s">
        <v>89</v>
      </c>
      <c r="B5" s="17">
        <f>GunnellRohloff!B30</f>
        <v>70</v>
      </c>
      <c r="C5" s="17">
        <f>GunnellRohloff!C30</f>
        <v>7</v>
      </c>
      <c r="D5" s="17">
        <f>GunnellRohloff!D30</f>
        <v>20</v>
      </c>
      <c r="E5" s="17">
        <f>GunnellRohloff!E30</f>
        <v>7</v>
      </c>
      <c r="F5" s="17">
        <f>GunnellRohloff!F30</f>
        <v>0</v>
      </c>
      <c r="G5" s="17">
        <f>GunnellRohloff!G30</f>
        <v>0</v>
      </c>
      <c r="H5" s="17">
        <f>GunnellRohloff!H30</f>
        <v>7</v>
      </c>
      <c r="I5" s="17">
        <f>GunnellRohloff!I30</f>
        <v>14</v>
      </c>
      <c r="J5" s="17">
        <f>GunnellRohloff!J30</f>
        <v>15</v>
      </c>
      <c r="K5" s="17">
        <f>GunnellRohloff!K30</f>
        <v>0</v>
      </c>
      <c r="L5" s="17">
        <f>GunnellRohloff!L30</f>
        <v>0</v>
      </c>
      <c r="M5" s="17">
        <f>GunnellRohloff!M30</f>
        <v>0</v>
      </c>
      <c r="N5" s="17">
        <f>GunnellRohloff!N30</f>
        <v>2</v>
      </c>
      <c r="O5" s="10">
        <f>GunnellRohloff!O30</f>
        <v>0.43529411764705883</v>
      </c>
      <c r="P5" s="10">
        <f>GunnellRohloff!P30</f>
        <v>0.38571428571428573</v>
      </c>
      <c r="Q5" s="10">
        <f>GunnellRohloff!Q30</f>
        <v>0.2857142857142857</v>
      </c>
      <c r="R5" s="17">
        <f>GunnellRohloff!R30</f>
        <v>5</v>
      </c>
      <c r="S5" s="17">
        <f>GunnellRohloff!S30</f>
        <v>3</v>
      </c>
      <c r="T5" s="17">
        <f>GunnellRohloff!T30</f>
        <v>4</v>
      </c>
      <c r="U5" s="17">
        <f>GunnellRohloff!U30</f>
        <v>2</v>
      </c>
      <c r="V5" s="17">
        <f>GunnellRohloff!V30</f>
        <v>28</v>
      </c>
      <c r="W5" s="31">
        <f t="shared" si="0"/>
        <v>0.88235294117647056</v>
      </c>
      <c r="X5" s="16">
        <f t="shared" si="1"/>
        <v>0.35714285714285715</v>
      </c>
    </row>
    <row r="6" spans="1:24" x14ac:dyDescent="0.2">
      <c r="A6" s="14" t="str">
        <f>[1]Griesmer!A47</f>
        <v>Scott Griesemer</v>
      </c>
      <c r="B6" s="17">
        <f>Griesemer!B31</f>
        <v>77</v>
      </c>
      <c r="C6" s="17">
        <f>Griesemer!C31</f>
        <v>13</v>
      </c>
      <c r="D6" s="17">
        <f>Griesemer!D31</f>
        <v>21</v>
      </c>
      <c r="E6" s="17">
        <f>Griesemer!E31</f>
        <v>4</v>
      </c>
      <c r="F6" s="17">
        <f>Griesemer!F31</f>
        <v>1</v>
      </c>
      <c r="G6" s="17">
        <f>Griesemer!G31</f>
        <v>0</v>
      </c>
      <c r="H6" s="17">
        <f>Griesemer!H31</f>
        <v>7</v>
      </c>
      <c r="I6" s="17">
        <f>Griesemer!I31</f>
        <v>21</v>
      </c>
      <c r="J6" s="17">
        <f>Griesemer!J31</f>
        <v>7</v>
      </c>
      <c r="K6" s="17">
        <f>Griesemer!K31</f>
        <v>6</v>
      </c>
      <c r="L6" s="17">
        <f>Griesemer!L31</f>
        <v>0</v>
      </c>
      <c r="M6" s="17">
        <f>Griesemer!M31</f>
        <v>1</v>
      </c>
      <c r="N6" s="17">
        <f>Griesemer!N31</f>
        <v>1</v>
      </c>
      <c r="O6" s="10">
        <f>Griesemer!O31</f>
        <v>0.38461538461538464</v>
      </c>
      <c r="P6" s="10">
        <f>Griesemer!P31</f>
        <v>0.35064935064935066</v>
      </c>
      <c r="Q6" s="10">
        <f>Griesemer!Q31</f>
        <v>0.27272727272727271</v>
      </c>
      <c r="R6" s="17">
        <f>Griesemer!R31</f>
        <v>9</v>
      </c>
      <c r="S6" s="17">
        <f>Griesemer!S31</f>
        <v>0</v>
      </c>
      <c r="T6" s="17">
        <f>Griesemer!T31</f>
        <v>6</v>
      </c>
      <c r="U6" s="17">
        <f>Griesemer!U31</f>
        <v>37</v>
      </c>
      <c r="V6" s="17">
        <f>Griesemer!V31</f>
        <v>13</v>
      </c>
      <c r="W6" s="31">
        <f t="shared" si="0"/>
        <v>0.8928571428571429</v>
      </c>
      <c r="X6" s="16">
        <f t="shared" si="1"/>
        <v>0.36842105263157893</v>
      </c>
    </row>
    <row r="7" spans="1:24" x14ac:dyDescent="0.2">
      <c r="A7" s="14" t="str">
        <f>[1]Catchers!A1</f>
        <v>Braden Kessel</v>
      </c>
      <c r="B7" s="17">
        <f>Catchers!B31</f>
        <v>78</v>
      </c>
      <c r="C7" s="17">
        <f>Catchers!C31</f>
        <v>7</v>
      </c>
      <c r="D7" s="17">
        <f>Catchers!D31</f>
        <v>20</v>
      </c>
      <c r="E7" s="17">
        <f>Catchers!E31</f>
        <v>1</v>
      </c>
      <c r="F7" s="17">
        <f>Catchers!F31</f>
        <v>0</v>
      </c>
      <c r="G7" s="17">
        <f>Catchers!G31</f>
        <v>0</v>
      </c>
      <c r="H7" s="17">
        <f>Catchers!H31</f>
        <v>6</v>
      </c>
      <c r="I7" s="17">
        <f>Catchers!I31</f>
        <v>20</v>
      </c>
      <c r="J7" s="17">
        <f>Catchers!J31</f>
        <v>12</v>
      </c>
      <c r="K7" s="17">
        <f>Catchers!K31</f>
        <v>2</v>
      </c>
      <c r="L7" s="17">
        <f>Catchers!L31</f>
        <v>0</v>
      </c>
      <c r="M7" s="17">
        <f>Catchers!M31</f>
        <v>0</v>
      </c>
      <c r="N7" s="17">
        <f>Catchers!N31</f>
        <v>2</v>
      </c>
      <c r="O7" s="10">
        <f>Catchers!O31</f>
        <v>0.39130434782608697</v>
      </c>
      <c r="P7" s="10">
        <f>Catchers!P31</f>
        <v>0.26923076923076922</v>
      </c>
      <c r="Q7" s="10">
        <f>Catchers!Q31</f>
        <v>0.25641025641025639</v>
      </c>
      <c r="R7" s="17">
        <f>Catchers!R31</f>
        <v>1</v>
      </c>
      <c r="S7" s="17">
        <f>Catchers!S31</f>
        <v>1</v>
      </c>
      <c r="T7" s="17">
        <f>Catchers!T31</f>
        <v>1</v>
      </c>
      <c r="U7" s="17">
        <f>Catchers!U31</f>
        <v>3</v>
      </c>
      <c r="V7" s="17">
        <f>Catchers!V31</f>
        <v>89</v>
      </c>
      <c r="W7" s="31">
        <f t="shared" si="0"/>
        <v>0.989247311827957</v>
      </c>
      <c r="X7" s="16">
        <f t="shared" si="1"/>
        <v>0.34482758620689657</v>
      </c>
    </row>
    <row r="8" spans="1:24" x14ac:dyDescent="0.2">
      <c r="A8" s="14" t="s">
        <v>126</v>
      </c>
      <c r="B8" s="15">
        <f>HoagYesensky!B75</f>
        <v>8</v>
      </c>
      <c r="C8" s="15">
        <f>HoagYesensky!C75</f>
        <v>2</v>
      </c>
      <c r="D8" s="15">
        <f>HoagYesensky!D75</f>
        <v>2</v>
      </c>
      <c r="E8" s="15">
        <f>HoagYesensky!E75</f>
        <v>0</v>
      </c>
      <c r="F8" s="15">
        <f>HoagYesensky!F75</f>
        <v>0</v>
      </c>
      <c r="G8" s="15">
        <f>HoagYesensky!G75</f>
        <v>0</v>
      </c>
      <c r="H8" s="15">
        <f>HoagYesensky!H75</f>
        <v>2</v>
      </c>
      <c r="I8" s="15">
        <f>HoagYesensky!I75</f>
        <v>2</v>
      </c>
      <c r="J8" s="15">
        <f>HoagYesensky!J75</f>
        <v>0</v>
      </c>
      <c r="K8" s="15">
        <f>HoagYesensky!K75</f>
        <v>0</v>
      </c>
      <c r="L8" s="15">
        <f>HoagYesensky!L75</f>
        <v>0</v>
      </c>
      <c r="M8" s="15">
        <f>HoagYesensky!M75</f>
        <v>0</v>
      </c>
      <c r="N8" s="15">
        <f>HoagYesensky!N75</f>
        <v>0</v>
      </c>
      <c r="O8" s="10">
        <f>HoagYesensky!O75</f>
        <v>0.25</v>
      </c>
      <c r="P8" s="10">
        <f>HoagYesensky!P75</f>
        <v>0.25</v>
      </c>
      <c r="Q8" s="10">
        <f>HoagYesensky!Q75</f>
        <v>0.25</v>
      </c>
      <c r="R8" s="15">
        <f>HoagYesensky!R75</f>
        <v>0</v>
      </c>
      <c r="S8" s="15">
        <f>HoagYesensky!S75</f>
        <v>0</v>
      </c>
      <c r="T8" s="15">
        <f>HoagYesensky!T75</f>
        <v>0</v>
      </c>
      <c r="U8" s="15">
        <f>HoagYesensky!U75</f>
        <v>1</v>
      </c>
      <c r="V8" s="15">
        <f>HoagYesensky!V75</f>
        <v>15</v>
      </c>
      <c r="W8" s="31">
        <f t="shared" si="0"/>
        <v>1</v>
      </c>
      <c r="X8" s="16">
        <f t="shared" si="1"/>
        <v>0.33333333333333331</v>
      </c>
    </row>
    <row r="9" spans="1:24" x14ac:dyDescent="0.2">
      <c r="A9" s="14" t="s">
        <v>26</v>
      </c>
      <c r="B9" s="17">
        <f>HobanRexrode!B26</f>
        <v>50</v>
      </c>
      <c r="C9" s="17">
        <f>HobanRexrode!C26</f>
        <v>11</v>
      </c>
      <c r="D9" s="17">
        <f>HobanRexrode!D26</f>
        <v>12</v>
      </c>
      <c r="E9" s="17">
        <f>HobanRexrode!E26</f>
        <v>1</v>
      </c>
      <c r="F9" s="17">
        <f>HobanRexrode!F26</f>
        <v>0</v>
      </c>
      <c r="G9" s="17">
        <f>HobanRexrode!G26</f>
        <v>1</v>
      </c>
      <c r="H9" s="17">
        <f>HobanRexrode!H26</f>
        <v>10</v>
      </c>
      <c r="I9" s="17">
        <f>HobanRexrode!I26</f>
        <v>8</v>
      </c>
      <c r="J9" s="17">
        <f>HobanRexrode!J26</f>
        <v>5</v>
      </c>
      <c r="K9" s="17">
        <f>HobanRexrode!K26</f>
        <v>1</v>
      </c>
      <c r="L9" s="17">
        <f>HobanRexrode!L26</f>
        <v>0</v>
      </c>
      <c r="M9" s="17">
        <f>HobanRexrode!M26</f>
        <v>1</v>
      </c>
      <c r="N9" s="17">
        <f>HobanRexrode!N26</f>
        <v>3</v>
      </c>
      <c r="O9" s="10">
        <f>HobanRexrode!O26</f>
        <v>0.36842105263157893</v>
      </c>
      <c r="P9" s="10">
        <f>HobanRexrode!P26</f>
        <v>0.32</v>
      </c>
      <c r="Q9" s="10">
        <f>HobanRexrode!Q26</f>
        <v>0.24</v>
      </c>
      <c r="R9" s="17">
        <f>HobanRexrode!R26</f>
        <v>4</v>
      </c>
      <c r="S9" s="17">
        <f>HobanRexrode!S26</f>
        <v>1</v>
      </c>
      <c r="T9" s="17">
        <f>HobanRexrode!T26</f>
        <v>0</v>
      </c>
      <c r="U9" s="17">
        <f>HobanRexrode!U26</f>
        <v>0</v>
      </c>
      <c r="V9" s="17">
        <f>HobanRexrode!V26</f>
        <v>22</v>
      </c>
      <c r="W9" s="10">
        <f t="shared" si="0"/>
        <v>1</v>
      </c>
      <c r="X9" s="16">
        <f t="shared" si="1"/>
        <v>0.26190476190476192</v>
      </c>
    </row>
    <row r="10" spans="1:24" x14ac:dyDescent="0.2">
      <c r="A10" s="14" t="s">
        <v>91</v>
      </c>
      <c r="B10" s="15">
        <f>MastroMazella!B70</f>
        <v>9</v>
      </c>
      <c r="C10" s="15">
        <f>MastroMazella!C70</f>
        <v>3</v>
      </c>
      <c r="D10" s="15">
        <f>MastroMazella!D70</f>
        <v>2</v>
      </c>
      <c r="E10" s="15">
        <f>MastroMazella!E70</f>
        <v>0</v>
      </c>
      <c r="F10" s="15">
        <f>MastroMazella!F70</f>
        <v>0</v>
      </c>
      <c r="G10" s="15">
        <f>MastroMazella!G70</f>
        <v>0</v>
      </c>
      <c r="H10" s="15">
        <f>MastroMazella!H70</f>
        <v>1</v>
      </c>
      <c r="I10" s="15">
        <f>MastroMazella!I70</f>
        <v>3</v>
      </c>
      <c r="J10" s="15">
        <f>MastroMazella!J70</f>
        <v>2</v>
      </c>
      <c r="K10" s="15">
        <f>MastroMazella!K70</f>
        <v>1</v>
      </c>
      <c r="L10" s="15">
        <f>MastroMazella!L70</f>
        <v>0</v>
      </c>
      <c r="M10" s="15">
        <f>MastroMazella!M70</f>
        <v>0</v>
      </c>
      <c r="N10" s="15">
        <f>MastroMazella!N70</f>
        <v>0</v>
      </c>
      <c r="O10" s="10">
        <f>MastroMazella!O70</f>
        <v>0.41666666666666669</v>
      </c>
      <c r="P10" s="10">
        <f>MastroMazella!P70</f>
        <v>0.22222222222222221</v>
      </c>
      <c r="Q10" s="10">
        <f>MastroMazella!Q70</f>
        <v>0.22222222222222221</v>
      </c>
      <c r="R10" s="15">
        <f>MastroMazella!R70</f>
        <v>1</v>
      </c>
      <c r="S10" s="15">
        <f>MastroMazella!S70</f>
        <v>1</v>
      </c>
      <c r="T10" s="15">
        <f>MastroMazella!T70</f>
        <v>0</v>
      </c>
      <c r="U10" s="15">
        <f>MastroMazella!U70</f>
        <v>0</v>
      </c>
      <c r="V10" s="15">
        <f>MastroMazella!V70</f>
        <v>1</v>
      </c>
      <c r="W10" s="10">
        <f t="shared" si="0"/>
        <v>1</v>
      </c>
      <c r="X10" s="16">
        <f t="shared" si="1"/>
        <v>0.33333333333333331</v>
      </c>
    </row>
    <row r="11" spans="1:24" x14ac:dyDescent="0.2">
      <c r="A11" s="14" t="s">
        <v>97</v>
      </c>
      <c r="B11" s="17">
        <f>MastroMazella!B25</f>
        <v>14</v>
      </c>
      <c r="C11" s="17">
        <f>MastroMazella!C25</f>
        <v>3</v>
      </c>
      <c r="D11" s="17">
        <f>MastroMazella!D25</f>
        <v>3</v>
      </c>
      <c r="E11" s="17">
        <f>MastroMazella!E25</f>
        <v>0</v>
      </c>
      <c r="F11" s="17">
        <f>MastroMazella!F25</f>
        <v>0</v>
      </c>
      <c r="G11" s="17">
        <f>MastroMazella!G25</f>
        <v>0</v>
      </c>
      <c r="H11" s="17">
        <f>MastroMazella!H25</f>
        <v>1</v>
      </c>
      <c r="I11" s="17">
        <f>MastroMazella!I25</f>
        <v>4</v>
      </c>
      <c r="J11" s="17">
        <f>MastroMazella!J25</f>
        <v>0</v>
      </c>
      <c r="K11" s="17">
        <f>MastroMazella!K25</f>
        <v>0</v>
      </c>
      <c r="L11" s="17">
        <f>MastroMazella!L25</f>
        <v>0</v>
      </c>
      <c r="M11" s="17">
        <f>MastroMazella!M25</f>
        <v>0</v>
      </c>
      <c r="N11" s="17">
        <f>MastroMazella!N25</f>
        <v>1</v>
      </c>
      <c r="O11" s="10">
        <f>MastroMazella!O25</f>
        <v>0.2857142857142857</v>
      </c>
      <c r="P11" s="10">
        <f>MastroMazella!P25</f>
        <v>0.21428571428571427</v>
      </c>
      <c r="Q11" s="10">
        <f>MastroMazella!Q25</f>
        <v>0.21428571428571427</v>
      </c>
      <c r="R11" s="17">
        <f>MastroMazella!R25</f>
        <v>3</v>
      </c>
      <c r="S11" s="17">
        <f>MastroMazella!S25</f>
        <v>1</v>
      </c>
      <c r="T11" s="17">
        <f>MastroMazella!T25</f>
        <v>1</v>
      </c>
      <c r="U11" s="17">
        <f>MastroMazella!U25</f>
        <v>5</v>
      </c>
      <c r="V11" s="17">
        <f>MastroMazella!V25</f>
        <v>5</v>
      </c>
      <c r="W11" s="31">
        <f t="shared" si="0"/>
        <v>0.90909090909090906</v>
      </c>
      <c r="X11" s="16">
        <f t="shared" si="1"/>
        <v>0.3</v>
      </c>
    </row>
    <row r="12" spans="1:24" x14ac:dyDescent="0.2">
      <c r="A12" s="19" t="str">
        <f>[1]Catchers!A33</f>
        <v>Mac Wilkens</v>
      </c>
      <c r="B12" s="17">
        <f>Catchers!B63</f>
        <v>66</v>
      </c>
      <c r="C12" s="17">
        <f>Catchers!C63</f>
        <v>5</v>
      </c>
      <c r="D12" s="17">
        <f>Catchers!D63</f>
        <v>14</v>
      </c>
      <c r="E12" s="17">
        <f>Catchers!E63</f>
        <v>2</v>
      </c>
      <c r="F12" s="17">
        <f>Catchers!F63</f>
        <v>0</v>
      </c>
      <c r="G12" s="17">
        <f>Catchers!G63</f>
        <v>0</v>
      </c>
      <c r="H12" s="17">
        <f>Catchers!H63</f>
        <v>7</v>
      </c>
      <c r="I12" s="17">
        <f>Catchers!I63</f>
        <v>14</v>
      </c>
      <c r="J12" s="17">
        <f>Catchers!J63</f>
        <v>7</v>
      </c>
      <c r="K12" s="17">
        <f>Catchers!K63</f>
        <v>1</v>
      </c>
      <c r="L12" s="17">
        <f>Catchers!L63</f>
        <v>0</v>
      </c>
      <c r="M12" s="17">
        <f>Catchers!M63</f>
        <v>1</v>
      </c>
      <c r="N12" s="17">
        <f>Catchers!N63</f>
        <v>2</v>
      </c>
      <c r="O12" s="10">
        <f>Catchers!O63</f>
        <v>0.32432432432432434</v>
      </c>
      <c r="P12" s="10">
        <f>Catchers!P63</f>
        <v>0.24242424242424243</v>
      </c>
      <c r="Q12" s="10">
        <f>Catchers!Q63</f>
        <v>0.21212121212121213</v>
      </c>
      <c r="R12" s="17">
        <f>Catchers!R63</f>
        <v>5</v>
      </c>
      <c r="S12" s="17">
        <f>Catchers!S63</f>
        <v>0</v>
      </c>
      <c r="T12" s="17">
        <f>Catchers!T63</f>
        <v>3</v>
      </c>
      <c r="U12" s="17">
        <f>Catchers!U63</f>
        <v>16</v>
      </c>
      <c r="V12" s="17">
        <f>Catchers!V63</f>
        <v>147</v>
      </c>
      <c r="W12" s="31">
        <f t="shared" si="0"/>
        <v>0.98192771084337349</v>
      </c>
      <c r="X12" s="16">
        <f t="shared" si="1"/>
        <v>0.26415094339622641</v>
      </c>
    </row>
    <row r="13" spans="1:24" x14ac:dyDescent="0.2">
      <c r="A13" s="19" t="str">
        <f>[1]GabetHoban!A1</f>
        <v>Sam Gabet</v>
      </c>
      <c r="B13" s="22">
        <f>Gabet!B29</f>
        <v>62</v>
      </c>
      <c r="C13" s="22">
        <f>Gabet!C29</f>
        <v>11</v>
      </c>
      <c r="D13" s="22">
        <f>Gabet!D29</f>
        <v>13</v>
      </c>
      <c r="E13" s="22">
        <f>Gabet!E29</f>
        <v>4</v>
      </c>
      <c r="F13" s="22">
        <f>Gabet!F29</f>
        <v>0</v>
      </c>
      <c r="G13" s="22">
        <f>Gabet!G29</f>
        <v>0</v>
      </c>
      <c r="H13" s="22">
        <f>Gabet!H29</f>
        <v>7</v>
      </c>
      <c r="I13" s="22">
        <f>Gabet!I29</f>
        <v>15</v>
      </c>
      <c r="J13" s="22">
        <f>Gabet!J29</f>
        <v>6</v>
      </c>
      <c r="K13" s="22">
        <f>Gabet!K29</f>
        <v>3</v>
      </c>
      <c r="L13" s="22">
        <f>Gabet!L29</f>
        <v>0</v>
      </c>
      <c r="M13" s="22">
        <f>Gabet!M29</f>
        <v>0</v>
      </c>
      <c r="N13" s="22">
        <f>Gabet!N29</f>
        <v>4</v>
      </c>
      <c r="O13" s="21">
        <f>Gabet!O29</f>
        <v>0.36619718309859156</v>
      </c>
      <c r="P13" s="21">
        <f>Gabet!P29</f>
        <v>0.27419354838709675</v>
      </c>
      <c r="Q13" s="21">
        <f>Gabet!Q29</f>
        <v>0.20967741935483872</v>
      </c>
      <c r="R13" s="22">
        <f>Gabet!R29</f>
        <v>3</v>
      </c>
      <c r="S13" s="22">
        <f>Gabet!S29</f>
        <v>1</v>
      </c>
      <c r="T13" s="22">
        <f>Gabet!T29</f>
        <v>4</v>
      </c>
      <c r="U13" s="22">
        <f>Gabet!U29</f>
        <v>16</v>
      </c>
      <c r="V13" s="22">
        <f>Gabet!V29</f>
        <v>42</v>
      </c>
      <c r="W13" s="31">
        <f t="shared" si="0"/>
        <v>0.93548387096774188</v>
      </c>
      <c r="X13" s="16">
        <f t="shared" si="1"/>
        <v>0.27659574468085107</v>
      </c>
    </row>
    <row r="14" spans="1:24" x14ac:dyDescent="0.2">
      <c r="A14" s="19" t="str">
        <f>[1]Udell!A1</f>
        <v>Corey Udell</v>
      </c>
      <c r="B14" s="20">
        <f>UdellEidem!B28</f>
        <v>53</v>
      </c>
      <c r="C14" s="20">
        <f>UdellEidem!C28</f>
        <v>10</v>
      </c>
      <c r="D14" s="20">
        <f>UdellEidem!D28</f>
        <v>11</v>
      </c>
      <c r="E14" s="20">
        <f>UdellEidem!E28</f>
        <v>0</v>
      </c>
      <c r="F14" s="20">
        <f>UdellEidem!F28</f>
        <v>0</v>
      </c>
      <c r="G14" s="20">
        <f>UdellEidem!G28</f>
        <v>0</v>
      </c>
      <c r="H14" s="20">
        <f>UdellEidem!H28</f>
        <v>8</v>
      </c>
      <c r="I14" s="20">
        <f>UdellEidem!I28</f>
        <v>14</v>
      </c>
      <c r="J14" s="20">
        <f>UdellEidem!J28</f>
        <v>12</v>
      </c>
      <c r="K14" s="20">
        <f>UdellEidem!K28</f>
        <v>1</v>
      </c>
      <c r="L14" s="20">
        <f>UdellEidem!L28</f>
        <v>2</v>
      </c>
      <c r="M14" s="20">
        <f>UdellEidem!M28</f>
        <v>3</v>
      </c>
      <c r="N14" s="20">
        <f>UdellEidem!N28</f>
        <v>1</v>
      </c>
      <c r="O14" s="21">
        <f>UdellEidem!O28</f>
        <v>0.36231884057971014</v>
      </c>
      <c r="P14" s="21">
        <f>UdellEidem!P28</f>
        <v>0.20754716981132076</v>
      </c>
      <c r="Q14" s="21">
        <f>UdellEidem!Q28</f>
        <v>0.20754716981132076</v>
      </c>
      <c r="R14" s="20">
        <f>UdellEidem!R28</f>
        <v>7</v>
      </c>
      <c r="S14" s="20">
        <f>UdellEidem!S28</f>
        <v>0</v>
      </c>
      <c r="T14" s="20">
        <f>UdellEidem!T28</f>
        <v>6</v>
      </c>
      <c r="U14" s="20">
        <f>UdellEidem!U28</f>
        <v>38</v>
      </c>
      <c r="V14" s="20">
        <f>UdellEidem!V28</f>
        <v>28</v>
      </c>
      <c r="W14" s="31">
        <f t="shared" si="0"/>
        <v>0.91666666666666663</v>
      </c>
      <c r="X14" s="16">
        <f t="shared" si="1"/>
        <v>0.26190476190476192</v>
      </c>
    </row>
    <row r="15" spans="1:24" x14ac:dyDescent="0.2">
      <c r="A15" s="19" t="str">
        <f>[1]Hynes!A1</f>
        <v>Will Hynes</v>
      </c>
      <c r="B15" s="22">
        <f>HynesHall!B30</f>
        <v>67</v>
      </c>
      <c r="C15" s="22">
        <f>HynesHall!C30</f>
        <v>6</v>
      </c>
      <c r="D15" s="22">
        <f>HynesHall!D30</f>
        <v>13</v>
      </c>
      <c r="E15" s="22">
        <f>HynesHall!E30</f>
        <v>2</v>
      </c>
      <c r="F15" s="22">
        <f>HynesHall!F30</f>
        <v>0</v>
      </c>
      <c r="G15" s="22">
        <f>HynesHall!G30</f>
        <v>0</v>
      </c>
      <c r="H15" s="22">
        <f>HynesHall!H30</f>
        <v>6</v>
      </c>
      <c r="I15" s="22">
        <f>HynesHall!I30</f>
        <v>21</v>
      </c>
      <c r="J15" s="22">
        <f>HynesHall!J30</f>
        <v>5</v>
      </c>
      <c r="K15" s="22">
        <f>HynesHall!K30</f>
        <v>3</v>
      </c>
      <c r="L15" s="22">
        <f>HynesHall!L30</f>
        <v>0</v>
      </c>
      <c r="M15" s="22">
        <f>HynesHall!M30</f>
        <v>0</v>
      </c>
      <c r="N15" s="22">
        <f>HynesHall!N30</f>
        <v>2</v>
      </c>
      <c r="O15" s="21">
        <f>HynesHall!O30</f>
        <v>0.30666666666666664</v>
      </c>
      <c r="P15" s="21">
        <f>HynesHall!P30</f>
        <v>0.22388059701492538</v>
      </c>
      <c r="Q15" s="21">
        <f>HynesHall!Q30</f>
        <v>0.19402985074626866</v>
      </c>
      <c r="R15" s="22">
        <f>HynesHall!R30</f>
        <v>4</v>
      </c>
      <c r="S15" s="22">
        <f>HynesHall!S30</f>
        <v>1</v>
      </c>
      <c r="T15" s="22">
        <f>HynesHall!T30</f>
        <v>1</v>
      </c>
      <c r="U15" s="22">
        <f>HynesHall!U30</f>
        <v>2</v>
      </c>
      <c r="V15" s="22">
        <f>HynesHall!V30</f>
        <v>37</v>
      </c>
      <c r="W15" s="31">
        <f t="shared" si="0"/>
        <v>0.97499999999999998</v>
      </c>
      <c r="X15" s="16">
        <f t="shared" si="1"/>
        <v>0.28260869565217389</v>
      </c>
    </row>
    <row r="16" spans="1:24" x14ac:dyDescent="0.2">
      <c r="A16" s="19" t="s">
        <v>90</v>
      </c>
      <c r="B16" s="20">
        <f>HoagYesensky!B35</f>
        <v>33</v>
      </c>
      <c r="C16" s="20">
        <f>HoagYesensky!C35</f>
        <v>4</v>
      </c>
      <c r="D16" s="20">
        <f>HoagYesensky!D35</f>
        <v>5</v>
      </c>
      <c r="E16" s="20">
        <f>HoagYesensky!E35</f>
        <v>0</v>
      </c>
      <c r="F16" s="20">
        <f>HoagYesensky!F35</f>
        <v>1</v>
      </c>
      <c r="G16" s="20">
        <f>HoagYesensky!G35</f>
        <v>0</v>
      </c>
      <c r="H16" s="20">
        <f>HoagYesensky!H35</f>
        <v>2</v>
      </c>
      <c r="I16" s="20">
        <f>HoagYesensky!I35</f>
        <v>12</v>
      </c>
      <c r="J16" s="20">
        <f>HoagYesensky!J35</f>
        <v>4</v>
      </c>
      <c r="K16" s="20">
        <f>HoagYesensky!K35</f>
        <v>0</v>
      </c>
      <c r="L16" s="20">
        <f>HoagYesensky!L35</f>
        <v>0</v>
      </c>
      <c r="M16" s="20">
        <f>HoagYesensky!M35</f>
        <v>0</v>
      </c>
      <c r="N16" s="20">
        <f>HoagYesensky!N35</f>
        <v>1</v>
      </c>
      <c r="O16" s="21">
        <f>HoagYesensky!O35</f>
        <v>0.27027027027027029</v>
      </c>
      <c r="P16" s="21">
        <f>HoagYesensky!P35</f>
        <v>0.21212121212121213</v>
      </c>
      <c r="Q16" s="21">
        <f>HoagYesensky!Q35</f>
        <v>0.15151515151515152</v>
      </c>
      <c r="R16" s="20">
        <f>HoagYesensky!R35</f>
        <v>0</v>
      </c>
      <c r="S16" s="20">
        <f>HoagYesensky!S35</f>
        <v>1</v>
      </c>
      <c r="T16" s="20">
        <f>HoagYesensky!T35</f>
        <v>3</v>
      </c>
      <c r="U16" s="20">
        <f>HoagYesensky!U35</f>
        <v>7</v>
      </c>
      <c r="V16" s="20">
        <f>HoagYesensky!V35</f>
        <v>35</v>
      </c>
      <c r="W16" s="31">
        <f t="shared" si="0"/>
        <v>0.93333333333333335</v>
      </c>
      <c r="X16" s="16">
        <f t="shared" si="1"/>
        <v>0.23809523809523808</v>
      </c>
    </row>
    <row r="17" spans="1:24" x14ac:dyDescent="0.2">
      <c r="A17" s="19" t="s">
        <v>122</v>
      </c>
      <c r="B17" s="20">
        <f>Catchers!B94</f>
        <v>8</v>
      </c>
      <c r="C17" s="20">
        <f>Catchers!C94</f>
        <v>1</v>
      </c>
      <c r="D17" s="20">
        <f>Catchers!D94</f>
        <v>0</v>
      </c>
      <c r="E17" s="20">
        <f>Catchers!E94</f>
        <v>0</v>
      </c>
      <c r="F17" s="20">
        <f>Catchers!F94</f>
        <v>0</v>
      </c>
      <c r="G17" s="20">
        <f>Catchers!G94</f>
        <v>0</v>
      </c>
      <c r="H17" s="20">
        <f>Catchers!H94</f>
        <v>0</v>
      </c>
      <c r="I17" s="20">
        <f>Catchers!I94</f>
        <v>1</v>
      </c>
      <c r="J17" s="20">
        <f>Catchers!J94</f>
        <v>1</v>
      </c>
      <c r="K17" s="20">
        <f>Catchers!K94</f>
        <v>0</v>
      </c>
      <c r="L17" s="20">
        <f>Catchers!L94</f>
        <v>0</v>
      </c>
      <c r="M17" s="20">
        <f>Catchers!M94</f>
        <v>0</v>
      </c>
      <c r="N17" s="20">
        <f>Catchers!N94</f>
        <v>0</v>
      </c>
      <c r="O17" s="21">
        <f>Catchers!O94</f>
        <v>0.1111111111111111</v>
      </c>
      <c r="P17" s="21">
        <f>Catchers!P94</f>
        <v>0</v>
      </c>
      <c r="Q17" s="21">
        <f>Catchers!Q94</f>
        <v>0</v>
      </c>
      <c r="R17" s="20">
        <f>Catchers!S94</f>
        <v>0</v>
      </c>
      <c r="S17" s="20">
        <f>Catchers!T94</f>
        <v>0</v>
      </c>
      <c r="T17" s="20">
        <f>Catchers!T94</f>
        <v>0</v>
      </c>
      <c r="U17" s="20">
        <f>Catchers!U94</f>
        <v>3</v>
      </c>
      <c r="V17" s="20">
        <f>Catchers!V94</f>
        <v>14</v>
      </c>
      <c r="W17" s="21">
        <f>(U17+V17)/(T17+U17+V17)</f>
        <v>1</v>
      </c>
      <c r="X17" s="21">
        <f t="shared" si="1"/>
        <v>0</v>
      </c>
    </row>
    <row r="18" spans="1:24" x14ac:dyDescent="0.2">
      <c r="A18" s="19" t="s">
        <v>100</v>
      </c>
      <c r="B18" s="20">
        <f>WilesNoell!B27</f>
        <v>7</v>
      </c>
      <c r="C18" s="20">
        <f>WilesNoell!C27</f>
        <v>1</v>
      </c>
      <c r="D18" s="20">
        <f>WilesNoell!D27</f>
        <v>0</v>
      </c>
      <c r="E18" s="20">
        <f>WilesNoell!E27</f>
        <v>0</v>
      </c>
      <c r="F18" s="20">
        <f>WilesNoell!F27</f>
        <v>0</v>
      </c>
      <c r="G18" s="20">
        <f>WilesNoell!G27</f>
        <v>0</v>
      </c>
      <c r="H18" s="20">
        <f>WilesNoell!H27</f>
        <v>0</v>
      </c>
      <c r="I18" s="20">
        <f>WilesNoell!I27</f>
        <v>5</v>
      </c>
      <c r="J18" s="20">
        <f>WilesNoell!J27</f>
        <v>0</v>
      </c>
      <c r="K18" s="20">
        <f>WilesNoell!K27</f>
        <v>0</v>
      </c>
      <c r="L18" s="20">
        <f>WilesNoell!L27</f>
        <v>0</v>
      </c>
      <c r="M18" s="20">
        <f>WilesNoell!M27</f>
        <v>0</v>
      </c>
      <c r="N18" s="20">
        <f>WilesNoell!N27</f>
        <v>0</v>
      </c>
      <c r="O18" s="21">
        <f>WilesNoell!O27</f>
        <v>0</v>
      </c>
      <c r="P18" s="21">
        <f>WilesNoell!P27</f>
        <v>0</v>
      </c>
      <c r="Q18" s="21">
        <f>WilesNoell!Q27</f>
        <v>0</v>
      </c>
      <c r="R18" s="20">
        <f>WilesNoell!R27</f>
        <v>0</v>
      </c>
      <c r="S18" s="20">
        <f>WilesNoell!S27</f>
        <v>0</v>
      </c>
      <c r="T18" s="20">
        <f>WilesNoell!T27</f>
        <v>0</v>
      </c>
      <c r="U18" s="20">
        <f>WilesNoell!U27</f>
        <v>8</v>
      </c>
      <c r="V18" s="20">
        <f>WilesNoell!V27</f>
        <v>5</v>
      </c>
      <c r="W18" s="21">
        <f>(U18+V18)/(T18+U18+V18)</f>
        <v>1</v>
      </c>
      <c r="X18" s="16">
        <f t="shared" si="1"/>
        <v>0</v>
      </c>
    </row>
    <row r="19" spans="1:24" x14ac:dyDescent="0.2">
      <c r="A19" s="19" t="s">
        <v>131</v>
      </c>
      <c r="B19" s="22">
        <f>HobanRexrode!B56</f>
        <v>2</v>
      </c>
      <c r="C19" s="22">
        <f>HobanRexrode!C56</f>
        <v>1</v>
      </c>
      <c r="D19" s="22">
        <f>HobanRexrode!D56</f>
        <v>0</v>
      </c>
      <c r="E19" s="22">
        <f>HobanRexrode!E56</f>
        <v>0</v>
      </c>
      <c r="F19" s="22">
        <f>HobanRexrode!F56</f>
        <v>0</v>
      </c>
      <c r="G19" s="22">
        <f>HobanRexrode!G56</f>
        <v>0</v>
      </c>
      <c r="H19" s="22">
        <f>HobanRexrode!H56</f>
        <v>1</v>
      </c>
      <c r="I19" s="22">
        <f>HobanRexrode!I56</f>
        <v>0</v>
      </c>
      <c r="J19" s="22">
        <f>HobanRexrode!J56</f>
        <v>0</v>
      </c>
      <c r="K19" s="22">
        <f>HobanRexrode!K56</f>
        <v>0</v>
      </c>
      <c r="L19" s="22">
        <f>HobanRexrode!L56</f>
        <v>0</v>
      </c>
      <c r="M19" s="22">
        <f>HobanRexrode!M56</f>
        <v>0</v>
      </c>
      <c r="N19" s="22">
        <f>HobanRexrode!N56</f>
        <v>1</v>
      </c>
      <c r="O19" s="21">
        <f>HobanRexrode!O56</f>
        <v>0.5</v>
      </c>
      <c r="P19" s="21">
        <f>HobanRexrode!P56</f>
        <v>0</v>
      </c>
      <c r="Q19" s="21">
        <f>HobanRexrode!Q56</f>
        <v>0</v>
      </c>
      <c r="R19" s="22">
        <f>HobanRexrode!R56</f>
        <v>1</v>
      </c>
      <c r="S19" s="22">
        <f>HobanRexrode!S56</f>
        <v>0</v>
      </c>
      <c r="T19" s="22">
        <f>HobanRexrode!T56</f>
        <v>0</v>
      </c>
      <c r="U19" s="22">
        <f>HobanRexrode!U56</f>
        <v>2</v>
      </c>
      <c r="V19" s="22">
        <f>HobanRexrode!V56</f>
        <v>2</v>
      </c>
      <c r="W19" s="21">
        <f>(U19+V19)/(T19+U19+V19)</f>
        <v>1</v>
      </c>
      <c r="X19" s="16">
        <f t="shared" si="1"/>
        <v>0</v>
      </c>
    </row>
    <row r="20" spans="1:24" x14ac:dyDescent="0.2">
      <c r="A20" s="19" t="s">
        <v>130</v>
      </c>
      <c r="B20" s="20">
        <f>UdellEidem!B58</f>
        <v>0</v>
      </c>
      <c r="C20" s="20">
        <f>UdellEidem!C58</f>
        <v>4</v>
      </c>
      <c r="D20" s="20">
        <f>UdellEidem!D58</f>
        <v>0</v>
      </c>
      <c r="E20" s="20">
        <f>UdellEidem!E58</f>
        <v>0</v>
      </c>
      <c r="F20" s="20">
        <f>UdellEidem!F58</f>
        <v>0</v>
      </c>
      <c r="G20" s="20">
        <f>UdellEidem!G58</f>
        <v>0</v>
      </c>
      <c r="H20" s="20">
        <f>UdellEidem!H58</f>
        <v>0</v>
      </c>
      <c r="I20" s="20">
        <f>UdellEidem!I58</f>
        <v>0</v>
      </c>
      <c r="J20" s="20">
        <f>UdellEidem!J58</f>
        <v>2</v>
      </c>
      <c r="K20" s="20">
        <f>UdellEidem!K58</f>
        <v>0</v>
      </c>
      <c r="L20" s="20">
        <f>UdellEidem!L58</f>
        <v>0</v>
      </c>
      <c r="M20" s="20">
        <f>UdellEidem!M58</f>
        <v>0</v>
      </c>
      <c r="N20" s="20">
        <f>UdellEidem!N58</f>
        <v>0</v>
      </c>
      <c r="O20" s="21">
        <f>UdellEidem!O58</f>
        <v>1</v>
      </c>
      <c r="P20" s="21" t="e">
        <f>UdellEidem!P58</f>
        <v>#DIV/0!</v>
      </c>
      <c r="Q20" s="21" t="e">
        <f>UdellEidem!Q58</f>
        <v>#DIV/0!</v>
      </c>
      <c r="R20" s="20">
        <f>UdellEidem!R58</f>
        <v>2</v>
      </c>
      <c r="S20" s="20">
        <f>UdellEidem!S58</f>
        <v>0</v>
      </c>
      <c r="T20" s="20">
        <f>UdellEidem!T58</f>
        <v>0</v>
      </c>
      <c r="U20" s="20">
        <f>UdellEidem!U58</f>
        <v>0</v>
      </c>
      <c r="V20" s="20">
        <f>UdellEidem!V58</f>
        <v>0</v>
      </c>
      <c r="W20" s="20" t="e">
        <f>UdellEidem!W58</f>
        <v>#DIV/0!</v>
      </c>
      <c r="X20" s="20" t="e">
        <f>UdellEidem!W58</f>
        <v>#DIV/0!</v>
      </c>
    </row>
    <row r="21" spans="1:24" x14ac:dyDescent="0.2">
      <c r="A21" s="19" t="s">
        <v>94</v>
      </c>
      <c r="B21" s="17">
        <f>DeMaioMitchell!B64</f>
        <v>2</v>
      </c>
      <c r="C21" s="17">
        <f>DeMaioMitchell!C64</f>
        <v>0</v>
      </c>
      <c r="D21" s="17">
        <f>DeMaioMitchell!D64</f>
        <v>0</v>
      </c>
      <c r="E21" s="17">
        <f>DeMaioMitchell!E64</f>
        <v>0</v>
      </c>
      <c r="F21" s="17">
        <f>DeMaioMitchell!F64</f>
        <v>0</v>
      </c>
      <c r="G21" s="17">
        <f>DeMaioMitchell!G64</f>
        <v>0</v>
      </c>
      <c r="H21" s="17">
        <f>DeMaioMitchell!H64</f>
        <v>0</v>
      </c>
      <c r="I21" s="17">
        <f>DeMaioMitchell!I64</f>
        <v>1</v>
      </c>
      <c r="J21" s="17">
        <f>DeMaioMitchell!J64</f>
        <v>0</v>
      </c>
      <c r="K21" s="17">
        <f>DeMaioMitchell!K64</f>
        <v>0</v>
      </c>
      <c r="L21" s="17">
        <f>DeMaioMitchell!L64</f>
        <v>0</v>
      </c>
      <c r="M21" s="17">
        <f>DeMaioMitchell!M64</f>
        <v>0</v>
      </c>
      <c r="N21" s="17">
        <f>DeMaioMitchell!N64</f>
        <v>0</v>
      </c>
      <c r="O21" s="10">
        <f>DeMaioMitchell!O64</f>
        <v>0</v>
      </c>
      <c r="P21" s="10">
        <f>DeMaioMitchell!P64</f>
        <v>0</v>
      </c>
      <c r="Q21" s="10">
        <f>DeMaioMitchell!Q64</f>
        <v>0</v>
      </c>
      <c r="R21" s="17">
        <f>DeMaioMitchell!R64</f>
        <v>0</v>
      </c>
      <c r="S21" s="17">
        <f>DeMaioMitchell!S64</f>
        <v>0</v>
      </c>
      <c r="T21" s="17">
        <f>DeMaioMitchell!T64</f>
        <v>0</v>
      </c>
      <c r="U21" s="17">
        <f>DeMaioMitchell!U64</f>
        <v>0</v>
      </c>
      <c r="V21" s="17">
        <f>DeMaioMitchell!V64</f>
        <v>2</v>
      </c>
      <c r="W21" s="10">
        <f>(U21+V21)/(T21+U21+V21)</f>
        <v>1</v>
      </c>
      <c r="X21" s="10">
        <f>(D21-G21)/(B21-I21-G21+M21)</f>
        <v>0</v>
      </c>
    </row>
    <row r="22" spans="1:24" x14ac:dyDescent="0.2">
      <c r="A22" s="19" t="s">
        <v>132</v>
      </c>
      <c r="B22" s="17">
        <f>HynesHall!B48</f>
        <v>0</v>
      </c>
      <c r="C22" s="17">
        <f>HynesHall!C48</f>
        <v>1</v>
      </c>
      <c r="D22" s="17">
        <f>HynesHall!D48</f>
        <v>0</v>
      </c>
      <c r="E22" s="17">
        <f>HynesHall!E48</f>
        <v>0</v>
      </c>
      <c r="F22" s="17">
        <f>HynesHall!F48</f>
        <v>0</v>
      </c>
      <c r="G22" s="17">
        <f>HynesHall!G48</f>
        <v>0</v>
      </c>
      <c r="H22" s="17">
        <f>HynesHall!H48</f>
        <v>0</v>
      </c>
      <c r="I22" s="17">
        <f>HynesHall!I48</f>
        <v>0</v>
      </c>
      <c r="J22" s="17">
        <f>HynesHall!J48</f>
        <v>0</v>
      </c>
      <c r="K22" s="17">
        <f>HynesHall!K48</f>
        <v>0</v>
      </c>
      <c r="L22" s="17">
        <f>HynesHall!L48</f>
        <v>0</v>
      </c>
      <c r="M22" s="17">
        <f>HynesHall!M48</f>
        <v>0</v>
      </c>
      <c r="N22" s="17">
        <f>HynesHall!N48</f>
        <v>0</v>
      </c>
      <c r="O22" s="17" t="e">
        <f>HynesHall!O48</f>
        <v>#DIV/0!</v>
      </c>
      <c r="P22" s="17" t="e">
        <f>HynesHall!P48</f>
        <v>#DIV/0!</v>
      </c>
      <c r="Q22" s="17" t="e">
        <f>HynesHall!Q48</f>
        <v>#DIV/0!</v>
      </c>
      <c r="R22" s="17">
        <f>HynesHall!R48</f>
        <v>0</v>
      </c>
      <c r="S22" s="17">
        <f>HynesHall!S48</f>
        <v>0</v>
      </c>
      <c r="T22" s="17">
        <f>HynesHall!T48</f>
        <v>0</v>
      </c>
      <c r="U22" s="17">
        <f>HynesHall!U48</f>
        <v>0</v>
      </c>
      <c r="V22" s="17">
        <f>HynesHall!V48</f>
        <v>2</v>
      </c>
      <c r="W22" s="17" t="e">
        <f>HynesHall!X48</f>
        <v>#DIV/0!</v>
      </c>
      <c r="X22" s="17">
        <f>HynesHall!Y48</f>
        <v>0</v>
      </c>
    </row>
    <row r="23" spans="1:24" x14ac:dyDescent="0.2">
      <c r="A23" s="19" t="s">
        <v>107</v>
      </c>
      <c r="B23" s="20">
        <v>0</v>
      </c>
      <c r="C23" s="20">
        <v>1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/>
      <c r="P23" s="21"/>
      <c r="Q23" s="21"/>
      <c r="R23" s="20"/>
      <c r="S23" s="20"/>
      <c r="T23" s="20"/>
      <c r="U23" s="20"/>
      <c r="V23" s="20"/>
      <c r="W23" s="161"/>
      <c r="X23" s="16"/>
    </row>
    <row r="24" spans="1:24" x14ac:dyDescent="0.2">
      <c r="A24" s="19" t="s">
        <v>156</v>
      </c>
      <c r="B24" s="20">
        <v>0</v>
      </c>
      <c r="C24" s="20">
        <v>1</v>
      </c>
      <c r="D24" s="20">
        <v>0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1"/>
      <c r="P24" s="21"/>
      <c r="Q24" s="21"/>
      <c r="R24" s="20">
        <v>1</v>
      </c>
      <c r="S24" s="20"/>
      <c r="T24" s="20"/>
      <c r="U24" s="20"/>
      <c r="V24" s="20"/>
      <c r="W24" s="161"/>
      <c r="X24" s="16"/>
    </row>
    <row r="25" spans="1:24" x14ac:dyDescent="0.2">
      <c r="A25" s="19" t="s">
        <v>111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1"/>
      <c r="P25" s="21"/>
      <c r="Q25" s="21"/>
      <c r="R25" s="20"/>
      <c r="S25" s="20"/>
      <c r="T25" s="20"/>
      <c r="U25" s="20"/>
      <c r="V25" s="20">
        <v>1</v>
      </c>
      <c r="W25" s="161"/>
      <c r="X25" s="16"/>
    </row>
    <row r="26" spans="1:24" x14ac:dyDescent="0.2">
      <c r="A26" s="23" t="s">
        <v>27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24"/>
      <c r="P26" s="24"/>
      <c r="Q26" s="24"/>
      <c r="R26" s="7">
        <f>Griesemer!R34</f>
        <v>0</v>
      </c>
      <c r="S26" s="7">
        <f>Griesemer!S34</f>
        <v>0</v>
      </c>
      <c r="T26" s="7">
        <f>Griesemer!T34</f>
        <v>0</v>
      </c>
      <c r="U26" s="7">
        <v>3</v>
      </c>
      <c r="V26" s="7">
        <v>1</v>
      </c>
      <c r="W26" s="31">
        <f>(U26+V26)/(T26+U26+V26)</f>
        <v>1</v>
      </c>
      <c r="X26" s="16" t="e">
        <f>(D26-G26)/(B26-I26-G26+M26)</f>
        <v>#DIV/0!</v>
      </c>
    </row>
    <row r="27" spans="1:24" x14ac:dyDescent="0.2">
      <c r="A27" s="25" t="s">
        <v>28</v>
      </c>
      <c r="B27" s="26">
        <f t="shared" ref="B27:N27" si="2">SUM(B4:B26)</f>
        <v>674</v>
      </c>
      <c r="C27" s="26">
        <f t="shared" si="2"/>
        <v>107</v>
      </c>
      <c r="D27" s="26">
        <f t="shared" si="2"/>
        <v>157</v>
      </c>
      <c r="E27" s="26">
        <f t="shared" si="2"/>
        <v>25</v>
      </c>
      <c r="F27" s="26">
        <f t="shared" si="2"/>
        <v>3</v>
      </c>
      <c r="G27" s="26">
        <f t="shared" si="2"/>
        <v>1</v>
      </c>
      <c r="H27" s="26">
        <f t="shared" si="2"/>
        <v>73</v>
      </c>
      <c r="I27" s="26">
        <f t="shared" si="2"/>
        <v>161</v>
      </c>
      <c r="J27" s="26">
        <f t="shared" si="2"/>
        <v>101</v>
      </c>
      <c r="K27" s="26">
        <f t="shared" si="2"/>
        <v>20</v>
      </c>
      <c r="L27" s="26">
        <f t="shared" si="2"/>
        <v>2</v>
      </c>
      <c r="M27" s="26">
        <f t="shared" si="2"/>
        <v>6</v>
      </c>
      <c r="N27" s="26">
        <f t="shared" si="2"/>
        <v>27</v>
      </c>
      <c r="O27" s="12">
        <f>(D27+J27+K27)/(B27+J27+K27+M27)</f>
        <v>0.34706616729088641</v>
      </c>
      <c r="P27" s="12">
        <v>0.28299999999999997</v>
      </c>
      <c r="Q27" s="12">
        <f>D27/B27</f>
        <v>0.23293768545994065</v>
      </c>
      <c r="R27" s="26">
        <f>SUM(R4:R26)</f>
        <v>56</v>
      </c>
      <c r="S27" s="26">
        <f>SUM(S4:S26)</f>
        <v>14</v>
      </c>
      <c r="T27" s="26">
        <f>SUM(T4:T26)</f>
        <v>36</v>
      </c>
      <c r="U27" s="26">
        <f>SUM(U4:U26)</f>
        <v>181</v>
      </c>
      <c r="V27" s="26">
        <f>SUM(V4:V26)</f>
        <v>522</v>
      </c>
      <c r="W27" s="21">
        <f>(U27+V27)/(T27+U27+V27)</f>
        <v>0.95128552097428953</v>
      </c>
      <c r="X27" s="13"/>
    </row>
    <row r="28" spans="1:24" x14ac:dyDescent="0.2">
      <c r="A28" s="27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0"/>
      <c r="P28" s="10"/>
      <c r="Q28" s="10"/>
      <c r="R28" s="15"/>
      <c r="S28" s="15"/>
      <c r="T28" s="15"/>
      <c r="U28" s="15"/>
      <c r="V28" s="15"/>
      <c r="W28" s="10"/>
      <c r="X28" s="16"/>
    </row>
    <row r="29" spans="1:24" x14ac:dyDescent="0.2">
      <c r="A29" s="28"/>
      <c r="B29" s="7" t="s">
        <v>2</v>
      </c>
      <c r="C29" s="7" t="s">
        <v>3</v>
      </c>
      <c r="D29" s="7" t="s">
        <v>4</v>
      </c>
      <c r="E29" s="7" t="s">
        <v>5</v>
      </c>
      <c r="F29" s="7" t="s">
        <v>6</v>
      </c>
      <c r="G29" s="7" t="s">
        <v>7</v>
      </c>
      <c r="H29" s="7" t="s">
        <v>8</v>
      </c>
      <c r="I29" s="7" t="s">
        <v>9</v>
      </c>
      <c r="J29" s="7" t="s">
        <v>10</v>
      </c>
      <c r="K29" s="7" t="s">
        <v>11</v>
      </c>
      <c r="L29" s="7" t="s">
        <v>12</v>
      </c>
      <c r="M29" s="7" t="s">
        <v>13</v>
      </c>
      <c r="N29" s="7" t="s">
        <v>14</v>
      </c>
      <c r="O29" s="7" t="s">
        <v>15</v>
      </c>
      <c r="P29" s="7"/>
      <c r="Q29" s="7" t="s">
        <v>17</v>
      </c>
      <c r="R29" s="7" t="s">
        <v>18</v>
      </c>
      <c r="S29" s="7" t="s">
        <v>19</v>
      </c>
      <c r="T29" s="7" t="s">
        <v>20</v>
      </c>
      <c r="U29" s="7" t="s">
        <v>21</v>
      </c>
      <c r="V29" s="7" t="s">
        <v>22</v>
      </c>
      <c r="W29" s="8" t="s">
        <v>23</v>
      </c>
      <c r="X29" s="9" t="s">
        <v>24</v>
      </c>
    </row>
    <row r="30" spans="1:24" x14ac:dyDescent="0.2">
      <c r="A30" s="29" t="s">
        <v>79</v>
      </c>
      <c r="B30" s="22">
        <f t="shared" ref="B30:Q30" si="3">B27</f>
        <v>674</v>
      </c>
      <c r="C30" s="22">
        <f t="shared" si="3"/>
        <v>107</v>
      </c>
      <c r="D30" s="22">
        <f t="shared" si="3"/>
        <v>157</v>
      </c>
      <c r="E30" s="22">
        <f t="shared" si="3"/>
        <v>25</v>
      </c>
      <c r="F30" s="22">
        <f t="shared" si="3"/>
        <v>3</v>
      </c>
      <c r="G30" s="22">
        <f t="shared" si="3"/>
        <v>1</v>
      </c>
      <c r="H30" s="22">
        <f t="shared" si="3"/>
        <v>73</v>
      </c>
      <c r="I30" s="22">
        <f t="shared" si="3"/>
        <v>161</v>
      </c>
      <c r="J30" s="22">
        <f t="shared" si="3"/>
        <v>101</v>
      </c>
      <c r="K30" s="22">
        <f t="shared" si="3"/>
        <v>20</v>
      </c>
      <c r="L30" s="22">
        <f t="shared" si="3"/>
        <v>2</v>
      </c>
      <c r="M30" s="22">
        <f t="shared" si="3"/>
        <v>6</v>
      </c>
      <c r="N30" s="22">
        <f t="shared" si="3"/>
        <v>27</v>
      </c>
      <c r="O30" s="21">
        <f t="shared" si="3"/>
        <v>0.34706616729088641</v>
      </c>
      <c r="P30" s="21"/>
      <c r="Q30" s="21">
        <f t="shared" si="3"/>
        <v>0.23293768545994065</v>
      </c>
      <c r="R30" s="22">
        <f>R27</f>
        <v>56</v>
      </c>
      <c r="S30" s="22">
        <f>S27</f>
        <v>14</v>
      </c>
      <c r="T30" s="22">
        <f>T27</f>
        <v>36</v>
      </c>
      <c r="U30" s="22">
        <f>U27</f>
        <v>181</v>
      </c>
      <c r="V30" s="22">
        <f>V27</f>
        <v>522</v>
      </c>
      <c r="W30" s="31">
        <f t="shared" ref="W30:W36" si="4">(U30+V30)/(T30+U30+V30)</f>
        <v>0.95128552097428953</v>
      </c>
      <c r="X30" s="16">
        <f t="shared" ref="X30:X41" si="5">(D30-G30)/(B30-I30-G30+M30)</f>
        <v>0.30115830115830117</v>
      </c>
    </row>
    <row r="31" spans="1:24" x14ac:dyDescent="0.2">
      <c r="A31" s="29" t="s">
        <v>29</v>
      </c>
      <c r="B31" s="22">
        <v>244</v>
      </c>
      <c r="C31" s="22">
        <v>35</v>
      </c>
      <c r="D31" s="22">
        <v>56</v>
      </c>
      <c r="E31" s="22">
        <v>7</v>
      </c>
      <c r="F31" s="22">
        <v>3</v>
      </c>
      <c r="G31" s="22">
        <f>G27</f>
        <v>1</v>
      </c>
      <c r="H31" s="22">
        <v>23</v>
      </c>
      <c r="I31" s="22">
        <v>82</v>
      </c>
      <c r="J31" s="22">
        <v>37</v>
      </c>
      <c r="K31" s="22">
        <v>6</v>
      </c>
      <c r="L31" s="22">
        <f>L27</f>
        <v>2</v>
      </c>
      <c r="M31" s="22">
        <v>3</v>
      </c>
      <c r="N31" s="22">
        <v>3</v>
      </c>
      <c r="O31" s="30">
        <f t="shared" ref="O31:O37" si="6">(D31+J31+K31)/(B31+J31+K31+M31)</f>
        <v>0.3413793103448276</v>
      </c>
      <c r="P31" s="187"/>
      <c r="Q31" s="11">
        <f t="shared" ref="Q31:Q37" si="7">D31/B31</f>
        <v>0.22950819672131148</v>
      </c>
      <c r="R31" s="22">
        <v>18</v>
      </c>
      <c r="S31" s="22">
        <v>9</v>
      </c>
      <c r="T31" s="22">
        <v>20</v>
      </c>
      <c r="U31" s="22">
        <v>80</v>
      </c>
      <c r="V31" s="22">
        <v>183</v>
      </c>
      <c r="W31" s="31">
        <f t="shared" si="4"/>
        <v>0.92932862190812726</v>
      </c>
      <c r="X31" s="16">
        <f t="shared" si="5"/>
        <v>0.33536585365853661</v>
      </c>
    </row>
    <row r="32" spans="1:24" x14ac:dyDescent="0.2">
      <c r="A32" s="29" t="s">
        <v>30</v>
      </c>
      <c r="B32" s="22">
        <v>708</v>
      </c>
      <c r="C32" s="22">
        <v>155</v>
      </c>
      <c r="D32" s="22">
        <v>190</v>
      </c>
      <c r="E32" s="22">
        <v>35</v>
      </c>
      <c r="F32" s="22">
        <v>5</v>
      </c>
      <c r="G32" s="22">
        <v>8</v>
      </c>
      <c r="H32" s="22">
        <v>119</v>
      </c>
      <c r="I32" s="22">
        <v>162</v>
      </c>
      <c r="J32" s="22">
        <v>109</v>
      </c>
      <c r="K32" s="22">
        <v>28</v>
      </c>
      <c r="L32" s="22">
        <v>1</v>
      </c>
      <c r="M32" s="22">
        <v>14</v>
      </c>
      <c r="N32" s="22">
        <v>30</v>
      </c>
      <c r="O32" s="32">
        <f t="shared" si="6"/>
        <v>0.38067520372526192</v>
      </c>
      <c r="P32" s="32"/>
      <c r="Q32" s="32">
        <f t="shared" si="7"/>
        <v>0.26836158192090398</v>
      </c>
      <c r="R32" s="22">
        <v>61</v>
      </c>
      <c r="S32" s="22">
        <v>18</v>
      </c>
      <c r="T32" s="22">
        <v>44</v>
      </c>
      <c r="U32" s="22">
        <v>182</v>
      </c>
      <c r="V32" s="22">
        <v>517</v>
      </c>
      <c r="W32" s="31">
        <f t="shared" si="4"/>
        <v>0.94078061911170929</v>
      </c>
      <c r="X32" s="16">
        <f t="shared" si="5"/>
        <v>0.32971014492753625</v>
      </c>
    </row>
    <row r="33" spans="1:24" x14ac:dyDescent="0.2">
      <c r="A33" s="33" t="s">
        <v>31</v>
      </c>
      <c r="B33" s="34">
        <v>849</v>
      </c>
      <c r="C33" s="34">
        <v>223</v>
      </c>
      <c r="D33" s="34">
        <v>264</v>
      </c>
      <c r="E33" s="34">
        <v>57</v>
      </c>
      <c r="F33" s="34">
        <v>9</v>
      </c>
      <c r="G33" s="34">
        <v>12</v>
      </c>
      <c r="H33" s="34">
        <v>168</v>
      </c>
      <c r="I33" s="34">
        <v>209</v>
      </c>
      <c r="J33" s="34">
        <v>170</v>
      </c>
      <c r="K33" s="34">
        <v>40</v>
      </c>
      <c r="L33" s="34">
        <v>14</v>
      </c>
      <c r="M33" s="34">
        <v>5</v>
      </c>
      <c r="N33" s="34">
        <v>34</v>
      </c>
      <c r="O33" s="30">
        <f t="shared" si="6"/>
        <v>0.44548872180451127</v>
      </c>
      <c r="P33" s="30"/>
      <c r="Q33" s="30">
        <f t="shared" si="7"/>
        <v>0.31095406360424027</v>
      </c>
      <c r="R33" s="34">
        <v>44</v>
      </c>
      <c r="S33" s="34">
        <v>24</v>
      </c>
      <c r="T33" s="34">
        <v>39</v>
      </c>
      <c r="U33" s="34">
        <v>224</v>
      </c>
      <c r="V33" s="34">
        <v>570</v>
      </c>
      <c r="W33" s="30">
        <f t="shared" si="4"/>
        <v>0.95318127250900364</v>
      </c>
      <c r="X33" s="16">
        <f t="shared" si="5"/>
        <v>0.3981042654028436</v>
      </c>
    </row>
    <row r="34" spans="1:24" x14ac:dyDescent="0.2">
      <c r="A34" s="35" t="s">
        <v>32</v>
      </c>
      <c r="B34" s="36">
        <v>701</v>
      </c>
      <c r="C34" s="36">
        <v>182</v>
      </c>
      <c r="D34" s="36">
        <v>201</v>
      </c>
      <c r="E34" s="36">
        <v>30</v>
      </c>
      <c r="F34" s="36">
        <v>8</v>
      </c>
      <c r="G34" s="36">
        <v>3</v>
      </c>
      <c r="H34" s="36">
        <v>137</v>
      </c>
      <c r="I34" s="36">
        <v>155</v>
      </c>
      <c r="J34" s="36">
        <v>141</v>
      </c>
      <c r="K34" s="36">
        <v>39</v>
      </c>
      <c r="L34" s="36">
        <v>9</v>
      </c>
      <c r="M34" s="36">
        <v>6</v>
      </c>
      <c r="N34" s="36">
        <v>22</v>
      </c>
      <c r="O34" s="11">
        <f t="shared" si="6"/>
        <v>0.4295377677564825</v>
      </c>
      <c r="P34" s="11"/>
      <c r="Q34" s="11">
        <f t="shared" si="7"/>
        <v>0.28673323823109842</v>
      </c>
      <c r="R34" s="36">
        <v>73</v>
      </c>
      <c r="S34" s="36">
        <v>23</v>
      </c>
      <c r="T34" s="36">
        <v>39</v>
      </c>
      <c r="U34" s="36">
        <v>154</v>
      </c>
      <c r="V34" s="36">
        <v>490</v>
      </c>
      <c r="W34" s="37">
        <f t="shared" si="4"/>
        <v>0.94289897510980969</v>
      </c>
      <c r="X34" s="16">
        <f t="shared" si="5"/>
        <v>0.36065573770491804</v>
      </c>
    </row>
    <row r="35" spans="1:24" x14ac:dyDescent="0.2">
      <c r="A35" s="27" t="s">
        <v>33</v>
      </c>
      <c r="B35" s="17">
        <v>772</v>
      </c>
      <c r="C35" s="17">
        <v>118</v>
      </c>
      <c r="D35" s="17">
        <v>196</v>
      </c>
      <c r="E35" s="17">
        <v>30</v>
      </c>
      <c r="F35" s="17">
        <v>1</v>
      </c>
      <c r="G35" s="17">
        <v>1</v>
      </c>
      <c r="H35" s="17">
        <v>101</v>
      </c>
      <c r="I35" s="17">
        <v>188</v>
      </c>
      <c r="J35" s="17">
        <v>104</v>
      </c>
      <c r="K35" s="17">
        <v>34</v>
      </c>
      <c r="L35" s="17">
        <v>12</v>
      </c>
      <c r="M35" s="17">
        <v>9</v>
      </c>
      <c r="N35" s="17">
        <v>25</v>
      </c>
      <c r="O35" s="10">
        <f t="shared" si="6"/>
        <v>0.3634385201305767</v>
      </c>
      <c r="P35" s="10"/>
      <c r="Q35" s="10">
        <f t="shared" si="7"/>
        <v>0.25388601036269431</v>
      </c>
      <c r="R35" s="17">
        <v>70</v>
      </c>
      <c r="S35" s="17">
        <v>13</v>
      </c>
      <c r="T35" s="17">
        <v>54</v>
      </c>
      <c r="U35" s="17">
        <v>189</v>
      </c>
      <c r="V35" s="17">
        <v>471</v>
      </c>
      <c r="W35" s="12">
        <f t="shared" si="4"/>
        <v>0.92436974789915971</v>
      </c>
      <c r="X35" s="16">
        <f t="shared" si="5"/>
        <v>0.32939189189189189</v>
      </c>
    </row>
    <row r="36" spans="1:24" x14ac:dyDescent="0.2">
      <c r="A36" s="27" t="s">
        <v>34</v>
      </c>
      <c r="B36" s="17">
        <v>821</v>
      </c>
      <c r="C36" s="17">
        <v>155</v>
      </c>
      <c r="D36" s="17">
        <v>199</v>
      </c>
      <c r="E36" s="17">
        <v>33</v>
      </c>
      <c r="F36" s="17">
        <v>3</v>
      </c>
      <c r="G36" s="17">
        <v>1</v>
      </c>
      <c r="H36" s="17">
        <v>113</v>
      </c>
      <c r="I36" s="17">
        <v>164</v>
      </c>
      <c r="J36" s="17">
        <v>98</v>
      </c>
      <c r="K36" s="17">
        <v>42</v>
      </c>
      <c r="L36" s="17">
        <v>15</v>
      </c>
      <c r="M36" s="17">
        <v>6</v>
      </c>
      <c r="N36" s="17">
        <v>39</v>
      </c>
      <c r="O36" s="10">
        <f t="shared" si="6"/>
        <v>0.35056876938986559</v>
      </c>
      <c r="P36" s="10"/>
      <c r="Q36" s="10">
        <f t="shared" si="7"/>
        <v>0.24238733252131547</v>
      </c>
      <c r="R36" s="17">
        <v>72</v>
      </c>
      <c r="S36" s="17">
        <v>10</v>
      </c>
      <c r="T36" s="17">
        <v>37</v>
      </c>
      <c r="U36" s="17">
        <v>214</v>
      </c>
      <c r="V36" s="17">
        <v>513</v>
      </c>
      <c r="W36" s="10">
        <f t="shared" si="4"/>
        <v>0.95157068062827221</v>
      </c>
      <c r="X36" s="16">
        <f t="shared" si="5"/>
        <v>0.29909365558912387</v>
      </c>
    </row>
    <row r="37" spans="1:24" x14ac:dyDescent="0.2">
      <c r="A37" s="28" t="s">
        <v>35</v>
      </c>
      <c r="B37" s="17">
        <v>761</v>
      </c>
      <c r="C37" s="17">
        <v>185</v>
      </c>
      <c r="D37" s="17">
        <v>234</v>
      </c>
      <c r="E37" s="17">
        <v>40</v>
      </c>
      <c r="F37" s="17">
        <v>7</v>
      </c>
      <c r="G37" s="17">
        <v>5</v>
      </c>
      <c r="H37" s="17">
        <v>138</v>
      </c>
      <c r="I37" s="17">
        <v>159</v>
      </c>
      <c r="J37" s="17">
        <v>95</v>
      </c>
      <c r="K37" s="17">
        <v>37</v>
      </c>
      <c r="L37" s="17">
        <v>3</v>
      </c>
      <c r="M37" s="17">
        <v>11</v>
      </c>
      <c r="N37" s="17">
        <v>26</v>
      </c>
      <c r="O37" s="10">
        <f t="shared" si="6"/>
        <v>0.40486725663716816</v>
      </c>
      <c r="P37" s="10"/>
      <c r="Q37" s="10">
        <f t="shared" si="7"/>
        <v>0.30749014454664914</v>
      </c>
      <c r="R37" s="17">
        <v>60</v>
      </c>
      <c r="S37" s="17">
        <v>25</v>
      </c>
      <c r="T37" s="17">
        <v>51</v>
      </c>
      <c r="U37" s="17">
        <v>251</v>
      </c>
      <c r="V37" s="17">
        <v>651</v>
      </c>
      <c r="W37" s="17" t="s">
        <v>36</v>
      </c>
      <c r="X37" s="16">
        <f t="shared" si="5"/>
        <v>0.37664473684210525</v>
      </c>
    </row>
    <row r="38" spans="1:24" x14ac:dyDescent="0.2">
      <c r="A38" s="28" t="s">
        <v>37</v>
      </c>
      <c r="B38" s="17">
        <v>685</v>
      </c>
      <c r="C38" s="17">
        <v>131</v>
      </c>
      <c r="D38" s="17">
        <v>179</v>
      </c>
      <c r="E38" s="17">
        <v>21</v>
      </c>
      <c r="F38" s="17">
        <v>8</v>
      </c>
      <c r="G38" s="17">
        <v>2</v>
      </c>
      <c r="H38" s="17">
        <v>138</v>
      </c>
      <c r="I38" s="17">
        <v>153</v>
      </c>
      <c r="J38" s="17">
        <v>73</v>
      </c>
      <c r="K38" s="17">
        <v>26</v>
      </c>
      <c r="L38" s="17">
        <v>10</v>
      </c>
      <c r="M38" s="17">
        <v>11</v>
      </c>
      <c r="N38" s="17">
        <v>32</v>
      </c>
      <c r="O38" s="10">
        <v>0.35</v>
      </c>
      <c r="P38" s="10"/>
      <c r="Q38" s="10">
        <v>0.26100000000000001</v>
      </c>
      <c r="R38" s="17">
        <v>67</v>
      </c>
      <c r="S38" s="17">
        <v>19</v>
      </c>
      <c r="T38" s="17">
        <v>46</v>
      </c>
      <c r="U38" s="17">
        <v>241</v>
      </c>
      <c r="V38" s="17">
        <v>609</v>
      </c>
      <c r="W38" s="17" t="s">
        <v>38</v>
      </c>
      <c r="X38" s="16">
        <f t="shared" si="5"/>
        <v>0.32717190388170053</v>
      </c>
    </row>
    <row r="39" spans="1:24" x14ac:dyDescent="0.2">
      <c r="A39" s="28" t="s">
        <v>39</v>
      </c>
      <c r="B39" s="17">
        <v>692</v>
      </c>
      <c r="C39" s="17">
        <v>141</v>
      </c>
      <c r="D39" s="17">
        <v>207</v>
      </c>
      <c r="E39" s="17">
        <v>35</v>
      </c>
      <c r="F39" s="17">
        <v>5</v>
      </c>
      <c r="G39" s="17">
        <v>5</v>
      </c>
      <c r="H39" s="17">
        <v>112</v>
      </c>
      <c r="I39" s="17">
        <v>128</v>
      </c>
      <c r="J39" s="17">
        <v>90</v>
      </c>
      <c r="K39" s="17">
        <v>25</v>
      </c>
      <c r="L39" s="17">
        <v>5</v>
      </c>
      <c r="M39" s="17">
        <v>9</v>
      </c>
      <c r="N39" s="17">
        <v>21</v>
      </c>
      <c r="O39" s="10">
        <v>0.39500000000000002</v>
      </c>
      <c r="P39" s="10"/>
      <c r="Q39" s="10">
        <v>0.29899999999999999</v>
      </c>
      <c r="R39" s="17">
        <v>84</v>
      </c>
      <c r="S39" s="17">
        <v>19</v>
      </c>
      <c r="T39" s="17">
        <v>45</v>
      </c>
      <c r="U39" s="17">
        <v>223</v>
      </c>
      <c r="V39" s="17">
        <v>541</v>
      </c>
      <c r="W39" s="17" t="s">
        <v>40</v>
      </c>
      <c r="X39" s="16">
        <f t="shared" si="5"/>
        <v>0.35563380281690143</v>
      </c>
    </row>
    <row r="40" spans="1:24" x14ac:dyDescent="0.2">
      <c r="A40" s="28" t="s">
        <v>41</v>
      </c>
      <c r="B40" s="17">
        <v>744</v>
      </c>
      <c r="C40" s="17">
        <v>141</v>
      </c>
      <c r="D40" s="17">
        <v>213</v>
      </c>
      <c r="E40" s="17">
        <v>28</v>
      </c>
      <c r="F40" s="17">
        <v>2</v>
      </c>
      <c r="G40" s="17">
        <v>6</v>
      </c>
      <c r="H40" s="17">
        <v>97</v>
      </c>
      <c r="I40" s="17">
        <v>139</v>
      </c>
      <c r="J40" s="17">
        <v>84</v>
      </c>
      <c r="K40" s="17">
        <v>30</v>
      </c>
      <c r="L40" s="17">
        <v>11</v>
      </c>
      <c r="M40" s="17">
        <v>12</v>
      </c>
      <c r="N40" s="17">
        <v>27</v>
      </c>
      <c r="O40" s="10">
        <v>0.376</v>
      </c>
      <c r="P40" s="10"/>
      <c r="Q40" s="10">
        <v>0.28599999999999998</v>
      </c>
      <c r="R40" s="17">
        <v>67</v>
      </c>
      <c r="S40" s="4"/>
      <c r="T40" s="4"/>
      <c r="U40" s="4"/>
      <c r="V40" s="4"/>
      <c r="W40" s="38"/>
      <c r="X40" s="16">
        <f t="shared" si="5"/>
        <v>0.33878887070376434</v>
      </c>
    </row>
    <row r="41" spans="1:24" x14ac:dyDescent="0.2">
      <c r="A41" s="27" t="s">
        <v>42</v>
      </c>
      <c r="B41" s="174">
        <v>734</v>
      </c>
      <c r="C41" s="174">
        <v>167</v>
      </c>
      <c r="D41" s="174">
        <v>198</v>
      </c>
      <c r="E41" s="174">
        <v>44</v>
      </c>
      <c r="F41" s="174">
        <v>7</v>
      </c>
      <c r="G41" s="174">
        <v>6</v>
      </c>
      <c r="H41" s="174">
        <v>125</v>
      </c>
      <c r="I41" s="174">
        <v>165</v>
      </c>
      <c r="J41" s="174">
        <v>123</v>
      </c>
      <c r="K41" s="174">
        <v>27</v>
      </c>
      <c r="L41" s="174">
        <v>5</v>
      </c>
      <c r="M41" s="174">
        <v>8</v>
      </c>
      <c r="N41" s="174">
        <v>35</v>
      </c>
      <c r="O41" s="175">
        <f>(D41+J41+K41)/(B41+J41+K41+M41)</f>
        <v>0.39013452914798208</v>
      </c>
      <c r="P41" s="175"/>
      <c r="Q41" s="175">
        <f>D41/B41</f>
        <v>0.26975476839237056</v>
      </c>
      <c r="R41" s="176"/>
      <c r="S41" s="176"/>
      <c r="T41" s="176"/>
      <c r="U41" s="176"/>
      <c r="V41" s="176"/>
      <c r="W41" s="176"/>
      <c r="X41" s="16">
        <f t="shared" si="5"/>
        <v>0.33625218914185639</v>
      </c>
    </row>
    <row r="42" spans="1:24" ht="17" thickBot="1" x14ac:dyDescent="0.25">
      <c r="A42" s="39" t="s">
        <v>43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1"/>
      <c r="P42" s="41"/>
      <c r="Q42" s="40"/>
      <c r="R42" s="40"/>
      <c r="S42" s="40"/>
      <c r="T42" s="40"/>
      <c r="U42" s="40"/>
      <c r="V42" s="40"/>
      <c r="W42" s="41"/>
      <c r="X42" s="42"/>
    </row>
    <row r="43" spans="1:24" ht="17" thickTop="1" x14ac:dyDescent="0.2">
      <c r="A43" s="27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5"/>
    </row>
    <row r="44" spans="1:24" x14ac:dyDescent="0.2">
      <c r="A44" s="27" t="s">
        <v>28</v>
      </c>
      <c r="B44" s="17">
        <f t="shared" ref="B44:N44" si="8">SUM(B31:B43)</f>
        <v>7711</v>
      </c>
      <c r="C44" s="17">
        <f t="shared" si="8"/>
        <v>1633</v>
      </c>
      <c r="D44" s="17">
        <f t="shared" si="8"/>
        <v>2137</v>
      </c>
      <c r="E44" s="17">
        <f t="shared" si="8"/>
        <v>360</v>
      </c>
      <c r="F44" s="17">
        <f t="shared" si="8"/>
        <v>58</v>
      </c>
      <c r="G44" s="17">
        <f t="shared" si="8"/>
        <v>50</v>
      </c>
      <c r="H44" s="17">
        <f t="shared" si="8"/>
        <v>1271</v>
      </c>
      <c r="I44" s="17">
        <f t="shared" si="8"/>
        <v>1704</v>
      </c>
      <c r="J44" s="17">
        <f t="shared" si="8"/>
        <v>1124</v>
      </c>
      <c r="K44" s="17">
        <f t="shared" si="8"/>
        <v>334</v>
      </c>
      <c r="L44" s="17">
        <f t="shared" si="8"/>
        <v>87</v>
      </c>
      <c r="M44" s="17">
        <f t="shared" si="8"/>
        <v>94</v>
      </c>
      <c r="N44" s="17">
        <f t="shared" si="8"/>
        <v>294</v>
      </c>
      <c r="O44" s="10">
        <f>(D44+J44+K44)/(B44+J44+K44+M44)</f>
        <v>0.38810320630465295</v>
      </c>
      <c r="P44" s="10"/>
      <c r="Q44" s="10">
        <f>D44/B44</f>
        <v>0.27713655816366228</v>
      </c>
      <c r="R44" s="17">
        <f>SUM(R31:R43)</f>
        <v>616</v>
      </c>
      <c r="S44" s="17">
        <f>SUM(S31:S43)</f>
        <v>160</v>
      </c>
      <c r="T44" s="17">
        <f>SUM(T31:T43)</f>
        <v>375</v>
      </c>
      <c r="U44" s="17">
        <f>SUM(U31:U43)</f>
        <v>1758</v>
      </c>
      <c r="V44" s="17">
        <f>SUM(V31:V43)</f>
        <v>4545</v>
      </c>
      <c r="W44" s="10">
        <f>(U44+V44)/(T44+U44+V44)</f>
        <v>0.94384546271338721</v>
      </c>
      <c r="X44" s="42"/>
    </row>
    <row r="45" spans="1:24" x14ac:dyDescent="0.2">
      <c r="A45" s="27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5"/>
    </row>
    <row r="46" spans="1:24" ht="21" x14ac:dyDescent="0.25">
      <c r="A46" s="44"/>
      <c r="B46" s="45"/>
      <c r="C46" s="197" t="s">
        <v>73</v>
      </c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46"/>
    </row>
    <row r="47" spans="1:24" ht="17" x14ac:dyDescent="0.25">
      <c r="A47" s="47" t="s">
        <v>44</v>
      </c>
      <c r="B47" s="48"/>
      <c r="C47" s="48"/>
      <c r="D47" s="45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5"/>
      <c r="R47" s="45"/>
      <c r="S47" s="45"/>
      <c r="T47" s="45"/>
      <c r="U47" s="45"/>
      <c r="V47" s="45"/>
      <c r="W47" s="49"/>
      <c r="X47" s="42"/>
    </row>
    <row r="48" spans="1:24" ht="18" thickBot="1" x14ac:dyDescent="0.3">
      <c r="A48" s="50" t="s">
        <v>45</v>
      </c>
      <c r="B48" s="51" t="s">
        <v>46</v>
      </c>
      <c r="C48" s="51" t="s">
        <v>47</v>
      </c>
      <c r="D48" s="51" t="s">
        <v>48</v>
      </c>
      <c r="E48" s="51" t="s">
        <v>49</v>
      </c>
      <c r="F48" s="51" t="s">
        <v>50</v>
      </c>
      <c r="G48" s="51" t="s">
        <v>3</v>
      </c>
      <c r="H48" s="51" t="s">
        <v>4</v>
      </c>
      <c r="I48" s="51" t="s">
        <v>9</v>
      </c>
      <c r="J48" s="51" t="s">
        <v>10</v>
      </c>
      <c r="K48" s="51" t="s">
        <v>11</v>
      </c>
      <c r="L48" s="51" t="s">
        <v>51</v>
      </c>
      <c r="M48" s="51" t="s">
        <v>52</v>
      </c>
      <c r="N48" s="51" t="s">
        <v>53</v>
      </c>
      <c r="O48" s="51" t="s">
        <v>54</v>
      </c>
      <c r="P48" s="51" t="s">
        <v>55</v>
      </c>
      <c r="R48" s="48"/>
      <c r="S48" s="45"/>
      <c r="T48" s="45"/>
      <c r="U48" s="45"/>
      <c r="V48" s="45"/>
      <c r="W48" s="48"/>
      <c r="X48" s="53"/>
    </row>
    <row r="49" spans="1:24" ht="17" x14ac:dyDescent="0.25">
      <c r="A49" s="14" t="s">
        <v>126</v>
      </c>
      <c r="B49" s="15">
        <f>HoagYesensky!B89</f>
        <v>1</v>
      </c>
      <c r="C49" s="15">
        <f>HoagYesensky!C89</f>
        <v>0</v>
      </c>
      <c r="D49" s="15">
        <f>HoagYesensky!D89</f>
        <v>0</v>
      </c>
      <c r="E49" s="15">
        <f>HoagYesensky!E89</f>
        <v>0</v>
      </c>
      <c r="F49" s="15">
        <f>HoagYesensky!F89</f>
        <v>3</v>
      </c>
      <c r="G49" s="15">
        <f>HoagYesensky!G89</f>
        <v>1</v>
      </c>
      <c r="H49" s="15">
        <f>HoagYesensky!H89</f>
        <v>1</v>
      </c>
      <c r="I49" s="15">
        <f>HoagYesensky!I89</f>
        <v>4</v>
      </c>
      <c r="J49" s="15">
        <f>HoagYesensky!J89</f>
        <v>2</v>
      </c>
      <c r="K49" s="15">
        <f>HoagYesensky!K89</f>
        <v>0</v>
      </c>
      <c r="L49" s="15">
        <f>HoagYesensky!L89</f>
        <v>1</v>
      </c>
      <c r="M49" s="15">
        <f>HoagYesensky!M89</f>
        <v>0</v>
      </c>
      <c r="N49" s="18">
        <f>HoagYesensky!N89</f>
        <v>0</v>
      </c>
      <c r="O49" s="18">
        <f>HoagYesensky!O89</f>
        <v>1</v>
      </c>
      <c r="P49" s="15">
        <f>HoagYesensky!Q89</f>
        <v>40</v>
      </c>
      <c r="R49" s="45"/>
      <c r="S49" s="45"/>
      <c r="T49" s="45"/>
      <c r="U49" s="45"/>
      <c r="V49" s="45"/>
      <c r="W49" s="45"/>
      <c r="X49" s="5"/>
    </row>
    <row r="50" spans="1:24" ht="17" x14ac:dyDescent="0.25">
      <c r="A50" s="55" t="s">
        <v>111</v>
      </c>
      <c r="B50" s="56">
        <f>CoePerry!B40</f>
        <v>3</v>
      </c>
      <c r="C50" s="56">
        <f>CoePerry!C40</f>
        <v>1</v>
      </c>
      <c r="D50" s="56">
        <f>CoePerry!D40</f>
        <v>1</v>
      </c>
      <c r="E50" s="56">
        <f>CoePerry!E40</f>
        <v>0</v>
      </c>
      <c r="F50" s="58">
        <f>CoePerry!F40</f>
        <v>10.34</v>
      </c>
      <c r="G50" s="56">
        <f>CoePerry!G40</f>
        <v>3</v>
      </c>
      <c r="H50" s="56">
        <f>CoePerry!H40</f>
        <v>5</v>
      </c>
      <c r="I50" s="56">
        <f>CoePerry!I40</f>
        <v>5</v>
      </c>
      <c r="J50" s="56">
        <f>CoePerry!J40</f>
        <v>1</v>
      </c>
      <c r="K50" s="56">
        <f>CoePerry!K40</f>
        <v>5</v>
      </c>
      <c r="L50" s="56">
        <f>CoePerry!L40</f>
        <v>0</v>
      </c>
      <c r="M50" s="56">
        <f>CoePerry!M40</f>
        <v>3</v>
      </c>
      <c r="N50" s="58">
        <f>CoePerry!N40</f>
        <v>2.0309477756286269</v>
      </c>
      <c r="O50" s="58">
        <f>CoePerry!O40</f>
        <v>1.0638297872340425</v>
      </c>
      <c r="P50" s="56">
        <f>CoePerry!Q40</f>
        <v>127</v>
      </c>
      <c r="R50" s="45"/>
      <c r="S50" s="45"/>
      <c r="T50" s="45"/>
      <c r="U50" s="45"/>
      <c r="V50" s="45"/>
      <c r="W50" s="45"/>
      <c r="X50" s="5"/>
    </row>
    <row r="51" spans="1:24" ht="17" x14ac:dyDescent="0.25">
      <c r="A51" s="55" t="str">
        <f>[1]Griesmer!A47</f>
        <v>Scott Griesemer</v>
      </c>
      <c r="B51" s="56">
        <f>+Griesemer!B47</f>
        <v>11</v>
      </c>
      <c r="C51" s="56">
        <f>+Griesemer!C47</f>
        <v>4</v>
      </c>
      <c r="D51" s="56">
        <f>+Griesemer!D47</f>
        <v>4</v>
      </c>
      <c r="E51" s="56">
        <f>+Griesemer!E47</f>
        <v>1</v>
      </c>
      <c r="F51" s="58">
        <f>+Griesemer!F47</f>
        <v>47.669999999999995</v>
      </c>
      <c r="G51" s="56">
        <f>+Griesemer!G47</f>
        <v>34</v>
      </c>
      <c r="H51" s="56">
        <f>+Griesemer!H47</f>
        <v>34</v>
      </c>
      <c r="I51" s="56">
        <f>+Griesemer!I47</f>
        <v>60</v>
      </c>
      <c r="J51" s="56">
        <f>+Griesemer!J47</f>
        <v>25</v>
      </c>
      <c r="K51" s="56">
        <f>+Griesemer!K47</f>
        <v>11</v>
      </c>
      <c r="L51" s="56">
        <f>+Griesemer!L47</f>
        <v>4</v>
      </c>
      <c r="M51" s="56">
        <f>+Griesemer!M47</f>
        <v>17</v>
      </c>
      <c r="N51" s="58">
        <f>+Griesemer!N47</f>
        <v>2.49632892804699</v>
      </c>
      <c r="O51" s="58">
        <f>+Griesemer!O47</f>
        <v>1.4684287812041117</v>
      </c>
      <c r="P51" s="56">
        <f>+Griesemer!Q47</f>
        <v>804</v>
      </c>
      <c r="R51" s="45"/>
      <c r="S51" s="45"/>
      <c r="T51" s="45"/>
      <c r="U51" s="45"/>
      <c r="V51" s="45"/>
      <c r="W51" s="45"/>
      <c r="X51" s="5"/>
    </row>
    <row r="52" spans="1:24" ht="17" x14ac:dyDescent="0.25">
      <c r="A52" s="55" t="s">
        <v>26</v>
      </c>
      <c r="B52" s="56">
        <f>HobanRexrode!B36</f>
        <v>2</v>
      </c>
      <c r="C52" s="56">
        <f>HobanRexrode!C36</f>
        <v>0</v>
      </c>
      <c r="D52" s="56">
        <f>HobanRexrode!D36</f>
        <v>0</v>
      </c>
      <c r="E52" s="56">
        <f>HobanRexrode!E36</f>
        <v>1</v>
      </c>
      <c r="F52" s="58">
        <f>HobanRexrode!F36</f>
        <v>2.33</v>
      </c>
      <c r="G52" s="56">
        <f>HobanRexrode!G36</f>
        <v>1</v>
      </c>
      <c r="H52" s="56">
        <f>HobanRexrode!H36</f>
        <v>1</v>
      </c>
      <c r="I52" s="56">
        <f>HobanRexrode!I36</f>
        <v>3</v>
      </c>
      <c r="J52" s="56">
        <f>HobanRexrode!J36</f>
        <v>1</v>
      </c>
      <c r="K52" s="56">
        <f>HobanRexrode!K36</f>
        <v>0</v>
      </c>
      <c r="L52" s="56">
        <f>HobanRexrode!L36</f>
        <v>0</v>
      </c>
      <c r="M52" s="56">
        <f>HobanRexrode!M36</f>
        <v>1</v>
      </c>
      <c r="N52" s="58">
        <f>HobanRexrode!N36</f>
        <v>3.0042918454935621</v>
      </c>
      <c r="O52" s="58">
        <f>HobanRexrode!O36</f>
        <v>0.85836909871244638</v>
      </c>
      <c r="P52" s="56">
        <f>HobanRexrode!Q36</f>
        <v>28</v>
      </c>
      <c r="R52" s="45"/>
      <c r="S52" s="45"/>
      <c r="T52" s="45"/>
      <c r="U52" s="45"/>
      <c r="V52" s="45"/>
      <c r="W52" s="45"/>
      <c r="X52" s="5"/>
    </row>
    <row r="53" spans="1:24" ht="17" x14ac:dyDescent="0.25">
      <c r="A53" s="55" t="s">
        <v>107</v>
      </c>
      <c r="B53" s="56">
        <f>WilesNoell!B42</f>
        <v>4</v>
      </c>
      <c r="C53" s="56">
        <f>WilesNoell!C42</f>
        <v>0</v>
      </c>
      <c r="D53" s="56">
        <f>WilesNoell!D42</f>
        <v>2</v>
      </c>
      <c r="E53" s="56">
        <f>WilesNoell!E42</f>
        <v>0</v>
      </c>
      <c r="F53" s="58">
        <f>WilesNoell!F42</f>
        <v>4.33</v>
      </c>
      <c r="G53" s="56">
        <f>WilesNoell!G42</f>
        <v>3</v>
      </c>
      <c r="H53" s="56">
        <f>WilesNoell!H42</f>
        <v>1</v>
      </c>
      <c r="I53" s="56">
        <f>WilesNoell!I42</f>
        <v>2</v>
      </c>
      <c r="J53" s="56">
        <f>WilesNoell!J42</f>
        <v>8</v>
      </c>
      <c r="K53" s="56">
        <f>WilesNoell!K42</f>
        <v>1</v>
      </c>
      <c r="L53" s="56">
        <f>WilesNoell!L42</f>
        <v>0</v>
      </c>
      <c r="M53" s="56">
        <f>WilesNoell!M42</f>
        <v>2</v>
      </c>
      <c r="N53" s="58">
        <f>WilesNoell!N42</f>
        <v>3.2332563510392611</v>
      </c>
      <c r="O53" s="58">
        <f>WilesNoell!O42</f>
        <v>2.3094688221709005</v>
      </c>
      <c r="P53" s="56">
        <f>WilesNoell!Q42</f>
        <v>87</v>
      </c>
      <c r="R53" s="45"/>
      <c r="S53" s="45"/>
      <c r="T53" s="45"/>
      <c r="U53" s="45"/>
      <c r="V53" s="45"/>
      <c r="W53" s="45"/>
      <c r="X53" s="5"/>
    </row>
    <row r="54" spans="1:24" ht="17" x14ac:dyDescent="0.25">
      <c r="A54" s="55" t="s">
        <v>56</v>
      </c>
      <c r="B54" s="56">
        <f>+Gabet!B49</f>
        <v>13</v>
      </c>
      <c r="C54" s="56">
        <f>+Gabet!C49</f>
        <v>3</v>
      </c>
      <c r="D54" s="56">
        <f>+Gabet!D49</f>
        <v>4</v>
      </c>
      <c r="E54" s="56">
        <f>+Gabet!E49</f>
        <v>2</v>
      </c>
      <c r="F54" s="58">
        <f>+Gabet!F49</f>
        <v>32.659999999999997</v>
      </c>
      <c r="G54" s="56">
        <f>+Gabet!G49</f>
        <v>28</v>
      </c>
      <c r="H54" s="56">
        <f>+Gabet!H49</f>
        <v>31</v>
      </c>
      <c r="I54" s="56">
        <f>+Gabet!I49</f>
        <v>19</v>
      </c>
      <c r="J54" s="56">
        <f>+Gabet!J49</f>
        <v>15</v>
      </c>
      <c r="K54" s="56">
        <f>+Gabet!K49</f>
        <v>10</v>
      </c>
      <c r="L54" s="56">
        <f>+Gabet!L49</f>
        <v>2</v>
      </c>
      <c r="M54" s="56">
        <f>+Gabet!M49</f>
        <v>19</v>
      </c>
      <c r="N54" s="58">
        <f>+Gabet!N49</f>
        <v>4.0722596448254746</v>
      </c>
      <c r="O54" s="58">
        <f>+Gabet!O49</f>
        <v>1.7146356399265157</v>
      </c>
      <c r="P54" s="56">
        <f>+Gabet!Q49</f>
        <v>539</v>
      </c>
      <c r="R54" s="45"/>
      <c r="S54" s="45"/>
      <c r="T54" s="45"/>
      <c r="U54" s="45"/>
      <c r="V54" s="45"/>
      <c r="W54" s="45"/>
      <c r="X54" s="5"/>
    </row>
    <row r="55" spans="1:24" ht="17" x14ac:dyDescent="0.25">
      <c r="A55" s="55" t="s">
        <v>90</v>
      </c>
      <c r="B55" s="56">
        <f>HoagYesensky!B56</f>
        <v>12</v>
      </c>
      <c r="C55" s="56">
        <f>HoagYesensky!C56</f>
        <v>2</v>
      </c>
      <c r="D55" s="56">
        <f>HoagYesensky!D56</f>
        <v>2</v>
      </c>
      <c r="E55" s="56">
        <f>HoagYesensky!E56</f>
        <v>2</v>
      </c>
      <c r="F55" s="58">
        <f>HoagYesensky!F56</f>
        <v>35.33</v>
      </c>
      <c r="G55" s="56">
        <f>HoagYesensky!G56</f>
        <v>34</v>
      </c>
      <c r="H55" s="56">
        <f>HoagYesensky!H56</f>
        <v>36</v>
      </c>
      <c r="I55" s="56">
        <f>HoagYesensky!I56</f>
        <v>38</v>
      </c>
      <c r="J55" s="56">
        <f>HoagYesensky!J56</f>
        <v>26</v>
      </c>
      <c r="K55" s="56">
        <f>HoagYesensky!K56</f>
        <v>7</v>
      </c>
      <c r="L55" s="56">
        <f>HoagYesensky!L56</f>
        <v>3</v>
      </c>
      <c r="M55" s="56">
        <f>HoagYesensky!M56</f>
        <v>22</v>
      </c>
      <c r="N55" s="58">
        <f>HoagYesensky!N56</f>
        <v>4.3589017831870933</v>
      </c>
      <c r="O55" s="164">
        <f>HoagYesensky!O56</f>
        <v>1.9530144353240873</v>
      </c>
      <c r="P55" s="56">
        <f>HoagYesensky!Q56</f>
        <v>678</v>
      </c>
      <c r="R55" s="45"/>
      <c r="S55" s="45"/>
      <c r="T55" s="45"/>
      <c r="U55" s="45"/>
      <c r="V55" s="45"/>
      <c r="W55" s="45"/>
      <c r="X55" s="5"/>
    </row>
    <row r="56" spans="1:24" ht="17" x14ac:dyDescent="0.25">
      <c r="A56" s="55" t="s">
        <v>27</v>
      </c>
      <c r="B56" s="56">
        <f>DeMaioMitchell!B40</f>
        <v>10</v>
      </c>
      <c r="C56" s="56">
        <f>DeMaioMitchell!C40</f>
        <v>2</v>
      </c>
      <c r="D56" s="56">
        <f>DeMaioMitchell!D40</f>
        <v>1</v>
      </c>
      <c r="E56" s="56">
        <f>DeMaioMitchell!E40</f>
        <v>0</v>
      </c>
      <c r="F56" s="58">
        <f>DeMaioMitchell!F40</f>
        <v>23.67</v>
      </c>
      <c r="G56" s="56">
        <f>DeMaioMitchell!G40</f>
        <v>21</v>
      </c>
      <c r="H56" s="56">
        <f>DeMaioMitchell!H40</f>
        <v>30</v>
      </c>
      <c r="I56" s="56">
        <f>DeMaioMitchell!I40</f>
        <v>16</v>
      </c>
      <c r="J56" s="56">
        <f>DeMaioMitchell!J40</f>
        <v>9</v>
      </c>
      <c r="K56" s="56">
        <f>DeMaioMitchell!K40</f>
        <v>3</v>
      </c>
      <c r="L56" s="56">
        <f>DeMaioMitchell!L40</f>
        <v>0</v>
      </c>
      <c r="M56" s="56">
        <f>DeMaioMitchell!M40</f>
        <v>20</v>
      </c>
      <c r="N56" s="58">
        <f>DeMaioMitchell!N40</f>
        <v>5.9146599070553441</v>
      </c>
      <c r="O56" s="58">
        <f>DeMaioMitchell!O40</f>
        <v>1.7743979721166032</v>
      </c>
      <c r="P56" s="56">
        <f>DeMaioMitchell!Q40</f>
        <v>387</v>
      </c>
      <c r="R56" s="45"/>
      <c r="S56" s="45"/>
      <c r="T56" s="45"/>
      <c r="U56" s="45"/>
      <c r="V56" s="45"/>
      <c r="W56" s="45"/>
      <c r="X56" s="5"/>
    </row>
    <row r="57" spans="1:24" ht="17" x14ac:dyDescent="0.25">
      <c r="A57" s="55" t="s">
        <v>80</v>
      </c>
      <c r="B57" s="57">
        <f>UdellEidem!B41</f>
        <v>3</v>
      </c>
      <c r="C57" s="57">
        <f>UdellEidem!C41</f>
        <v>0</v>
      </c>
      <c r="D57" s="57">
        <f>UdellEidem!D41</f>
        <v>1</v>
      </c>
      <c r="E57" s="57">
        <f>UdellEidem!E41</f>
        <v>0</v>
      </c>
      <c r="F57" s="58">
        <f>UdellEidem!F41</f>
        <v>9.67</v>
      </c>
      <c r="G57" s="57">
        <f>UdellEidem!G41</f>
        <v>9</v>
      </c>
      <c r="H57" s="57">
        <f>UdellEidem!H41</f>
        <v>10</v>
      </c>
      <c r="I57" s="57">
        <f>UdellEidem!I41</f>
        <v>5</v>
      </c>
      <c r="J57" s="57">
        <f>UdellEidem!J41</f>
        <v>8</v>
      </c>
      <c r="K57" s="57">
        <f>UdellEidem!K41</f>
        <v>3</v>
      </c>
      <c r="L57" s="57">
        <f>UdellEidem!L41</f>
        <v>1</v>
      </c>
      <c r="M57" s="57">
        <f>UdellEidem!M41</f>
        <v>9</v>
      </c>
      <c r="N57" s="58">
        <f>UdellEidem!N41</f>
        <v>6.5149948293691828</v>
      </c>
      <c r="O57" s="58">
        <f>UdellEidem!O41</f>
        <v>2.1716649431230612</v>
      </c>
      <c r="P57" s="56">
        <f>UdellEidem!Q41</f>
        <v>164</v>
      </c>
      <c r="R57" s="45"/>
      <c r="S57" s="45"/>
      <c r="T57" s="45"/>
      <c r="U57" s="45"/>
      <c r="V57" s="45"/>
      <c r="W57" s="45"/>
      <c r="X57" s="5"/>
    </row>
    <row r="58" spans="1:24" ht="17" x14ac:dyDescent="0.25">
      <c r="A58" s="55" t="s">
        <v>115</v>
      </c>
      <c r="B58" s="17">
        <f>GunnellRohloff!B48</f>
        <v>3</v>
      </c>
      <c r="C58" s="17">
        <f>GunnellRohloff!C48</f>
        <v>0</v>
      </c>
      <c r="D58" s="17">
        <f>GunnellRohloff!D48</f>
        <v>0</v>
      </c>
      <c r="E58" s="17">
        <f>GunnellRohloff!E48</f>
        <v>0</v>
      </c>
      <c r="F58" s="18">
        <f>GunnellRohloff!F48</f>
        <v>3.33</v>
      </c>
      <c r="G58" s="17">
        <f>GunnellRohloff!G48</f>
        <v>6</v>
      </c>
      <c r="H58" s="17">
        <f>GunnellRohloff!H48</f>
        <v>1</v>
      </c>
      <c r="I58" s="17">
        <f>GunnellRohloff!I48</f>
        <v>4</v>
      </c>
      <c r="J58" s="17">
        <f>GunnellRohloff!J48</f>
        <v>9</v>
      </c>
      <c r="K58" s="17">
        <f>GunnellRohloff!K48</f>
        <v>2</v>
      </c>
      <c r="L58" s="17">
        <f>GunnellRohloff!L48</f>
        <v>0</v>
      </c>
      <c r="M58" s="17">
        <f>GunnellRohloff!M48</f>
        <v>5</v>
      </c>
      <c r="N58" s="18">
        <f>GunnellRohloff!N48</f>
        <v>10.51051051051051</v>
      </c>
      <c r="O58" s="18">
        <f>GunnellRohloff!O48</f>
        <v>3.6036036036036037</v>
      </c>
      <c r="P58" s="17">
        <f>GunnellRohloff!Q48</f>
        <v>95</v>
      </c>
      <c r="R58" s="45"/>
      <c r="S58" s="45"/>
      <c r="T58" s="45"/>
      <c r="U58" s="45"/>
      <c r="V58" s="45"/>
      <c r="W58" s="45"/>
      <c r="X58" s="5"/>
    </row>
    <row r="59" spans="1:24" ht="17" x14ac:dyDescent="0.25">
      <c r="A59" s="59" t="s">
        <v>108</v>
      </c>
      <c r="B59" s="15">
        <f>CoePerry!B25</f>
        <v>2</v>
      </c>
      <c r="C59" s="15">
        <f>CoePerry!C25</f>
        <v>0</v>
      </c>
      <c r="D59" s="15">
        <f>CoePerry!D25</f>
        <v>0</v>
      </c>
      <c r="E59" s="15">
        <f>CoePerry!E25</f>
        <v>0</v>
      </c>
      <c r="F59" s="18">
        <f>CoePerry!F25</f>
        <v>1.33</v>
      </c>
      <c r="G59" s="15">
        <f>CoePerry!G25</f>
        <v>5</v>
      </c>
      <c r="H59" s="15">
        <f>CoePerry!H25</f>
        <v>1</v>
      </c>
      <c r="I59" s="15">
        <f>CoePerry!I25</f>
        <v>1</v>
      </c>
      <c r="J59" s="15">
        <f>CoePerry!J25</f>
        <v>6</v>
      </c>
      <c r="K59" s="15">
        <f>CoePerry!K25</f>
        <v>2</v>
      </c>
      <c r="L59" s="15">
        <f>CoePerry!L25</f>
        <v>0</v>
      </c>
      <c r="M59" s="15">
        <f>CoePerry!M25</f>
        <v>4</v>
      </c>
      <c r="N59" s="18">
        <f>CoePerry!N25</f>
        <v>21.052631578947366</v>
      </c>
      <c r="O59" s="18">
        <f>CoePerry!O25</f>
        <v>6.7669172932330826</v>
      </c>
      <c r="P59" s="15">
        <f>CoePerry!Q25</f>
        <v>51</v>
      </c>
      <c r="R59" s="45"/>
      <c r="S59" s="45"/>
      <c r="T59" s="45"/>
      <c r="U59" s="45"/>
      <c r="V59" s="45"/>
      <c r="W59" s="45"/>
      <c r="X59" s="5"/>
    </row>
    <row r="60" spans="1:24" ht="17" x14ac:dyDescent="0.25">
      <c r="A60" s="14" t="s">
        <v>88</v>
      </c>
      <c r="B60" s="15">
        <v>1</v>
      </c>
      <c r="C60" s="15"/>
      <c r="D60" s="15"/>
      <c r="E60" s="15"/>
      <c r="F60" s="163">
        <v>0.33</v>
      </c>
      <c r="G60" s="15">
        <v>1</v>
      </c>
      <c r="H60" s="15"/>
      <c r="I60" s="15">
        <v>1</v>
      </c>
      <c r="J60" s="15"/>
      <c r="K60" s="15">
        <v>1</v>
      </c>
      <c r="L60" s="15"/>
      <c r="M60" s="15">
        <v>1</v>
      </c>
      <c r="N60" s="18">
        <v>21.21</v>
      </c>
      <c r="O60" s="18">
        <v>3</v>
      </c>
      <c r="P60" s="15">
        <v>13</v>
      </c>
      <c r="R60" s="45"/>
      <c r="S60" s="45"/>
      <c r="T60" s="45"/>
      <c r="U60" s="45"/>
      <c r="V60" s="45"/>
      <c r="W60" s="45"/>
      <c r="X60" s="5"/>
    </row>
    <row r="61" spans="1:24" ht="17" x14ac:dyDescent="0.25">
      <c r="A61" s="59"/>
      <c r="B61" s="177"/>
      <c r="C61" s="177"/>
      <c r="D61" s="177"/>
      <c r="E61" s="177"/>
      <c r="F61" s="178"/>
      <c r="G61" s="177"/>
      <c r="H61" s="177"/>
      <c r="I61" s="177"/>
      <c r="J61" s="177"/>
      <c r="K61" s="177"/>
      <c r="L61" s="177"/>
      <c r="M61" s="177"/>
      <c r="N61" s="178"/>
      <c r="O61" s="178"/>
      <c r="P61" s="177"/>
      <c r="R61" s="45"/>
      <c r="S61" s="45"/>
      <c r="T61" s="45"/>
      <c r="U61" s="45"/>
      <c r="V61" s="45"/>
      <c r="W61" s="45"/>
      <c r="X61" s="5"/>
    </row>
    <row r="62" spans="1:24" ht="17" x14ac:dyDescent="0.25">
      <c r="A62" s="60" t="s">
        <v>28</v>
      </c>
      <c r="B62" s="87">
        <f>SUM(B49:B60)</f>
        <v>65</v>
      </c>
      <c r="C62" s="87">
        <f t="shared" ref="C62:M62" si="9">SUM(C49:C60)</f>
        <v>12</v>
      </c>
      <c r="D62" s="87">
        <f t="shared" si="9"/>
        <v>15</v>
      </c>
      <c r="E62" s="87">
        <f t="shared" si="9"/>
        <v>6</v>
      </c>
      <c r="F62" s="87">
        <f t="shared" si="9"/>
        <v>173.99</v>
      </c>
      <c r="G62" s="87">
        <f t="shared" si="9"/>
        <v>146</v>
      </c>
      <c r="H62" s="87">
        <f t="shared" si="9"/>
        <v>151</v>
      </c>
      <c r="I62" s="87">
        <f t="shared" si="9"/>
        <v>158</v>
      </c>
      <c r="J62" s="87">
        <f t="shared" si="9"/>
        <v>110</v>
      </c>
      <c r="K62" s="87">
        <f t="shared" si="9"/>
        <v>45</v>
      </c>
      <c r="L62" s="87">
        <f t="shared" si="9"/>
        <v>11</v>
      </c>
      <c r="M62" s="87">
        <f t="shared" si="9"/>
        <v>103</v>
      </c>
      <c r="N62" s="61">
        <f>(M62*7)/F62</f>
        <v>4.1439163170297144</v>
      </c>
      <c r="O62" s="61">
        <f>(H62+J62+K62)/F62</f>
        <v>1.7587217656187135</v>
      </c>
      <c r="P62" s="87">
        <f>SUM(P49:P60)</f>
        <v>3013</v>
      </c>
      <c r="R62" s="45"/>
      <c r="S62" s="45"/>
      <c r="T62" s="45"/>
      <c r="U62" s="45"/>
      <c r="V62" s="45"/>
      <c r="W62" s="45"/>
      <c r="X62" s="5"/>
    </row>
    <row r="63" spans="1:24" ht="17" x14ac:dyDescent="0.25">
      <c r="A63" s="62"/>
      <c r="B63" s="48"/>
      <c r="C63" s="48"/>
      <c r="D63" s="48"/>
      <c r="E63" s="48"/>
      <c r="F63" s="63"/>
      <c r="G63" s="48"/>
      <c r="H63" s="48"/>
      <c r="I63" s="48"/>
      <c r="J63" s="48"/>
      <c r="K63" s="48"/>
      <c r="L63" s="48"/>
      <c r="M63" s="48"/>
      <c r="N63" s="64"/>
      <c r="O63" s="64"/>
      <c r="P63" s="52"/>
      <c r="Q63" s="45"/>
      <c r="R63" s="45"/>
      <c r="S63" s="45"/>
      <c r="T63" s="45"/>
      <c r="U63" s="45"/>
      <c r="V63" s="45"/>
      <c r="W63" s="45"/>
      <c r="X63" s="5"/>
    </row>
    <row r="64" spans="1:24" ht="18" thickBot="1" x14ac:dyDescent="0.3">
      <c r="A64" s="65"/>
      <c r="B64" s="15"/>
      <c r="C64" s="66" t="s">
        <v>47</v>
      </c>
      <c r="D64" s="66" t="s">
        <v>48</v>
      </c>
      <c r="E64" s="66" t="s">
        <v>57</v>
      </c>
      <c r="F64" s="66" t="s">
        <v>50</v>
      </c>
      <c r="G64" s="66" t="s">
        <v>3</v>
      </c>
      <c r="H64" s="66" t="s">
        <v>4</v>
      </c>
      <c r="I64" s="66" t="s">
        <v>9</v>
      </c>
      <c r="J64" s="66" t="s">
        <v>10</v>
      </c>
      <c r="K64" s="66" t="s">
        <v>11</v>
      </c>
      <c r="L64" s="66" t="s">
        <v>51</v>
      </c>
      <c r="M64" s="66" t="s">
        <v>52</v>
      </c>
      <c r="N64" s="66" t="s">
        <v>53</v>
      </c>
      <c r="O64" s="66" t="s">
        <v>54</v>
      </c>
      <c r="P64" s="22"/>
      <c r="Q64" s="45"/>
      <c r="R64" s="45"/>
      <c r="S64" s="45"/>
      <c r="T64" s="45"/>
      <c r="U64" s="45"/>
      <c r="V64" s="45"/>
      <c r="W64" s="45"/>
      <c r="X64" s="5"/>
    </row>
    <row r="65" spans="1:24" ht="17" x14ac:dyDescent="0.25">
      <c r="A65" s="65" t="s">
        <v>79</v>
      </c>
      <c r="B65" s="15"/>
      <c r="C65" s="161">
        <f>C62</f>
        <v>12</v>
      </c>
      <c r="D65" s="161">
        <f t="shared" ref="D65:O65" si="10">D62</f>
        <v>15</v>
      </c>
      <c r="E65" s="161">
        <f t="shared" si="10"/>
        <v>6</v>
      </c>
      <c r="F65" s="161">
        <f t="shared" si="10"/>
        <v>173.99</v>
      </c>
      <c r="G65" s="161">
        <f t="shared" si="10"/>
        <v>146</v>
      </c>
      <c r="H65" s="161">
        <f t="shared" si="10"/>
        <v>151</v>
      </c>
      <c r="I65" s="161">
        <f t="shared" si="10"/>
        <v>158</v>
      </c>
      <c r="J65" s="161">
        <f t="shared" si="10"/>
        <v>110</v>
      </c>
      <c r="K65" s="161">
        <f t="shared" si="10"/>
        <v>45</v>
      </c>
      <c r="L65" s="161">
        <f t="shared" si="10"/>
        <v>11</v>
      </c>
      <c r="M65" s="161">
        <f t="shared" si="10"/>
        <v>103</v>
      </c>
      <c r="N65" s="61">
        <f t="shared" ref="N65:N70" si="11">(M65*7)/F65</f>
        <v>4.1439163170297144</v>
      </c>
      <c r="O65" s="162">
        <f t="shared" si="10"/>
        <v>1.7587217656187135</v>
      </c>
      <c r="P65" s="162"/>
      <c r="Q65" s="45"/>
      <c r="R65" s="45"/>
      <c r="S65" s="45"/>
      <c r="T65" s="45"/>
      <c r="U65" s="45"/>
      <c r="V65" s="45"/>
      <c r="W65" s="45"/>
      <c r="X65" s="5"/>
    </row>
    <row r="66" spans="1:24" ht="17" x14ac:dyDescent="0.25">
      <c r="A66" s="65" t="s">
        <v>29</v>
      </c>
      <c r="B66" s="15"/>
      <c r="C66" s="26">
        <v>4</v>
      </c>
      <c r="D66" s="26">
        <v>6</v>
      </c>
      <c r="E66" s="26">
        <v>1</v>
      </c>
      <c r="F66" s="26">
        <v>62.67</v>
      </c>
      <c r="G66" s="26">
        <v>46</v>
      </c>
      <c r="H66" s="26">
        <v>61</v>
      </c>
      <c r="I66" s="26">
        <v>42</v>
      </c>
      <c r="J66" s="26">
        <v>31</v>
      </c>
      <c r="K66" s="26">
        <v>9</v>
      </c>
      <c r="L66" s="26">
        <v>11</v>
      </c>
      <c r="M66" s="26">
        <v>27</v>
      </c>
      <c r="N66" s="61">
        <f t="shared" si="11"/>
        <v>3.0157970320727618</v>
      </c>
      <c r="O66" s="61">
        <v>1.61</v>
      </c>
      <c r="P66" s="178"/>
      <c r="Q66" s="45"/>
      <c r="R66" s="45"/>
      <c r="S66" s="45"/>
      <c r="T66" s="45"/>
      <c r="U66" s="45"/>
      <c r="V66" s="45"/>
      <c r="W66" s="45"/>
      <c r="X66" s="5"/>
    </row>
    <row r="67" spans="1:24" ht="17" x14ac:dyDescent="0.25">
      <c r="A67" s="65" t="s">
        <v>30</v>
      </c>
      <c r="B67" s="15"/>
      <c r="C67" s="22">
        <v>17</v>
      </c>
      <c r="D67" s="22">
        <v>11</v>
      </c>
      <c r="E67" s="22">
        <v>5</v>
      </c>
      <c r="F67" s="67">
        <v>182.33333333333334</v>
      </c>
      <c r="G67" s="22">
        <v>141</v>
      </c>
      <c r="H67" s="22">
        <v>158</v>
      </c>
      <c r="I67" s="22">
        <v>197</v>
      </c>
      <c r="J67" s="22">
        <v>124</v>
      </c>
      <c r="K67" s="22">
        <v>30</v>
      </c>
      <c r="L67" s="22">
        <v>12</v>
      </c>
      <c r="M67" s="22">
        <v>100</v>
      </c>
      <c r="N67" s="61">
        <f t="shared" si="11"/>
        <v>3.839122486288848</v>
      </c>
      <c r="O67" s="61">
        <f>(H67+J67+K67)/F67</f>
        <v>1.7111517367458866</v>
      </c>
      <c r="P67" s="178"/>
      <c r="Q67" s="45"/>
      <c r="R67" s="45"/>
      <c r="S67" s="45"/>
      <c r="T67" s="45"/>
      <c r="U67" s="45"/>
      <c r="V67" s="45"/>
      <c r="W67" s="45"/>
      <c r="X67" s="5"/>
    </row>
    <row r="68" spans="1:24" ht="17" x14ac:dyDescent="0.25">
      <c r="A68" s="65" t="s">
        <v>42</v>
      </c>
      <c r="B68" s="15"/>
      <c r="C68" s="22">
        <v>16</v>
      </c>
      <c r="D68" s="22">
        <v>13</v>
      </c>
      <c r="E68" s="22">
        <v>5</v>
      </c>
      <c r="F68" s="22">
        <v>189.33</v>
      </c>
      <c r="G68" s="22">
        <v>151</v>
      </c>
      <c r="H68" s="22">
        <v>174</v>
      </c>
      <c r="I68" s="22">
        <v>197</v>
      </c>
      <c r="J68" s="22">
        <v>142</v>
      </c>
      <c r="K68" s="22">
        <v>40</v>
      </c>
      <c r="L68" s="22">
        <v>22</v>
      </c>
      <c r="M68" s="22">
        <v>118</v>
      </c>
      <c r="N68" s="61">
        <f t="shared" si="11"/>
        <v>4.362752865367348</v>
      </c>
      <c r="O68" s="61">
        <f>(H68+J68+K68)/F68</f>
        <v>1.8803147942745471</v>
      </c>
      <c r="P68" s="178"/>
      <c r="Q68" s="45"/>
      <c r="R68" s="45"/>
      <c r="S68" s="45"/>
      <c r="T68" s="45"/>
      <c r="U68" s="45"/>
      <c r="V68" s="45"/>
      <c r="W68" s="45"/>
      <c r="X68" s="5"/>
    </row>
    <row r="69" spans="1:24" ht="17" x14ac:dyDescent="0.25">
      <c r="A69" s="65" t="s">
        <v>41</v>
      </c>
      <c r="B69" s="15"/>
      <c r="C69" s="15">
        <v>17</v>
      </c>
      <c r="D69" s="15">
        <v>11</v>
      </c>
      <c r="E69" s="15">
        <v>6</v>
      </c>
      <c r="F69" s="68" t="s">
        <v>58</v>
      </c>
      <c r="G69" s="15">
        <v>96</v>
      </c>
      <c r="H69" s="15">
        <v>157</v>
      </c>
      <c r="I69" s="15">
        <v>172</v>
      </c>
      <c r="J69" s="15">
        <v>78</v>
      </c>
      <c r="K69" s="15">
        <v>26</v>
      </c>
      <c r="L69" s="15">
        <v>14</v>
      </c>
      <c r="M69" s="15">
        <v>58</v>
      </c>
      <c r="N69" s="61">
        <f t="shared" si="11"/>
        <v>2.1178925404277518</v>
      </c>
      <c r="O69" s="61">
        <f>(H69+J69+K69)/F69</f>
        <v>1.3615023474178405</v>
      </c>
      <c r="P69" s="178"/>
      <c r="Q69" s="45"/>
      <c r="R69" s="45"/>
      <c r="S69" s="45"/>
      <c r="T69" s="45"/>
      <c r="U69" s="45"/>
      <c r="V69" s="45"/>
      <c r="W69" s="45"/>
      <c r="X69" s="5"/>
    </row>
    <row r="70" spans="1:24" ht="17" x14ac:dyDescent="0.25">
      <c r="A70" s="14" t="s">
        <v>39</v>
      </c>
      <c r="B70" s="15"/>
      <c r="C70" s="17">
        <v>12</v>
      </c>
      <c r="D70" s="17">
        <v>14</v>
      </c>
      <c r="E70" s="17">
        <v>5</v>
      </c>
      <c r="F70" s="54">
        <v>168.66666666666671</v>
      </c>
      <c r="G70" s="17">
        <v>115</v>
      </c>
      <c r="H70" s="17">
        <v>168</v>
      </c>
      <c r="I70" s="17">
        <v>175</v>
      </c>
      <c r="J70" s="17">
        <v>87</v>
      </c>
      <c r="K70" s="17">
        <v>33</v>
      </c>
      <c r="L70" s="17">
        <v>24</v>
      </c>
      <c r="M70" s="17">
        <v>67</v>
      </c>
      <c r="N70" s="61">
        <f t="shared" si="11"/>
        <v>2.7806324110671929</v>
      </c>
      <c r="O70" s="61">
        <f>(H70+J70+K70)/F70</f>
        <v>1.7075098814229244</v>
      </c>
      <c r="P70" s="178"/>
      <c r="Q70" s="45"/>
      <c r="R70" s="45"/>
      <c r="S70" s="45"/>
      <c r="T70" s="45"/>
      <c r="U70" s="45"/>
      <c r="V70" s="45"/>
      <c r="W70" s="45"/>
      <c r="X70" s="5"/>
    </row>
    <row r="71" spans="1:24" ht="17" x14ac:dyDescent="0.25">
      <c r="A71" s="14" t="s">
        <v>37</v>
      </c>
      <c r="B71" s="15"/>
      <c r="C71" s="17">
        <v>8</v>
      </c>
      <c r="D71" s="17">
        <v>18</v>
      </c>
      <c r="E71" s="17">
        <v>6</v>
      </c>
      <c r="F71" s="54">
        <v>168.66666666666671</v>
      </c>
      <c r="G71" s="17">
        <v>137</v>
      </c>
      <c r="H71" s="17">
        <v>179</v>
      </c>
      <c r="I71" s="17">
        <v>118</v>
      </c>
      <c r="J71" s="17">
        <v>76</v>
      </c>
      <c r="K71" s="17">
        <v>30</v>
      </c>
      <c r="L71" s="17">
        <v>10</v>
      </c>
      <c r="M71" s="17">
        <v>102</v>
      </c>
      <c r="N71" s="17">
        <v>4.2300000000000004</v>
      </c>
      <c r="O71" s="17">
        <v>1.69</v>
      </c>
      <c r="P71" s="17"/>
      <c r="Q71" s="45"/>
      <c r="R71" s="45"/>
      <c r="S71" s="45"/>
      <c r="T71" s="45"/>
      <c r="U71" s="45"/>
      <c r="V71" s="45"/>
      <c r="W71" s="45"/>
      <c r="X71" s="5"/>
    </row>
    <row r="72" spans="1:24" ht="17" x14ac:dyDescent="0.25">
      <c r="A72" s="14" t="s">
        <v>35</v>
      </c>
      <c r="B72" s="15"/>
      <c r="C72" s="17">
        <v>20</v>
      </c>
      <c r="D72" s="17">
        <v>9</v>
      </c>
      <c r="E72" s="17">
        <v>6</v>
      </c>
      <c r="F72" s="54">
        <v>186</v>
      </c>
      <c r="G72" s="17">
        <v>103</v>
      </c>
      <c r="H72" s="17">
        <v>153</v>
      </c>
      <c r="I72" s="17">
        <v>174</v>
      </c>
      <c r="J72" s="17">
        <v>101</v>
      </c>
      <c r="K72" s="17">
        <v>30</v>
      </c>
      <c r="L72" s="17">
        <v>9</v>
      </c>
      <c r="M72" s="17">
        <v>79</v>
      </c>
      <c r="N72" s="17">
        <v>2.97</v>
      </c>
      <c r="O72" s="17">
        <v>1.53</v>
      </c>
      <c r="P72" s="17"/>
      <c r="Q72" s="45"/>
      <c r="R72" s="45"/>
      <c r="S72" s="45"/>
      <c r="T72" s="45"/>
      <c r="U72" s="45"/>
      <c r="V72" s="45"/>
      <c r="W72" s="45"/>
      <c r="X72" s="5"/>
    </row>
    <row r="73" spans="1:24" ht="17" x14ac:dyDescent="0.25">
      <c r="A73" s="14" t="s">
        <v>59</v>
      </c>
      <c r="B73" s="15"/>
      <c r="C73" s="17">
        <v>21</v>
      </c>
      <c r="D73" s="17">
        <v>11</v>
      </c>
      <c r="E73" s="17">
        <v>7</v>
      </c>
      <c r="F73" s="54">
        <v>222.33333333333334</v>
      </c>
      <c r="G73" s="17">
        <v>109</v>
      </c>
      <c r="H73" s="17">
        <v>200</v>
      </c>
      <c r="I73" s="17">
        <v>231</v>
      </c>
      <c r="J73" s="17">
        <v>69</v>
      </c>
      <c r="K73" s="17">
        <v>22</v>
      </c>
      <c r="L73" s="17">
        <v>15</v>
      </c>
      <c r="M73" s="17">
        <v>75</v>
      </c>
      <c r="N73" s="17" t="s">
        <v>60</v>
      </c>
      <c r="O73" s="17" t="s">
        <v>61</v>
      </c>
      <c r="P73" s="17"/>
      <c r="Q73" s="45"/>
      <c r="R73" s="45"/>
      <c r="S73" s="45"/>
      <c r="T73" s="45"/>
      <c r="U73" s="45"/>
      <c r="V73" s="45"/>
      <c r="W73" s="45"/>
      <c r="X73" s="5"/>
    </row>
    <row r="74" spans="1:24" ht="17" x14ac:dyDescent="0.25">
      <c r="A74" s="14" t="s">
        <v>62</v>
      </c>
      <c r="B74" s="15"/>
      <c r="C74" s="17">
        <v>21</v>
      </c>
      <c r="D74" s="17">
        <v>9</v>
      </c>
      <c r="E74" s="17">
        <v>6</v>
      </c>
      <c r="F74" s="54">
        <v>211</v>
      </c>
      <c r="G74" s="17">
        <v>72</v>
      </c>
      <c r="H74" s="17">
        <v>162</v>
      </c>
      <c r="I74" s="17">
        <v>171</v>
      </c>
      <c r="J74" s="17">
        <v>62</v>
      </c>
      <c r="K74" s="17">
        <v>12</v>
      </c>
      <c r="L74" s="17">
        <v>10</v>
      </c>
      <c r="M74" s="17">
        <v>51</v>
      </c>
      <c r="N74" s="17">
        <v>1.69</v>
      </c>
      <c r="O74" s="17">
        <v>1.1200000000000001</v>
      </c>
      <c r="P74" s="17"/>
      <c r="Q74" s="45"/>
      <c r="R74" s="45"/>
      <c r="S74" s="45"/>
      <c r="T74" s="45"/>
      <c r="U74" s="45"/>
      <c r="V74" s="45"/>
      <c r="W74" s="45"/>
      <c r="X74" s="5"/>
    </row>
    <row r="75" spans="1:24" ht="17" x14ac:dyDescent="0.25">
      <c r="A75" s="14" t="s">
        <v>63</v>
      </c>
      <c r="B75" s="15"/>
      <c r="C75" s="17">
        <v>17</v>
      </c>
      <c r="D75" s="17">
        <v>10</v>
      </c>
      <c r="E75" s="17">
        <v>4</v>
      </c>
      <c r="F75" s="54">
        <v>184.33</v>
      </c>
      <c r="G75" s="17">
        <v>133</v>
      </c>
      <c r="H75" s="17">
        <v>192</v>
      </c>
      <c r="I75" s="17">
        <v>159</v>
      </c>
      <c r="J75" s="17">
        <v>93</v>
      </c>
      <c r="K75" s="17">
        <v>26</v>
      </c>
      <c r="L75" s="17">
        <v>22</v>
      </c>
      <c r="M75" s="17">
        <v>95</v>
      </c>
      <c r="N75" s="17" t="s">
        <v>64</v>
      </c>
      <c r="O75" s="17" t="s">
        <v>65</v>
      </c>
      <c r="P75" s="17"/>
      <c r="Q75" s="45"/>
      <c r="R75" s="45"/>
      <c r="S75" s="45"/>
      <c r="T75" s="45"/>
      <c r="U75" s="45"/>
      <c r="V75" s="45"/>
      <c r="W75" s="45"/>
      <c r="X75" s="5"/>
    </row>
    <row r="76" spans="1:24" ht="17" x14ac:dyDescent="0.25">
      <c r="A76" s="14" t="s">
        <v>66</v>
      </c>
      <c r="B76" s="15"/>
      <c r="C76" s="17">
        <v>18</v>
      </c>
      <c r="D76" s="17">
        <v>13</v>
      </c>
      <c r="E76" s="17">
        <v>3</v>
      </c>
      <c r="F76" s="54">
        <v>204.33</v>
      </c>
      <c r="G76" s="17">
        <v>194</v>
      </c>
      <c r="H76" s="17">
        <v>221</v>
      </c>
      <c r="I76" s="17">
        <v>182</v>
      </c>
      <c r="J76" s="17">
        <v>129</v>
      </c>
      <c r="K76" s="17">
        <v>24</v>
      </c>
      <c r="L76" s="17">
        <v>7</v>
      </c>
      <c r="M76" s="17">
        <v>111</v>
      </c>
      <c r="N76" s="17">
        <v>3.26</v>
      </c>
      <c r="O76" s="17">
        <v>1.83</v>
      </c>
      <c r="P76" s="17"/>
      <c r="Q76" s="45"/>
      <c r="R76" s="45"/>
      <c r="S76" s="45"/>
      <c r="T76" s="45"/>
      <c r="U76" s="45"/>
      <c r="V76" s="45"/>
      <c r="W76" s="45"/>
      <c r="X76" s="5"/>
    </row>
    <row r="77" spans="1:24" ht="17" x14ac:dyDescent="0.25">
      <c r="A77" s="23" t="s">
        <v>67</v>
      </c>
      <c r="B77" s="69"/>
      <c r="C77" s="7">
        <v>5</v>
      </c>
      <c r="D77" s="7">
        <v>14</v>
      </c>
      <c r="E77" s="7"/>
      <c r="F77" s="70"/>
      <c r="G77" s="7"/>
      <c r="H77" s="7"/>
      <c r="I77" s="7"/>
      <c r="J77" s="7"/>
      <c r="K77" s="7"/>
      <c r="L77" s="7"/>
      <c r="M77" s="7"/>
      <c r="N77" s="71"/>
      <c r="O77" s="71"/>
      <c r="P77" s="188"/>
      <c r="Q77" s="45"/>
      <c r="R77" s="45"/>
      <c r="S77" s="45"/>
      <c r="T77" s="45"/>
      <c r="U77" s="45"/>
      <c r="V77" s="45"/>
      <c r="W77" s="45"/>
      <c r="X77" s="5"/>
    </row>
    <row r="78" spans="1:24" ht="17" x14ac:dyDescent="0.25">
      <c r="A78" s="72"/>
      <c r="B78" s="26"/>
      <c r="C78" s="26"/>
      <c r="D78" s="26"/>
      <c r="E78" s="26"/>
      <c r="F78" s="73"/>
      <c r="G78" s="26"/>
      <c r="H78" s="26"/>
      <c r="I78" s="26"/>
      <c r="J78" s="26"/>
      <c r="K78" s="26"/>
      <c r="L78" s="26"/>
      <c r="M78" s="26"/>
      <c r="N78" s="61"/>
      <c r="O78" s="61"/>
      <c r="P78" s="178"/>
      <c r="Q78" s="45"/>
      <c r="R78" s="45"/>
      <c r="S78" s="45"/>
      <c r="T78" s="45"/>
      <c r="U78" s="45"/>
      <c r="V78" s="45"/>
      <c r="W78" s="45"/>
      <c r="X78" s="5"/>
    </row>
    <row r="79" spans="1:24" ht="17" x14ac:dyDescent="0.25">
      <c r="A79" s="14" t="s">
        <v>68</v>
      </c>
      <c r="B79" s="15"/>
      <c r="C79" s="17">
        <f>SUM(C66:C77)</f>
        <v>176</v>
      </c>
      <c r="D79" s="17">
        <f t="shared" ref="D79:M79" si="12">SUM(D66:D77)</f>
        <v>139</v>
      </c>
      <c r="E79" s="17">
        <f t="shared" si="12"/>
        <v>54</v>
      </c>
      <c r="F79" s="17">
        <f t="shared" si="12"/>
        <v>1779.66</v>
      </c>
      <c r="G79" s="17">
        <f t="shared" si="12"/>
        <v>1297</v>
      </c>
      <c r="H79" s="17">
        <f t="shared" si="12"/>
        <v>1825</v>
      </c>
      <c r="I79" s="17">
        <f t="shared" si="12"/>
        <v>1818</v>
      </c>
      <c r="J79" s="17">
        <f t="shared" si="12"/>
        <v>992</v>
      </c>
      <c r="K79" s="17">
        <f t="shared" si="12"/>
        <v>282</v>
      </c>
      <c r="L79" s="17">
        <f t="shared" si="12"/>
        <v>156</v>
      </c>
      <c r="M79" s="17">
        <f t="shared" si="12"/>
        <v>883</v>
      </c>
      <c r="N79" s="18">
        <f>(M79*7)/F79</f>
        <v>3.4731353179820865</v>
      </c>
      <c r="O79" s="18">
        <f>(H79+J79+K79)/F79</f>
        <v>1.7413438521964868</v>
      </c>
      <c r="P79" s="18"/>
      <c r="Q79" s="45"/>
      <c r="R79" s="45"/>
      <c r="S79" s="45"/>
      <c r="T79" s="45"/>
      <c r="U79" s="45"/>
      <c r="V79" s="45"/>
      <c r="W79" s="45"/>
      <c r="X79" s="5"/>
    </row>
    <row r="80" spans="1:24" x14ac:dyDescent="0.2">
      <c r="A80" s="74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4"/>
      <c r="R80" s="4"/>
      <c r="S80" s="4"/>
      <c r="T80" s="4"/>
      <c r="U80" s="4"/>
      <c r="V80" s="4"/>
      <c r="W80" s="4"/>
      <c r="X80" s="5"/>
    </row>
    <row r="81" spans="1:24" ht="17" thickBot="1" x14ac:dyDescent="0.25">
      <c r="A81" s="76" t="s">
        <v>69</v>
      </c>
      <c r="B81" s="77" t="s">
        <v>70</v>
      </c>
      <c r="C81" s="77" t="s">
        <v>71</v>
      </c>
      <c r="D81" s="78"/>
      <c r="E81" s="77" t="s">
        <v>72</v>
      </c>
      <c r="F81" s="78"/>
      <c r="G81" s="78"/>
      <c r="H81" s="77" t="s">
        <v>71</v>
      </c>
      <c r="I81" s="78"/>
      <c r="J81" s="78"/>
      <c r="K81" s="78"/>
      <c r="L81" s="77" t="s">
        <v>70</v>
      </c>
      <c r="M81" s="77" t="s">
        <v>71</v>
      </c>
      <c r="N81" s="77" t="s">
        <v>72</v>
      </c>
      <c r="O81" s="79"/>
      <c r="P81" s="189"/>
      <c r="Q81" s="4"/>
      <c r="R81" s="4"/>
      <c r="S81" s="4"/>
      <c r="T81" s="4"/>
      <c r="U81" s="4"/>
      <c r="V81" s="4"/>
      <c r="W81" s="4"/>
      <c r="X81" s="5"/>
    </row>
    <row r="82" spans="1:24" x14ac:dyDescent="0.2">
      <c r="A82" s="27" t="s">
        <v>92</v>
      </c>
      <c r="B82" s="4">
        <v>2</v>
      </c>
      <c r="C82" s="4">
        <v>3</v>
      </c>
      <c r="D82" s="4"/>
      <c r="E82" s="80" t="s">
        <v>93</v>
      </c>
      <c r="F82" s="4"/>
      <c r="G82" s="4"/>
      <c r="H82" s="27" t="s">
        <v>127</v>
      </c>
      <c r="I82" s="4"/>
      <c r="J82" s="4"/>
      <c r="K82" s="4"/>
      <c r="L82" s="81">
        <v>6</v>
      </c>
      <c r="M82" s="171">
        <v>7</v>
      </c>
      <c r="N82" s="81" t="s">
        <v>143</v>
      </c>
      <c r="O82" s="4"/>
      <c r="P82" s="4"/>
      <c r="Q82" s="4"/>
      <c r="R82" s="4"/>
      <c r="S82" s="4"/>
      <c r="T82" s="4"/>
      <c r="U82" s="4"/>
      <c r="V82" s="4"/>
      <c r="W82" s="4"/>
      <c r="X82" s="5"/>
    </row>
    <row r="83" spans="1:24" x14ac:dyDescent="0.2">
      <c r="A83" s="192" t="s">
        <v>95</v>
      </c>
      <c r="B83" s="4">
        <v>7</v>
      </c>
      <c r="C83" s="4">
        <v>6</v>
      </c>
      <c r="D83" s="4"/>
      <c r="E83" s="81" t="s">
        <v>96</v>
      </c>
      <c r="F83" s="4"/>
      <c r="G83" s="4"/>
      <c r="H83" s="193" t="s">
        <v>92</v>
      </c>
      <c r="I83" s="4"/>
      <c r="J83" s="4"/>
      <c r="K83" s="4"/>
      <c r="L83" s="4">
        <v>8</v>
      </c>
      <c r="M83" s="4">
        <v>7</v>
      </c>
      <c r="N83" s="81" t="s">
        <v>144</v>
      </c>
      <c r="O83" s="4"/>
      <c r="P83" s="4"/>
      <c r="Q83" s="4"/>
      <c r="R83" s="4"/>
      <c r="S83" s="4"/>
      <c r="T83" s="4"/>
      <c r="U83" s="4"/>
      <c r="V83" s="4"/>
      <c r="W83" s="4"/>
      <c r="X83" s="5"/>
    </row>
    <row r="84" spans="1:24" x14ac:dyDescent="0.2">
      <c r="A84" t="s">
        <v>98</v>
      </c>
      <c r="B84" s="168">
        <v>1</v>
      </c>
      <c r="C84" s="168">
        <v>8</v>
      </c>
      <c r="D84" s="4"/>
      <c r="E84" s="81" t="s">
        <v>102</v>
      </c>
      <c r="F84" s="4"/>
      <c r="G84" s="4"/>
      <c r="H84" s="193" t="s">
        <v>128</v>
      </c>
      <c r="I84" s="4"/>
      <c r="J84" s="4"/>
      <c r="K84" s="4"/>
      <c r="L84" s="4">
        <v>7</v>
      </c>
      <c r="M84" s="4">
        <v>4</v>
      </c>
      <c r="N84" s="81" t="s">
        <v>145</v>
      </c>
      <c r="O84" s="4"/>
      <c r="P84" s="4"/>
      <c r="Q84" s="4"/>
      <c r="R84" s="4"/>
      <c r="S84" s="4"/>
      <c r="T84" s="4"/>
      <c r="U84" s="4"/>
      <c r="V84" s="4"/>
      <c r="W84" s="4"/>
      <c r="X84" s="5"/>
    </row>
    <row r="85" spans="1:24" x14ac:dyDescent="0.2">
      <c r="A85" s="192" t="s">
        <v>101</v>
      </c>
      <c r="B85" s="4">
        <v>2</v>
      </c>
      <c r="C85" s="4">
        <v>1</v>
      </c>
      <c r="D85" s="4"/>
      <c r="E85" s="166" t="s">
        <v>105</v>
      </c>
      <c r="F85" s="4"/>
      <c r="G85" s="4"/>
      <c r="H85" s="193" t="s">
        <v>129</v>
      </c>
      <c r="I85" s="4"/>
      <c r="J85" s="4"/>
      <c r="K85" s="4"/>
      <c r="L85" s="4">
        <v>11</v>
      </c>
      <c r="M85" s="4">
        <v>1</v>
      </c>
      <c r="N85" s="81" t="s">
        <v>146</v>
      </c>
      <c r="O85" s="4"/>
      <c r="P85" s="4"/>
      <c r="Q85" s="4"/>
      <c r="R85" s="4"/>
      <c r="S85" s="4"/>
      <c r="T85" s="4"/>
      <c r="U85" s="4"/>
      <c r="V85" s="4"/>
      <c r="W85" s="4"/>
      <c r="X85" s="5"/>
    </row>
    <row r="86" spans="1:24" x14ac:dyDescent="0.2">
      <c r="A86" s="27" t="s">
        <v>103</v>
      </c>
      <c r="B86" s="4">
        <v>1</v>
      </c>
      <c r="C86" s="4">
        <v>11</v>
      </c>
      <c r="D86" s="4"/>
      <c r="E86" s="81" t="s">
        <v>104</v>
      </c>
      <c r="F86" s="4"/>
      <c r="G86" s="4"/>
      <c r="H86" s="4" t="s">
        <v>133</v>
      </c>
      <c r="I86" s="4"/>
      <c r="J86" s="4"/>
      <c r="K86" s="4"/>
      <c r="L86" s="4">
        <v>1</v>
      </c>
      <c r="M86" s="4">
        <v>2</v>
      </c>
      <c r="N86" s="81" t="s">
        <v>147</v>
      </c>
      <c r="O86" s="4"/>
      <c r="P86" s="4"/>
      <c r="Q86" s="4"/>
      <c r="R86" s="4"/>
      <c r="S86" s="4"/>
      <c r="T86" s="4"/>
      <c r="U86" s="4"/>
      <c r="V86" s="4"/>
      <c r="W86" s="4"/>
      <c r="X86" s="5"/>
    </row>
    <row r="87" spans="1:24" x14ac:dyDescent="0.2">
      <c r="A87" s="27" t="s">
        <v>109</v>
      </c>
      <c r="B87" s="4">
        <v>0</v>
      </c>
      <c r="C87" s="4">
        <v>10</v>
      </c>
      <c r="D87" s="4"/>
      <c r="E87" s="81" t="s">
        <v>110</v>
      </c>
      <c r="F87" s="4"/>
      <c r="G87" s="4"/>
      <c r="H87" s="4" t="s">
        <v>135</v>
      </c>
      <c r="I87" s="4"/>
      <c r="J87" s="4"/>
      <c r="K87" s="4"/>
      <c r="L87" s="4">
        <v>4</v>
      </c>
      <c r="M87" s="4">
        <v>6</v>
      </c>
      <c r="N87" s="81" t="s">
        <v>148</v>
      </c>
      <c r="O87" s="4"/>
      <c r="P87" s="4"/>
      <c r="Q87" s="4"/>
      <c r="R87" s="4"/>
      <c r="S87" s="4"/>
      <c r="T87" s="4"/>
      <c r="U87" s="4"/>
      <c r="V87" s="4"/>
      <c r="W87" s="4"/>
      <c r="X87" s="5"/>
    </row>
    <row r="88" spans="1:24" x14ac:dyDescent="0.2">
      <c r="A88" s="27" t="s">
        <v>109</v>
      </c>
      <c r="B88" s="4">
        <v>3</v>
      </c>
      <c r="C88" s="4">
        <v>8</v>
      </c>
      <c r="D88" s="4"/>
      <c r="E88" s="81" t="s">
        <v>112</v>
      </c>
      <c r="F88" s="4"/>
      <c r="G88" s="4"/>
      <c r="H88" s="4" t="s">
        <v>136</v>
      </c>
      <c r="I88" s="4"/>
      <c r="J88" s="4"/>
      <c r="K88" s="4"/>
      <c r="L88" s="4">
        <v>7</v>
      </c>
      <c r="M88" s="4">
        <v>8</v>
      </c>
      <c r="N88" s="81" t="s">
        <v>151</v>
      </c>
      <c r="O88" s="4"/>
      <c r="P88" s="4"/>
      <c r="Q88" s="4"/>
      <c r="R88" s="4"/>
      <c r="S88" s="4"/>
      <c r="T88" s="4"/>
      <c r="U88" s="4"/>
      <c r="V88" s="4"/>
      <c r="W88" s="4"/>
      <c r="X88" s="5"/>
    </row>
    <row r="89" spans="1:24" x14ac:dyDescent="0.2">
      <c r="A89" s="192" t="s">
        <v>113</v>
      </c>
      <c r="B89" s="4">
        <v>6</v>
      </c>
      <c r="C89" s="4">
        <v>3</v>
      </c>
      <c r="D89" s="4"/>
      <c r="E89" s="81" t="s">
        <v>114</v>
      </c>
      <c r="F89" s="4"/>
      <c r="G89" s="4"/>
      <c r="H89" s="193" t="s">
        <v>137</v>
      </c>
      <c r="I89" s="4"/>
      <c r="J89" s="4"/>
      <c r="K89" s="4"/>
      <c r="L89" s="4">
        <v>4</v>
      </c>
      <c r="M89" s="4">
        <v>3</v>
      </c>
      <c r="N89" s="81" t="s">
        <v>149</v>
      </c>
      <c r="O89" s="4"/>
      <c r="P89" s="4"/>
      <c r="Q89" s="4"/>
      <c r="R89" s="4"/>
      <c r="S89" s="4"/>
      <c r="T89" s="4"/>
      <c r="U89" s="4"/>
      <c r="V89" s="4"/>
      <c r="W89" s="4"/>
      <c r="X89" s="5"/>
    </row>
    <row r="90" spans="1:24" x14ac:dyDescent="0.2">
      <c r="A90" s="192" t="s">
        <v>116</v>
      </c>
      <c r="B90" s="4">
        <v>5</v>
      </c>
      <c r="C90" s="4">
        <v>4</v>
      </c>
      <c r="D90" s="4"/>
      <c r="E90" s="81" t="s">
        <v>117</v>
      </c>
      <c r="F90" s="4"/>
      <c r="G90" s="4"/>
      <c r="H90" s="4" t="s">
        <v>138</v>
      </c>
      <c r="I90" s="4"/>
      <c r="J90" s="4"/>
      <c r="K90" s="4"/>
      <c r="L90" s="4">
        <v>1</v>
      </c>
      <c r="M90" s="4">
        <v>9</v>
      </c>
      <c r="N90" s="81" t="s">
        <v>152</v>
      </c>
      <c r="O90" s="4"/>
      <c r="P90" s="4"/>
      <c r="Q90" s="4"/>
      <c r="R90" s="4"/>
      <c r="S90" s="4"/>
      <c r="T90" s="4"/>
      <c r="U90" s="4"/>
      <c r="V90" s="4"/>
      <c r="W90" s="4"/>
      <c r="X90" s="5"/>
    </row>
    <row r="91" spans="1:24" x14ac:dyDescent="0.2">
      <c r="A91" s="27" t="s">
        <v>118</v>
      </c>
      <c r="B91" s="4">
        <v>0</v>
      </c>
      <c r="C91" s="4">
        <v>2</v>
      </c>
      <c r="D91" s="4"/>
      <c r="E91" s="81" t="s">
        <v>119</v>
      </c>
      <c r="F91" s="4"/>
      <c r="G91" s="4"/>
      <c r="H91" s="4" t="s">
        <v>139</v>
      </c>
      <c r="I91" s="4"/>
      <c r="J91" s="4"/>
      <c r="K91" s="4"/>
      <c r="L91" s="4">
        <v>0</v>
      </c>
      <c r="M91" s="4">
        <v>6</v>
      </c>
      <c r="N91" s="81" t="s">
        <v>153</v>
      </c>
      <c r="O91" s="4"/>
      <c r="P91" s="4"/>
      <c r="Q91" s="4"/>
      <c r="R91" s="4"/>
      <c r="S91" s="4"/>
      <c r="T91" s="4"/>
      <c r="U91" s="4"/>
      <c r="V91" s="4"/>
      <c r="W91" s="4"/>
      <c r="X91" s="5"/>
    </row>
    <row r="92" spans="1:24" x14ac:dyDescent="0.2">
      <c r="A92" s="27" t="s">
        <v>120</v>
      </c>
      <c r="B92" s="4">
        <v>0</v>
      </c>
      <c r="C92" s="4">
        <v>2</v>
      </c>
      <c r="D92" s="4"/>
      <c r="E92" s="166" t="s">
        <v>121</v>
      </c>
      <c r="F92" s="4"/>
      <c r="G92" s="4"/>
      <c r="H92" s="193" t="s">
        <v>140</v>
      </c>
      <c r="I92" s="4"/>
      <c r="J92" s="4"/>
      <c r="K92" s="4"/>
      <c r="L92" s="4">
        <v>5</v>
      </c>
      <c r="M92" s="4">
        <v>4</v>
      </c>
      <c r="N92" s="166" t="s">
        <v>154</v>
      </c>
      <c r="O92" s="4"/>
      <c r="P92" s="4"/>
      <c r="Q92" s="4"/>
      <c r="R92" s="4"/>
      <c r="S92" s="4"/>
      <c r="T92" s="4"/>
      <c r="U92" s="4"/>
      <c r="V92" s="4"/>
      <c r="W92" s="4"/>
      <c r="X92" s="5"/>
    </row>
    <row r="93" spans="1:24" x14ac:dyDescent="0.2">
      <c r="A93" s="192" t="s">
        <v>123</v>
      </c>
      <c r="B93" s="4">
        <v>4</v>
      </c>
      <c r="C93" s="4">
        <v>3</v>
      </c>
      <c r="D93" s="4"/>
      <c r="E93" s="81" t="s">
        <v>124</v>
      </c>
      <c r="F93" s="4"/>
      <c r="G93" s="4"/>
      <c r="H93" s="193" t="s">
        <v>141</v>
      </c>
      <c r="I93" s="4"/>
      <c r="J93" s="4"/>
      <c r="K93" s="4"/>
      <c r="L93" s="4">
        <v>10</v>
      </c>
      <c r="M93" s="4">
        <v>1</v>
      </c>
      <c r="N93" s="81" t="s">
        <v>142</v>
      </c>
      <c r="O93" s="4"/>
      <c r="P93" s="4"/>
      <c r="Q93" s="4"/>
      <c r="R93" s="4"/>
      <c r="S93" s="4"/>
      <c r="T93" s="4"/>
      <c r="U93" s="4"/>
      <c r="V93" s="4"/>
      <c r="W93" s="4"/>
      <c r="X93" s="5"/>
    </row>
    <row r="94" spans="1:24" x14ac:dyDescent="0.2">
      <c r="A94" s="27" t="s">
        <v>125</v>
      </c>
      <c r="B94" s="81">
        <v>3</v>
      </c>
      <c r="C94" s="171">
        <v>11</v>
      </c>
      <c r="D94" s="4"/>
      <c r="E94" s="185" t="s">
        <v>150</v>
      </c>
      <c r="G94" s="4"/>
      <c r="H94" s="194" t="s">
        <v>133</v>
      </c>
      <c r="L94" s="184">
        <v>7</v>
      </c>
      <c r="M94" s="184">
        <v>3</v>
      </c>
      <c r="N94" s="81" t="s">
        <v>155</v>
      </c>
      <c r="O94" s="4"/>
      <c r="P94" s="4"/>
      <c r="Q94" s="4"/>
      <c r="R94" s="4"/>
      <c r="S94" s="4"/>
      <c r="T94" s="4"/>
      <c r="U94" s="4"/>
      <c r="V94" s="4"/>
      <c r="W94" s="4"/>
      <c r="X94" s="5"/>
    </row>
    <row r="95" spans="1:24" x14ac:dyDescent="0.2">
      <c r="A95" s="95" t="s">
        <v>162</v>
      </c>
      <c r="B95" s="94"/>
      <c r="C95" s="94"/>
      <c r="D95" s="94"/>
      <c r="E95" s="183" t="s">
        <v>160</v>
      </c>
      <c r="F95" s="4"/>
      <c r="G95" s="4"/>
      <c r="H95" s="4" t="s">
        <v>158</v>
      </c>
      <c r="I95" s="4"/>
      <c r="J95" s="4"/>
      <c r="K95" s="4"/>
      <c r="L95" s="4">
        <v>1</v>
      </c>
      <c r="M95" s="4">
        <v>13</v>
      </c>
      <c r="N95" s="166" t="s">
        <v>163</v>
      </c>
      <c r="O95" s="4"/>
      <c r="P95" s="4"/>
      <c r="Q95" s="4"/>
      <c r="R95" s="4"/>
      <c r="S95" s="4"/>
      <c r="T95" s="4"/>
      <c r="U95" s="4"/>
      <c r="V95" s="4"/>
      <c r="W95" s="4"/>
      <c r="X95" s="5"/>
    </row>
    <row r="96" spans="1:24" x14ac:dyDescent="0.2">
      <c r="F96" s="4"/>
      <c r="G96" s="4"/>
      <c r="H96" s="4"/>
      <c r="I96" s="4"/>
      <c r="J96" s="4"/>
      <c r="K96" s="4"/>
      <c r="L96" s="4">
        <f>SUM(L82:L95)</f>
        <v>72</v>
      </c>
      <c r="M96" s="4">
        <f>SUM(M82:M95)</f>
        <v>74</v>
      </c>
      <c r="N96" s="4"/>
      <c r="O96" s="4"/>
      <c r="P96" s="4"/>
      <c r="Q96" s="4"/>
      <c r="R96" s="4"/>
      <c r="S96" s="4"/>
      <c r="T96" s="4"/>
      <c r="U96" s="4"/>
      <c r="V96" s="4"/>
      <c r="W96" s="4"/>
      <c r="X96" s="5"/>
    </row>
    <row r="97" spans="1:24" x14ac:dyDescent="0.2">
      <c r="A97" s="27"/>
      <c r="B97" s="4">
        <f>SUM(B82:B96)</f>
        <v>34</v>
      </c>
      <c r="C97" s="4">
        <f>SUM(C82:C96)</f>
        <v>72</v>
      </c>
      <c r="D97" s="4"/>
      <c r="E97" s="4"/>
      <c r="F97" s="4"/>
      <c r="G97" s="4"/>
      <c r="H97" s="4"/>
      <c r="I97" s="4"/>
      <c r="J97" s="4"/>
      <c r="K97" s="4"/>
      <c r="L97" s="4">
        <f>B97+L96</f>
        <v>106</v>
      </c>
      <c r="M97" s="4">
        <f>C97+M96</f>
        <v>146</v>
      </c>
      <c r="N97" s="4"/>
      <c r="O97" s="4"/>
      <c r="P97" s="4"/>
      <c r="Q97" s="4"/>
      <c r="R97" s="4"/>
      <c r="S97" s="4"/>
      <c r="T97" s="4"/>
      <c r="U97" s="4"/>
      <c r="V97" s="4"/>
      <c r="W97" s="4"/>
      <c r="X97" s="5"/>
    </row>
    <row r="101" spans="1:24" x14ac:dyDescent="0.2">
      <c r="A101" t="s">
        <v>134</v>
      </c>
    </row>
  </sheetData>
  <sortState xmlns:xlrd2="http://schemas.microsoft.com/office/spreadsheetml/2017/richdata2" ref="A49:P60">
    <sortCondition ref="N49:N60"/>
  </sortState>
  <mergeCells count="2">
    <mergeCell ref="A1:W1"/>
    <mergeCell ref="C46:W46"/>
  </mergeCells>
  <printOptions gridLines="1"/>
  <pageMargins left="0.7" right="0.7" top="0.75" bottom="0.75" header="0.3" footer="0.3"/>
  <pageSetup scale="63" orientation="landscape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28D25-34CD-BB45-8B56-6512A0A7C5C1}">
  <dimension ref="A1:X50"/>
  <sheetViews>
    <sheetView topLeftCell="A59" workbookViewId="0">
      <selection activeCell="P29" sqref="P29"/>
    </sheetView>
  </sheetViews>
  <sheetFormatPr baseColWidth="10" defaultRowHeight="16" x14ac:dyDescent="0.2"/>
  <cols>
    <col min="1" max="1" width="15.83203125" bestFit="1" customWidth="1"/>
    <col min="2" max="2" width="3.33203125" bestFit="1" customWidth="1"/>
    <col min="3" max="5" width="3.1640625" bestFit="1" customWidth="1"/>
    <col min="6" max="6" width="5.6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4" width="4.6640625" bestFit="1" customWidth="1"/>
    <col min="15" max="15" width="4.83203125" bestFit="1" customWidth="1"/>
    <col min="16" max="16" width="8.1640625" bestFit="1" customWidth="1"/>
    <col min="17" max="17" width="4.6640625" bestFit="1" customWidth="1"/>
    <col min="18" max="19" width="3" bestFit="1" customWidth="1"/>
    <col min="20" max="20" width="2.1640625" bestFit="1" customWidth="1"/>
    <col min="21" max="22" width="3.1640625" bestFit="1" customWidth="1"/>
    <col min="23" max="23" width="6.5" bestFit="1" customWidth="1"/>
    <col min="24" max="24" width="5.5" bestFit="1" customWidth="1"/>
  </cols>
  <sheetData>
    <row r="1" spans="1:24" x14ac:dyDescent="0.2">
      <c r="A1" s="104" t="s">
        <v>56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15"/>
      <c r="V1" s="15"/>
      <c r="W1" s="4"/>
      <c r="X1" s="4"/>
    </row>
    <row r="2" spans="1:24" x14ac:dyDescent="0.2">
      <c r="A2" s="84"/>
      <c r="B2" s="4"/>
      <c r="C2" s="4"/>
      <c r="D2" s="4"/>
      <c r="E2" s="7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5"/>
      <c r="V2" s="15"/>
      <c r="W2" s="4"/>
      <c r="X2" s="4"/>
    </row>
    <row r="3" spans="1:24" x14ac:dyDescent="0.2">
      <c r="A3" s="105" t="s">
        <v>74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75</v>
      </c>
      <c r="O3" s="7" t="s">
        <v>15</v>
      </c>
      <c r="P3" s="8" t="s">
        <v>16</v>
      </c>
      <c r="Q3" s="7" t="s">
        <v>76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  <c r="W3" s="8" t="s">
        <v>23</v>
      </c>
      <c r="X3" s="7" t="s">
        <v>24</v>
      </c>
    </row>
    <row r="4" spans="1:24" x14ac:dyDescent="0.2">
      <c r="A4" s="88" t="s">
        <v>92</v>
      </c>
      <c r="B4" s="26">
        <v>4</v>
      </c>
      <c r="C4" s="26">
        <v>0</v>
      </c>
      <c r="D4" s="26">
        <v>0</v>
      </c>
      <c r="E4" s="26"/>
      <c r="F4" s="26"/>
      <c r="G4" s="26"/>
      <c r="H4" s="26"/>
      <c r="I4" s="26">
        <v>1</v>
      </c>
      <c r="J4" s="26"/>
      <c r="K4" s="26"/>
      <c r="L4" s="26"/>
      <c r="M4" s="26"/>
      <c r="N4" s="26"/>
      <c r="O4" s="26"/>
      <c r="P4" s="26"/>
      <c r="Q4" s="26"/>
      <c r="R4" s="26"/>
      <c r="S4" s="26"/>
      <c r="T4" s="26">
        <v>1</v>
      </c>
      <c r="U4" s="26">
        <v>1</v>
      </c>
      <c r="V4" s="26">
        <v>1</v>
      </c>
      <c r="W4" s="86"/>
      <c r="X4" s="86"/>
    </row>
    <row r="5" spans="1:24" x14ac:dyDescent="0.2">
      <c r="A5" s="88" t="s">
        <v>95</v>
      </c>
      <c r="B5" s="17">
        <v>4</v>
      </c>
      <c r="C5" s="17">
        <v>0</v>
      </c>
      <c r="D5" s="17">
        <v>0</v>
      </c>
      <c r="E5" s="17"/>
      <c r="F5" s="17"/>
      <c r="G5" s="17"/>
      <c r="H5" s="17"/>
      <c r="I5" s="17">
        <v>1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>
        <v>1</v>
      </c>
      <c r="U5" s="17"/>
      <c r="V5" s="17"/>
      <c r="W5" s="4"/>
      <c r="X5" s="4"/>
    </row>
    <row r="6" spans="1:24" x14ac:dyDescent="0.2">
      <c r="A6" s="165" t="s">
        <v>98</v>
      </c>
      <c r="B6" s="17">
        <v>3</v>
      </c>
      <c r="C6" s="17">
        <v>0</v>
      </c>
      <c r="D6" s="17">
        <v>1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>
        <v>1</v>
      </c>
      <c r="S6" s="17"/>
      <c r="T6" s="17"/>
      <c r="U6" s="17"/>
      <c r="V6" s="17"/>
      <c r="W6" s="4"/>
      <c r="X6" s="4"/>
    </row>
    <row r="7" spans="1:24" x14ac:dyDescent="0.2">
      <c r="A7" s="85" t="s">
        <v>101</v>
      </c>
      <c r="B7" s="17">
        <v>3</v>
      </c>
      <c r="C7" s="17">
        <v>0</v>
      </c>
      <c r="D7" s="17">
        <v>0</v>
      </c>
      <c r="E7" s="17"/>
      <c r="F7" s="17"/>
      <c r="G7" s="17"/>
      <c r="H7" s="17"/>
      <c r="I7" s="17">
        <v>3</v>
      </c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>
        <v>1</v>
      </c>
      <c r="W7" s="4"/>
      <c r="X7" s="4"/>
    </row>
    <row r="8" spans="1:24" x14ac:dyDescent="0.2">
      <c r="A8" s="85" t="s">
        <v>106</v>
      </c>
      <c r="B8" s="17">
        <v>2</v>
      </c>
      <c r="C8" s="17">
        <v>0</v>
      </c>
      <c r="D8" s="17">
        <v>0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>
        <v>1</v>
      </c>
      <c r="W8" s="4"/>
      <c r="X8" s="4"/>
    </row>
    <row r="9" spans="1:24" x14ac:dyDescent="0.2">
      <c r="A9" s="85" t="s">
        <v>109</v>
      </c>
      <c r="B9" s="17">
        <v>2</v>
      </c>
      <c r="C9" s="17">
        <v>0</v>
      </c>
      <c r="D9" s="17">
        <v>0</v>
      </c>
      <c r="E9" s="17"/>
      <c r="F9" s="17"/>
      <c r="G9" s="17"/>
      <c r="H9" s="17"/>
      <c r="I9" s="17">
        <v>2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>
        <v>2</v>
      </c>
      <c r="W9" s="4"/>
      <c r="X9" s="4"/>
    </row>
    <row r="10" spans="1:24" x14ac:dyDescent="0.2">
      <c r="A10" s="167" t="s">
        <v>113</v>
      </c>
      <c r="B10" s="17">
        <v>2</v>
      </c>
      <c r="C10" s="17">
        <v>0</v>
      </c>
      <c r="D10" s="17">
        <v>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>
        <v>1</v>
      </c>
      <c r="V10" s="17">
        <v>4</v>
      </c>
      <c r="W10" s="4"/>
      <c r="X10" s="4"/>
    </row>
    <row r="11" spans="1:24" x14ac:dyDescent="0.2">
      <c r="A11" s="167" t="s">
        <v>116</v>
      </c>
      <c r="B11" s="17">
        <v>4</v>
      </c>
      <c r="C11" s="17">
        <v>1</v>
      </c>
      <c r="D11" s="17">
        <v>1</v>
      </c>
      <c r="E11" s="17"/>
      <c r="F11" s="17"/>
      <c r="G11" s="17"/>
      <c r="H11" s="17"/>
      <c r="I11" s="17">
        <v>1</v>
      </c>
      <c r="J11" s="17"/>
      <c r="K11" s="17"/>
      <c r="L11" s="17"/>
      <c r="M11" s="17"/>
      <c r="N11" s="17">
        <v>1</v>
      </c>
      <c r="O11" s="17"/>
      <c r="P11" s="17"/>
      <c r="Q11" s="17"/>
      <c r="R11" s="17"/>
      <c r="S11" s="17"/>
      <c r="T11" s="17"/>
      <c r="U11" s="17">
        <v>1</v>
      </c>
      <c r="V11" s="17">
        <v>5</v>
      </c>
      <c r="W11" s="4"/>
      <c r="X11" s="4"/>
    </row>
    <row r="12" spans="1:24" x14ac:dyDescent="0.2">
      <c r="A12" s="167" t="s">
        <v>118</v>
      </c>
      <c r="B12" s="17">
        <v>2</v>
      </c>
      <c r="C12" s="17">
        <v>0</v>
      </c>
      <c r="D12" s="17">
        <v>0</v>
      </c>
      <c r="E12" s="17"/>
      <c r="F12" s="17"/>
      <c r="G12" s="17"/>
      <c r="H12" s="17"/>
      <c r="I12" s="17">
        <v>2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>
        <v>2</v>
      </c>
      <c r="V12" s="17"/>
      <c r="W12" s="4"/>
      <c r="X12" s="4"/>
    </row>
    <row r="13" spans="1:24" x14ac:dyDescent="0.2">
      <c r="A13" s="167" t="s">
        <v>120</v>
      </c>
      <c r="B13" s="17">
        <v>2</v>
      </c>
      <c r="C13" s="17">
        <v>0</v>
      </c>
      <c r="D13" s="17">
        <v>1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>
        <v>1</v>
      </c>
      <c r="T13" s="17"/>
      <c r="U13" s="17"/>
      <c r="V13" s="17">
        <v>7</v>
      </c>
      <c r="W13" s="4"/>
      <c r="X13" s="4"/>
    </row>
    <row r="14" spans="1:24" x14ac:dyDescent="0.2">
      <c r="A14" s="101" t="s">
        <v>123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>
        <v>1</v>
      </c>
      <c r="V14" s="17"/>
      <c r="W14" s="4"/>
      <c r="X14" s="4"/>
    </row>
    <row r="15" spans="1:24" x14ac:dyDescent="0.2">
      <c r="A15" s="167" t="s">
        <v>125</v>
      </c>
      <c r="B15" s="17">
        <v>1</v>
      </c>
      <c r="C15" s="17">
        <v>0</v>
      </c>
      <c r="D15" s="17">
        <v>0</v>
      </c>
      <c r="E15" s="17"/>
      <c r="F15" s="17"/>
      <c r="G15" s="17"/>
      <c r="H15" s="17"/>
      <c r="I15" s="17"/>
      <c r="J15" s="17">
        <v>1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>
        <v>7</v>
      </c>
      <c r="W15" s="4"/>
      <c r="X15" s="4"/>
    </row>
    <row r="16" spans="1:24" x14ac:dyDescent="0.2">
      <c r="A16" s="172" t="s">
        <v>92</v>
      </c>
      <c r="B16" s="17">
        <v>2</v>
      </c>
      <c r="C16" s="17">
        <v>3</v>
      </c>
      <c r="D16" s="17">
        <v>2</v>
      </c>
      <c r="E16" s="17"/>
      <c r="F16" s="17"/>
      <c r="G16" s="17"/>
      <c r="H16" s="17">
        <v>1</v>
      </c>
      <c r="I16" s="17"/>
      <c r="J16" s="17"/>
      <c r="K16" s="17">
        <v>2</v>
      </c>
      <c r="L16" s="17"/>
      <c r="M16" s="17"/>
      <c r="N16" s="17"/>
      <c r="O16" s="17"/>
      <c r="P16" s="17"/>
      <c r="Q16" s="17"/>
      <c r="R16" s="17">
        <v>1</v>
      </c>
      <c r="S16" s="17"/>
      <c r="T16" s="17"/>
      <c r="U16" s="17">
        <v>1</v>
      </c>
      <c r="V16" s="17">
        <v>1</v>
      </c>
      <c r="W16" s="4"/>
      <c r="X16" s="4"/>
    </row>
    <row r="17" spans="1:24" x14ac:dyDescent="0.2">
      <c r="A17" s="172" t="s">
        <v>128</v>
      </c>
      <c r="B17" s="17">
        <v>3</v>
      </c>
      <c r="C17" s="17">
        <v>1</v>
      </c>
      <c r="D17" s="17">
        <v>1</v>
      </c>
      <c r="E17" s="17">
        <v>1</v>
      </c>
      <c r="F17" s="17"/>
      <c r="G17" s="17"/>
      <c r="H17" s="17">
        <v>2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>
        <v>5</v>
      </c>
      <c r="W17" s="4"/>
      <c r="X17" s="4"/>
    </row>
    <row r="18" spans="1:24" x14ac:dyDescent="0.2">
      <c r="A18" s="170" t="s">
        <v>129</v>
      </c>
      <c r="B18" s="17">
        <v>3</v>
      </c>
      <c r="C18" s="17">
        <v>1</v>
      </c>
      <c r="D18" s="17">
        <v>2</v>
      </c>
      <c r="E18" s="17"/>
      <c r="F18" s="17"/>
      <c r="G18" s="17"/>
      <c r="H18" s="17">
        <v>1</v>
      </c>
      <c r="I18" s="17">
        <v>1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>
        <v>2</v>
      </c>
      <c r="V18" s="17">
        <v>1</v>
      </c>
      <c r="W18" s="4"/>
      <c r="X18" s="4"/>
    </row>
    <row r="19" spans="1:24" x14ac:dyDescent="0.2">
      <c r="A19" s="85" t="s">
        <v>133</v>
      </c>
      <c r="B19" s="17">
        <v>2</v>
      </c>
      <c r="C19" s="17">
        <v>0</v>
      </c>
      <c r="D19" s="17">
        <v>0</v>
      </c>
      <c r="E19" s="17"/>
      <c r="F19" s="17"/>
      <c r="G19" s="17"/>
      <c r="H19" s="17"/>
      <c r="I19" s="17">
        <v>1</v>
      </c>
      <c r="J19" s="17">
        <v>1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4"/>
      <c r="X19" s="4"/>
    </row>
    <row r="20" spans="1:24" x14ac:dyDescent="0.2">
      <c r="A20" s="93" t="s">
        <v>135</v>
      </c>
      <c r="B20" s="17">
        <v>3</v>
      </c>
      <c r="C20" s="17">
        <v>2</v>
      </c>
      <c r="D20" s="17">
        <v>1</v>
      </c>
      <c r="E20" s="17"/>
      <c r="F20" s="17"/>
      <c r="G20" s="17"/>
      <c r="H20" s="17"/>
      <c r="I20" s="17"/>
      <c r="J20" s="17"/>
      <c r="K20" s="17"/>
      <c r="L20" s="17"/>
      <c r="M20" s="17"/>
      <c r="N20" s="17">
        <v>1</v>
      </c>
      <c r="O20" s="17"/>
      <c r="P20" s="17"/>
      <c r="Q20" s="17"/>
      <c r="R20" s="17"/>
      <c r="S20" s="17"/>
      <c r="T20" s="17"/>
      <c r="U20" s="17">
        <v>3</v>
      </c>
      <c r="V20" s="17"/>
      <c r="W20" s="4"/>
      <c r="X20" s="4"/>
    </row>
    <row r="21" spans="1:24" x14ac:dyDescent="0.2">
      <c r="A21" s="88" t="s">
        <v>136</v>
      </c>
      <c r="B21" s="17">
        <v>4</v>
      </c>
      <c r="C21" s="17">
        <v>1</v>
      </c>
      <c r="D21" s="17">
        <v>2</v>
      </c>
      <c r="E21" s="17">
        <v>1</v>
      </c>
      <c r="F21" s="17"/>
      <c r="G21" s="17"/>
      <c r="H21" s="17">
        <v>2</v>
      </c>
      <c r="I21" s="17"/>
      <c r="J21" s="17"/>
      <c r="K21" s="17"/>
      <c r="L21" s="17"/>
      <c r="M21" s="17"/>
      <c r="N21" s="17">
        <v>1</v>
      </c>
      <c r="O21" s="17"/>
      <c r="P21" s="17"/>
      <c r="Q21" s="17"/>
      <c r="R21" s="17">
        <v>1</v>
      </c>
      <c r="S21" s="17"/>
      <c r="T21" s="17"/>
      <c r="U21" s="17"/>
      <c r="V21" s="17"/>
      <c r="W21" s="4"/>
      <c r="X21" s="4"/>
    </row>
    <row r="22" spans="1:24" x14ac:dyDescent="0.2">
      <c r="A22" s="172" t="s">
        <v>137</v>
      </c>
      <c r="B22" s="17">
        <v>1</v>
      </c>
      <c r="C22" s="17">
        <v>1</v>
      </c>
      <c r="D22" s="17">
        <v>0</v>
      </c>
      <c r="E22" s="17"/>
      <c r="F22" s="17"/>
      <c r="G22" s="17"/>
      <c r="H22" s="17"/>
      <c r="I22" s="17"/>
      <c r="J22" s="17">
        <v>1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>
        <v>3</v>
      </c>
      <c r="V22" s="17">
        <v>1</v>
      </c>
      <c r="W22" s="4"/>
      <c r="X22" s="4"/>
    </row>
    <row r="23" spans="1:24" x14ac:dyDescent="0.2">
      <c r="A23" s="93" t="s">
        <v>138</v>
      </c>
      <c r="B23" s="17">
        <v>2</v>
      </c>
      <c r="C23" s="17">
        <v>0</v>
      </c>
      <c r="D23" s="17">
        <v>0</v>
      </c>
      <c r="E23" s="17"/>
      <c r="F23" s="17"/>
      <c r="G23" s="17"/>
      <c r="H23" s="17"/>
      <c r="I23" s="17">
        <v>1</v>
      </c>
      <c r="J23" s="17">
        <v>1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>
        <v>6</v>
      </c>
      <c r="W23" s="4"/>
      <c r="X23" s="4"/>
    </row>
    <row r="24" spans="1:24" x14ac:dyDescent="0.2">
      <c r="A24" s="179" t="s">
        <v>139</v>
      </c>
      <c r="B24" s="17">
        <v>3</v>
      </c>
      <c r="C24" s="17">
        <v>0</v>
      </c>
      <c r="D24" s="17">
        <v>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4"/>
      <c r="X24" s="4"/>
    </row>
    <row r="25" spans="1:24" x14ac:dyDescent="0.2">
      <c r="A25" s="179" t="s">
        <v>140</v>
      </c>
      <c r="B25" s="17">
        <v>3</v>
      </c>
      <c r="C25" s="17">
        <v>0</v>
      </c>
      <c r="D25" s="17">
        <v>1</v>
      </c>
      <c r="E25" s="17">
        <v>1</v>
      </c>
      <c r="F25" s="17"/>
      <c r="G25" s="17"/>
      <c r="H25" s="17">
        <v>1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4"/>
      <c r="X25" s="4"/>
    </row>
    <row r="26" spans="1:24" x14ac:dyDescent="0.2">
      <c r="A26" s="93" t="s">
        <v>141</v>
      </c>
      <c r="B26" s="17">
        <v>2</v>
      </c>
      <c r="C26" s="17">
        <v>1</v>
      </c>
      <c r="D26" s="17">
        <v>0</v>
      </c>
      <c r="E26" s="17"/>
      <c r="F26" s="17"/>
      <c r="G26" s="17"/>
      <c r="H26" s="17"/>
      <c r="I26" s="17">
        <v>1</v>
      </c>
      <c r="J26" s="17">
        <v>1</v>
      </c>
      <c r="K26" s="17">
        <v>1</v>
      </c>
      <c r="L26" s="17"/>
      <c r="M26" s="17"/>
      <c r="N26" s="17">
        <v>1</v>
      </c>
      <c r="O26" s="17"/>
      <c r="P26" s="17"/>
      <c r="Q26" s="17"/>
      <c r="R26" s="17"/>
      <c r="S26" s="17"/>
      <c r="T26" s="17"/>
      <c r="U26" s="17">
        <v>1</v>
      </c>
      <c r="V26" s="17"/>
      <c r="W26" s="4"/>
      <c r="X26" s="4"/>
    </row>
    <row r="27" spans="1:24" x14ac:dyDescent="0.2">
      <c r="A27" s="88" t="s">
        <v>133</v>
      </c>
      <c r="B27" s="15">
        <v>3</v>
      </c>
      <c r="C27" s="15">
        <v>0</v>
      </c>
      <c r="D27" s="15">
        <v>0</v>
      </c>
      <c r="E27" s="15"/>
      <c r="F27" s="15"/>
      <c r="G27" s="15"/>
      <c r="H27" s="15"/>
      <c r="I27" s="15">
        <v>1</v>
      </c>
      <c r="J27" s="15">
        <v>1</v>
      </c>
      <c r="K27" s="15"/>
      <c r="L27" s="15"/>
      <c r="M27" s="15"/>
      <c r="N27" s="15"/>
      <c r="O27" s="10"/>
      <c r="P27" s="10"/>
      <c r="Q27" s="10"/>
      <c r="R27" s="15"/>
      <c r="S27" s="15"/>
      <c r="T27" s="15">
        <v>2</v>
      </c>
      <c r="U27" s="15"/>
      <c r="V27" s="15"/>
      <c r="W27" s="15"/>
      <c r="X27" s="4"/>
    </row>
    <row r="28" spans="1:24" x14ac:dyDescent="0.2">
      <c r="A28" s="179" t="s">
        <v>158</v>
      </c>
      <c r="B28" s="69">
        <v>2</v>
      </c>
      <c r="C28" s="69">
        <v>0</v>
      </c>
      <c r="D28" s="69">
        <v>1</v>
      </c>
      <c r="E28" s="69">
        <v>1</v>
      </c>
      <c r="F28" s="69"/>
      <c r="G28" s="69"/>
      <c r="H28" s="69"/>
      <c r="I28" s="69"/>
      <c r="J28" s="69"/>
      <c r="K28" s="69"/>
      <c r="L28" s="69"/>
      <c r="M28" s="69"/>
      <c r="N28" s="69"/>
      <c r="O28" s="24"/>
      <c r="P28" s="24"/>
      <c r="Q28" s="24"/>
      <c r="R28" s="69"/>
      <c r="S28" s="69"/>
      <c r="T28" s="69"/>
      <c r="U28" s="69"/>
      <c r="V28" s="69"/>
      <c r="W28" s="69"/>
      <c r="X28" s="111"/>
    </row>
    <row r="29" spans="1:24" x14ac:dyDescent="0.2">
      <c r="A29" s="103" t="s">
        <v>28</v>
      </c>
      <c r="B29" s="26">
        <f t="shared" ref="B29:N29" si="0">SUM(B4:B28)</f>
        <v>62</v>
      </c>
      <c r="C29" s="26">
        <f t="shared" si="0"/>
        <v>11</v>
      </c>
      <c r="D29" s="26">
        <f t="shared" si="0"/>
        <v>13</v>
      </c>
      <c r="E29" s="26">
        <f t="shared" si="0"/>
        <v>4</v>
      </c>
      <c r="F29" s="26">
        <f t="shared" si="0"/>
        <v>0</v>
      </c>
      <c r="G29" s="26">
        <f t="shared" si="0"/>
        <v>0</v>
      </c>
      <c r="H29" s="26">
        <f t="shared" si="0"/>
        <v>7</v>
      </c>
      <c r="I29" s="26">
        <f t="shared" si="0"/>
        <v>15</v>
      </c>
      <c r="J29" s="26">
        <f t="shared" si="0"/>
        <v>6</v>
      </c>
      <c r="K29" s="26">
        <f t="shared" si="0"/>
        <v>3</v>
      </c>
      <c r="L29" s="26">
        <f t="shared" si="0"/>
        <v>0</v>
      </c>
      <c r="M29" s="26">
        <f t="shared" si="0"/>
        <v>0</v>
      </c>
      <c r="N29" s="26">
        <f t="shared" si="0"/>
        <v>4</v>
      </c>
      <c r="O29" s="12">
        <f>(D29+J29+K29+N29)/(B29+J29+K29)</f>
        <v>0.36619718309859156</v>
      </c>
      <c r="P29" s="12">
        <f>($D29+$E29+($F29*2)+(G29*3))/$B29</f>
        <v>0.27419354838709675</v>
      </c>
      <c r="Q29" s="12">
        <f>D29/B29</f>
        <v>0.20967741935483872</v>
      </c>
      <c r="R29" s="26">
        <f>SUM(R4:R28)</f>
        <v>3</v>
      </c>
      <c r="S29" s="26">
        <f>SUM(S4:S28)</f>
        <v>1</v>
      </c>
      <c r="T29" s="26">
        <f>SUM(T4:T28)</f>
        <v>4</v>
      </c>
      <c r="U29" s="26">
        <f>SUM(U4:U28)</f>
        <v>16</v>
      </c>
      <c r="V29" s="26">
        <f>SUM(V4:V28)</f>
        <v>42</v>
      </c>
      <c r="W29" s="12">
        <f>(U29+V29)/(T29+U29+V29)</f>
        <v>0.93548387096774188</v>
      </c>
      <c r="X29" s="12">
        <f>(D29-G29)/(B29-I29+M29)</f>
        <v>0.27659574468085107</v>
      </c>
    </row>
    <row r="30" spans="1:24" x14ac:dyDescent="0.2">
      <c r="A30" s="107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4"/>
      <c r="X30" s="4"/>
    </row>
    <row r="31" spans="1:24" x14ac:dyDescent="0.2">
      <c r="A31" s="107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4"/>
      <c r="X31" s="4"/>
    </row>
    <row r="32" spans="1:24" x14ac:dyDescent="0.2">
      <c r="A32" s="91" t="s">
        <v>77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4"/>
      <c r="X32" s="4"/>
    </row>
    <row r="33" spans="1:24" x14ac:dyDescent="0.2">
      <c r="A33" s="92" t="s">
        <v>74</v>
      </c>
      <c r="B33" s="7" t="s">
        <v>46</v>
      </c>
      <c r="C33" s="7" t="s">
        <v>47</v>
      </c>
      <c r="D33" s="7" t="s">
        <v>48</v>
      </c>
      <c r="E33" s="7" t="s">
        <v>57</v>
      </c>
      <c r="F33" s="7" t="s">
        <v>50</v>
      </c>
      <c r="G33" s="7" t="s">
        <v>3</v>
      </c>
      <c r="H33" s="7" t="s">
        <v>4</v>
      </c>
      <c r="I33" s="7" t="s">
        <v>9</v>
      </c>
      <c r="J33" s="7" t="s">
        <v>10</v>
      </c>
      <c r="K33" s="7" t="s">
        <v>11</v>
      </c>
      <c r="L33" s="7" t="s">
        <v>51</v>
      </c>
      <c r="M33" s="7" t="s">
        <v>52</v>
      </c>
      <c r="N33" s="7" t="s">
        <v>53</v>
      </c>
      <c r="O33" s="7" t="s">
        <v>54</v>
      </c>
      <c r="P33" s="7" t="s">
        <v>2</v>
      </c>
      <c r="Q33" s="7" t="s">
        <v>78</v>
      </c>
      <c r="R33" s="7"/>
      <c r="S33" s="15"/>
      <c r="T33" s="15"/>
      <c r="U33" s="15"/>
      <c r="V33" s="15"/>
      <c r="W33" s="4"/>
      <c r="X33" s="4"/>
    </row>
    <row r="34" spans="1:24" x14ac:dyDescent="0.2">
      <c r="A34" s="88" t="s">
        <v>92</v>
      </c>
      <c r="B34" s="26">
        <v>1</v>
      </c>
      <c r="C34" s="26"/>
      <c r="D34" s="26">
        <v>1</v>
      </c>
      <c r="E34" s="26"/>
      <c r="F34" s="26">
        <v>3</v>
      </c>
      <c r="G34" s="26">
        <v>2</v>
      </c>
      <c r="H34" s="26">
        <v>1</v>
      </c>
      <c r="I34" s="26">
        <v>3</v>
      </c>
      <c r="J34" s="26">
        <v>1</v>
      </c>
      <c r="K34" s="26">
        <v>2</v>
      </c>
      <c r="L34" s="26"/>
      <c r="M34" s="26">
        <v>1</v>
      </c>
      <c r="N34" s="26"/>
      <c r="O34" s="26"/>
      <c r="P34" s="26">
        <v>17</v>
      </c>
      <c r="Q34" s="26">
        <v>58</v>
      </c>
      <c r="R34" s="86"/>
      <c r="S34" s="4"/>
      <c r="T34" s="15"/>
      <c r="U34" s="15"/>
      <c r="V34" s="15"/>
      <c r="W34" s="4"/>
      <c r="X34" s="4"/>
    </row>
    <row r="35" spans="1:24" x14ac:dyDescent="0.2">
      <c r="A35" s="88" t="s">
        <v>95</v>
      </c>
      <c r="B35" s="17">
        <v>1</v>
      </c>
      <c r="C35" s="17">
        <v>1</v>
      </c>
      <c r="D35" s="17"/>
      <c r="E35" s="17"/>
      <c r="F35" s="17">
        <v>4</v>
      </c>
      <c r="G35" s="17">
        <v>3</v>
      </c>
      <c r="H35" s="17">
        <v>2</v>
      </c>
      <c r="I35" s="17">
        <v>2</v>
      </c>
      <c r="J35" s="17">
        <v>3</v>
      </c>
      <c r="K35" s="17"/>
      <c r="L35" s="17"/>
      <c r="M35" s="17">
        <v>0</v>
      </c>
      <c r="N35" s="17"/>
      <c r="O35" s="17"/>
      <c r="P35" s="17">
        <v>18</v>
      </c>
      <c r="Q35" s="17">
        <v>59</v>
      </c>
      <c r="R35" s="4"/>
      <c r="S35" s="4"/>
      <c r="T35" s="15"/>
      <c r="U35" s="4"/>
      <c r="V35" s="4"/>
      <c r="W35" s="4"/>
      <c r="X35" s="4"/>
    </row>
    <row r="36" spans="1:24" x14ac:dyDescent="0.2">
      <c r="A36" s="85" t="s">
        <v>106</v>
      </c>
      <c r="B36" s="17">
        <v>1</v>
      </c>
      <c r="C36" s="17"/>
      <c r="D36" s="17">
        <v>1</v>
      </c>
      <c r="E36" s="17"/>
      <c r="F36" s="17">
        <v>3</v>
      </c>
      <c r="G36" s="17">
        <v>7</v>
      </c>
      <c r="H36" s="17">
        <v>7</v>
      </c>
      <c r="I36" s="17">
        <v>3</v>
      </c>
      <c r="J36" s="17">
        <v>1</v>
      </c>
      <c r="K36" s="17">
        <v>2</v>
      </c>
      <c r="L36" s="17"/>
      <c r="M36" s="17">
        <v>5</v>
      </c>
      <c r="N36" s="17"/>
      <c r="O36" s="17"/>
      <c r="P36" s="17">
        <v>19</v>
      </c>
      <c r="Q36" s="17">
        <v>71</v>
      </c>
      <c r="R36" s="4"/>
      <c r="S36" s="4"/>
      <c r="T36" s="15"/>
      <c r="U36" s="4"/>
      <c r="V36" s="4"/>
      <c r="W36" s="4"/>
      <c r="X36" s="4"/>
    </row>
    <row r="37" spans="1:24" x14ac:dyDescent="0.2">
      <c r="A37" s="167" t="s">
        <v>113</v>
      </c>
      <c r="B37" s="17">
        <v>1</v>
      </c>
      <c r="C37" s="17"/>
      <c r="D37" s="17"/>
      <c r="E37" s="17">
        <v>1</v>
      </c>
      <c r="F37" s="17">
        <v>1</v>
      </c>
      <c r="G37" s="17">
        <v>0</v>
      </c>
      <c r="H37" s="17">
        <v>0</v>
      </c>
      <c r="I37" s="17">
        <v>0</v>
      </c>
      <c r="J37" s="17">
        <v>0</v>
      </c>
      <c r="K37" s="17">
        <v>1</v>
      </c>
      <c r="L37" s="17"/>
      <c r="M37" s="17">
        <v>0</v>
      </c>
      <c r="N37" s="17"/>
      <c r="O37" s="17"/>
      <c r="P37" s="17">
        <v>4</v>
      </c>
      <c r="Q37" s="17">
        <v>9</v>
      </c>
      <c r="R37" s="4"/>
      <c r="S37" s="4"/>
      <c r="T37" s="15"/>
      <c r="U37" s="4"/>
      <c r="V37" s="4"/>
      <c r="W37" s="4"/>
      <c r="X37" s="4"/>
    </row>
    <row r="38" spans="1:24" x14ac:dyDescent="0.2">
      <c r="A38" s="167" t="s">
        <v>118</v>
      </c>
      <c r="B38" s="17">
        <v>1</v>
      </c>
      <c r="C38" s="17"/>
      <c r="D38" s="17"/>
      <c r="E38" s="17"/>
      <c r="F38" s="17">
        <v>1.33</v>
      </c>
      <c r="G38" s="17">
        <v>0</v>
      </c>
      <c r="H38" s="17">
        <v>2</v>
      </c>
      <c r="I38" s="17">
        <v>0</v>
      </c>
      <c r="J38" s="17">
        <v>0</v>
      </c>
      <c r="K38" s="17">
        <v>1</v>
      </c>
      <c r="L38" s="17"/>
      <c r="M38" s="17">
        <v>0</v>
      </c>
      <c r="N38" s="17"/>
      <c r="O38" s="17"/>
      <c r="P38" s="17">
        <v>7</v>
      </c>
      <c r="Q38" s="17">
        <v>18</v>
      </c>
      <c r="R38" s="4"/>
      <c r="S38" s="4"/>
      <c r="T38" s="15"/>
      <c r="U38" s="4"/>
      <c r="V38" s="4"/>
      <c r="W38" s="4"/>
      <c r="X38" s="4"/>
    </row>
    <row r="39" spans="1:24" x14ac:dyDescent="0.2">
      <c r="A39" s="101" t="s">
        <v>123</v>
      </c>
      <c r="B39" s="17">
        <v>1</v>
      </c>
      <c r="C39" s="17"/>
      <c r="D39" s="17"/>
      <c r="E39" s="17"/>
      <c r="F39" s="17">
        <v>6</v>
      </c>
      <c r="G39" s="17">
        <v>3</v>
      </c>
      <c r="H39" s="17">
        <v>3</v>
      </c>
      <c r="I39" s="17">
        <v>2</v>
      </c>
      <c r="J39" s="17">
        <v>2</v>
      </c>
      <c r="K39" s="17">
        <v>1</v>
      </c>
      <c r="L39" s="17"/>
      <c r="M39" s="17">
        <v>3</v>
      </c>
      <c r="N39" s="17"/>
      <c r="O39" s="17"/>
      <c r="P39" s="17">
        <v>24</v>
      </c>
      <c r="Q39" s="17">
        <v>87</v>
      </c>
      <c r="R39" s="4"/>
      <c r="S39" s="4"/>
      <c r="T39" s="15"/>
      <c r="U39" s="4"/>
      <c r="V39" s="4"/>
      <c r="W39" s="4"/>
      <c r="X39" s="4"/>
    </row>
    <row r="40" spans="1:24" x14ac:dyDescent="0.2">
      <c r="A40" s="167" t="s">
        <v>125</v>
      </c>
      <c r="B40" s="17">
        <v>1</v>
      </c>
      <c r="C40" s="17"/>
      <c r="D40" s="17"/>
      <c r="E40" s="17"/>
      <c r="F40" s="17">
        <v>1</v>
      </c>
      <c r="G40" s="17">
        <v>3</v>
      </c>
      <c r="H40" s="17">
        <v>3</v>
      </c>
      <c r="I40" s="17">
        <v>0</v>
      </c>
      <c r="J40" s="17">
        <v>2</v>
      </c>
      <c r="K40" s="17">
        <v>2</v>
      </c>
      <c r="L40" s="17"/>
      <c r="M40" s="17">
        <v>3</v>
      </c>
      <c r="N40" s="17"/>
      <c r="O40" s="17"/>
      <c r="P40" s="17">
        <v>9</v>
      </c>
      <c r="Q40" s="17">
        <v>37</v>
      </c>
      <c r="R40" s="4"/>
      <c r="S40" s="4"/>
      <c r="T40" s="15"/>
      <c r="U40" s="4"/>
      <c r="V40" s="4"/>
      <c r="W40" s="4"/>
      <c r="X40" s="4"/>
    </row>
    <row r="41" spans="1:24" x14ac:dyDescent="0.2">
      <c r="A41" s="172" t="s">
        <v>92</v>
      </c>
      <c r="B41" s="17">
        <v>1</v>
      </c>
      <c r="C41" s="17">
        <v>1</v>
      </c>
      <c r="D41" s="17"/>
      <c r="E41" s="17"/>
      <c r="F41" s="17">
        <v>1</v>
      </c>
      <c r="G41" s="17">
        <v>2</v>
      </c>
      <c r="H41" s="17">
        <v>1</v>
      </c>
      <c r="I41" s="17">
        <v>1</v>
      </c>
      <c r="J41" s="17">
        <v>1</v>
      </c>
      <c r="K41" s="17"/>
      <c r="L41" s="17"/>
      <c r="M41" s="17">
        <v>0</v>
      </c>
      <c r="N41" s="17"/>
      <c r="O41" s="17"/>
      <c r="P41" s="17">
        <v>5</v>
      </c>
      <c r="Q41" s="17">
        <v>24</v>
      </c>
      <c r="R41" s="4"/>
      <c r="S41" s="4"/>
      <c r="T41" s="15"/>
      <c r="U41" s="4"/>
      <c r="V41" s="4"/>
      <c r="W41" s="4"/>
      <c r="X41" s="4"/>
    </row>
    <row r="42" spans="1:24" x14ac:dyDescent="0.2">
      <c r="A42" s="172" t="s">
        <v>128</v>
      </c>
      <c r="B42" s="17">
        <v>1</v>
      </c>
      <c r="C42" s="17"/>
      <c r="D42" s="17"/>
      <c r="E42" s="17">
        <v>1</v>
      </c>
      <c r="F42" s="17">
        <v>1</v>
      </c>
      <c r="G42" s="17">
        <v>0</v>
      </c>
      <c r="H42" s="17"/>
      <c r="I42" s="17">
        <v>1</v>
      </c>
      <c r="J42" s="17"/>
      <c r="K42" s="17"/>
      <c r="L42" s="17"/>
      <c r="M42" s="17"/>
      <c r="N42" s="17"/>
      <c r="O42" s="17"/>
      <c r="P42" s="17">
        <v>3</v>
      </c>
      <c r="Q42" s="17">
        <v>7</v>
      </c>
      <c r="R42" s="4"/>
      <c r="S42" s="4"/>
      <c r="T42" s="15"/>
      <c r="U42" s="4"/>
      <c r="V42" s="4"/>
      <c r="W42" s="4"/>
      <c r="X42" s="4"/>
    </row>
    <row r="43" spans="1:24" x14ac:dyDescent="0.2">
      <c r="A43" s="170" t="s">
        <v>129</v>
      </c>
      <c r="B43" s="17">
        <v>1</v>
      </c>
      <c r="C43" s="17">
        <v>1</v>
      </c>
      <c r="D43" s="17"/>
      <c r="E43" s="17"/>
      <c r="F43" s="17">
        <v>4</v>
      </c>
      <c r="G43" s="17">
        <v>1</v>
      </c>
      <c r="H43" s="17">
        <v>2</v>
      </c>
      <c r="I43" s="17">
        <v>1</v>
      </c>
      <c r="J43" s="17">
        <v>1</v>
      </c>
      <c r="K43" s="17"/>
      <c r="L43" s="17"/>
      <c r="M43" s="17">
        <v>1</v>
      </c>
      <c r="N43" s="17"/>
      <c r="O43" s="17"/>
      <c r="P43" s="17">
        <v>14</v>
      </c>
      <c r="Q43" s="17">
        <v>34</v>
      </c>
      <c r="R43" s="4"/>
      <c r="S43" s="4"/>
      <c r="T43" s="15"/>
      <c r="U43" s="4"/>
      <c r="V43" s="4"/>
      <c r="W43" s="4"/>
      <c r="X43" s="4"/>
    </row>
    <row r="44" spans="1:24" x14ac:dyDescent="0.2">
      <c r="A44" s="85" t="s">
        <v>133</v>
      </c>
      <c r="B44" s="17">
        <v>1</v>
      </c>
      <c r="C44" s="17"/>
      <c r="D44" s="17">
        <v>1</v>
      </c>
      <c r="E44" s="17"/>
      <c r="F44" s="17">
        <v>2</v>
      </c>
      <c r="G44" s="17">
        <v>1</v>
      </c>
      <c r="H44" s="17">
        <v>2</v>
      </c>
      <c r="I44" s="17">
        <v>1</v>
      </c>
      <c r="J44" s="17">
        <v>1</v>
      </c>
      <c r="K44" s="17"/>
      <c r="L44" s="17">
        <v>1</v>
      </c>
      <c r="M44" s="17">
        <v>1</v>
      </c>
      <c r="N44" s="17"/>
      <c r="O44" s="17"/>
      <c r="P44" s="17">
        <v>9</v>
      </c>
      <c r="Q44" s="17">
        <v>37</v>
      </c>
      <c r="R44" s="4"/>
      <c r="S44" s="4"/>
      <c r="T44" s="15"/>
      <c r="U44" s="4"/>
      <c r="V44" s="4"/>
      <c r="W44" s="4"/>
      <c r="X44" s="4"/>
    </row>
    <row r="45" spans="1:24" x14ac:dyDescent="0.2">
      <c r="A45" s="88" t="s">
        <v>136</v>
      </c>
      <c r="B45" s="22">
        <v>1</v>
      </c>
      <c r="C45" s="22"/>
      <c r="D45" s="22"/>
      <c r="E45" s="22"/>
      <c r="F45" s="22">
        <v>1.33</v>
      </c>
      <c r="G45" s="22">
        <v>0</v>
      </c>
      <c r="H45" s="22">
        <v>1</v>
      </c>
      <c r="I45" s="22">
        <v>1</v>
      </c>
      <c r="J45" s="22">
        <v>1</v>
      </c>
      <c r="K45" s="22">
        <v>1</v>
      </c>
      <c r="L45" s="22"/>
      <c r="M45" s="22"/>
      <c r="N45" s="22"/>
      <c r="O45" s="22"/>
      <c r="P45" s="22">
        <v>8</v>
      </c>
      <c r="Q45" s="22">
        <v>32</v>
      </c>
      <c r="R45" s="115"/>
      <c r="S45" s="4"/>
      <c r="T45" s="15"/>
      <c r="U45" s="4"/>
      <c r="V45" s="4"/>
      <c r="W45" s="4"/>
      <c r="X45" s="4"/>
    </row>
    <row r="46" spans="1:24" x14ac:dyDescent="0.2">
      <c r="A46" s="179" t="s">
        <v>139</v>
      </c>
      <c r="B46" s="22">
        <v>1</v>
      </c>
      <c r="C46" s="22"/>
      <c r="D46" s="22">
        <v>1</v>
      </c>
      <c r="E46" s="22"/>
      <c r="F46" s="22">
        <v>4</v>
      </c>
      <c r="G46" s="22">
        <v>6</v>
      </c>
      <c r="H46" s="22">
        <v>7</v>
      </c>
      <c r="I46" s="22">
        <v>4</v>
      </c>
      <c r="J46" s="22">
        <v>2</v>
      </c>
      <c r="K46" s="22"/>
      <c r="L46" s="22">
        <v>1</v>
      </c>
      <c r="M46" s="22">
        <v>5</v>
      </c>
      <c r="N46" s="22"/>
      <c r="O46" s="22"/>
      <c r="P46" s="22">
        <v>21</v>
      </c>
      <c r="Q46" s="22">
        <v>66</v>
      </c>
      <c r="R46" s="115"/>
      <c r="S46" s="4"/>
      <c r="T46" s="15"/>
      <c r="U46" s="4"/>
      <c r="V46" s="4"/>
      <c r="W46" s="4"/>
      <c r="X46" s="4"/>
    </row>
    <row r="47" spans="1:24" x14ac:dyDescent="0.2">
      <c r="A47" s="93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115"/>
      <c r="S47" s="4"/>
      <c r="T47" s="15"/>
      <c r="U47" s="4"/>
      <c r="V47" s="4"/>
      <c r="W47" s="4"/>
      <c r="X47" s="4"/>
    </row>
    <row r="48" spans="1:24" x14ac:dyDescent="0.2">
      <c r="A48" s="102"/>
      <c r="B48" s="69"/>
      <c r="C48" s="69"/>
      <c r="D48" s="69"/>
      <c r="E48" s="97"/>
      <c r="F48" s="69"/>
      <c r="G48" s="69"/>
      <c r="H48" s="69"/>
      <c r="I48" s="69"/>
      <c r="J48" s="69"/>
      <c r="K48" s="69"/>
      <c r="L48" s="71"/>
      <c r="M48" s="69"/>
      <c r="N48" s="69"/>
      <c r="O48" s="69"/>
      <c r="P48" s="69"/>
      <c r="Q48" s="69"/>
      <c r="R48" s="69"/>
      <c r="S48" s="15"/>
      <c r="T48" s="15"/>
      <c r="U48" s="4"/>
      <c r="V48" s="4"/>
      <c r="W48" s="4"/>
      <c r="X48" s="4"/>
    </row>
    <row r="49" spans="1:24" x14ac:dyDescent="0.2">
      <c r="A49" s="103" t="s">
        <v>28</v>
      </c>
      <c r="B49" s="87">
        <f t="shared" ref="B49:M49" si="1">SUM(B34:B48)</f>
        <v>13</v>
      </c>
      <c r="C49" s="87">
        <f t="shared" si="1"/>
        <v>3</v>
      </c>
      <c r="D49" s="87">
        <f t="shared" si="1"/>
        <v>4</v>
      </c>
      <c r="E49" s="87">
        <f t="shared" si="1"/>
        <v>2</v>
      </c>
      <c r="F49" s="61">
        <f t="shared" si="1"/>
        <v>32.659999999999997</v>
      </c>
      <c r="G49" s="87">
        <f t="shared" si="1"/>
        <v>28</v>
      </c>
      <c r="H49" s="87">
        <f t="shared" si="1"/>
        <v>31</v>
      </c>
      <c r="I49" s="87">
        <f t="shared" si="1"/>
        <v>19</v>
      </c>
      <c r="J49" s="87">
        <f t="shared" si="1"/>
        <v>15</v>
      </c>
      <c r="K49" s="87">
        <f t="shared" si="1"/>
        <v>10</v>
      </c>
      <c r="L49" s="87">
        <f t="shared" si="1"/>
        <v>2</v>
      </c>
      <c r="M49" s="87">
        <f t="shared" si="1"/>
        <v>19</v>
      </c>
      <c r="N49" s="61">
        <f>(M49*7)/F49</f>
        <v>4.0722596448254746</v>
      </c>
      <c r="O49" s="61">
        <f>SUM(H49+J49+K49)/F49</f>
        <v>1.7146356399265157</v>
      </c>
      <c r="P49" s="86">
        <f>SUM(P34:P48)</f>
        <v>158</v>
      </c>
      <c r="Q49" s="86">
        <f>SUM(Q34:Q48)</f>
        <v>539</v>
      </c>
      <c r="R49" s="114"/>
      <c r="S49" s="4"/>
      <c r="T49" s="4"/>
      <c r="U49" s="4"/>
      <c r="V49" s="4"/>
      <c r="W49" s="4"/>
      <c r="X49" s="4"/>
    </row>
    <row r="50" spans="1:24" x14ac:dyDescent="0.2">
      <c r="A50" s="8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BA317-C5DF-044A-AF87-2DDB287A0889}">
  <dimension ref="A1:X42"/>
  <sheetViews>
    <sheetView workbookViewId="0">
      <selection activeCell="P29" sqref="P29"/>
    </sheetView>
  </sheetViews>
  <sheetFormatPr baseColWidth="10" defaultRowHeight="16" x14ac:dyDescent="0.2"/>
  <cols>
    <col min="1" max="1" width="16" bestFit="1" customWidth="1"/>
    <col min="2" max="2" width="3.33203125" bestFit="1" customWidth="1"/>
    <col min="3" max="4" width="3.1640625" bestFit="1" customWidth="1"/>
    <col min="5" max="5" width="4.6640625" bestFit="1" customWidth="1"/>
    <col min="6" max="6" width="3.1640625" bestFit="1" customWidth="1"/>
    <col min="7" max="7" width="3" bestFit="1" customWidth="1"/>
    <col min="8" max="8" width="3.33203125" bestFit="1" customWidth="1"/>
    <col min="9" max="11" width="3.1640625" bestFit="1" customWidth="1"/>
    <col min="12" max="12" width="4.1640625" bestFit="1" customWidth="1"/>
    <col min="13" max="13" width="3.1640625" bestFit="1" customWidth="1"/>
    <col min="14" max="15" width="7" bestFit="1" customWidth="1"/>
    <col min="16" max="16" width="8.1640625" bestFit="1" customWidth="1"/>
    <col min="17" max="17" width="4.6640625" bestFit="1" customWidth="1"/>
    <col min="18" max="19" width="3" bestFit="1" customWidth="1"/>
    <col min="20" max="20" width="2.1640625" bestFit="1" customWidth="1"/>
    <col min="21" max="22" width="3.1640625" bestFit="1" customWidth="1"/>
    <col min="23" max="23" width="6.5" bestFit="1" customWidth="1"/>
    <col min="24" max="24" width="5.5" bestFit="1" customWidth="1"/>
  </cols>
  <sheetData>
    <row r="1" spans="1:24" x14ac:dyDescent="0.2">
      <c r="A1" s="82" t="s">
        <v>25</v>
      </c>
      <c r="B1" s="83"/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15"/>
      <c r="V1" s="15"/>
      <c r="W1" s="15"/>
      <c r="X1" s="4"/>
    </row>
    <row r="2" spans="1:24" x14ac:dyDescent="0.2">
      <c r="A2" s="7" t="s">
        <v>74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75</v>
      </c>
      <c r="O2" s="7" t="s">
        <v>15</v>
      </c>
      <c r="P2" s="8" t="s">
        <v>16</v>
      </c>
      <c r="Q2" s="7" t="s">
        <v>76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8" t="s">
        <v>23</v>
      </c>
      <c r="X2" s="7" t="s">
        <v>24</v>
      </c>
    </row>
    <row r="3" spans="1:24" x14ac:dyDescent="0.2">
      <c r="A3" s="95"/>
      <c r="B3" s="95"/>
      <c r="C3" s="95"/>
      <c r="D3" s="95"/>
      <c r="E3" s="95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x14ac:dyDescent="0.2">
      <c r="A4" s="85" t="s">
        <v>92</v>
      </c>
      <c r="B4" s="17">
        <v>3</v>
      </c>
      <c r="C4" s="17">
        <v>0</v>
      </c>
      <c r="D4" s="17">
        <v>1</v>
      </c>
      <c r="E4" s="17"/>
      <c r="F4" s="17"/>
      <c r="G4" s="17"/>
      <c r="H4" s="17"/>
      <c r="I4" s="17"/>
      <c r="J4" s="17">
        <v>1</v>
      </c>
      <c r="K4" s="17"/>
      <c r="L4" s="17"/>
      <c r="M4" s="17"/>
      <c r="N4" s="17"/>
      <c r="O4" s="17"/>
      <c r="P4" s="17"/>
      <c r="Q4" s="17"/>
      <c r="R4" s="17"/>
      <c r="S4" s="17">
        <v>1</v>
      </c>
      <c r="T4" s="17"/>
      <c r="U4" s="17">
        <v>2</v>
      </c>
      <c r="V4" s="17"/>
      <c r="W4" s="17"/>
      <c r="X4" s="17"/>
    </row>
    <row r="5" spans="1:24" x14ac:dyDescent="0.2">
      <c r="A5" s="88" t="s">
        <v>95</v>
      </c>
      <c r="B5" s="17">
        <v>3</v>
      </c>
      <c r="C5" s="17">
        <v>1</v>
      </c>
      <c r="D5" s="17">
        <v>2</v>
      </c>
      <c r="E5" s="17"/>
      <c r="F5" s="17"/>
      <c r="G5" s="17"/>
      <c r="H5" s="17">
        <v>1</v>
      </c>
      <c r="I5" s="17"/>
      <c r="J5" s="17">
        <v>1</v>
      </c>
      <c r="K5" s="17"/>
      <c r="L5" s="17"/>
      <c r="M5" s="17"/>
      <c r="N5" s="17"/>
      <c r="O5" s="17"/>
      <c r="P5" s="17"/>
      <c r="Q5" s="17"/>
      <c r="R5" s="17"/>
      <c r="S5" s="17">
        <v>1</v>
      </c>
      <c r="T5" s="17">
        <v>2</v>
      </c>
      <c r="U5" s="17">
        <v>3</v>
      </c>
      <c r="V5" s="17">
        <v>1</v>
      </c>
      <c r="W5" s="17"/>
      <c r="X5" s="17"/>
    </row>
    <row r="6" spans="1:24" x14ac:dyDescent="0.2">
      <c r="A6" s="85" t="s">
        <v>98</v>
      </c>
      <c r="B6" s="17">
        <v>3</v>
      </c>
      <c r="C6" s="17">
        <v>1</v>
      </c>
      <c r="D6" s="17">
        <v>1</v>
      </c>
      <c r="E6" s="17">
        <v>1</v>
      </c>
      <c r="F6" s="17"/>
      <c r="G6" s="17"/>
      <c r="H6" s="17"/>
      <c r="I6" s="17">
        <v>1</v>
      </c>
      <c r="J6" s="17">
        <v>1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>
        <v>5</v>
      </c>
      <c r="V6" s="17">
        <v>3</v>
      </c>
      <c r="W6" s="17"/>
      <c r="X6" s="17"/>
    </row>
    <row r="7" spans="1:24" x14ac:dyDescent="0.2">
      <c r="A7" s="85" t="s">
        <v>101</v>
      </c>
      <c r="B7" s="17">
        <v>2</v>
      </c>
      <c r="C7" s="17">
        <v>0</v>
      </c>
      <c r="D7" s="17">
        <v>0</v>
      </c>
      <c r="E7" s="17"/>
      <c r="F7" s="17"/>
      <c r="G7" s="17"/>
      <c r="H7" s="17"/>
      <c r="I7" s="17">
        <v>1</v>
      </c>
      <c r="J7" s="17">
        <v>1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>
        <v>1</v>
      </c>
      <c r="W7" s="17"/>
      <c r="X7" s="17"/>
    </row>
    <row r="8" spans="1:24" x14ac:dyDescent="0.2">
      <c r="A8" s="85" t="s">
        <v>106</v>
      </c>
      <c r="B8" s="17">
        <v>1</v>
      </c>
      <c r="C8" s="17">
        <v>0</v>
      </c>
      <c r="D8" s="17">
        <v>0</v>
      </c>
      <c r="E8" s="17"/>
      <c r="F8" s="17"/>
      <c r="G8" s="17"/>
      <c r="H8" s="17"/>
      <c r="I8" s="17"/>
      <c r="J8" s="17">
        <v>2</v>
      </c>
      <c r="K8" s="17"/>
      <c r="L8" s="17"/>
      <c r="M8" s="17"/>
      <c r="N8" s="17"/>
      <c r="O8" s="17"/>
      <c r="P8" s="17"/>
      <c r="Q8" s="17"/>
      <c r="R8" s="17">
        <v>1</v>
      </c>
      <c r="S8" s="17"/>
      <c r="T8" s="17"/>
      <c r="U8" s="17">
        <v>1</v>
      </c>
      <c r="V8" s="17">
        <v>2</v>
      </c>
      <c r="W8" s="17"/>
      <c r="X8" s="17"/>
    </row>
    <row r="9" spans="1:24" x14ac:dyDescent="0.2">
      <c r="A9" s="85" t="s">
        <v>109</v>
      </c>
      <c r="B9" s="17">
        <v>2</v>
      </c>
      <c r="C9" s="17">
        <v>0</v>
      </c>
      <c r="D9" s="17">
        <v>1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>
        <v>1</v>
      </c>
      <c r="W9" s="17"/>
      <c r="X9" s="17"/>
    </row>
    <row r="10" spans="1:24" x14ac:dyDescent="0.2">
      <c r="A10" s="167" t="s">
        <v>109</v>
      </c>
      <c r="B10" s="17">
        <v>3</v>
      </c>
      <c r="C10" s="17">
        <v>0</v>
      </c>
      <c r="D10" s="17">
        <v>0</v>
      </c>
      <c r="E10" s="17"/>
      <c r="F10" s="17"/>
      <c r="G10" s="17"/>
      <c r="H10" s="17"/>
      <c r="I10" s="17"/>
      <c r="J10" s="17">
        <v>1</v>
      </c>
      <c r="K10" s="17"/>
      <c r="L10" s="17"/>
      <c r="M10" s="17"/>
      <c r="N10" s="17"/>
      <c r="O10" s="17"/>
      <c r="P10" s="17"/>
      <c r="Q10" s="17"/>
      <c r="R10" s="17"/>
      <c r="S10" s="17"/>
      <c r="T10" s="17">
        <v>1</v>
      </c>
      <c r="U10" s="17">
        <v>1</v>
      </c>
      <c r="V10" s="17"/>
      <c r="W10" s="17"/>
      <c r="X10" s="17"/>
    </row>
    <row r="11" spans="1:24" x14ac:dyDescent="0.2">
      <c r="A11" s="27" t="s">
        <v>113</v>
      </c>
      <c r="B11" s="17">
        <v>2</v>
      </c>
      <c r="C11" s="17">
        <v>1</v>
      </c>
      <c r="D11" s="17">
        <v>1</v>
      </c>
      <c r="E11" s="17">
        <v>1</v>
      </c>
      <c r="F11" s="17"/>
      <c r="G11" s="17"/>
      <c r="H11" s="17">
        <v>1</v>
      </c>
      <c r="I11" s="17"/>
      <c r="J11" s="17">
        <v>2</v>
      </c>
      <c r="K11" s="17"/>
      <c r="L11" s="17"/>
      <c r="M11" s="17"/>
      <c r="N11" s="17"/>
      <c r="O11" s="17"/>
      <c r="P11" s="17"/>
      <c r="Q11" s="17"/>
      <c r="R11" s="17">
        <v>1</v>
      </c>
      <c r="S11" s="17"/>
      <c r="T11" s="17"/>
      <c r="U11" s="17">
        <v>2</v>
      </c>
      <c r="V11" s="17">
        <v>3</v>
      </c>
      <c r="W11" s="17"/>
      <c r="X11" s="17"/>
    </row>
    <row r="12" spans="1:24" x14ac:dyDescent="0.2">
      <c r="A12" s="167" t="s">
        <v>116</v>
      </c>
      <c r="B12" s="17">
        <v>3</v>
      </c>
      <c r="C12" s="17">
        <v>1</v>
      </c>
      <c r="D12" s="17">
        <v>1</v>
      </c>
      <c r="E12" s="17">
        <v>1</v>
      </c>
      <c r="F12" s="17"/>
      <c r="G12" s="17"/>
      <c r="H12" s="17">
        <v>1</v>
      </c>
      <c r="I12" s="17"/>
      <c r="J12" s="17">
        <v>1</v>
      </c>
      <c r="K12" s="17"/>
      <c r="L12" s="17"/>
      <c r="M12" s="17"/>
      <c r="N12" s="17"/>
      <c r="O12" s="17"/>
      <c r="P12" s="17"/>
      <c r="Q12" s="17"/>
      <c r="R12" s="17">
        <v>1</v>
      </c>
      <c r="S12" s="17"/>
      <c r="T12" s="17"/>
      <c r="U12" s="17">
        <v>1</v>
      </c>
      <c r="V12" s="17">
        <v>3</v>
      </c>
      <c r="W12" s="17"/>
      <c r="X12" s="17"/>
    </row>
    <row r="13" spans="1:24" x14ac:dyDescent="0.2">
      <c r="A13" s="27" t="s">
        <v>118</v>
      </c>
      <c r="B13" s="17">
        <v>2</v>
      </c>
      <c r="C13" s="17">
        <v>0</v>
      </c>
      <c r="D13" s="17">
        <v>1</v>
      </c>
      <c r="E13" s="17"/>
      <c r="F13" s="17"/>
      <c r="G13" s="17"/>
      <c r="H13" s="17"/>
      <c r="I13" s="17"/>
      <c r="J13" s="17">
        <v>1</v>
      </c>
      <c r="K13" s="17"/>
      <c r="L13" s="17"/>
      <c r="M13" s="17"/>
      <c r="N13" s="17">
        <v>1</v>
      </c>
      <c r="O13" s="17"/>
      <c r="P13" s="17"/>
      <c r="Q13" s="17"/>
      <c r="R13" s="17">
        <v>1</v>
      </c>
      <c r="S13" s="17">
        <v>1</v>
      </c>
      <c r="T13" s="17"/>
      <c r="U13" s="17">
        <v>2</v>
      </c>
      <c r="V13" s="17">
        <v>1</v>
      </c>
      <c r="W13" s="17"/>
      <c r="X13" s="17"/>
    </row>
    <row r="14" spans="1:24" x14ac:dyDescent="0.2">
      <c r="A14" s="27" t="s">
        <v>120</v>
      </c>
      <c r="B14" s="17">
        <v>3</v>
      </c>
      <c r="C14" s="17">
        <v>0</v>
      </c>
      <c r="D14" s="17">
        <v>0</v>
      </c>
      <c r="E14" s="17"/>
      <c r="F14" s="17"/>
      <c r="G14" s="17"/>
      <c r="H14" s="17"/>
      <c r="I14" s="17">
        <v>1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>
        <v>1</v>
      </c>
      <c r="V14" s="17">
        <v>1</v>
      </c>
      <c r="W14" s="17"/>
      <c r="X14" s="17"/>
    </row>
    <row r="15" spans="1:24" x14ac:dyDescent="0.2">
      <c r="A15" s="101" t="s">
        <v>123</v>
      </c>
      <c r="B15" s="17">
        <v>5</v>
      </c>
      <c r="C15" s="17">
        <v>0</v>
      </c>
      <c r="D15" s="17">
        <v>0</v>
      </c>
      <c r="E15" s="17"/>
      <c r="F15" s="17"/>
      <c r="G15" s="17"/>
      <c r="H15" s="17"/>
      <c r="I15" s="17"/>
      <c r="J15" s="17"/>
      <c r="K15" s="17"/>
      <c r="L15" s="17"/>
      <c r="M15" s="17"/>
      <c r="N15" s="17">
        <v>3</v>
      </c>
      <c r="O15" s="17"/>
      <c r="P15" s="17"/>
      <c r="Q15" s="17"/>
      <c r="R15" s="17"/>
      <c r="S15" s="17"/>
      <c r="T15" s="17"/>
      <c r="U15" s="17">
        <v>2</v>
      </c>
      <c r="V15" s="17">
        <v>0</v>
      </c>
      <c r="W15" s="17"/>
      <c r="X15" s="17"/>
    </row>
    <row r="16" spans="1:24" x14ac:dyDescent="0.2">
      <c r="A16" s="27" t="s">
        <v>125</v>
      </c>
      <c r="B16" s="17">
        <v>3</v>
      </c>
      <c r="C16" s="17">
        <v>1</v>
      </c>
      <c r="D16" s="17">
        <v>1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>
        <v>2</v>
      </c>
      <c r="V16" s="17">
        <v>1</v>
      </c>
      <c r="W16" s="17"/>
      <c r="X16" s="17"/>
    </row>
    <row r="17" spans="1:24" x14ac:dyDescent="0.2">
      <c r="A17" s="84" t="s">
        <v>127</v>
      </c>
      <c r="B17" s="17">
        <v>2</v>
      </c>
      <c r="C17" s="17">
        <v>1</v>
      </c>
      <c r="D17" s="17">
        <v>1</v>
      </c>
      <c r="E17" s="17"/>
      <c r="F17" s="17"/>
      <c r="G17" s="17"/>
      <c r="H17" s="17">
        <v>2</v>
      </c>
      <c r="I17" s="17"/>
      <c r="J17" s="17">
        <v>2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>
        <v>1</v>
      </c>
      <c r="V17" s="17">
        <v>2</v>
      </c>
      <c r="W17" s="17"/>
      <c r="X17" s="17"/>
    </row>
    <row r="18" spans="1:24" x14ac:dyDescent="0.2">
      <c r="A18" s="4" t="s">
        <v>92</v>
      </c>
      <c r="B18" s="15">
        <v>3</v>
      </c>
      <c r="C18" s="15">
        <v>2</v>
      </c>
      <c r="D18" s="15">
        <v>1</v>
      </c>
      <c r="E18" s="15"/>
      <c r="F18" s="15"/>
      <c r="G18" s="15"/>
      <c r="H18" s="15"/>
      <c r="I18" s="15">
        <v>1</v>
      </c>
      <c r="J18" s="15">
        <v>1</v>
      </c>
      <c r="K18" s="15"/>
      <c r="L18" s="15"/>
      <c r="M18" s="15"/>
      <c r="N18" s="15">
        <v>1</v>
      </c>
      <c r="O18" s="10"/>
      <c r="P18" s="10"/>
      <c r="Q18" s="10"/>
      <c r="R18" s="15">
        <v>3</v>
      </c>
      <c r="S18" s="15"/>
      <c r="T18" s="15"/>
      <c r="U18" s="15">
        <v>1</v>
      </c>
      <c r="V18" s="15">
        <v>2</v>
      </c>
      <c r="W18" s="15"/>
      <c r="X18" s="17"/>
    </row>
    <row r="19" spans="1:24" x14ac:dyDescent="0.2">
      <c r="A19" s="4" t="s">
        <v>128</v>
      </c>
      <c r="B19" s="15">
        <v>3</v>
      </c>
      <c r="C19" s="15">
        <v>1</v>
      </c>
      <c r="D19" s="15">
        <v>1</v>
      </c>
      <c r="E19" s="15"/>
      <c r="F19" s="15"/>
      <c r="G19" s="15"/>
      <c r="H19" s="15"/>
      <c r="I19" s="15"/>
      <c r="J19" s="15">
        <v>1</v>
      </c>
      <c r="K19" s="15"/>
      <c r="L19" s="15"/>
      <c r="M19" s="15"/>
      <c r="N19" s="15"/>
      <c r="O19" s="10"/>
      <c r="P19" s="10"/>
      <c r="Q19" s="10"/>
      <c r="R19" s="15">
        <v>1</v>
      </c>
      <c r="S19" s="15"/>
      <c r="T19" s="15"/>
      <c r="U19" s="15">
        <v>1</v>
      </c>
      <c r="V19" s="15">
        <v>1</v>
      </c>
      <c r="W19" s="15"/>
      <c r="X19" s="17"/>
    </row>
    <row r="20" spans="1:24" x14ac:dyDescent="0.2">
      <c r="A20" s="93" t="s">
        <v>135</v>
      </c>
      <c r="B20" s="20">
        <v>2</v>
      </c>
      <c r="C20" s="20">
        <v>0</v>
      </c>
      <c r="D20" s="20">
        <v>2</v>
      </c>
      <c r="E20" s="20"/>
      <c r="F20" s="20"/>
      <c r="G20" s="20"/>
      <c r="H20" s="20"/>
      <c r="I20" s="20"/>
      <c r="J20" s="20">
        <v>1</v>
      </c>
      <c r="K20" s="20">
        <v>1</v>
      </c>
      <c r="L20" s="20"/>
      <c r="M20" s="20"/>
      <c r="N20" s="20"/>
      <c r="O20" s="21"/>
      <c r="P20" s="21"/>
      <c r="Q20" s="21"/>
      <c r="R20" s="20"/>
      <c r="S20" s="20"/>
      <c r="T20" s="20">
        <v>1</v>
      </c>
      <c r="U20" s="20">
        <v>2</v>
      </c>
      <c r="V20" s="20">
        <v>2</v>
      </c>
      <c r="W20" s="20"/>
      <c r="X20" s="22"/>
    </row>
    <row r="21" spans="1:24" x14ac:dyDescent="0.2">
      <c r="A21" s="88" t="s">
        <v>136</v>
      </c>
      <c r="B21" s="20">
        <v>1</v>
      </c>
      <c r="C21" s="20">
        <v>1</v>
      </c>
      <c r="D21" s="20">
        <v>0</v>
      </c>
      <c r="E21" s="20"/>
      <c r="F21" s="20"/>
      <c r="G21" s="20"/>
      <c r="H21" s="20"/>
      <c r="I21" s="20"/>
      <c r="J21" s="20">
        <v>4</v>
      </c>
      <c r="K21" s="20"/>
      <c r="L21" s="20"/>
      <c r="M21" s="20"/>
      <c r="N21" s="20"/>
      <c r="O21" s="21"/>
      <c r="P21" s="21"/>
      <c r="Q21" s="21"/>
      <c r="R21" s="20"/>
      <c r="S21" s="20"/>
      <c r="T21" s="20">
        <v>1</v>
      </c>
      <c r="U21" s="20">
        <v>1</v>
      </c>
      <c r="V21" s="20"/>
      <c r="W21" s="20"/>
      <c r="X21" s="22"/>
    </row>
    <row r="22" spans="1:24" x14ac:dyDescent="0.2">
      <c r="A22" s="172" t="s">
        <v>137</v>
      </c>
      <c r="B22" s="20">
        <v>3</v>
      </c>
      <c r="C22" s="20">
        <v>1</v>
      </c>
      <c r="D22" s="20">
        <v>1</v>
      </c>
      <c r="E22" s="20"/>
      <c r="F22" s="20"/>
      <c r="G22" s="20"/>
      <c r="H22" s="20"/>
      <c r="I22" s="20">
        <v>1</v>
      </c>
      <c r="J22" s="20"/>
      <c r="K22" s="20"/>
      <c r="L22" s="20"/>
      <c r="M22" s="20"/>
      <c r="N22" s="20"/>
      <c r="O22" s="21"/>
      <c r="P22" s="21"/>
      <c r="Q22" s="21"/>
      <c r="R22" s="20"/>
      <c r="S22" s="20"/>
      <c r="T22" s="20">
        <v>2</v>
      </c>
      <c r="U22" s="20">
        <v>1</v>
      </c>
      <c r="V22" s="20">
        <v>2</v>
      </c>
      <c r="W22" s="20"/>
      <c r="X22" s="22"/>
    </row>
    <row r="23" spans="1:24" x14ac:dyDescent="0.2">
      <c r="A23" s="93" t="s">
        <v>138</v>
      </c>
      <c r="B23" s="20">
        <v>3</v>
      </c>
      <c r="C23" s="20">
        <v>1</v>
      </c>
      <c r="D23" s="20">
        <v>0</v>
      </c>
      <c r="E23" s="20"/>
      <c r="F23" s="20"/>
      <c r="G23" s="20"/>
      <c r="H23" s="20"/>
      <c r="I23" s="20"/>
      <c r="J23" s="20"/>
      <c r="K23" s="20">
        <v>1</v>
      </c>
      <c r="L23" s="20"/>
      <c r="M23" s="20"/>
      <c r="N23" s="20"/>
      <c r="O23" s="21"/>
      <c r="P23" s="21"/>
      <c r="Q23" s="21"/>
      <c r="R23" s="20"/>
      <c r="S23" s="20"/>
      <c r="T23" s="20"/>
      <c r="U23" s="20">
        <v>2</v>
      </c>
      <c r="V23" s="20"/>
      <c r="W23" s="20"/>
      <c r="X23" s="22"/>
    </row>
    <row r="24" spans="1:24" x14ac:dyDescent="0.2">
      <c r="A24" s="99" t="s">
        <v>139</v>
      </c>
      <c r="B24" s="20">
        <v>3</v>
      </c>
      <c r="C24" s="20">
        <v>0</v>
      </c>
      <c r="D24" s="20">
        <v>2</v>
      </c>
      <c r="E24" s="20">
        <v>1</v>
      </c>
      <c r="F24" s="20"/>
      <c r="G24" s="20"/>
      <c r="H24" s="20"/>
      <c r="I24" s="20"/>
      <c r="J24" s="20">
        <v>1</v>
      </c>
      <c r="K24" s="20"/>
      <c r="L24" s="20"/>
      <c r="M24" s="20"/>
      <c r="N24" s="20"/>
      <c r="O24" s="21"/>
      <c r="P24" s="21"/>
      <c r="Q24" s="21"/>
      <c r="R24" s="20"/>
      <c r="S24" s="20"/>
      <c r="T24" s="20"/>
      <c r="U24" s="20">
        <v>3</v>
      </c>
      <c r="V24" s="20">
        <v>2</v>
      </c>
      <c r="W24" s="20"/>
      <c r="X24" s="22"/>
    </row>
    <row r="25" spans="1:24" x14ac:dyDescent="0.2">
      <c r="A25" s="99" t="s">
        <v>140</v>
      </c>
      <c r="B25" s="20">
        <v>3</v>
      </c>
      <c r="C25" s="20">
        <v>1</v>
      </c>
      <c r="D25" s="20">
        <v>1</v>
      </c>
      <c r="E25" s="20"/>
      <c r="F25" s="20"/>
      <c r="G25" s="20"/>
      <c r="H25" s="20">
        <v>1</v>
      </c>
      <c r="I25" s="20"/>
      <c r="J25" s="20">
        <v>1</v>
      </c>
      <c r="K25" s="20"/>
      <c r="L25" s="20"/>
      <c r="M25" s="20"/>
      <c r="N25" s="20"/>
      <c r="O25" s="21"/>
      <c r="P25" s="21"/>
      <c r="Q25" s="21"/>
      <c r="R25" s="20">
        <v>1</v>
      </c>
      <c r="S25" s="20"/>
      <c r="T25" s="20"/>
      <c r="U25" s="20">
        <v>1</v>
      </c>
      <c r="V25" s="20">
        <v>3</v>
      </c>
      <c r="W25" s="20"/>
      <c r="X25" s="22"/>
    </row>
    <row r="26" spans="1:24" x14ac:dyDescent="0.2">
      <c r="A26" s="99" t="s">
        <v>141</v>
      </c>
      <c r="B26" s="20">
        <v>4</v>
      </c>
      <c r="C26" s="20">
        <v>1</v>
      </c>
      <c r="D26" s="20">
        <v>2</v>
      </c>
      <c r="E26" s="20"/>
      <c r="F26" s="20">
        <v>1</v>
      </c>
      <c r="G26" s="20"/>
      <c r="H26" s="20">
        <v>2</v>
      </c>
      <c r="I26" s="20"/>
      <c r="J26" s="20"/>
      <c r="K26" s="20"/>
      <c r="L26" s="20"/>
      <c r="M26" s="20"/>
      <c r="N26" s="20"/>
      <c r="O26" s="21"/>
      <c r="P26" s="21"/>
      <c r="Q26" s="21"/>
      <c r="R26" s="20"/>
      <c r="S26" s="20"/>
      <c r="T26" s="20"/>
      <c r="U26" s="20">
        <v>1</v>
      </c>
      <c r="V26" s="20"/>
      <c r="W26" s="20"/>
      <c r="X26" s="22"/>
    </row>
    <row r="27" spans="1:24" x14ac:dyDescent="0.2">
      <c r="A27" s="99" t="s">
        <v>133</v>
      </c>
      <c r="B27" s="20">
        <v>3</v>
      </c>
      <c r="C27" s="20">
        <v>1</v>
      </c>
      <c r="D27" s="20">
        <v>1</v>
      </c>
      <c r="E27" s="20"/>
      <c r="F27" s="20"/>
      <c r="G27" s="20"/>
      <c r="H27" s="20"/>
      <c r="I27" s="20">
        <v>1</v>
      </c>
      <c r="J27" s="20">
        <v>1</v>
      </c>
      <c r="K27" s="20"/>
      <c r="L27" s="20"/>
      <c r="M27" s="20"/>
      <c r="N27" s="20">
        <v>1</v>
      </c>
      <c r="O27" s="21"/>
      <c r="P27" s="21"/>
      <c r="Q27" s="21"/>
      <c r="R27" s="20">
        <v>1</v>
      </c>
      <c r="S27" s="20">
        <v>1</v>
      </c>
      <c r="T27" s="20"/>
      <c r="U27" s="20">
        <v>1</v>
      </c>
      <c r="V27" s="20">
        <v>1</v>
      </c>
      <c r="W27" s="20"/>
      <c r="X27" s="22"/>
    </row>
    <row r="28" spans="1:24" x14ac:dyDescent="0.2">
      <c r="A28" s="190" t="s">
        <v>158</v>
      </c>
      <c r="B28" s="161">
        <v>3</v>
      </c>
      <c r="C28" s="161">
        <v>0</v>
      </c>
      <c r="D28" s="161">
        <v>0</v>
      </c>
      <c r="E28" s="161"/>
      <c r="F28" s="161"/>
      <c r="G28" s="161"/>
      <c r="H28" s="161"/>
      <c r="I28" s="161"/>
      <c r="J28" s="161"/>
      <c r="K28" s="161"/>
      <c r="L28" s="161"/>
      <c r="M28" s="161"/>
      <c r="N28" s="161">
        <v>1</v>
      </c>
      <c r="O28" s="187"/>
      <c r="P28" s="187"/>
      <c r="Q28" s="187"/>
      <c r="R28" s="161"/>
      <c r="S28" s="161"/>
      <c r="T28" s="161"/>
      <c r="U28" s="161">
        <v>1</v>
      </c>
      <c r="V28" s="161">
        <v>1</v>
      </c>
      <c r="W28" s="161"/>
      <c r="X28" s="191"/>
    </row>
    <row r="29" spans="1:24" x14ac:dyDescent="0.2">
      <c r="A29" s="26" t="s">
        <v>28</v>
      </c>
      <c r="B29" s="26">
        <f>SUM(B4:B28)</f>
        <v>68</v>
      </c>
      <c r="C29" s="26">
        <f t="shared" ref="C29:N29" si="0">SUM(C4:C28)</f>
        <v>15</v>
      </c>
      <c r="D29" s="26">
        <f t="shared" si="0"/>
        <v>21</v>
      </c>
      <c r="E29" s="26">
        <f t="shared" si="0"/>
        <v>4</v>
      </c>
      <c r="F29" s="26">
        <f t="shared" si="0"/>
        <v>1</v>
      </c>
      <c r="G29" s="26">
        <f t="shared" si="0"/>
        <v>0</v>
      </c>
      <c r="H29" s="26">
        <f t="shared" si="0"/>
        <v>8</v>
      </c>
      <c r="I29" s="26">
        <f t="shared" si="0"/>
        <v>6</v>
      </c>
      <c r="J29" s="26">
        <f t="shared" si="0"/>
        <v>23</v>
      </c>
      <c r="K29" s="26">
        <f t="shared" si="0"/>
        <v>2</v>
      </c>
      <c r="L29" s="26">
        <f t="shared" si="0"/>
        <v>0</v>
      </c>
      <c r="M29" s="26">
        <f t="shared" si="0"/>
        <v>0</v>
      </c>
      <c r="N29" s="26">
        <f t="shared" si="0"/>
        <v>7</v>
      </c>
      <c r="O29" s="12">
        <f>(D29+J29+K29+N29)/(B29+J29+K29+M29)</f>
        <v>0.56989247311827962</v>
      </c>
      <c r="P29" s="12">
        <f>($D29+$E29+($F29*2)+(G29*3))/$B29</f>
        <v>0.39705882352941174</v>
      </c>
      <c r="Q29" s="12">
        <f>D29/B29</f>
        <v>0.30882352941176472</v>
      </c>
      <c r="R29" s="26">
        <f>SUM(R3:R28)</f>
        <v>10</v>
      </c>
      <c r="S29" s="26">
        <f t="shared" ref="S29:V29" si="1">SUM(S3:S28)</f>
        <v>4</v>
      </c>
      <c r="T29" s="26">
        <f t="shared" si="1"/>
        <v>7</v>
      </c>
      <c r="U29" s="26">
        <f t="shared" si="1"/>
        <v>38</v>
      </c>
      <c r="V29" s="26">
        <f t="shared" si="1"/>
        <v>33</v>
      </c>
      <c r="W29" s="12">
        <f>(U29+V29)/(T29+U29+V29)</f>
        <v>0.91025641025641024</v>
      </c>
      <c r="X29" s="12">
        <f>(D29-G29)/(B29-I29-G29+M29)</f>
        <v>0.33870967741935482</v>
      </c>
    </row>
    <row r="30" spans="1:24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4"/>
    </row>
    <row r="31" spans="1:24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4"/>
    </row>
    <row r="32" spans="1:24" x14ac:dyDescent="0.2">
      <c r="A32" s="17" t="s">
        <v>77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4"/>
    </row>
    <row r="33" spans="1:24" x14ac:dyDescent="0.2">
      <c r="A33" s="7" t="s">
        <v>74</v>
      </c>
      <c r="B33" s="7" t="s">
        <v>46</v>
      </c>
      <c r="C33" s="7" t="s">
        <v>47</v>
      </c>
      <c r="D33" s="7" t="s">
        <v>48</v>
      </c>
      <c r="E33" s="7" t="s">
        <v>57</v>
      </c>
      <c r="F33" s="7" t="s">
        <v>50</v>
      </c>
      <c r="G33" s="7" t="s">
        <v>4</v>
      </c>
      <c r="H33" s="7" t="s">
        <v>3</v>
      </c>
      <c r="I33" s="7" t="s">
        <v>52</v>
      </c>
      <c r="J33" s="7" t="s">
        <v>9</v>
      </c>
      <c r="K33" s="7" t="s">
        <v>10</v>
      </c>
      <c r="L33" s="7" t="s">
        <v>51</v>
      </c>
      <c r="M33" s="7" t="s">
        <v>87</v>
      </c>
      <c r="N33" s="7" t="s">
        <v>53</v>
      </c>
      <c r="O33" s="7" t="s">
        <v>54</v>
      </c>
      <c r="P33" s="7" t="s">
        <v>2</v>
      </c>
      <c r="Q33" s="7" t="s">
        <v>78</v>
      </c>
      <c r="R33" s="7"/>
      <c r="S33" s="15"/>
      <c r="T33" s="4"/>
      <c r="U33" s="4"/>
      <c r="V33" s="4"/>
      <c r="W33" s="4"/>
      <c r="X33" s="4"/>
    </row>
    <row r="34" spans="1:24" x14ac:dyDescent="0.2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75"/>
      <c r="T34" s="4"/>
      <c r="U34" s="4"/>
      <c r="V34" s="4"/>
      <c r="W34" s="4"/>
      <c r="X34" s="4"/>
    </row>
    <row r="35" spans="1:24" x14ac:dyDescent="0.2">
      <c r="A35" s="8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75"/>
      <c r="T35" s="4"/>
      <c r="U35" s="4"/>
      <c r="V35" s="4"/>
      <c r="W35" s="4"/>
      <c r="X35" s="4"/>
    </row>
    <row r="36" spans="1:24" x14ac:dyDescent="0.2">
      <c r="A36" s="88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75"/>
      <c r="T36" s="4"/>
      <c r="U36" s="4"/>
      <c r="V36" s="4"/>
      <c r="W36" s="4"/>
      <c r="X36" s="4"/>
    </row>
    <row r="37" spans="1:24" x14ac:dyDescent="0.2">
      <c r="A37" s="88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75"/>
      <c r="T37" s="4"/>
      <c r="U37" s="4"/>
      <c r="V37" s="4"/>
      <c r="W37" s="4"/>
      <c r="X37" s="4"/>
    </row>
    <row r="38" spans="1:24" x14ac:dyDescent="0.2">
      <c r="A38" s="8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75"/>
      <c r="T38" s="4"/>
      <c r="U38" s="4"/>
      <c r="V38" s="4"/>
      <c r="W38" s="4"/>
      <c r="X38" s="4"/>
    </row>
    <row r="39" spans="1:24" x14ac:dyDescent="0.2">
      <c r="A39" s="84"/>
      <c r="B39" s="15"/>
      <c r="C39" s="15"/>
      <c r="D39" s="15"/>
      <c r="E39" s="96"/>
      <c r="F39" s="17"/>
      <c r="G39" s="15"/>
      <c r="H39" s="15"/>
      <c r="I39" s="15"/>
      <c r="J39" s="15"/>
      <c r="K39" s="15"/>
      <c r="L39" s="15"/>
      <c r="M39" s="15"/>
      <c r="N39" s="18"/>
      <c r="O39" s="18"/>
      <c r="P39" s="15"/>
      <c r="Q39" s="15"/>
      <c r="R39" s="75"/>
      <c r="S39" s="75"/>
      <c r="T39" s="4"/>
      <c r="U39" s="4"/>
      <c r="V39" s="4"/>
      <c r="W39" s="4"/>
      <c r="X39" s="4"/>
    </row>
    <row r="40" spans="1:24" x14ac:dyDescent="0.2">
      <c r="A40" s="84"/>
      <c r="B40" s="15"/>
      <c r="C40" s="15"/>
      <c r="D40" s="15"/>
      <c r="E40" s="96"/>
      <c r="F40" s="15"/>
      <c r="G40" s="15"/>
      <c r="H40" s="15"/>
      <c r="I40" s="15"/>
      <c r="J40" s="15"/>
      <c r="K40" s="15"/>
      <c r="L40" s="18"/>
      <c r="M40" s="15"/>
      <c r="N40" s="15"/>
      <c r="O40" s="15"/>
      <c r="P40" s="15"/>
      <c r="Q40" s="15"/>
      <c r="R40" s="15"/>
      <c r="S40" s="15"/>
      <c r="T40" s="4"/>
      <c r="U40" s="4"/>
      <c r="V40" s="4"/>
      <c r="W40" s="4"/>
      <c r="X40" s="4"/>
    </row>
    <row r="41" spans="1:24" x14ac:dyDescent="0.2">
      <c r="A41" s="69"/>
      <c r="B41" s="69"/>
      <c r="C41" s="69"/>
      <c r="D41" s="69"/>
      <c r="E41" s="97"/>
      <c r="F41" s="69"/>
      <c r="G41" s="69"/>
      <c r="H41" s="69"/>
      <c r="I41" s="69"/>
      <c r="J41" s="69"/>
      <c r="K41" s="69"/>
      <c r="L41" s="71"/>
      <c r="M41" s="69"/>
      <c r="N41" s="69"/>
      <c r="O41" s="69"/>
      <c r="P41" s="69"/>
      <c r="Q41" s="69"/>
      <c r="R41" s="69"/>
      <c r="S41" s="69"/>
      <c r="T41" s="111"/>
      <c r="U41" s="4"/>
      <c r="V41" s="4"/>
      <c r="W41" s="4"/>
      <c r="X41" s="4"/>
    </row>
    <row r="42" spans="1:24" x14ac:dyDescent="0.2">
      <c r="A42" s="26" t="s">
        <v>28</v>
      </c>
      <c r="B42" s="26">
        <f t="shared" ref="B42:M42" si="2">SUM(B34:B41)</f>
        <v>0</v>
      </c>
      <c r="C42" s="26">
        <f t="shared" si="2"/>
        <v>0</v>
      </c>
      <c r="D42" s="26">
        <f t="shared" si="2"/>
        <v>0</v>
      </c>
      <c r="E42" s="61">
        <f t="shared" si="2"/>
        <v>0</v>
      </c>
      <c r="F42" s="26">
        <f t="shared" si="2"/>
        <v>0</v>
      </c>
      <c r="G42" s="26">
        <f t="shared" si="2"/>
        <v>0</v>
      </c>
      <c r="H42" s="26">
        <f t="shared" si="2"/>
        <v>0</v>
      </c>
      <c r="I42" s="26">
        <f t="shared" si="2"/>
        <v>0</v>
      </c>
      <c r="J42" s="26">
        <f t="shared" si="2"/>
        <v>0</v>
      </c>
      <c r="K42" s="26">
        <f t="shared" si="2"/>
        <v>0</v>
      </c>
      <c r="L42" s="26">
        <f t="shared" si="2"/>
        <v>0</v>
      </c>
      <c r="M42" s="26">
        <f t="shared" si="2"/>
        <v>0</v>
      </c>
      <c r="N42" s="61" t="e">
        <f>(I42*7)/F42</f>
        <v>#DIV/0!</v>
      </c>
      <c r="O42" s="61" t="e">
        <f>SUM(G42+K42+M42)/F42</f>
        <v>#DIV/0!</v>
      </c>
      <c r="P42" s="26">
        <f>SUM(P34:P41)</f>
        <v>0</v>
      </c>
      <c r="Q42" s="26">
        <f>SUM(Q34:Q41)</f>
        <v>0</v>
      </c>
      <c r="R42" s="87"/>
      <c r="S42" s="87"/>
      <c r="T42" s="86"/>
      <c r="U42" s="4"/>
      <c r="V42" s="4"/>
      <c r="W42" s="4"/>
      <c r="X42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36D96-A29D-0D40-A380-3A54F409F1AC}">
  <dimension ref="A1:Z105"/>
  <sheetViews>
    <sheetView topLeftCell="A39" workbookViewId="0">
      <selection activeCell="W62" sqref="W62"/>
    </sheetView>
  </sheetViews>
  <sheetFormatPr baseColWidth="10" defaultRowHeight="16" x14ac:dyDescent="0.2"/>
  <cols>
    <col min="1" max="1" width="15.83203125" bestFit="1" customWidth="1"/>
    <col min="2" max="2" width="3.33203125" bestFit="1" customWidth="1"/>
    <col min="3" max="3" width="2.33203125" bestFit="1" customWidth="1"/>
    <col min="4" max="6" width="3.1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4" width="4" bestFit="1" customWidth="1"/>
    <col min="15" max="15" width="7" bestFit="1" customWidth="1"/>
    <col min="16" max="16" width="8.1640625" bestFit="1" customWidth="1"/>
    <col min="17" max="17" width="7" bestFit="1" customWidth="1"/>
    <col min="18" max="19" width="3" bestFit="1" customWidth="1"/>
    <col min="20" max="20" width="2.1640625" bestFit="1" customWidth="1"/>
    <col min="21" max="21" width="3.1640625" bestFit="1" customWidth="1"/>
    <col min="22" max="22" width="5.83203125" bestFit="1" customWidth="1"/>
    <col min="23" max="23" width="7" bestFit="1" customWidth="1"/>
    <col min="24" max="24" width="3" bestFit="1" customWidth="1"/>
    <col min="25" max="26" width="7" bestFit="1" customWidth="1"/>
  </cols>
  <sheetData>
    <row r="1" spans="1:26" x14ac:dyDescent="0.2">
      <c r="A1" s="104" t="s">
        <v>82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15"/>
      <c r="V1" s="15"/>
      <c r="W1" s="15"/>
      <c r="X1" s="4"/>
      <c r="Y1" s="4"/>
      <c r="Z1" s="4"/>
    </row>
    <row r="2" spans="1:26" x14ac:dyDescent="0.2">
      <c r="A2" s="84"/>
      <c r="B2" s="4"/>
      <c r="C2" s="4"/>
      <c r="D2" s="4"/>
      <c r="E2" s="7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5"/>
      <c r="V2" s="15"/>
      <c r="W2" s="15"/>
      <c r="X2" s="4"/>
      <c r="Y2" s="4"/>
      <c r="Z2" s="4"/>
    </row>
    <row r="3" spans="1:26" x14ac:dyDescent="0.2">
      <c r="A3" s="105" t="s">
        <v>74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75</v>
      </c>
      <c r="O3" s="7" t="s">
        <v>15</v>
      </c>
      <c r="P3" s="8" t="s">
        <v>16</v>
      </c>
      <c r="Q3" s="7" t="s">
        <v>76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  <c r="W3" s="8" t="s">
        <v>23</v>
      </c>
      <c r="X3" s="7" t="s">
        <v>83</v>
      </c>
      <c r="Y3" s="109" t="s">
        <v>84</v>
      </c>
      <c r="Z3" s="109" t="s">
        <v>24</v>
      </c>
    </row>
    <row r="4" spans="1:26" x14ac:dyDescent="0.2">
      <c r="A4" s="106" t="s">
        <v>92</v>
      </c>
      <c r="B4" s="86">
        <v>1</v>
      </c>
      <c r="C4" s="86">
        <v>1</v>
      </c>
      <c r="D4" s="86">
        <v>1</v>
      </c>
      <c r="E4" s="86">
        <v>0</v>
      </c>
      <c r="F4" s="86"/>
      <c r="G4" s="86"/>
      <c r="H4" s="86"/>
      <c r="I4" s="86"/>
      <c r="J4" s="86">
        <v>2</v>
      </c>
      <c r="K4" s="86"/>
      <c r="L4" s="86"/>
      <c r="M4" s="86"/>
      <c r="N4" s="86"/>
      <c r="O4" s="86"/>
      <c r="P4" s="86"/>
      <c r="Q4" s="86"/>
      <c r="R4" s="86"/>
      <c r="S4" s="86"/>
      <c r="T4" s="86">
        <v>1</v>
      </c>
      <c r="U4" s="86">
        <v>0</v>
      </c>
      <c r="V4" s="86">
        <v>7</v>
      </c>
      <c r="W4" s="86"/>
      <c r="X4" s="86"/>
      <c r="Y4" s="86"/>
      <c r="Z4" s="86"/>
    </row>
    <row r="5" spans="1:26" x14ac:dyDescent="0.2">
      <c r="A5" s="88" t="s">
        <v>95</v>
      </c>
      <c r="B5" s="4">
        <v>2</v>
      </c>
      <c r="C5" s="4">
        <v>1</v>
      </c>
      <c r="D5" s="4">
        <v>0</v>
      </c>
      <c r="E5" s="4"/>
      <c r="F5" s="4"/>
      <c r="G5" s="4"/>
      <c r="H5" s="4"/>
      <c r="I5" s="4">
        <v>1</v>
      </c>
      <c r="J5" s="4"/>
      <c r="K5" s="4">
        <v>1</v>
      </c>
      <c r="L5" s="4"/>
      <c r="M5" s="4"/>
      <c r="N5" s="4"/>
      <c r="O5" s="4"/>
      <c r="P5" s="4"/>
      <c r="Q5" s="4"/>
      <c r="R5" s="4"/>
      <c r="S5" s="4"/>
      <c r="T5" s="4"/>
      <c r="U5" s="4"/>
      <c r="V5" s="4">
        <v>2</v>
      </c>
      <c r="W5" s="4"/>
      <c r="X5" s="4"/>
      <c r="Y5" s="4"/>
      <c r="Z5" s="4"/>
    </row>
    <row r="6" spans="1:26" x14ac:dyDescent="0.2">
      <c r="A6" s="165" t="s">
        <v>98</v>
      </c>
      <c r="B6" s="4">
        <v>3</v>
      </c>
      <c r="C6" s="4">
        <v>0</v>
      </c>
      <c r="D6" s="4">
        <v>1</v>
      </c>
      <c r="E6" s="4"/>
      <c r="F6" s="4"/>
      <c r="G6" s="4"/>
      <c r="H6" s="4">
        <v>1</v>
      </c>
      <c r="I6" s="4">
        <v>1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">
      <c r="A7" s="85" t="s">
        <v>101</v>
      </c>
      <c r="B7" s="4">
        <v>0</v>
      </c>
      <c r="C7" s="4">
        <v>1</v>
      </c>
      <c r="D7" s="4">
        <v>0</v>
      </c>
      <c r="E7" s="4"/>
      <c r="F7" s="4"/>
      <c r="G7" s="4"/>
      <c r="H7" s="4"/>
      <c r="I7" s="4"/>
      <c r="J7" s="4">
        <v>2</v>
      </c>
      <c r="K7" s="4"/>
      <c r="L7" s="4"/>
      <c r="M7" s="4"/>
      <c r="N7" s="4"/>
      <c r="O7" s="4"/>
      <c r="P7" s="4"/>
      <c r="Q7" s="4"/>
      <c r="R7" s="4"/>
      <c r="S7" s="4"/>
      <c r="T7" s="4"/>
      <c r="U7" s="4">
        <v>1</v>
      </c>
      <c r="V7" s="4">
        <v>2</v>
      </c>
      <c r="W7" s="4"/>
      <c r="X7" s="4"/>
      <c r="Y7" s="4"/>
      <c r="Z7" s="4"/>
    </row>
    <row r="8" spans="1:26" x14ac:dyDescent="0.2">
      <c r="A8" s="85" t="s">
        <v>106</v>
      </c>
      <c r="B8" s="4">
        <v>2</v>
      </c>
      <c r="C8" s="4">
        <v>0</v>
      </c>
      <c r="D8" s="4">
        <v>1</v>
      </c>
      <c r="E8" s="4"/>
      <c r="F8" s="4"/>
      <c r="G8" s="4"/>
      <c r="H8" s="4">
        <v>1</v>
      </c>
      <c r="I8" s="4">
        <v>1</v>
      </c>
      <c r="J8" s="4">
        <v>1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>
        <v>1</v>
      </c>
      <c r="W8" s="4"/>
      <c r="X8" s="4"/>
      <c r="Y8" s="4"/>
      <c r="Z8" s="4"/>
    </row>
    <row r="9" spans="1:26" x14ac:dyDescent="0.2">
      <c r="A9" s="85" t="s">
        <v>109</v>
      </c>
      <c r="B9" s="4">
        <v>2</v>
      </c>
      <c r="C9" s="4">
        <v>0</v>
      </c>
      <c r="D9" s="4"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v>4</v>
      </c>
      <c r="W9" s="4"/>
      <c r="X9" s="4"/>
      <c r="Y9" s="4"/>
      <c r="Z9" s="4"/>
    </row>
    <row r="10" spans="1:26" x14ac:dyDescent="0.2">
      <c r="A10" s="167" t="s">
        <v>109</v>
      </c>
      <c r="B10" s="4">
        <v>3</v>
      </c>
      <c r="C10" s="4">
        <v>0</v>
      </c>
      <c r="D10" s="4">
        <v>1</v>
      </c>
      <c r="E10" s="4">
        <v>1</v>
      </c>
      <c r="F10" s="4"/>
      <c r="G10" s="4"/>
      <c r="H10" s="4"/>
      <c r="I10" s="4">
        <v>1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">
      <c r="A11" s="167" t="s">
        <v>113</v>
      </c>
      <c r="B11" s="4">
        <v>4</v>
      </c>
      <c r="C11" s="4">
        <v>0</v>
      </c>
      <c r="D11" s="4">
        <v>0</v>
      </c>
      <c r="E11" s="4"/>
      <c r="F11" s="4"/>
      <c r="G11" s="4"/>
      <c r="H11" s="4"/>
      <c r="I11" s="4">
        <v>2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">
      <c r="A12" s="167" t="s">
        <v>116</v>
      </c>
      <c r="B12" s="4">
        <v>3</v>
      </c>
      <c r="C12" s="4">
        <v>1</v>
      </c>
      <c r="D12" s="4">
        <v>2</v>
      </c>
      <c r="E12" s="4"/>
      <c r="F12" s="4"/>
      <c r="G12" s="4"/>
      <c r="H12" s="4">
        <v>1</v>
      </c>
      <c r="I12" s="4"/>
      <c r="J12" s="4">
        <v>1</v>
      </c>
      <c r="K12" s="4"/>
      <c r="L12" s="4"/>
      <c r="M12" s="4"/>
      <c r="N12" s="4"/>
      <c r="O12" s="4"/>
      <c r="P12" s="4"/>
      <c r="Q12" s="4"/>
      <c r="R12" s="4">
        <v>1</v>
      </c>
      <c r="S12" s="4"/>
      <c r="T12" s="4"/>
      <c r="U12" s="4"/>
      <c r="V12" s="4"/>
      <c r="W12" s="4"/>
      <c r="X12" s="4"/>
      <c r="Y12" s="4"/>
      <c r="Z12" s="4"/>
    </row>
    <row r="13" spans="1:26" x14ac:dyDescent="0.2">
      <c r="A13" s="167" t="s">
        <v>118</v>
      </c>
      <c r="B13" s="4">
        <v>2</v>
      </c>
      <c r="C13" s="4">
        <v>0</v>
      </c>
      <c r="D13" s="4">
        <v>0</v>
      </c>
      <c r="E13" s="4"/>
      <c r="F13" s="4"/>
      <c r="G13" s="4"/>
      <c r="H13" s="4"/>
      <c r="I13" s="4">
        <v>1</v>
      </c>
      <c r="J13" s="4">
        <v>1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">
      <c r="A14" s="167" t="s">
        <v>120</v>
      </c>
      <c r="B14" s="4">
        <v>3</v>
      </c>
      <c r="C14" s="4">
        <v>0</v>
      </c>
      <c r="D14" s="4">
        <v>0</v>
      </c>
      <c r="E14" s="4"/>
      <c r="F14" s="4"/>
      <c r="G14" s="4"/>
      <c r="H14" s="4"/>
      <c r="I14" s="4">
        <v>2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">
      <c r="A15" s="101" t="s">
        <v>123</v>
      </c>
      <c r="B15" s="4">
        <v>4</v>
      </c>
      <c r="C15" s="4">
        <v>0</v>
      </c>
      <c r="D15" s="4">
        <v>1</v>
      </c>
      <c r="E15" s="4"/>
      <c r="F15" s="4"/>
      <c r="G15" s="4"/>
      <c r="H15" s="4"/>
      <c r="I15" s="4">
        <v>1</v>
      </c>
      <c r="J15" s="4"/>
      <c r="K15" s="4"/>
      <c r="L15" s="4"/>
      <c r="M15" s="4"/>
      <c r="N15" s="4">
        <v>1</v>
      </c>
      <c r="O15" s="4"/>
      <c r="P15" s="4"/>
      <c r="Q15" s="4"/>
      <c r="R15" s="4"/>
      <c r="S15" s="4"/>
      <c r="T15" s="4"/>
      <c r="U15" s="4"/>
      <c r="V15" s="4">
        <v>7</v>
      </c>
      <c r="W15" s="4"/>
      <c r="X15" s="4"/>
      <c r="Y15" s="4"/>
      <c r="Z15" s="4"/>
    </row>
    <row r="16" spans="1:26" x14ac:dyDescent="0.2">
      <c r="A16" s="167" t="s">
        <v>125</v>
      </c>
      <c r="B16" s="4">
        <v>4</v>
      </c>
      <c r="C16" s="4">
        <v>1</v>
      </c>
      <c r="D16" s="4">
        <v>2</v>
      </c>
      <c r="E16" s="4"/>
      <c r="F16" s="4"/>
      <c r="G16" s="4"/>
      <c r="H16" s="4">
        <v>1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">
      <c r="A17" s="170" t="s">
        <v>127</v>
      </c>
      <c r="B17" s="4">
        <v>4</v>
      </c>
      <c r="C17" s="4">
        <v>0</v>
      </c>
      <c r="D17" s="4">
        <v>1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">
      <c r="A18" s="172" t="s">
        <v>92</v>
      </c>
      <c r="B18" s="4">
        <v>4</v>
      </c>
      <c r="C18" s="4">
        <v>0</v>
      </c>
      <c r="D18" s="4">
        <v>1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>
        <v>1</v>
      </c>
      <c r="V18" s="4">
        <v>6</v>
      </c>
      <c r="W18" s="4"/>
      <c r="X18" s="4"/>
      <c r="Y18" s="4"/>
      <c r="Z18" s="4"/>
    </row>
    <row r="19" spans="1:26" x14ac:dyDescent="0.2">
      <c r="A19" s="172" t="s">
        <v>128</v>
      </c>
      <c r="B19" s="4">
        <v>3</v>
      </c>
      <c r="C19" s="4">
        <v>1</v>
      </c>
      <c r="D19" s="4">
        <v>0</v>
      </c>
      <c r="E19" s="4"/>
      <c r="F19" s="4"/>
      <c r="G19" s="4"/>
      <c r="H19" s="4"/>
      <c r="I19" s="4"/>
      <c r="J19" s="4">
        <v>1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">
      <c r="A20" s="170" t="s">
        <v>129</v>
      </c>
      <c r="B20" s="4">
        <v>3</v>
      </c>
      <c r="C20" s="4">
        <v>0</v>
      </c>
      <c r="D20" s="4">
        <v>1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>
        <v>1</v>
      </c>
      <c r="T20" s="4"/>
      <c r="U20" s="4"/>
      <c r="V20" s="4"/>
      <c r="W20" s="4"/>
      <c r="X20" s="4"/>
      <c r="Y20" s="4"/>
      <c r="Z20" s="4"/>
    </row>
    <row r="21" spans="1:26" x14ac:dyDescent="0.2">
      <c r="A21" s="88" t="s">
        <v>133</v>
      </c>
      <c r="B21" s="4">
        <v>2</v>
      </c>
      <c r="C21" s="4">
        <v>0</v>
      </c>
      <c r="D21" s="4">
        <v>1</v>
      </c>
      <c r="E21" s="4"/>
      <c r="F21" s="4"/>
      <c r="G21" s="4"/>
      <c r="H21" s="4">
        <v>1</v>
      </c>
      <c r="I21" s="4"/>
      <c r="J21" s="4">
        <v>1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x14ac:dyDescent="0.2">
      <c r="A22" s="93" t="s">
        <v>135</v>
      </c>
      <c r="B22" s="4">
        <v>4</v>
      </c>
      <c r="C22" s="4">
        <v>0</v>
      </c>
      <c r="D22" s="4">
        <v>1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>
        <v>9</v>
      </c>
      <c r="W22" s="4"/>
      <c r="X22" s="4"/>
      <c r="Y22" s="4"/>
      <c r="Z22" s="4"/>
    </row>
    <row r="23" spans="1:26" x14ac:dyDescent="0.2">
      <c r="A23" s="88" t="s">
        <v>136</v>
      </c>
      <c r="B23" s="4">
        <v>4</v>
      </c>
      <c r="C23" s="4">
        <v>0</v>
      </c>
      <c r="D23" s="4">
        <v>1</v>
      </c>
      <c r="E23" s="4"/>
      <c r="F23" s="4"/>
      <c r="G23" s="4"/>
      <c r="H23" s="4"/>
      <c r="I23" s="4">
        <v>1</v>
      </c>
      <c r="J23" s="4"/>
      <c r="K23" s="4">
        <v>1</v>
      </c>
      <c r="L23" s="4"/>
      <c r="M23" s="4"/>
      <c r="N23" s="4"/>
      <c r="O23" s="4"/>
      <c r="P23" s="4"/>
      <c r="Q23" s="4"/>
      <c r="R23" s="4"/>
      <c r="S23" s="4"/>
      <c r="T23" s="4"/>
      <c r="U23" s="4">
        <v>1</v>
      </c>
      <c r="V23" s="4">
        <v>7</v>
      </c>
      <c r="W23" s="4"/>
      <c r="X23" s="4"/>
      <c r="Y23" s="4"/>
      <c r="Z23" s="4"/>
    </row>
    <row r="24" spans="1:26" x14ac:dyDescent="0.2">
      <c r="A24" s="172" t="s">
        <v>137</v>
      </c>
      <c r="B24" s="4">
        <v>3</v>
      </c>
      <c r="C24" s="4">
        <v>0</v>
      </c>
      <c r="D24" s="4">
        <v>0</v>
      </c>
      <c r="E24" s="4"/>
      <c r="F24" s="4"/>
      <c r="G24" s="4"/>
      <c r="H24" s="4"/>
      <c r="I24" s="4">
        <v>3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>
        <v>9</v>
      </c>
      <c r="W24" s="4"/>
      <c r="X24" s="4"/>
      <c r="Y24" s="4"/>
      <c r="Z24" s="4"/>
    </row>
    <row r="25" spans="1:26" x14ac:dyDescent="0.2">
      <c r="A25" s="93" t="s">
        <v>138</v>
      </c>
      <c r="B25" s="4">
        <v>4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2">
      <c r="A26" s="179" t="s">
        <v>139</v>
      </c>
      <c r="B26" s="4">
        <v>3</v>
      </c>
      <c r="C26" s="4">
        <v>0</v>
      </c>
      <c r="D26" s="4">
        <v>0</v>
      </c>
      <c r="E26" s="4"/>
      <c r="F26" s="4"/>
      <c r="G26" s="4"/>
      <c r="H26" s="4"/>
      <c r="I26" s="4">
        <v>3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>
        <v>5</v>
      </c>
      <c r="W26" s="4"/>
      <c r="X26" s="4"/>
      <c r="Y26" s="4"/>
      <c r="Z26" s="4"/>
    </row>
    <row r="27" spans="1:26" x14ac:dyDescent="0.2">
      <c r="A27" s="179" t="s">
        <v>140</v>
      </c>
      <c r="B27" s="4">
        <v>2</v>
      </c>
      <c r="C27" s="4">
        <v>0</v>
      </c>
      <c r="D27" s="4">
        <v>1</v>
      </c>
      <c r="E27" s="4"/>
      <c r="F27" s="4"/>
      <c r="G27" s="4"/>
      <c r="H27" s="4"/>
      <c r="I27" s="4"/>
      <c r="J27" s="4">
        <v>1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>
        <v>9</v>
      </c>
      <c r="W27" s="4"/>
      <c r="X27" s="4"/>
      <c r="Y27" s="4"/>
      <c r="Z27" s="4"/>
    </row>
    <row r="28" spans="1:26" x14ac:dyDescent="0.2">
      <c r="A28" s="179" t="s">
        <v>141</v>
      </c>
      <c r="B28" s="4">
        <v>3</v>
      </c>
      <c r="C28" s="4">
        <v>1</v>
      </c>
      <c r="D28" s="4">
        <v>2</v>
      </c>
      <c r="E28" s="4"/>
      <c r="F28" s="4"/>
      <c r="G28" s="4"/>
      <c r="H28" s="4"/>
      <c r="I28" s="4"/>
      <c r="J28" s="4">
        <v>1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>
        <v>6</v>
      </c>
      <c r="W28" s="4"/>
      <c r="X28" s="4"/>
      <c r="Y28" s="4"/>
      <c r="Z28" s="4"/>
    </row>
    <row r="29" spans="1:26" x14ac:dyDescent="0.2">
      <c r="A29" s="88" t="s">
        <v>133</v>
      </c>
      <c r="B29" s="115">
        <v>3</v>
      </c>
      <c r="C29" s="115">
        <v>0</v>
      </c>
      <c r="D29" s="115">
        <v>2</v>
      </c>
      <c r="E29" s="115"/>
      <c r="F29" s="115"/>
      <c r="G29" s="115"/>
      <c r="H29" s="115">
        <v>1</v>
      </c>
      <c r="I29" s="115"/>
      <c r="J29" s="115">
        <v>1</v>
      </c>
      <c r="K29" s="115"/>
      <c r="L29" s="115"/>
      <c r="M29" s="115"/>
      <c r="N29" s="115">
        <v>1</v>
      </c>
      <c r="O29" s="115"/>
      <c r="P29" s="115"/>
      <c r="Q29" s="115"/>
      <c r="R29" s="115"/>
      <c r="S29" s="115"/>
      <c r="T29" s="115"/>
      <c r="U29" s="115"/>
      <c r="V29" s="115">
        <v>10</v>
      </c>
      <c r="W29" s="115"/>
      <c r="X29" s="115"/>
      <c r="Y29" s="115"/>
      <c r="Z29" s="115"/>
    </row>
    <row r="30" spans="1:26" x14ac:dyDescent="0.2">
      <c r="A30" s="179" t="s">
        <v>158</v>
      </c>
      <c r="B30" s="109">
        <v>3</v>
      </c>
      <c r="C30" s="109">
        <v>0</v>
      </c>
      <c r="D30" s="109">
        <v>0</v>
      </c>
      <c r="E30" s="109"/>
      <c r="F30" s="109"/>
      <c r="G30" s="109"/>
      <c r="H30" s="109"/>
      <c r="I30" s="109">
        <v>3</v>
      </c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>
        <v>5</v>
      </c>
      <c r="W30" s="109"/>
      <c r="X30" s="109"/>
      <c r="Y30" s="111"/>
      <c r="Z30" s="111"/>
    </row>
    <row r="31" spans="1:26" x14ac:dyDescent="0.2">
      <c r="A31" s="103" t="s">
        <v>28</v>
      </c>
      <c r="B31" s="26">
        <f t="shared" ref="B31:N31" si="0">SUM(B4:B30)</f>
        <v>78</v>
      </c>
      <c r="C31" s="26">
        <f t="shared" si="0"/>
        <v>7</v>
      </c>
      <c r="D31" s="26">
        <f t="shared" si="0"/>
        <v>20</v>
      </c>
      <c r="E31" s="26">
        <f t="shared" si="0"/>
        <v>1</v>
      </c>
      <c r="F31" s="26">
        <f t="shared" si="0"/>
        <v>0</v>
      </c>
      <c r="G31" s="26">
        <f t="shared" si="0"/>
        <v>0</v>
      </c>
      <c r="H31" s="26">
        <f t="shared" si="0"/>
        <v>6</v>
      </c>
      <c r="I31" s="26">
        <f t="shared" si="0"/>
        <v>20</v>
      </c>
      <c r="J31" s="26">
        <f t="shared" si="0"/>
        <v>12</v>
      </c>
      <c r="K31" s="26">
        <f t="shared" si="0"/>
        <v>2</v>
      </c>
      <c r="L31" s="26">
        <f t="shared" si="0"/>
        <v>0</v>
      </c>
      <c r="M31" s="26">
        <f t="shared" si="0"/>
        <v>0</v>
      </c>
      <c r="N31" s="26">
        <f t="shared" si="0"/>
        <v>2</v>
      </c>
      <c r="O31" s="12">
        <f>(D31+J31+K31+N31)/(B31+J31+K31)</f>
        <v>0.39130434782608697</v>
      </c>
      <c r="P31" s="12">
        <f>($D31+$E31+($F31*2)+(G31*3))/$B31</f>
        <v>0.26923076923076922</v>
      </c>
      <c r="Q31" s="12">
        <f>D31/B31</f>
        <v>0.25641025641025639</v>
      </c>
      <c r="R31" s="26">
        <f>SUM(R4:R30)</f>
        <v>1</v>
      </c>
      <c r="S31" s="26">
        <f>SUM(S4:S30)</f>
        <v>1</v>
      </c>
      <c r="T31" s="26">
        <f>SUM(T4:T30)</f>
        <v>1</v>
      </c>
      <c r="U31" s="26">
        <f>SUM(U4:U30)</f>
        <v>3</v>
      </c>
      <c r="V31" s="26">
        <f>SUM(V4:V30)</f>
        <v>89</v>
      </c>
      <c r="W31" s="12">
        <f>(U31+V31)/(T31+U31+V31)</f>
        <v>0.989247311827957</v>
      </c>
      <c r="X31" s="26">
        <f>SUM(X4:X30)</f>
        <v>0</v>
      </c>
      <c r="Y31" s="26">
        <f>SUM(Y4:Y30)</f>
        <v>0</v>
      </c>
      <c r="Z31" s="12">
        <f>(D31-G31)/(B31-I31-G31+M31)</f>
        <v>0.34482758620689657</v>
      </c>
    </row>
    <row r="32" spans="1:26" x14ac:dyDescent="0.2">
      <c r="A32" s="107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4"/>
      <c r="Y32" s="4"/>
      <c r="Z32" s="4"/>
    </row>
    <row r="33" spans="1:26" x14ac:dyDescent="0.2">
      <c r="A33" s="107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4"/>
      <c r="Y33" s="4"/>
      <c r="Z33" s="4"/>
    </row>
    <row r="34" spans="1:26" x14ac:dyDescent="0.2">
      <c r="A34" s="8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2">
      <c r="A35" s="8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2">
      <c r="A36" s="8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7" x14ac:dyDescent="0.2">
      <c r="A37" s="112" t="s">
        <v>85</v>
      </c>
      <c r="B37" s="4"/>
      <c r="C37" s="7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15"/>
      <c r="T37" s="15"/>
      <c r="U37" s="4"/>
      <c r="V37" s="4"/>
      <c r="W37" s="4"/>
      <c r="X37" s="4"/>
      <c r="Y37" s="4"/>
      <c r="Z37" s="4"/>
    </row>
    <row r="38" spans="1:26" x14ac:dyDescent="0.2">
      <c r="A38" s="105" t="s">
        <v>74</v>
      </c>
      <c r="B38" s="7" t="s">
        <v>2</v>
      </c>
      <c r="C38" s="7" t="s">
        <v>3</v>
      </c>
      <c r="D38" s="7" t="s">
        <v>4</v>
      </c>
      <c r="E38" s="7" t="s">
        <v>5</v>
      </c>
      <c r="F38" s="7" t="s">
        <v>6</v>
      </c>
      <c r="G38" s="7" t="s">
        <v>7</v>
      </c>
      <c r="H38" s="7" t="s">
        <v>8</v>
      </c>
      <c r="I38" s="7" t="s">
        <v>9</v>
      </c>
      <c r="J38" s="7" t="s">
        <v>10</v>
      </c>
      <c r="K38" s="7" t="s">
        <v>11</v>
      </c>
      <c r="L38" s="7" t="s">
        <v>12</v>
      </c>
      <c r="M38" s="7" t="s">
        <v>13</v>
      </c>
      <c r="N38" s="7" t="s">
        <v>75</v>
      </c>
      <c r="O38" s="7" t="s">
        <v>15</v>
      </c>
      <c r="P38" s="8" t="s">
        <v>16</v>
      </c>
      <c r="Q38" s="7" t="s">
        <v>76</v>
      </c>
      <c r="R38" s="7" t="s">
        <v>18</v>
      </c>
      <c r="S38" s="7" t="s">
        <v>19</v>
      </c>
      <c r="T38" s="7" t="s">
        <v>20</v>
      </c>
      <c r="U38" s="7" t="s">
        <v>21</v>
      </c>
      <c r="V38" s="7" t="s">
        <v>22</v>
      </c>
      <c r="W38" s="8" t="s">
        <v>23</v>
      </c>
      <c r="X38" s="7" t="s">
        <v>83</v>
      </c>
      <c r="Y38" s="109" t="s">
        <v>84</v>
      </c>
      <c r="Z38" s="109" t="s">
        <v>24</v>
      </c>
    </row>
    <row r="39" spans="1:26" x14ac:dyDescent="0.2">
      <c r="A39" s="88" t="s">
        <v>92</v>
      </c>
      <c r="B39" s="86">
        <v>3</v>
      </c>
      <c r="C39" s="86">
        <v>0</v>
      </c>
      <c r="D39" s="86">
        <v>1</v>
      </c>
      <c r="E39" s="86"/>
      <c r="F39" s="86"/>
      <c r="G39" s="86"/>
      <c r="H39" s="86">
        <v>1</v>
      </c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>
        <v>1</v>
      </c>
      <c r="U39" s="86"/>
      <c r="V39" s="86">
        <v>8</v>
      </c>
      <c r="W39" s="86"/>
      <c r="X39" s="86"/>
      <c r="Y39" s="86"/>
      <c r="Z39" s="86"/>
    </row>
    <row r="40" spans="1:26" x14ac:dyDescent="0.2">
      <c r="A40" s="88" t="s">
        <v>95</v>
      </c>
      <c r="B40" s="4">
        <v>3</v>
      </c>
      <c r="C40" s="4">
        <v>0</v>
      </c>
      <c r="D40" s="4">
        <v>1</v>
      </c>
      <c r="E40" s="4"/>
      <c r="F40" s="4"/>
      <c r="G40" s="4"/>
      <c r="H40" s="4">
        <v>1</v>
      </c>
      <c r="I40" s="4">
        <v>1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>
        <v>9</v>
      </c>
      <c r="W40" s="4"/>
      <c r="X40" s="4"/>
      <c r="Y40" s="4"/>
      <c r="Z40" s="4"/>
    </row>
    <row r="41" spans="1:26" x14ac:dyDescent="0.2">
      <c r="A41" s="165" t="s">
        <v>98</v>
      </c>
      <c r="B41" s="4">
        <v>2</v>
      </c>
      <c r="C41" s="4">
        <v>0</v>
      </c>
      <c r="D41" s="4">
        <v>0</v>
      </c>
      <c r="E41" s="4"/>
      <c r="F41" s="4"/>
      <c r="G41" s="4"/>
      <c r="H41" s="4"/>
      <c r="I41" s="4">
        <v>2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>
        <v>2</v>
      </c>
      <c r="V41" s="4">
        <v>3</v>
      </c>
      <c r="W41" s="4"/>
      <c r="X41" s="4"/>
      <c r="Y41" s="4">
        <v>2</v>
      </c>
      <c r="Z41" s="4"/>
    </row>
    <row r="42" spans="1:26" x14ac:dyDescent="0.2">
      <c r="A42" s="85" t="s">
        <v>101</v>
      </c>
      <c r="B42" s="4">
        <v>2</v>
      </c>
      <c r="C42" s="4">
        <v>0</v>
      </c>
      <c r="D42" s="4">
        <v>0</v>
      </c>
      <c r="E42" s="4"/>
      <c r="F42" s="4"/>
      <c r="G42" s="4"/>
      <c r="H42" s="4"/>
      <c r="I42" s="4">
        <v>1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>
        <v>1</v>
      </c>
      <c r="V42" s="4">
        <v>12</v>
      </c>
      <c r="W42" s="4"/>
      <c r="X42" s="4"/>
      <c r="Y42" s="4"/>
      <c r="Z42" s="4"/>
    </row>
    <row r="43" spans="1:26" x14ac:dyDescent="0.2">
      <c r="A43" s="85" t="s">
        <v>106</v>
      </c>
      <c r="B43" s="4">
        <v>2</v>
      </c>
      <c r="C43" s="4">
        <v>0</v>
      </c>
      <c r="D43" s="4">
        <v>1</v>
      </c>
      <c r="E43" s="4"/>
      <c r="F43" s="4"/>
      <c r="G43" s="4"/>
      <c r="H43" s="4"/>
      <c r="I43" s="4">
        <v>1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>
        <v>1</v>
      </c>
      <c r="U43" s="4"/>
      <c r="V43" s="4">
        <v>3</v>
      </c>
      <c r="W43" s="4"/>
      <c r="X43" s="4"/>
      <c r="Y43" s="4"/>
      <c r="Z43" s="4"/>
    </row>
    <row r="44" spans="1:26" x14ac:dyDescent="0.2">
      <c r="A44" s="85" t="s">
        <v>109</v>
      </c>
      <c r="B44" s="4">
        <v>2</v>
      </c>
      <c r="C44" s="4">
        <v>0</v>
      </c>
      <c r="D44" s="4">
        <v>0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>
        <v>4</v>
      </c>
      <c r="W44" s="4"/>
      <c r="X44" s="4"/>
      <c r="Y44" s="4"/>
      <c r="Z44" s="4"/>
    </row>
    <row r="45" spans="1:26" x14ac:dyDescent="0.2">
      <c r="A45" s="167" t="s">
        <v>109</v>
      </c>
      <c r="B45" s="4">
        <v>3</v>
      </c>
      <c r="C45" s="4">
        <v>1</v>
      </c>
      <c r="D45" s="4">
        <v>0</v>
      </c>
      <c r="E45" s="4"/>
      <c r="F45" s="4"/>
      <c r="G45" s="4"/>
      <c r="H45" s="4"/>
      <c r="I45" s="4">
        <v>1</v>
      </c>
      <c r="J45" s="4"/>
      <c r="K45" s="4"/>
      <c r="L45" s="4"/>
      <c r="M45" s="4"/>
      <c r="N45" s="4"/>
      <c r="O45" s="4"/>
      <c r="P45" s="4"/>
      <c r="Q45" s="4"/>
      <c r="R45" s="4">
        <v>1</v>
      </c>
      <c r="S45" s="4"/>
      <c r="T45" s="4"/>
      <c r="U45" s="4">
        <v>1</v>
      </c>
      <c r="V45" s="4">
        <v>7</v>
      </c>
      <c r="W45" s="4"/>
      <c r="X45" s="4"/>
      <c r="Y45" s="4"/>
      <c r="Z45" s="4"/>
    </row>
    <row r="46" spans="1:26" x14ac:dyDescent="0.2">
      <c r="A46" s="167" t="s">
        <v>113</v>
      </c>
      <c r="B46" s="4">
        <v>4</v>
      </c>
      <c r="C46" s="4">
        <v>1</v>
      </c>
      <c r="D46" s="4">
        <v>0</v>
      </c>
      <c r="E46" s="4"/>
      <c r="F46" s="4"/>
      <c r="G46" s="4"/>
      <c r="H46" s="4">
        <v>1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>
        <v>1</v>
      </c>
      <c r="V46" s="4">
        <v>4</v>
      </c>
      <c r="W46" s="4"/>
      <c r="X46" s="4"/>
      <c r="Y46" s="4"/>
      <c r="Z46" s="4"/>
    </row>
    <row r="47" spans="1:26" x14ac:dyDescent="0.2">
      <c r="A47" s="167" t="s">
        <v>116</v>
      </c>
      <c r="B47" s="4">
        <v>4</v>
      </c>
      <c r="C47" s="4">
        <v>1</v>
      </c>
      <c r="D47" s="4">
        <v>1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>
        <v>1</v>
      </c>
      <c r="S47" s="4"/>
      <c r="T47" s="4"/>
      <c r="U47" s="4">
        <v>1</v>
      </c>
      <c r="V47" s="4">
        <v>8</v>
      </c>
      <c r="W47" s="4"/>
      <c r="X47" s="4"/>
      <c r="Y47" s="4"/>
      <c r="Z47" s="4"/>
    </row>
    <row r="48" spans="1:26" x14ac:dyDescent="0.2">
      <c r="A48" s="167" t="s">
        <v>118</v>
      </c>
      <c r="B48" s="4">
        <v>3</v>
      </c>
      <c r="C48" s="4">
        <v>0</v>
      </c>
      <c r="D48" s="4">
        <v>0</v>
      </c>
      <c r="E48" s="4"/>
      <c r="F48" s="4"/>
      <c r="G48" s="4"/>
      <c r="H48" s="4"/>
      <c r="I48" s="4">
        <v>1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>
        <v>9</v>
      </c>
      <c r="W48" s="4"/>
      <c r="X48" s="4"/>
      <c r="Y48" s="4"/>
      <c r="Z48" s="4"/>
    </row>
    <row r="49" spans="1:26" x14ac:dyDescent="0.2">
      <c r="A49" s="167" t="s">
        <v>125</v>
      </c>
      <c r="B49" s="4">
        <v>3</v>
      </c>
      <c r="C49" s="4">
        <v>0</v>
      </c>
      <c r="D49" s="4">
        <v>0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>
        <v>6</v>
      </c>
      <c r="W49" s="4"/>
      <c r="X49" s="4">
        <v>2</v>
      </c>
      <c r="Y49" s="4"/>
      <c r="Z49" s="4"/>
    </row>
    <row r="50" spans="1:26" x14ac:dyDescent="0.2">
      <c r="A50" s="170" t="s">
        <v>127</v>
      </c>
      <c r="B50" s="4">
        <v>4</v>
      </c>
      <c r="C50" s="4">
        <v>0</v>
      </c>
      <c r="D50" s="4">
        <v>2</v>
      </c>
      <c r="E50" s="4"/>
      <c r="F50" s="4"/>
      <c r="G50" s="4"/>
      <c r="H50" s="4"/>
      <c r="I50" s="4"/>
      <c r="J50" s="4"/>
      <c r="K50" s="4"/>
      <c r="L50" s="4"/>
      <c r="M50" s="4"/>
      <c r="N50" s="4">
        <v>1</v>
      </c>
      <c r="O50" s="4"/>
      <c r="P50" s="4"/>
      <c r="Q50" s="4"/>
      <c r="R50" s="4"/>
      <c r="S50" s="4"/>
      <c r="T50" s="4"/>
      <c r="U50" s="4"/>
      <c r="V50" s="4">
        <v>7</v>
      </c>
      <c r="W50" s="4"/>
      <c r="X50" s="4"/>
      <c r="Y50" s="4"/>
      <c r="Z50" s="4"/>
    </row>
    <row r="51" spans="1:26" x14ac:dyDescent="0.2">
      <c r="A51" s="172" t="s">
        <v>92</v>
      </c>
      <c r="B51" s="4">
        <v>3</v>
      </c>
      <c r="C51" s="4">
        <v>1</v>
      </c>
      <c r="D51" s="4">
        <v>0</v>
      </c>
      <c r="E51" s="4"/>
      <c r="F51" s="4"/>
      <c r="G51" s="4"/>
      <c r="H51" s="4"/>
      <c r="I51" s="4">
        <v>1</v>
      </c>
      <c r="J51" s="4">
        <v>1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>
        <v>2</v>
      </c>
      <c r="V51" s="4">
        <v>5</v>
      </c>
      <c r="W51" s="4"/>
      <c r="X51" s="4"/>
      <c r="Y51" s="4">
        <v>2</v>
      </c>
      <c r="Z51" s="4"/>
    </row>
    <row r="52" spans="1:26" x14ac:dyDescent="0.2">
      <c r="A52" s="172" t="s">
        <v>128</v>
      </c>
      <c r="B52" s="4">
        <v>4</v>
      </c>
      <c r="C52" s="4">
        <v>1</v>
      </c>
      <c r="D52" s="4">
        <v>2</v>
      </c>
      <c r="E52" s="4">
        <v>1</v>
      </c>
      <c r="F52" s="4"/>
      <c r="G52" s="4"/>
      <c r="H52" s="4">
        <v>1</v>
      </c>
      <c r="I52" s="4">
        <v>1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>
        <v>7</v>
      </c>
      <c r="W52" s="4"/>
      <c r="X52" s="4"/>
      <c r="Y52" s="4"/>
      <c r="Z52" s="4"/>
    </row>
    <row r="53" spans="1:26" x14ac:dyDescent="0.2">
      <c r="A53" s="84" t="s">
        <v>129</v>
      </c>
      <c r="B53" s="4">
        <v>3</v>
      </c>
      <c r="C53" s="4">
        <v>0</v>
      </c>
      <c r="D53" s="4">
        <v>1</v>
      </c>
      <c r="E53" s="4"/>
      <c r="F53" s="4"/>
      <c r="G53" s="4"/>
      <c r="H53" s="4">
        <v>1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>
        <v>2</v>
      </c>
      <c r="W53" s="4"/>
      <c r="X53" s="4"/>
      <c r="Y53" s="4"/>
      <c r="Z53" s="4"/>
    </row>
    <row r="54" spans="1:26" x14ac:dyDescent="0.2">
      <c r="A54" s="88" t="s">
        <v>133</v>
      </c>
      <c r="B54" s="4">
        <v>3</v>
      </c>
      <c r="C54" s="4">
        <v>0</v>
      </c>
      <c r="D54" s="4">
        <v>1</v>
      </c>
      <c r="E54" s="4"/>
      <c r="F54" s="4"/>
      <c r="G54" s="4"/>
      <c r="H54" s="4"/>
      <c r="I54" s="4">
        <v>1</v>
      </c>
      <c r="J54" s="4"/>
      <c r="K54" s="4"/>
      <c r="L54" s="4"/>
      <c r="M54" s="4"/>
      <c r="N54" s="4"/>
      <c r="O54" s="4"/>
      <c r="P54" s="4"/>
      <c r="Q54" s="4">
        <v>1</v>
      </c>
      <c r="R54">
        <v>1</v>
      </c>
      <c r="S54" s="4"/>
      <c r="T54" s="4"/>
      <c r="U54" s="4">
        <v>1</v>
      </c>
      <c r="V54" s="4">
        <v>6</v>
      </c>
      <c r="W54" s="4"/>
      <c r="X54" s="4"/>
      <c r="Y54" s="4"/>
      <c r="Z54" s="4"/>
    </row>
    <row r="55" spans="1:26" x14ac:dyDescent="0.2">
      <c r="A55" s="93" t="s">
        <v>135</v>
      </c>
      <c r="B55" s="4">
        <v>3</v>
      </c>
      <c r="C55" s="4">
        <v>0</v>
      </c>
      <c r="D55" s="4">
        <v>0</v>
      </c>
      <c r="E55" s="4"/>
      <c r="F55" s="4"/>
      <c r="G55" s="4"/>
      <c r="H55" s="4"/>
      <c r="I55" s="4">
        <v>1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>
        <v>3</v>
      </c>
      <c r="V55" s="4">
        <v>2</v>
      </c>
      <c r="W55" s="4"/>
      <c r="X55" s="4"/>
      <c r="Y55" s="4">
        <v>1</v>
      </c>
      <c r="Z55" s="4"/>
    </row>
    <row r="56" spans="1:26" x14ac:dyDescent="0.2">
      <c r="A56" s="88" t="s">
        <v>136</v>
      </c>
      <c r="B56" s="15">
        <v>3</v>
      </c>
      <c r="C56" s="15">
        <v>0</v>
      </c>
      <c r="D56" s="15">
        <v>1</v>
      </c>
      <c r="E56" s="15"/>
      <c r="F56" s="15"/>
      <c r="G56" s="15"/>
      <c r="H56" s="15"/>
      <c r="I56" s="15"/>
      <c r="J56" s="15">
        <v>1</v>
      </c>
      <c r="K56" s="15"/>
      <c r="L56" s="15"/>
      <c r="M56" s="15"/>
      <c r="N56" s="15"/>
      <c r="O56" s="15"/>
      <c r="P56" s="15"/>
      <c r="Q56" s="15"/>
      <c r="R56" s="15">
        <v>1</v>
      </c>
      <c r="S56" s="15"/>
      <c r="T56" s="15"/>
      <c r="U56" s="15"/>
      <c r="V56" s="15">
        <v>6</v>
      </c>
      <c r="W56" s="15"/>
      <c r="X56" s="15"/>
      <c r="Y56" s="4"/>
      <c r="Z56" s="4"/>
    </row>
    <row r="57" spans="1:26" x14ac:dyDescent="0.2">
      <c r="A57" s="172" t="s">
        <v>137</v>
      </c>
      <c r="B57" s="15">
        <v>3</v>
      </c>
      <c r="C57" s="15">
        <v>0</v>
      </c>
      <c r="D57" s="15">
        <v>0</v>
      </c>
      <c r="E57" s="15"/>
      <c r="F57" s="15"/>
      <c r="G57" s="15"/>
      <c r="H57" s="15"/>
      <c r="I57" s="15">
        <v>2</v>
      </c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>
        <v>1</v>
      </c>
      <c r="V57" s="15">
        <v>3</v>
      </c>
      <c r="W57" s="15"/>
      <c r="X57" s="15"/>
      <c r="Y57" s="4"/>
      <c r="Z57" s="4"/>
    </row>
    <row r="58" spans="1:26" x14ac:dyDescent="0.2">
      <c r="A58" s="93" t="s">
        <v>138</v>
      </c>
      <c r="B58" s="15">
        <v>2</v>
      </c>
      <c r="C58" s="15">
        <v>0</v>
      </c>
      <c r="D58" s="15">
        <v>1</v>
      </c>
      <c r="E58" s="15"/>
      <c r="F58" s="15"/>
      <c r="G58" s="15"/>
      <c r="H58" s="15"/>
      <c r="I58" s="15"/>
      <c r="J58" s="15"/>
      <c r="K58" s="15">
        <v>1</v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>
        <v>8</v>
      </c>
      <c r="W58" s="15"/>
      <c r="X58" s="15"/>
      <c r="Y58" s="4"/>
      <c r="Z58" s="4"/>
    </row>
    <row r="59" spans="1:26" x14ac:dyDescent="0.2">
      <c r="A59" s="179" t="s">
        <v>139</v>
      </c>
      <c r="B59" s="15">
        <v>3</v>
      </c>
      <c r="C59" s="15">
        <v>0</v>
      </c>
      <c r="D59" s="15">
        <v>1</v>
      </c>
      <c r="E59" s="15"/>
      <c r="F59" s="15"/>
      <c r="G59" s="15"/>
      <c r="H59" s="15"/>
      <c r="I59" s="15"/>
      <c r="J59" s="15"/>
      <c r="K59" s="15"/>
      <c r="L59" s="15"/>
      <c r="M59" s="15"/>
      <c r="N59" s="15">
        <v>1</v>
      </c>
      <c r="O59" s="15"/>
      <c r="P59" s="15"/>
      <c r="Q59" s="15"/>
      <c r="R59" s="15">
        <v>1</v>
      </c>
      <c r="S59" s="15"/>
      <c r="T59" s="15"/>
      <c r="U59" s="15">
        <v>1</v>
      </c>
      <c r="V59" s="15">
        <v>6</v>
      </c>
      <c r="W59" s="15"/>
      <c r="X59" s="15"/>
      <c r="Y59" s="4"/>
      <c r="Z59" s="4"/>
    </row>
    <row r="60" spans="1:26" x14ac:dyDescent="0.2">
      <c r="A60" s="179" t="s">
        <v>141</v>
      </c>
      <c r="B60" s="15">
        <v>2</v>
      </c>
      <c r="C60" s="15">
        <v>0</v>
      </c>
      <c r="D60" s="15">
        <v>0</v>
      </c>
      <c r="E60" s="15"/>
      <c r="F60" s="15"/>
      <c r="G60" s="15"/>
      <c r="H60" s="15">
        <v>1</v>
      </c>
      <c r="I60" s="15"/>
      <c r="J60" s="15">
        <v>2</v>
      </c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>
        <v>1</v>
      </c>
      <c r="V60" s="15">
        <v>13</v>
      </c>
      <c r="W60" s="15"/>
      <c r="X60" s="15"/>
      <c r="Y60" s="4"/>
      <c r="Z60" s="4"/>
    </row>
    <row r="61" spans="1:26" x14ac:dyDescent="0.2">
      <c r="A61" s="88" t="s">
        <v>133</v>
      </c>
      <c r="B61" s="20">
        <v>1</v>
      </c>
      <c r="C61" s="20">
        <v>0</v>
      </c>
      <c r="D61" s="20">
        <v>1</v>
      </c>
      <c r="E61" s="20">
        <v>1</v>
      </c>
      <c r="F61" s="20"/>
      <c r="G61" s="20"/>
      <c r="H61" s="20">
        <v>1</v>
      </c>
      <c r="I61" s="20"/>
      <c r="J61" s="20">
        <v>2</v>
      </c>
      <c r="K61" s="20"/>
      <c r="L61" s="20"/>
      <c r="M61" s="20">
        <v>1</v>
      </c>
      <c r="N61" s="20"/>
      <c r="O61" s="20"/>
      <c r="P61" s="20"/>
      <c r="Q61" s="20"/>
      <c r="R61" s="20"/>
      <c r="S61" s="20"/>
      <c r="T61" s="20"/>
      <c r="U61" s="20">
        <v>1</v>
      </c>
      <c r="V61" s="20">
        <v>6</v>
      </c>
      <c r="W61" s="20"/>
      <c r="X61" s="20"/>
      <c r="Y61" s="115"/>
      <c r="Z61" s="115"/>
    </row>
    <row r="62" spans="1:26" x14ac:dyDescent="0.2">
      <c r="A62" s="179" t="s">
        <v>158</v>
      </c>
      <c r="B62" s="69">
        <v>1</v>
      </c>
      <c r="C62" s="69">
        <v>0</v>
      </c>
      <c r="D62" s="69">
        <v>0</v>
      </c>
      <c r="E62" s="69"/>
      <c r="F62" s="69"/>
      <c r="G62" s="69"/>
      <c r="H62" s="69"/>
      <c r="I62" s="69">
        <v>1</v>
      </c>
      <c r="J62" s="69">
        <v>1</v>
      </c>
      <c r="K62" s="69"/>
      <c r="L62" s="69"/>
      <c r="M62" s="69"/>
      <c r="N62" s="69"/>
      <c r="O62" s="24"/>
      <c r="P62" s="24"/>
      <c r="Q62" s="24"/>
      <c r="R62" s="69"/>
      <c r="S62" s="69"/>
      <c r="T62" s="69">
        <v>1</v>
      </c>
      <c r="U62" s="69"/>
      <c r="V62" s="69">
        <v>3</v>
      </c>
      <c r="W62" s="69"/>
      <c r="X62" s="69"/>
      <c r="Y62" s="111"/>
      <c r="Z62" s="111"/>
    </row>
    <row r="63" spans="1:26" x14ac:dyDescent="0.2">
      <c r="A63" s="103" t="s">
        <v>28</v>
      </c>
      <c r="B63" s="26">
        <f t="shared" ref="B63:N63" si="1">SUM(B39:B62)</f>
        <v>66</v>
      </c>
      <c r="C63" s="26">
        <f t="shared" si="1"/>
        <v>5</v>
      </c>
      <c r="D63" s="26">
        <f t="shared" si="1"/>
        <v>14</v>
      </c>
      <c r="E63" s="26">
        <f t="shared" si="1"/>
        <v>2</v>
      </c>
      <c r="F63" s="26">
        <f t="shared" si="1"/>
        <v>0</v>
      </c>
      <c r="G63" s="26">
        <f t="shared" si="1"/>
        <v>0</v>
      </c>
      <c r="H63" s="26">
        <f t="shared" si="1"/>
        <v>7</v>
      </c>
      <c r="I63" s="26">
        <f t="shared" si="1"/>
        <v>14</v>
      </c>
      <c r="J63" s="26">
        <f t="shared" si="1"/>
        <v>7</v>
      </c>
      <c r="K63" s="26">
        <f t="shared" si="1"/>
        <v>1</v>
      </c>
      <c r="L63" s="26">
        <f t="shared" si="1"/>
        <v>0</v>
      </c>
      <c r="M63" s="26">
        <f t="shared" si="1"/>
        <v>1</v>
      </c>
      <c r="N63" s="26">
        <f t="shared" si="1"/>
        <v>2</v>
      </c>
      <c r="O63" s="12">
        <f>(D63+J63+K63+N63)/(B63+J63+K63)</f>
        <v>0.32432432432432434</v>
      </c>
      <c r="P63" s="12">
        <f>($D63+$E63+($F63*2)+(G63*3))/$B63</f>
        <v>0.24242424242424243</v>
      </c>
      <c r="Q63" s="12">
        <f>D63/B63</f>
        <v>0.21212121212121213</v>
      </c>
      <c r="R63" s="26">
        <f>SUM(R39:R62)</f>
        <v>5</v>
      </c>
      <c r="S63" s="26">
        <f>SUM(S39:S62)</f>
        <v>0</v>
      </c>
      <c r="T63" s="26">
        <f>SUM(T39:T62)</f>
        <v>3</v>
      </c>
      <c r="U63" s="26">
        <f>SUM(U39:U62)</f>
        <v>16</v>
      </c>
      <c r="V63" s="26">
        <f>SUM(V39:V62)</f>
        <v>147</v>
      </c>
      <c r="W63" s="12">
        <f>(U63+V63)/(T63+U63+V63)</f>
        <v>0.98192771084337349</v>
      </c>
      <c r="X63" s="26">
        <f>SUM(X39:X62)</f>
        <v>2</v>
      </c>
      <c r="Y63" s="26">
        <f>SUM(Y39:Y62)</f>
        <v>5</v>
      </c>
      <c r="Z63" s="12">
        <f>(D63-G63)/(B63-I63-G63+M63)</f>
        <v>0.26415094339622641</v>
      </c>
    </row>
    <row r="64" spans="1:26" x14ac:dyDescent="0.2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</row>
    <row r="65" spans="1:26" x14ac:dyDescent="0.2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</row>
    <row r="66" spans="1:26" x14ac:dyDescent="0.2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</row>
    <row r="67" spans="1:26" ht="17" x14ac:dyDescent="0.2">
      <c r="A67" s="112" t="s">
        <v>122</v>
      </c>
      <c r="B67" s="4"/>
      <c r="C67" s="7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15"/>
      <c r="T67" s="15"/>
      <c r="U67" s="4"/>
      <c r="V67" s="4"/>
      <c r="W67" s="4"/>
      <c r="X67" s="4"/>
      <c r="Y67" s="4"/>
      <c r="Z67" s="4"/>
    </row>
    <row r="68" spans="1:26" x14ac:dyDescent="0.2">
      <c r="A68" s="105" t="s">
        <v>74</v>
      </c>
      <c r="B68" s="7" t="s">
        <v>2</v>
      </c>
      <c r="C68" s="7" t="s">
        <v>3</v>
      </c>
      <c r="D68" s="7" t="s">
        <v>4</v>
      </c>
      <c r="E68" s="7" t="s">
        <v>5</v>
      </c>
      <c r="F68" s="7" t="s">
        <v>6</v>
      </c>
      <c r="G68" s="7" t="s">
        <v>7</v>
      </c>
      <c r="H68" s="7" t="s">
        <v>8</v>
      </c>
      <c r="I68" s="7" t="s">
        <v>9</v>
      </c>
      <c r="J68" s="7" t="s">
        <v>10</v>
      </c>
      <c r="K68" s="7" t="s">
        <v>11</v>
      </c>
      <c r="L68" s="7" t="s">
        <v>12</v>
      </c>
      <c r="M68" s="7" t="s">
        <v>13</v>
      </c>
      <c r="N68" s="7" t="s">
        <v>75</v>
      </c>
      <c r="O68" s="7" t="s">
        <v>15</v>
      </c>
      <c r="P68" s="8" t="s">
        <v>16</v>
      </c>
      <c r="Q68" s="7" t="s">
        <v>76</v>
      </c>
      <c r="R68" s="7" t="s">
        <v>18</v>
      </c>
      <c r="S68" s="7" t="s">
        <v>19</v>
      </c>
      <c r="T68" s="7" t="s">
        <v>20</v>
      </c>
      <c r="U68" s="7" t="s">
        <v>21</v>
      </c>
      <c r="V68" s="7" t="s">
        <v>22</v>
      </c>
      <c r="W68" s="8" t="s">
        <v>23</v>
      </c>
      <c r="X68" s="7" t="s">
        <v>83</v>
      </c>
      <c r="Y68" s="109" t="s">
        <v>84</v>
      </c>
      <c r="Z68" s="109" t="s">
        <v>24</v>
      </c>
    </row>
    <row r="69" spans="1:26" x14ac:dyDescent="0.2">
      <c r="A69" s="167" t="s">
        <v>120</v>
      </c>
      <c r="B69" s="86">
        <v>2</v>
      </c>
      <c r="C69" s="86">
        <v>0</v>
      </c>
      <c r="D69" s="86">
        <v>0</v>
      </c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</row>
    <row r="70" spans="1:26" x14ac:dyDescent="0.2">
      <c r="A70" s="101" t="s">
        <v>123</v>
      </c>
      <c r="B70" s="4">
        <v>3</v>
      </c>
      <c r="C70" s="4">
        <v>1</v>
      </c>
      <c r="D70" s="4">
        <v>0</v>
      </c>
      <c r="E70" s="4"/>
      <c r="F70" s="4"/>
      <c r="G70" s="4"/>
      <c r="H70" s="4"/>
      <c r="I70" s="4"/>
      <c r="J70" s="4">
        <v>1</v>
      </c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>
        <v>5</v>
      </c>
      <c r="W70" s="4"/>
      <c r="X70" s="4"/>
      <c r="Y70" s="4"/>
      <c r="Z70" s="4"/>
    </row>
    <row r="71" spans="1:26" x14ac:dyDescent="0.2">
      <c r="A71" s="167" t="s">
        <v>125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>
        <v>1</v>
      </c>
      <c r="W71" s="4"/>
      <c r="X71" s="4"/>
      <c r="Y71" s="4"/>
      <c r="Z71" s="4"/>
    </row>
    <row r="72" spans="1:26" x14ac:dyDescent="0.2">
      <c r="A72" s="88" t="s">
        <v>136</v>
      </c>
      <c r="B72" s="4">
        <v>1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>
        <v>1</v>
      </c>
      <c r="W72" s="4"/>
      <c r="X72" s="4"/>
      <c r="Y72" s="4"/>
      <c r="Z72" s="4"/>
    </row>
    <row r="73" spans="1:26" x14ac:dyDescent="0.2">
      <c r="A73" s="179" t="s">
        <v>140</v>
      </c>
      <c r="B73" s="4">
        <v>2</v>
      </c>
      <c r="C73" s="4">
        <v>0</v>
      </c>
      <c r="D73" s="4">
        <v>0</v>
      </c>
      <c r="E73" s="4"/>
      <c r="F73" s="4"/>
      <c r="G73" s="4"/>
      <c r="H73" s="4"/>
      <c r="I73" s="4">
        <v>1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>
        <v>3</v>
      </c>
      <c r="V73" s="4">
        <v>7</v>
      </c>
      <c r="W73" s="4"/>
      <c r="X73" s="4"/>
      <c r="Y73" s="4">
        <v>1</v>
      </c>
      <c r="Z73" s="4"/>
    </row>
    <row r="74" spans="1:26" x14ac:dyDescent="0.2">
      <c r="A74" s="88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x14ac:dyDescent="0.2">
      <c r="A75" s="85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x14ac:dyDescent="0.2">
      <c r="A76" s="85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x14ac:dyDescent="0.2">
      <c r="A77" s="85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x14ac:dyDescent="0.2">
      <c r="A78" s="85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x14ac:dyDescent="0.2">
      <c r="A79" s="85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2">
      <c r="A80" s="85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2">
      <c r="A81" s="85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2">
      <c r="A82" s="88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2">
      <c r="A83" s="88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2">
      <c r="A84" s="88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x14ac:dyDescent="0.2">
      <c r="A85" s="88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x14ac:dyDescent="0.2">
      <c r="A86" s="8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4"/>
      <c r="Z86" s="4"/>
    </row>
    <row r="87" spans="1:26" x14ac:dyDescent="0.2">
      <c r="A87" s="88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4"/>
      <c r="Z87" s="4"/>
    </row>
    <row r="88" spans="1:26" x14ac:dyDescent="0.2">
      <c r="A88" s="110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4"/>
      <c r="Z88" s="4"/>
    </row>
    <row r="89" spans="1:26" x14ac:dyDescent="0.2">
      <c r="A89" s="88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4"/>
      <c r="Z89" s="4"/>
    </row>
    <row r="90" spans="1:26" x14ac:dyDescent="0.2">
      <c r="A90" s="93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4"/>
      <c r="Z90" s="4"/>
    </row>
    <row r="91" spans="1:26" x14ac:dyDescent="0.2">
      <c r="A91" s="107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4"/>
      <c r="Z91" s="4"/>
    </row>
    <row r="92" spans="1:26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4"/>
      <c r="Z92" s="4"/>
    </row>
    <row r="93" spans="1:26" x14ac:dyDescent="0.2">
      <c r="A93" s="102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24"/>
      <c r="P93" s="24"/>
      <c r="Q93" s="24"/>
      <c r="R93" s="69"/>
      <c r="S93" s="69"/>
      <c r="T93" s="69"/>
      <c r="U93" s="69"/>
      <c r="V93" s="69"/>
      <c r="W93" s="69"/>
      <c r="X93" s="69"/>
      <c r="Y93" s="111"/>
      <c r="Z93" s="111"/>
    </row>
    <row r="94" spans="1:26" x14ac:dyDescent="0.2">
      <c r="A94" s="103" t="s">
        <v>28</v>
      </c>
      <c r="B94" s="26">
        <f t="shared" ref="B94:N94" si="2">SUM(B69:B93)</f>
        <v>8</v>
      </c>
      <c r="C94" s="26">
        <f t="shared" si="2"/>
        <v>1</v>
      </c>
      <c r="D94" s="26">
        <f t="shared" si="2"/>
        <v>0</v>
      </c>
      <c r="E94" s="26">
        <f t="shared" si="2"/>
        <v>0</v>
      </c>
      <c r="F94" s="26">
        <f t="shared" si="2"/>
        <v>0</v>
      </c>
      <c r="G94" s="26">
        <f t="shared" si="2"/>
        <v>0</v>
      </c>
      <c r="H94" s="26">
        <f t="shared" si="2"/>
        <v>0</v>
      </c>
      <c r="I94" s="26">
        <f t="shared" si="2"/>
        <v>1</v>
      </c>
      <c r="J94" s="26">
        <f t="shared" si="2"/>
        <v>1</v>
      </c>
      <c r="K94" s="26">
        <f t="shared" si="2"/>
        <v>0</v>
      </c>
      <c r="L94" s="26">
        <f t="shared" si="2"/>
        <v>0</v>
      </c>
      <c r="M94" s="26">
        <f t="shared" si="2"/>
        <v>0</v>
      </c>
      <c r="N94" s="26">
        <f t="shared" si="2"/>
        <v>0</v>
      </c>
      <c r="O94" s="12">
        <f>(D94+J94+K94+N94)/(B94+J94+K94)</f>
        <v>0.1111111111111111</v>
      </c>
      <c r="P94" s="12">
        <f>($D94+$E94+($F94*2)+(G94*3))/$B94</f>
        <v>0</v>
      </c>
      <c r="Q94" s="12">
        <f>D94/B94</f>
        <v>0</v>
      </c>
      <c r="R94" s="26">
        <f>SUM(R69:R93)</f>
        <v>0</v>
      </c>
      <c r="S94" s="26">
        <f>SUM(S69:S93)</f>
        <v>0</v>
      </c>
      <c r="T94" s="26">
        <f>SUM(T69:T93)</f>
        <v>0</v>
      </c>
      <c r="U94" s="26">
        <f>SUM(U69:U93)</f>
        <v>3</v>
      </c>
      <c r="V94" s="26">
        <f>SUM(V69:V93)</f>
        <v>14</v>
      </c>
      <c r="W94" s="12">
        <f>(U94+V94)/(T94+U94+V94)</f>
        <v>1</v>
      </c>
      <c r="X94" s="26">
        <f>SUM(X69:X93)</f>
        <v>0</v>
      </c>
      <c r="Y94" s="26">
        <f>SUM(Y69:Y93)</f>
        <v>1</v>
      </c>
      <c r="Z94" s="12">
        <f>(D94-G94)/(B94-I94-G94+M94)</f>
        <v>0</v>
      </c>
    </row>
    <row r="95" spans="1:26" x14ac:dyDescent="0.2">
      <c r="A95" s="95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</row>
    <row r="96" spans="1:26" x14ac:dyDescent="0.2">
      <c r="A96" s="95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</row>
    <row r="97" spans="1:26" x14ac:dyDescent="0.2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</row>
    <row r="98" spans="1:26" x14ac:dyDescent="0.2">
      <c r="A98" s="95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</row>
    <row r="99" spans="1:26" x14ac:dyDescent="0.2">
      <c r="A99" s="95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</row>
    <row r="100" spans="1:26" x14ac:dyDescent="0.2">
      <c r="A100" s="95"/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</row>
    <row r="101" spans="1:26" x14ac:dyDescent="0.2">
      <c r="A101" s="95"/>
      <c r="B101" s="95"/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</row>
    <row r="102" spans="1:26" x14ac:dyDescent="0.2">
      <c r="A102" s="95"/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</row>
    <row r="103" spans="1:26" x14ac:dyDescent="0.2">
      <c r="A103" s="95"/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</row>
    <row r="104" spans="1:26" x14ac:dyDescent="0.2">
      <c r="A104" s="95"/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</row>
    <row r="105" spans="1:26" x14ac:dyDescent="0.2">
      <c r="A105" s="95"/>
      <c r="B105" s="95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2CDF8-7CD0-B245-A4A7-37B46AE5CE90}">
  <dimension ref="A1:X48"/>
  <sheetViews>
    <sheetView topLeftCell="A4" workbookViewId="0">
      <selection activeCell="A30" sqref="A30:XFD31"/>
    </sheetView>
  </sheetViews>
  <sheetFormatPr baseColWidth="10" defaultRowHeight="16" x14ac:dyDescent="0.2"/>
  <cols>
    <col min="1" max="1" width="17" bestFit="1" customWidth="1"/>
    <col min="2" max="2" width="3.33203125" bestFit="1" customWidth="1"/>
    <col min="3" max="5" width="3.1640625" bestFit="1" customWidth="1"/>
    <col min="6" max="6" width="6.1640625" bestFit="1" customWidth="1"/>
    <col min="7" max="7" width="3.1640625" bestFit="1" customWidth="1"/>
    <col min="8" max="8" width="3.33203125" bestFit="1" customWidth="1"/>
    <col min="9" max="9" width="3.5" bestFit="1" customWidth="1"/>
    <col min="10" max="10" width="3.1640625" bestFit="1" customWidth="1"/>
    <col min="11" max="11" width="3" bestFit="1" customWidth="1"/>
    <col min="12" max="12" width="4.1640625" bestFit="1" customWidth="1"/>
    <col min="13" max="13" width="3.1640625" bestFit="1" customWidth="1"/>
    <col min="14" max="14" width="4.6640625" bestFit="1" customWidth="1"/>
    <col min="15" max="15" width="4.83203125" bestFit="1" customWidth="1"/>
    <col min="16" max="16" width="8.1640625" bestFit="1" customWidth="1"/>
    <col min="17" max="17" width="5.83203125" bestFit="1" customWidth="1"/>
    <col min="18" max="19" width="3" bestFit="1" customWidth="1"/>
    <col min="20" max="20" width="2.33203125" bestFit="1" customWidth="1"/>
    <col min="21" max="22" width="3.1640625" bestFit="1" customWidth="1"/>
    <col min="23" max="23" width="6.5" bestFit="1" customWidth="1"/>
    <col min="24" max="24" width="5.5" bestFit="1" customWidth="1"/>
  </cols>
  <sheetData>
    <row r="1" spans="1:24" x14ac:dyDescent="0.2">
      <c r="A1" s="104" t="s">
        <v>86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17"/>
      <c r="V1" s="15"/>
      <c r="W1" s="15"/>
      <c r="X1" s="4"/>
    </row>
    <row r="2" spans="1:24" x14ac:dyDescent="0.2">
      <c r="A2" s="8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7"/>
      <c r="V2" s="17"/>
      <c r="W2" s="17"/>
      <c r="X2" s="4"/>
    </row>
    <row r="3" spans="1:24" x14ac:dyDescent="0.2">
      <c r="A3" s="105" t="s">
        <v>74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75</v>
      </c>
      <c r="O3" s="7" t="s">
        <v>15</v>
      </c>
      <c r="P3" s="8" t="s">
        <v>16</v>
      </c>
      <c r="Q3" s="7" t="s">
        <v>76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  <c r="W3" s="8" t="s">
        <v>23</v>
      </c>
      <c r="X3" s="7" t="s">
        <v>24</v>
      </c>
    </row>
    <row r="4" spans="1:24" x14ac:dyDescent="0.2">
      <c r="A4" s="98" t="s">
        <v>92</v>
      </c>
      <c r="B4" s="26">
        <v>4</v>
      </c>
      <c r="C4" s="26">
        <v>0</v>
      </c>
      <c r="D4" s="26">
        <v>2</v>
      </c>
      <c r="E4" s="26"/>
      <c r="F4" s="26"/>
      <c r="G4" s="26"/>
      <c r="H4" s="26"/>
      <c r="I4" s="26">
        <v>2</v>
      </c>
      <c r="J4" s="26"/>
      <c r="K4" s="26"/>
      <c r="L4" s="26"/>
      <c r="M4" s="26"/>
      <c r="N4" s="26"/>
      <c r="O4" s="26"/>
      <c r="P4" s="26"/>
      <c r="Q4" s="26"/>
      <c r="R4" s="26"/>
      <c r="S4" s="26"/>
      <c r="T4" s="26">
        <v>1</v>
      </c>
      <c r="U4" s="26">
        <v>2</v>
      </c>
      <c r="V4" s="26"/>
      <c r="W4" s="26"/>
      <c r="X4" s="86"/>
    </row>
    <row r="5" spans="1:24" x14ac:dyDescent="0.2">
      <c r="A5" s="88" t="s">
        <v>95</v>
      </c>
      <c r="B5" s="17">
        <v>3</v>
      </c>
      <c r="C5" s="17">
        <v>1</v>
      </c>
      <c r="D5" s="17">
        <v>0</v>
      </c>
      <c r="E5" s="17"/>
      <c r="F5" s="17"/>
      <c r="G5" s="17"/>
      <c r="H5" s="17"/>
      <c r="I5" s="17">
        <v>3</v>
      </c>
      <c r="J5" s="17"/>
      <c r="K5" s="17">
        <v>1</v>
      </c>
      <c r="L5" s="17"/>
      <c r="M5" s="17"/>
      <c r="N5" s="17"/>
      <c r="O5" s="17"/>
      <c r="P5" s="17"/>
      <c r="Q5" s="17"/>
      <c r="R5" s="17"/>
      <c r="S5" s="17"/>
      <c r="T5" s="17">
        <v>1</v>
      </c>
      <c r="U5" s="17"/>
      <c r="V5" s="17">
        <v>1</v>
      </c>
      <c r="W5" s="17"/>
      <c r="X5" s="4"/>
    </row>
    <row r="6" spans="1:24" x14ac:dyDescent="0.2">
      <c r="A6" s="85" t="s">
        <v>101</v>
      </c>
      <c r="B6" s="17">
        <v>2</v>
      </c>
      <c r="C6" s="17">
        <v>0</v>
      </c>
      <c r="D6" s="17">
        <v>0</v>
      </c>
      <c r="E6" s="17"/>
      <c r="F6" s="17"/>
      <c r="G6" s="17"/>
      <c r="H6" s="17"/>
      <c r="I6" s="17">
        <v>1</v>
      </c>
      <c r="J6" s="17">
        <v>1</v>
      </c>
      <c r="K6" s="17"/>
      <c r="L6" s="17"/>
      <c r="M6" s="17"/>
      <c r="N6" s="17"/>
      <c r="O6" s="17"/>
      <c r="P6" s="17"/>
      <c r="Q6" s="17"/>
      <c r="R6" s="17">
        <v>1</v>
      </c>
      <c r="S6" s="17"/>
      <c r="T6" s="17"/>
      <c r="U6" s="17"/>
      <c r="V6" s="17"/>
      <c r="W6" s="17"/>
      <c r="X6" s="4"/>
    </row>
    <row r="7" spans="1:24" x14ac:dyDescent="0.2">
      <c r="A7" s="85" t="s">
        <v>106</v>
      </c>
      <c r="B7" s="17">
        <v>3</v>
      </c>
      <c r="C7" s="17">
        <v>0</v>
      </c>
      <c r="D7" s="17">
        <v>0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>
        <v>1</v>
      </c>
      <c r="V7" s="17">
        <v>1</v>
      </c>
      <c r="W7" s="17"/>
      <c r="X7" s="4"/>
    </row>
    <row r="8" spans="1:24" x14ac:dyDescent="0.2">
      <c r="A8" s="85" t="s">
        <v>109</v>
      </c>
      <c r="B8" s="17">
        <v>2</v>
      </c>
      <c r="C8" s="17">
        <v>0</v>
      </c>
      <c r="D8" s="17">
        <v>0</v>
      </c>
      <c r="E8" s="17"/>
      <c r="F8" s="17"/>
      <c r="G8" s="17"/>
      <c r="H8" s="17"/>
      <c r="I8" s="17">
        <v>1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>
        <v>2</v>
      </c>
      <c r="U8" s="17"/>
      <c r="V8" s="17">
        <v>1</v>
      </c>
      <c r="W8" s="17"/>
      <c r="X8" s="4"/>
    </row>
    <row r="9" spans="1:24" x14ac:dyDescent="0.2">
      <c r="A9" s="167" t="s">
        <v>109</v>
      </c>
      <c r="B9" s="17">
        <v>2</v>
      </c>
      <c r="C9" s="17">
        <v>0</v>
      </c>
      <c r="D9" s="17">
        <v>0</v>
      </c>
      <c r="E9" s="17"/>
      <c r="F9" s="17"/>
      <c r="G9" s="17"/>
      <c r="H9" s="17"/>
      <c r="I9" s="17">
        <v>1</v>
      </c>
      <c r="J9" s="17">
        <v>1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>
        <v>2</v>
      </c>
      <c r="V9" s="17"/>
      <c r="W9" s="17"/>
      <c r="X9" s="4"/>
    </row>
    <row r="10" spans="1:24" x14ac:dyDescent="0.2">
      <c r="A10" s="167" t="s">
        <v>113</v>
      </c>
      <c r="B10" s="4">
        <v>3</v>
      </c>
      <c r="C10" s="4">
        <v>1</v>
      </c>
      <c r="D10" s="4">
        <v>2</v>
      </c>
      <c r="E10" s="4">
        <v>2</v>
      </c>
      <c r="F10" s="4"/>
      <c r="G10" s="4"/>
      <c r="H10" s="4">
        <v>2</v>
      </c>
      <c r="I10" s="4">
        <v>1</v>
      </c>
      <c r="J10" s="4">
        <v>1</v>
      </c>
      <c r="K10" s="4"/>
      <c r="L10" s="4"/>
      <c r="M10" s="4"/>
      <c r="N10" s="4"/>
      <c r="O10" s="4"/>
      <c r="P10" s="4"/>
      <c r="Q10" s="4"/>
      <c r="R10" s="4">
        <v>1</v>
      </c>
      <c r="S10" s="4"/>
      <c r="T10" s="4"/>
      <c r="U10" s="17">
        <v>2</v>
      </c>
      <c r="V10" s="17"/>
      <c r="W10" s="17"/>
      <c r="X10" s="4"/>
    </row>
    <row r="11" spans="1:24" x14ac:dyDescent="0.2">
      <c r="A11" s="167" t="s">
        <v>116</v>
      </c>
      <c r="B11" s="4">
        <v>3</v>
      </c>
      <c r="C11" s="4">
        <v>1</v>
      </c>
      <c r="D11" s="4">
        <v>1</v>
      </c>
      <c r="E11" s="4"/>
      <c r="F11" s="4"/>
      <c r="G11" s="4"/>
      <c r="H11" s="4"/>
      <c r="I11" s="4">
        <v>1</v>
      </c>
      <c r="J11" s="4"/>
      <c r="K11" s="4">
        <v>1</v>
      </c>
      <c r="L11" s="4"/>
      <c r="M11" s="4"/>
      <c r="N11" s="4"/>
      <c r="O11" s="4"/>
      <c r="P11" s="4"/>
      <c r="Q11" s="4"/>
      <c r="R11" s="4">
        <v>1</v>
      </c>
      <c r="S11" s="4"/>
      <c r="T11" s="4">
        <v>1</v>
      </c>
      <c r="U11" s="17">
        <v>1</v>
      </c>
      <c r="V11" s="17"/>
      <c r="W11" s="17"/>
      <c r="X11" s="4"/>
    </row>
    <row r="12" spans="1:24" x14ac:dyDescent="0.2">
      <c r="A12" s="167" t="s">
        <v>118</v>
      </c>
      <c r="B12" s="4">
        <v>3</v>
      </c>
      <c r="C12" s="4">
        <v>0</v>
      </c>
      <c r="D12" s="4">
        <v>0</v>
      </c>
      <c r="E12" s="4"/>
      <c r="F12" s="4"/>
      <c r="G12" s="4"/>
      <c r="H12" s="4"/>
      <c r="I12" s="4">
        <v>2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17">
        <v>1</v>
      </c>
      <c r="V12" s="17">
        <v>1</v>
      </c>
      <c r="W12" s="17"/>
      <c r="X12" s="4"/>
    </row>
    <row r="13" spans="1:24" x14ac:dyDescent="0.2">
      <c r="A13" s="93" t="s">
        <v>120</v>
      </c>
      <c r="B13" s="4">
        <v>1</v>
      </c>
      <c r="C13" s="4">
        <v>0</v>
      </c>
      <c r="D13" s="4">
        <v>0</v>
      </c>
      <c r="E13" s="4"/>
      <c r="F13" s="4"/>
      <c r="G13" s="4"/>
      <c r="H13" s="4"/>
      <c r="I13" s="4"/>
      <c r="J13" s="4">
        <v>2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17">
        <v>4</v>
      </c>
      <c r="V13" s="17"/>
      <c r="W13" s="17"/>
      <c r="X13" s="4"/>
    </row>
    <row r="14" spans="1:24" x14ac:dyDescent="0.2">
      <c r="A14" s="101" t="s">
        <v>123</v>
      </c>
      <c r="B14" s="4">
        <v>3</v>
      </c>
      <c r="C14" s="4">
        <v>0</v>
      </c>
      <c r="D14" s="4">
        <v>1</v>
      </c>
      <c r="E14" s="4"/>
      <c r="F14" s="4"/>
      <c r="G14" s="4"/>
      <c r="H14" s="4">
        <v>1</v>
      </c>
      <c r="I14" s="4"/>
      <c r="J14" s="4"/>
      <c r="K14" s="4"/>
      <c r="L14" s="4"/>
      <c r="M14" s="4">
        <v>1</v>
      </c>
      <c r="N14" s="4"/>
      <c r="O14" s="4"/>
      <c r="P14" s="4"/>
      <c r="Q14" s="4"/>
      <c r="R14" s="4"/>
      <c r="S14" s="4"/>
      <c r="T14" s="4"/>
      <c r="U14" s="17">
        <v>1</v>
      </c>
      <c r="V14" s="17">
        <v>1</v>
      </c>
      <c r="W14" s="17"/>
      <c r="X14" s="4"/>
    </row>
    <row r="15" spans="1:24" x14ac:dyDescent="0.2">
      <c r="A15" s="167" t="s">
        <v>125</v>
      </c>
      <c r="B15" s="4">
        <v>3</v>
      </c>
      <c r="C15" s="4">
        <v>0</v>
      </c>
      <c r="D15" s="4">
        <v>2</v>
      </c>
      <c r="E15" s="4">
        <v>1</v>
      </c>
      <c r="F15" s="4"/>
      <c r="G15" s="4"/>
      <c r="H15" s="4">
        <v>1</v>
      </c>
      <c r="I15" s="4">
        <v>1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17"/>
      <c r="V15" s="17"/>
      <c r="W15" s="17"/>
      <c r="X15" s="4"/>
    </row>
    <row r="16" spans="1:24" x14ac:dyDescent="0.2">
      <c r="A16" s="173" t="s">
        <v>127</v>
      </c>
      <c r="B16" s="4">
        <v>4</v>
      </c>
      <c r="C16" s="4">
        <v>1</v>
      </c>
      <c r="D16" s="4">
        <v>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17">
        <v>2</v>
      </c>
      <c r="V16" s="17">
        <v>1</v>
      </c>
      <c r="W16" s="17"/>
      <c r="X16" s="4"/>
    </row>
    <row r="17" spans="1:24" x14ac:dyDescent="0.2">
      <c r="A17" s="172" t="s">
        <v>92</v>
      </c>
      <c r="B17" s="4">
        <v>4</v>
      </c>
      <c r="C17" s="4">
        <v>0</v>
      </c>
      <c r="D17" s="4">
        <v>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>
        <v>1</v>
      </c>
      <c r="U17" s="17">
        <v>2</v>
      </c>
      <c r="V17" s="17">
        <v>1</v>
      </c>
      <c r="W17" s="17"/>
      <c r="X17" s="4"/>
    </row>
    <row r="18" spans="1:24" x14ac:dyDescent="0.2">
      <c r="A18" s="85" t="s">
        <v>128</v>
      </c>
      <c r="B18" s="4">
        <v>4</v>
      </c>
      <c r="C18" s="4">
        <v>1</v>
      </c>
      <c r="D18" s="4">
        <v>1</v>
      </c>
      <c r="E18" s="4"/>
      <c r="F18" s="4"/>
      <c r="G18" s="4"/>
      <c r="H18" s="4">
        <v>1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17">
        <v>4</v>
      </c>
      <c r="V18" s="17">
        <v>1</v>
      </c>
      <c r="W18" s="17"/>
      <c r="X18" s="4"/>
    </row>
    <row r="19" spans="1:24" x14ac:dyDescent="0.2">
      <c r="A19" s="88" t="s">
        <v>133</v>
      </c>
      <c r="B19" s="4">
        <v>3</v>
      </c>
      <c r="C19" s="4">
        <v>1</v>
      </c>
      <c r="D19" s="4">
        <v>1</v>
      </c>
      <c r="E19" s="4"/>
      <c r="F19" s="4"/>
      <c r="G19" s="4"/>
      <c r="H19" s="4"/>
      <c r="I19" s="4"/>
      <c r="J19" s="4"/>
      <c r="K19" s="4">
        <v>1</v>
      </c>
      <c r="L19" s="4"/>
      <c r="M19" s="4"/>
      <c r="N19" s="4"/>
      <c r="O19" s="4"/>
      <c r="P19" s="4"/>
      <c r="Q19" s="4"/>
      <c r="R19" s="4">
        <v>2</v>
      </c>
      <c r="S19" s="4"/>
      <c r="T19" s="4"/>
      <c r="U19" s="17">
        <v>2</v>
      </c>
      <c r="V19" s="17">
        <v>2</v>
      </c>
      <c r="W19" s="17"/>
      <c r="X19" s="4"/>
    </row>
    <row r="20" spans="1:24" x14ac:dyDescent="0.2">
      <c r="A20" s="93" t="s">
        <v>135</v>
      </c>
      <c r="B20" s="4">
        <v>4</v>
      </c>
      <c r="C20" s="4">
        <v>0</v>
      </c>
      <c r="D20" s="4">
        <v>1</v>
      </c>
      <c r="E20" s="4"/>
      <c r="F20" s="4"/>
      <c r="G20" s="4"/>
      <c r="H20" s="4"/>
      <c r="I20" s="4">
        <v>1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17"/>
      <c r="V20" s="17"/>
      <c r="W20" s="17"/>
      <c r="X20" s="4"/>
    </row>
    <row r="21" spans="1:24" x14ac:dyDescent="0.2">
      <c r="A21" s="88" t="s">
        <v>136</v>
      </c>
      <c r="B21" s="4">
        <v>3</v>
      </c>
      <c r="C21" s="4">
        <v>1</v>
      </c>
      <c r="D21" s="4">
        <v>0</v>
      </c>
      <c r="E21" s="4"/>
      <c r="F21" s="4"/>
      <c r="G21" s="4"/>
      <c r="H21" s="4"/>
      <c r="I21" s="4"/>
      <c r="J21" s="4">
        <v>1</v>
      </c>
      <c r="K21" s="4">
        <v>1</v>
      </c>
      <c r="L21" s="4"/>
      <c r="M21" s="4"/>
      <c r="N21" s="4"/>
      <c r="O21" s="4"/>
      <c r="P21" s="4"/>
      <c r="Q21" s="4"/>
      <c r="R21" s="4">
        <v>2</v>
      </c>
      <c r="S21" s="4"/>
      <c r="T21" s="4"/>
      <c r="U21" s="17">
        <v>2</v>
      </c>
      <c r="V21" s="17">
        <v>1</v>
      </c>
      <c r="W21" s="17"/>
      <c r="X21" s="4"/>
    </row>
    <row r="22" spans="1:24" x14ac:dyDescent="0.2">
      <c r="A22" s="172" t="s">
        <v>137</v>
      </c>
      <c r="B22" s="4">
        <v>3</v>
      </c>
      <c r="C22" s="4">
        <v>1</v>
      </c>
      <c r="D22" s="4">
        <v>1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17">
        <v>4</v>
      </c>
      <c r="V22" s="17"/>
      <c r="W22" s="17"/>
      <c r="X22" s="4"/>
    </row>
    <row r="23" spans="1:24" x14ac:dyDescent="0.2">
      <c r="A23" s="93" t="s">
        <v>138</v>
      </c>
      <c r="B23" s="4">
        <v>4</v>
      </c>
      <c r="C23" s="4">
        <v>0</v>
      </c>
      <c r="D23" s="4">
        <v>0</v>
      </c>
      <c r="E23" s="4"/>
      <c r="F23" s="4"/>
      <c r="G23" s="4"/>
      <c r="H23" s="4"/>
      <c r="I23" s="4">
        <v>2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17">
        <v>1</v>
      </c>
      <c r="V23" s="17"/>
      <c r="W23" s="17"/>
      <c r="X23" s="4"/>
    </row>
    <row r="24" spans="1:24" x14ac:dyDescent="0.2">
      <c r="A24" s="179" t="s">
        <v>139</v>
      </c>
      <c r="B24" s="4">
        <v>4</v>
      </c>
      <c r="C24" s="4">
        <v>0</v>
      </c>
      <c r="D24" s="4">
        <v>1</v>
      </c>
      <c r="E24" s="4"/>
      <c r="F24" s="4"/>
      <c r="G24" s="4"/>
      <c r="H24" s="4"/>
      <c r="I24" s="4">
        <v>2</v>
      </c>
      <c r="J24" s="4"/>
      <c r="K24" s="4"/>
      <c r="L24" s="4"/>
      <c r="M24" s="4"/>
      <c r="N24" s="4">
        <v>1</v>
      </c>
      <c r="O24" s="4"/>
      <c r="P24" s="4"/>
      <c r="Q24" s="4"/>
      <c r="R24" s="4"/>
      <c r="S24" s="4"/>
      <c r="T24" s="4"/>
      <c r="U24" s="17"/>
      <c r="V24" s="17">
        <v>1</v>
      </c>
      <c r="W24" s="17"/>
      <c r="X24" s="4"/>
    </row>
    <row r="25" spans="1:24" x14ac:dyDescent="0.2">
      <c r="A25" s="179" t="s">
        <v>140</v>
      </c>
      <c r="B25" s="4">
        <v>2</v>
      </c>
      <c r="C25" s="4">
        <v>1</v>
      </c>
      <c r="D25" s="4">
        <v>0</v>
      </c>
      <c r="E25" s="4"/>
      <c r="F25" s="4"/>
      <c r="G25" s="4"/>
      <c r="H25" s="4"/>
      <c r="I25" s="4">
        <v>1</v>
      </c>
      <c r="J25" s="4"/>
      <c r="K25" s="4">
        <v>2</v>
      </c>
      <c r="L25" s="4"/>
      <c r="M25" s="4"/>
      <c r="N25" s="4"/>
      <c r="O25" s="4"/>
      <c r="P25" s="4"/>
      <c r="Q25" s="4"/>
      <c r="R25" s="4">
        <v>1</v>
      </c>
      <c r="S25" s="4"/>
      <c r="T25" s="4"/>
      <c r="U25" s="4">
        <v>3</v>
      </c>
      <c r="V25" s="4"/>
      <c r="W25" s="4"/>
      <c r="X25" s="4"/>
    </row>
    <row r="26" spans="1:24" x14ac:dyDescent="0.2">
      <c r="A26" s="99" t="s">
        <v>141</v>
      </c>
      <c r="B26" s="15">
        <v>4</v>
      </c>
      <c r="C26" s="15">
        <v>3</v>
      </c>
      <c r="D26" s="15">
        <v>3</v>
      </c>
      <c r="E26" s="15">
        <v>1</v>
      </c>
      <c r="F26" s="15">
        <v>1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>
        <v>1</v>
      </c>
      <c r="V26" s="15"/>
      <c r="W26" s="15"/>
      <c r="X26" s="4"/>
    </row>
    <row r="27" spans="1:24" x14ac:dyDescent="0.2">
      <c r="A27" s="88" t="s">
        <v>133</v>
      </c>
      <c r="B27" s="15">
        <v>3</v>
      </c>
      <c r="C27" s="15">
        <v>1</v>
      </c>
      <c r="D27" s="15">
        <v>3</v>
      </c>
      <c r="E27" s="15"/>
      <c r="F27" s="15"/>
      <c r="G27" s="15"/>
      <c r="H27" s="15">
        <v>2</v>
      </c>
      <c r="I27" s="15"/>
      <c r="J27" s="15">
        <v>1</v>
      </c>
      <c r="K27" s="15"/>
      <c r="L27" s="15"/>
      <c r="M27" s="15"/>
      <c r="N27" s="15"/>
      <c r="O27" s="15"/>
      <c r="P27" s="15"/>
      <c r="Q27" s="15"/>
      <c r="R27" s="15">
        <v>1</v>
      </c>
      <c r="S27" s="15"/>
      <c r="T27" s="15"/>
      <c r="U27" s="15">
        <v>2</v>
      </c>
      <c r="V27" s="15">
        <v>1</v>
      </c>
      <c r="W27" s="15"/>
      <c r="X27" s="4"/>
    </row>
    <row r="28" spans="1:24" x14ac:dyDescent="0.2">
      <c r="A28" s="179" t="s">
        <v>158</v>
      </c>
      <c r="B28" s="15">
        <v>3</v>
      </c>
      <c r="C28" s="15">
        <v>0</v>
      </c>
      <c r="D28" s="15">
        <v>0</v>
      </c>
      <c r="E28" s="15"/>
      <c r="F28" s="15"/>
      <c r="G28" s="15"/>
      <c r="H28" s="15"/>
      <c r="I28" s="15">
        <v>2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4"/>
    </row>
    <row r="29" spans="1:24" x14ac:dyDescent="0.2">
      <c r="A29" s="8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4"/>
    </row>
    <row r="30" spans="1:24" x14ac:dyDescent="0.2">
      <c r="A30" s="102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24"/>
      <c r="P30" s="24"/>
      <c r="Q30" s="24"/>
      <c r="R30" s="69"/>
      <c r="S30" s="69"/>
      <c r="T30" s="69"/>
      <c r="U30" s="69"/>
      <c r="V30" s="69"/>
      <c r="W30" s="69"/>
      <c r="X30" s="111"/>
    </row>
    <row r="31" spans="1:24" x14ac:dyDescent="0.2">
      <c r="A31" s="103" t="s">
        <v>28</v>
      </c>
      <c r="B31" s="26">
        <f t="shared" ref="B31:N31" si="0">SUM(B4:B30)</f>
        <v>77</v>
      </c>
      <c r="C31" s="26">
        <f t="shared" si="0"/>
        <v>13</v>
      </c>
      <c r="D31" s="26">
        <f t="shared" si="0"/>
        <v>21</v>
      </c>
      <c r="E31" s="26">
        <f t="shared" si="0"/>
        <v>4</v>
      </c>
      <c r="F31" s="26">
        <f t="shared" si="0"/>
        <v>1</v>
      </c>
      <c r="G31" s="26">
        <f t="shared" si="0"/>
        <v>0</v>
      </c>
      <c r="H31" s="26">
        <f t="shared" si="0"/>
        <v>7</v>
      </c>
      <c r="I31" s="26">
        <f t="shared" si="0"/>
        <v>21</v>
      </c>
      <c r="J31" s="26">
        <f t="shared" si="0"/>
        <v>7</v>
      </c>
      <c r="K31" s="26">
        <f t="shared" si="0"/>
        <v>6</v>
      </c>
      <c r="L31" s="26">
        <f t="shared" si="0"/>
        <v>0</v>
      </c>
      <c r="M31" s="26">
        <f t="shared" si="0"/>
        <v>1</v>
      </c>
      <c r="N31" s="26">
        <f t="shared" si="0"/>
        <v>1</v>
      </c>
      <c r="O31" s="12">
        <f>(D31+J31+K31+N31)/(B31+J31+K31+M31)</f>
        <v>0.38461538461538464</v>
      </c>
      <c r="P31" s="12">
        <f>($D31+$E31+($F31*2)+(G31*3))/$B31</f>
        <v>0.35064935064935066</v>
      </c>
      <c r="Q31" s="12">
        <f>D31/B31</f>
        <v>0.27272727272727271</v>
      </c>
      <c r="R31" s="26">
        <f>SUM(R4:R30)</f>
        <v>9</v>
      </c>
      <c r="S31" s="26">
        <f>SUM(S4:S30)</f>
        <v>0</v>
      </c>
      <c r="T31" s="26">
        <f>SUM(T4:T30)</f>
        <v>6</v>
      </c>
      <c r="U31" s="26">
        <f>SUM(U4:U30)</f>
        <v>37</v>
      </c>
      <c r="V31" s="26">
        <f>SUM(V4:V30)</f>
        <v>13</v>
      </c>
      <c r="W31" s="12">
        <f>(U31+V31)/(T31+U31+V31)</f>
        <v>0.8928571428571429</v>
      </c>
      <c r="X31" s="12">
        <f>(D31-G31)/(B31-I31-G31+M31)</f>
        <v>0.36842105263157893</v>
      </c>
    </row>
    <row r="32" spans="1:24" x14ac:dyDescent="0.2">
      <c r="A32" s="95"/>
      <c r="B32" s="95"/>
      <c r="C32" s="95"/>
      <c r="D32" s="95"/>
      <c r="E32" s="94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113"/>
      <c r="V32" s="55"/>
      <c r="W32" s="55"/>
      <c r="X32" s="95"/>
    </row>
    <row r="33" spans="1:24" x14ac:dyDescent="0.2">
      <c r="A33" s="95"/>
      <c r="B33" s="95"/>
      <c r="C33" s="95"/>
      <c r="D33" s="95"/>
      <c r="E33" s="94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113"/>
      <c r="V33" s="55"/>
      <c r="W33" s="55"/>
      <c r="X33" s="95"/>
    </row>
    <row r="34" spans="1:24" x14ac:dyDescent="0.2">
      <c r="A34" s="91" t="s">
        <v>77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95"/>
      <c r="S34" s="95"/>
      <c r="T34" s="95"/>
      <c r="U34" s="113"/>
      <c r="V34" s="55"/>
      <c r="W34" s="55"/>
      <c r="X34" s="95"/>
    </row>
    <row r="35" spans="1:24" x14ac:dyDescent="0.2">
      <c r="A35" s="92" t="s">
        <v>74</v>
      </c>
      <c r="B35" s="7" t="s">
        <v>46</v>
      </c>
      <c r="C35" s="7" t="s">
        <v>47</v>
      </c>
      <c r="D35" s="7" t="s">
        <v>48</v>
      </c>
      <c r="E35" s="7" t="s">
        <v>57</v>
      </c>
      <c r="F35" s="7" t="s">
        <v>50</v>
      </c>
      <c r="G35" s="7" t="s">
        <v>3</v>
      </c>
      <c r="H35" s="7" t="s">
        <v>4</v>
      </c>
      <c r="I35" s="7" t="s">
        <v>9</v>
      </c>
      <c r="J35" s="7" t="s">
        <v>10</v>
      </c>
      <c r="K35" s="7" t="s">
        <v>11</v>
      </c>
      <c r="L35" s="7" t="s">
        <v>51</v>
      </c>
      <c r="M35" s="7" t="s">
        <v>52</v>
      </c>
      <c r="N35" s="7" t="s">
        <v>53</v>
      </c>
      <c r="O35" s="7" t="s">
        <v>54</v>
      </c>
      <c r="P35" s="7" t="s">
        <v>2</v>
      </c>
      <c r="Q35" s="7" t="s">
        <v>78</v>
      </c>
      <c r="R35" s="95"/>
      <c r="S35" s="95"/>
      <c r="T35" s="95"/>
      <c r="U35" s="113"/>
      <c r="V35" s="55"/>
      <c r="W35" s="55"/>
      <c r="X35" s="95"/>
    </row>
    <row r="36" spans="1:24" x14ac:dyDescent="0.2">
      <c r="A36" s="88" t="s">
        <v>92</v>
      </c>
      <c r="B36" s="86">
        <v>1</v>
      </c>
      <c r="C36" s="86"/>
      <c r="D36" s="86"/>
      <c r="E36" s="86"/>
      <c r="F36" s="86">
        <v>3</v>
      </c>
      <c r="G36" s="86">
        <v>1</v>
      </c>
      <c r="H36" s="86">
        <v>4</v>
      </c>
      <c r="I36" s="86">
        <v>5</v>
      </c>
      <c r="J36" s="86">
        <v>1</v>
      </c>
      <c r="K36" s="86">
        <v>2</v>
      </c>
      <c r="L36" s="86">
        <v>1</v>
      </c>
      <c r="M36" s="86">
        <v>1</v>
      </c>
      <c r="N36" s="86"/>
      <c r="O36" s="86"/>
      <c r="P36" s="86">
        <v>16</v>
      </c>
      <c r="Q36" s="86">
        <v>57</v>
      </c>
      <c r="R36" s="95"/>
      <c r="S36" s="95"/>
      <c r="T36" s="95"/>
      <c r="U36" s="113"/>
      <c r="V36" s="55"/>
      <c r="W36" s="55"/>
      <c r="X36" s="95"/>
    </row>
    <row r="37" spans="1:24" x14ac:dyDescent="0.2">
      <c r="A37" s="85" t="s">
        <v>101</v>
      </c>
      <c r="B37" s="4">
        <v>1</v>
      </c>
      <c r="C37" s="4">
        <v>1</v>
      </c>
      <c r="D37" s="4"/>
      <c r="E37" s="4"/>
      <c r="F37" s="4">
        <v>6.67</v>
      </c>
      <c r="G37" s="4">
        <v>1</v>
      </c>
      <c r="H37" s="4">
        <v>2</v>
      </c>
      <c r="I37" s="4">
        <v>12</v>
      </c>
      <c r="J37" s="4">
        <v>3</v>
      </c>
      <c r="K37" s="4">
        <v>1</v>
      </c>
      <c r="L37" s="4"/>
      <c r="M37" s="4">
        <v>1</v>
      </c>
      <c r="N37" s="4"/>
      <c r="O37" s="4"/>
      <c r="P37" s="4">
        <v>27</v>
      </c>
      <c r="Q37" s="4">
        <v>107</v>
      </c>
      <c r="R37" s="95"/>
      <c r="S37" s="95"/>
      <c r="T37" s="95"/>
      <c r="U37" s="113"/>
      <c r="V37" s="55"/>
      <c r="W37" s="55"/>
      <c r="X37" s="95"/>
    </row>
    <row r="38" spans="1:24" x14ac:dyDescent="0.2">
      <c r="A38" s="167" t="s">
        <v>109</v>
      </c>
      <c r="B38" s="4">
        <v>1</v>
      </c>
      <c r="C38" s="4"/>
      <c r="D38" s="4">
        <v>1</v>
      </c>
      <c r="E38" s="4"/>
      <c r="F38" s="4">
        <v>5.67</v>
      </c>
      <c r="G38" s="4">
        <v>6</v>
      </c>
      <c r="H38" s="4">
        <v>6</v>
      </c>
      <c r="I38" s="4">
        <v>7</v>
      </c>
      <c r="J38" s="4">
        <v>3</v>
      </c>
      <c r="K38" s="4"/>
      <c r="L38" s="4">
        <v>2</v>
      </c>
      <c r="M38" s="4">
        <v>2</v>
      </c>
      <c r="N38" s="4"/>
      <c r="O38" s="4"/>
      <c r="P38" s="4">
        <v>25</v>
      </c>
      <c r="Q38" s="4">
        <v>102</v>
      </c>
      <c r="R38" s="95"/>
      <c r="S38" s="95"/>
      <c r="T38" s="95"/>
      <c r="U38" s="113"/>
      <c r="V38" s="55"/>
      <c r="W38" s="55"/>
      <c r="X38" s="95"/>
    </row>
    <row r="39" spans="1:24" x14ac:dyDescent="0.2">
      <c r="A39" s="167" t="s">
        <v>118</v>
      </c>
      <c r="B39" s="4">
        <v>1</v>
      </c>
      <c r="C39" s="4"/>
      <c r="D39" s="4">
        <v>1</v>
      </c>
      <c r="E39" s="4"/>
      <c r="F39" s="4">
        <v>5.67</v>
      </c>
      <c r="G39" s="4">
        <v>2</v>
      </c>
      <c r="H39" s="4">
        <v>2</v>
      </c>
      <c r="I39" s="4">
        <v>8</v>
      </c>
      <c r="J39" s="4">
        <v>3</v>
      </c>
      <c r="K39" s="4"/>
      <c r="L39" s="4"/>
      <c r="M39" s="4">
        <v>2</v>
      </c>
      <c r="N39" s="4"/>
      <c r="O39" s="4"/>
      <c r="P39" s="4">
        <v>22</v>
      </c>
      <c r="Q39" s="4">
        <v>103</v>
      </c>
      <c r="R39" s="95"/>
      <c r="S39" s="95"/>
      <c r="T39" s="95"/>
      <c r="U39" s="113"/>
      <c r="V39" s="55"/>
      <c r="W39" s="55"/>
      <c r="X39" s="95"/>
    </row>
    <row r="40" spans="1:24" x14ac:dyDescent="0.2">
      <c r="A40" s="172" t="s">
        <v>92</v>
      </c>
      <c r="B40" s="4">
        <v>1</v>
      </c>
      <c r="C40" s="4"/>
      <c r="D40" s="4"/>
      <c r="E40" s="4"/>
      <c r="F40" s="4">
        <v>2</v>
      </c>
      <c r="G40" s="4">
        <v>4</v>
      </c>
      <c r="H40" s="4">
        <v>2</v>
      </c>
      <c r="I40" s="4">
        <v>0</v>
      </c>
      <c r="J40" s="4">
        <v>3</v>
      </c>
      <c r="K40" s="4">
        <v>2</v>
      </c>
      <c r="L40" s="4"/>
      <c r="M40" s="4">
        <v>1</v>
      </c>
      <c r="N40" s="4"/>
      <c r="O40" s="4"/>
      <c r="P40" s="4">
        <v>14</v>
      </c>
      <c r="Q40" s="4">
        <v>52</v>
      </c>
      <c r="R40" s="95"/>
      <c r="S40" s="95"/>
      <c r="T40" s="95"/>
      <c r="U40" s="113"/>
      <c r="V40" s="55"/>
      <c r="W40" s="55"/>
      <c r="X40" s="95"/>
    </row>
    <row r="41" spans="1:24" x14ac:dyDescent="0.2">
      <c r="A41" s="93" t="s">
        <v>135</v>
      </c>
      <c r="B41" s="4">
        <v>1</v>
      </c>
      <c r="C41" s="4"/>
      <c r="D41" s="4">
        <v>1</v>
      </c>
      <c r="E41" s="4"/>
      <c r="F41" s="4">
        <v>3.33</v>
      </c>
      <c r="G41" s="4">
        <v>5</v>
      </c>
      <c r="H41" s="4">
        <v>4</v>
      </c>
      <c r="I41" s="4">
        <v>3</v>
      </c>
      <c r="J41" s="4">
        <v>3</v>
      </c>
      <c r="K41" s="4"/>
      <c r="L41" s="4"/>
      <c r="M41" s="4">
        <v>3</v>
      </c>
      <c r="N41" s="4"/>
      <c r="O41" s="4"/>
      <c r="P41" s="4">
        <v>17</v>
      </c>
      <c r="Q41" s="4">
        <v>60</v>
      </c>
      <c r="R41" s="95"/>
      <c r="S41" s="95"/>
      <c r="T41" s="95"/>
      <c r="U41" s="113"/>
      <c r="V41" s="55"/>
      <c r="W41" s="55"/>
      <c r="X41" s="95"/>
    </row>
    <row r="42" spans="1:24" x14ac:dyDescent="0.2">
      <c r="A42" s="172" t="s">
        <v>137</v>
      </c>
      <c r="B42" s="4">
        <v>1</v>
      </c>
      <c r="C42" s="4">
        <v>1</v>
      </c>
      <c r="D42" s="4"/>
      <c r="E42" s="4"/>
      <c r="F42" s="4">
        <v>5.33</v>
      </c>
      <c r="G42" s="4">
        <v>3</v>
      </c>
      <c r="H42" s="4">
        <v>2</v>
      </c>
      <c r="I42" s="4">
        <v>3</v>
      </c>
      <c r="J42" s="4">
        <v>0</v>
      </c>
      <c r="K42" s="4">
        <v>2</v>
      </c>
      <c r="L42" s="4"/>
      <c r="M42" s="4">
        <v>0</v>
      </c>
      <c r="N42" s="4"/>
      <c r="O42" s="4"/>
      <c r="P42" s="4">
        <v>21</v>
      </c>
      <c r="Q42" s="4">
        <v>61</v>
      </c>
      <c r="R42" s="95"/>
      <c r="S42" s="95"/>
      <c r="T42" s="95"/>
      <c r="U42" s="113"/>
      <c r="V42" s="55"/>
      <c r="W42" s="55"/>
      <c r="X42" s="95"/>
    </row>
    <row r="43" spans="1:24" x14ac:dyDescent="0.2">
      <c r="A43" s="179" t="s">
        <v>140</v>
      </c>
      <c r="B43" s="4">
        <v>1</v>
      </c>
      <c r="C43" s="4">
        <v>1</v>
      </c>
      <c r="D43" s="4"/>
      <c r="E43" s="4"/>
      <c r="F43" s="4">
        <v>6</v>
      </c>
      <c r="G43" s="4">
        <v>3</v>
      </c>
      <c r="H43" s="4">
        <v>4</v>
      </c>
      <c r="I43" s="4">
        <v>8</v>
      </c>
      <c r="J43" s="4">
        <v>2</v>
      </c>
      <c r="K43" s="4">
        <v>1</v>
      </c>
      <c r="L43" s="4"/>
      <c r="M43" s="4">
        <v>1</v>
      </c>
      <c r="N43" s="4"/>
      <c r="O43" s="4"/>
      <c r="P43" s="4">
        <v>26</v>
      </c>
      <c r="Q43" s="4">
        <v>100</v>
      </c>
      <c r="R43" s="95"/>
      <c r="S43" s="95"/>
      <c r="T43" s="95"/>
      <c r="U43" s="113"/>
      <c r="V43" s="55"/>
      <c r="W43" s="55"/>
      <c r="X43" s="95"/>
    </row>
    <row r="44" spans="1:24" x14ac:dyDescent="0.2">
      <c r="A44" s="179" t="s">
        <v>141</v>
      </c>
      <c r="B44" s="4">
        <v>1</v>
      </c>
      <c r="C44" s="4">
        <v>1</v>
      </c>
      <c r="D44" s="4"/>
      <c r="E44" s="4"/>
      <c r="F44" s="4">
        <v>6</v>
      </c>
      <c r="G44" s="4">
        <v>1</v>
      </c>
      <c r="H44" s="4">
        <v>2</v>
      </c>
      <c r="I44" s="4">
        <v>11</v>
      </c>
      <c r="J44" s="4">
        <v>2</v>
      </c>
      <c r="K44" s="4">
        <v>1</v>
      </c>
      <c r="L44" s="4"/>
      <c r="M44" s="4">
        <v>0</v>
      </c>
      <c r="N44" s="4"/>
      <c r="O44" s="4"/>
      <c r="P44" s="4">
        <v>22</v>
      </c>
      <c r="Q44" s="4">
        <v>97</v>
      </c>
      <c r="R44" s="95"/>
      <c r="S44" s="95"/>
      <c r="T44" s="95"/>
      <c r="U44" s="113"/>
      <c r="V44" s="55"/>
      <c r="W44" s="55"/>
      <c r="X44" s="95"/>
    </row>
    <row r="45" spans="1:24" x14ac:dyDescent="0.2">
      <c r="A45" s="88" t="s">
        <v>133</v>
      </c>
      <c r="B45" s="115">
        <v>1</v>
      </c>
      <c r="C45" s="115"/>
      <c r="D45" s="115"/>
      <c r="E45" s="115">
        <v>1</v>
      </c>
      <c r="F45" s="115">
        <v>3</v>
      </c>
      <c r="G45" s="115">
        <v>2</v>
      </c>
      <c r="H45" s="115">
        <v>1</v>
      </c>
      <c r="I45" s="115">
        <v>3</v>
      </c>
      <c r="J45" s="115">
        <v>3</v>
      </c>
      <c r="K45" s="115"/>
      <c r="L45" s="115">
        <v>1</v>
      </c>
      <c r="M45" s="115">
        <v>0</v>
      </c>
      <c r="N45" s="115"/>
      <c r="O45" s="115"/>
      <c r="P45" s="115">
        <v>15</v>
      </c>
      <c r="Q45" s="115">
        <v>27</v>
      </c>
      <c r="R45" s="95"/>
      <c r="S45" s="95"/>
      <c r="T45" s="95"/>
      <c r="U45" s="113"/>
      <c r="V45" s="55"/>
      <c r="W45" s="55"/>
      <c r="X45" s="95"/>
    </row>
    <row r="46" spans="1:24" x14ac:dyDescent="0.2">
      <c r="A46" s="102" t="s">
        <v>158</v>
      </c>
      <c r="B46" s="69">
        <v>1</v>
      </c>
      <c r="C46" s="69"/>
      <c r="D46" s="69">
        <v>1</v>
      </c>
      <c r="E46" s="97"/>
      <c r="F46" s="69">
        <v>1</v>
      </c>
      <c r="G46" s="69">
        <v>6</v>
      </c>
      <c r="H46" s="69">
        <v>5</v>
      </c>
      <c r="I46" s="69">
        <v>0</v>
      </c>
      <c r="J46" s="69">
        <v>2</v>
      </c>
      <c r="K46" s="69">
        <v>2</v>
      </c>
      <c r="L46" s="71"/>
      <c r="M46" s="69">
        <v>6</v>
      </c>
      <c r="N46" s="69"/>
      <c r="O46" s="69"/>
      <c r="P46" s="69">
        <v>12</v>
      </c>
      <c r="Q46" s="69">
        <v>38</v>
      </c>
      <c r="R46" s="95"/>
      <c r="S46" s="95"/>
      <c r="T46" s="95"/>
      <c r="U46" s="113"/>
      <c r="V46" s="55"/>
      <c r="W46" s="55"/>
      <c r="X46" s="95"/>
    </row>
    <row r="47" spans="1:24" x14ac:dyDescent="0.2">
      <c r="A47" s="103" t="s">
        <v>28</v>
      </c>
      <c r="B47" s="26">
        <f t="shared" ref="B47:M47" si="1">SUM(B36:B46)</f>
        <v>11</v>
      </c>
      <c r="C47" s="26">
        <f t="shared" si="1"/>
        <v>4</v>
      </c>
      <c r="D47" s="26">
        <f t="shared" si="1"/>
        <v>4</v>
      </c>
      <c r="E47" s="87">
        <f t="shared" si="1"/>
        <v>1</v>
      </c>
      <c r="F47" s="26">
        <f t="shared" si="1"/>
        <v>47.669999999999995</v>
      </c>
      <c r="G47" s="26">
        <f t="shared" si="1"/>
        <v>34</v>
      </c>
      <c r="H47" s="26">
        <f t="shared" si="1"/>
        <v>34</v>
      </c>
      <c r="I47" s="26">
        <f t="shared" si="1"/>
        <v>60</v>
      </c>
      <c r="J47" s="26">
        <f t="shared" si="1"/>
        <v>25</v>
      </c>
      <c r="K47" s="26">
        <f t="shared" si="1"/>
        <v>11</v>
      </c>
      <c r="L47" s="26">
        <f t="shared" si="1"/>
        <v>4</v>
      </c>
      <c r="M47" s="26">
        <f t="shared" si="1"/>
        <v>17</v>
      </c>
      <c r="N47" s="61">
        <f>(M47*7)/F47</f>
        <v>2.49632892804699</v>
      </c>
      <c r="O47" s="61">
        <f>SUM(H47+J47+K47)/F47</f>
        <v>1.4684287812041117</v>
      </c>
      <c r="P47" s="87"/>
      <c r="Q47" s="26">
        <f>SUM(Q36:Q46)</f>
        <v>804</v>
      </c>
      <c r="R47" s="95"/>
      <c r="S47" s="95"/>
      <c r="T47" s="95"/>
      <c r="U47" s="113"/>
      <c r="V47" s="55"/>
      <c r="W47" s="55"/>
      <c r="X47" s="95"/>
    </row>
    <row r="48" spans="1:24" x14ac:dyDescent="0.2">
      <c r="A48" s="95"/>
      <c r="B48" s="95"/>
      <c r="C48" s="95"/>
      <c r="D48" s="95"/>
      <c r="E48" s="94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113"/>
      <c r="V48" s="55"/>
      <c r="W48" s="55"/>
      <c r="X48" s="9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8E0E7-92D8-1F48-8F84-F9409DCDA748}">
  <dimension ref="A1:X58"/>
  <sheetViews>
    <sheetView topLeftCell="A21" workbookViewId="0">
      <selection activeCell="Z10" sqref="Z10"/>
    </sheetView>
  </sheetViews>
  <sheetFormatPr baseColWidth="10" defaultRowHeight="16" x14ac:dyDescent="0.2"/>
  <cols>
    <col min="1" max="1" width="14.6640625" bestFit="1" customWidth="1"/>
    <col min="2" max="2" width="3.33203125" bestFit="1" customWidth="1"/>
    <col min="3" max="5" width="3.1640625" bestFit="1" customWidth="1"/>
    <col min="6" max="6" width="5.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5" width="7" bestFit="1" customWidth="1"/>
    <col min="16" max="16" width="7.1640625" bestFit="1" customWidth="1"/>
    <col min="17" max="17" width="7" bestFit="1" customWidth="1"/>
    <col min="18" max="19" width="3" bestFit="1" customWidth="1"/>
    <col min="20" max="20" width="2.1640625" bestFit="1" customWidth="1"/>
    <col min="21" max="21" width="3.1640625" bestFit="1" customWidth="1"/>
    <col min="22" max="22" width="4.6640625" bestFit="1" customWidth="1"/>
    <col min="23" max="23" width="6.5" bestFit="1" customWidth="1"/>
    <col min="24" max="24" width="5.5" bestFit="1" customWidth="1"/>
  </cols>
  <sheetData>
    <row r="1" spans="1:24" x14ac:dyDescent="0.2">
      <c r="A1" s="104" t="s">
        <v>80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>
        <v>1</v>
      </c>
      <c r="S1" s="83"/>
      <c r="T1" s="83"/>
      <c r="U1" s="15"/>
      <c r="V1" s="15"/>
      <c r="W1" s="4"/>
      <c r="X1" s="4"/>
    </row>
    <row r="2" spans="1:24" x14ac:dyDescent="0.2">
      <c r="A2" s="84"/>
      <c r="B2" s="4"/>
      <c r="C2" s="4"/>
      <c r="D2" s="4"/>
      <c r="E2" s="7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5"/>
      <c r="V2" s="15"/>
      <c r="W2" s="4"/>
      <c r="X2" s="4"/>
    </row>
    <row r="3" spans="1:24" x14ac:dyDescent="0.2">
      <c r="A3" s="105"/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75</v>
      </c>
      <c r="O3" s="7" t="s">
        <v>15</v>
      </c>
      <c r="P3" s="8" t="s">
        <v>81</v>
      </c>
      <c r="Q3" s="7" t="s">
        <v>76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  <c r="W3" s="8" t="s">
        <v>23</v>
      </c>
      <c r="X3" s="8" t="s">
        <v>24</v>
      </c>
    </row>
    <row r="4" spans="1:24" x14ac:dyDescent="0.2">
      <c r="A4" s="106" t="s">
        <v>92</v>
      </c>
      <c r="B4" s="86">
        <v>2</v>
      </c>
      <c r="C4" s="86">
        <v>0</v>
      </c>
      <c r="D4" s="86">
        <v>1</v>
      </c>
      <c r="E4" s="86"/>
      <c r="F4" s="86"/>
      <c r="G4" s="86"/>
      <c r="H4" s="86">
        <v>1</v>
      </c>
      <c r="I4" s="86"/>
      <c r="J4" s="86"/>
      <c r="K4" s="86"/>
      <c r="L4" s="86"/>
      <c r="M4" s="86">
        <v>1</v>
      </c>
      <c r="N4" s="86"/>
      <c r="O4" s="86"/>
      <c r="P4" s="86"/>
      <c r="Q4" s="86"/>
      <c r="R4" s="86"/>
      <c r="S4" s="86"/>
      <c r="T4" s="86">
        <v>1</v>
      </c>
      <c r="U4" s="86">
        <v>2</v>
      </c>
      <c r="V4" s="86"/>
      <c r="W4" s="86"/>
      <c r="X4" s="87"/>
    </row>
    <row r="5" spans="1:24" x14ac:dyDescent="0.2">
      <c r="A5" s="85" t="s">
        <v>95</v>
      </c>
      <c r="B5" s="4">
        <v>2</v>
      </c>
      <c r="C5" s="4">
        <v>1</v>
      </c>
      <c r="D5" s="4">
        <v>1</v>
      </c>
      <c r="E5" s="4"/>
      <c r="F5" s="4"/>
      <c r="G5" s="4"/>
      <c r="H5" s="4"/>
      <c r="I5" s="4">
        <v>1</v>
      </c>
      <c r="J5" s="4">
        <v>1</v>
      </c>
      <c r="K5" s="4"/>
      <c r="L5" s="4"/>
      <c r="M5" s="4"/>
      <c r="N5" s="4"/>
      <c r="O5" s="4"/>
      <c r="P5" s="4"/>
      <c r="Q5" s="4"/>
      <c r="R5" s="4">
        <v>2</v>
      </c>
      <c r="S5" s="4"/>
      <c r="T5" s="4"/>
      <c r="U5" s="4"/>
      <c r="V5" s="4">
        <v>2</v>
      </c>
      <c r="W5" s="4"/>
      <c r="X5" s="15"/>
    </row>
    <row r="6" spans="1:24" x14ac:dyDescent="0.2">
      <c r="A6" s="85" t="s">
        <v>98</v>
      </c>
      <c r="B6" s="4">
        <v>3</v>
      </c>
      <c r="C6" s="4">
        <v>0</v>
      </c>
      <c r="D6" s="4">
        <v>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>
        <v>4</v>
      </c>
      <c r="W6" s="4"/>
      <c r="X6" s="15"/>
    </row>
    <row r="7" spans="1:24" x14ac:dyDescent="0.2">
      <c r="A7" s="85" t="s">
        <v>101</v>
      </c>
      <c r="B7" s="4">
        <v>2</v>
      </c>
      <c r="C7" s="4">
        <v>0</v>
      </c>
      <c r="D7" s="4">
        <v>0</v>
      </c>
      <c r="E7" s="4"/>
      <c r="F7" s="4"/>
      <c r="G7" s="4"/>
      <c r="H7" s="4"/>
      <c r="I7" s="4">
        <v>2</v>
      </c>
      <c r="J7" s="4">
        <v>1</v>
      </c>
      <c r="K7" s="4"/>
      <c r="L7" s="4"/>
      <c r="M7" s="4"/>
      <c r="N7" s="4"/>
      <c r="O7" s="4"/>
      <c r="P7" s="4"/>
      <c r="Q7" s="4"/>
      <c r="R7" s="4"/>
      <c r="S7" s="4"/>
      <c r="T7" s="4">
        <v>1</v>
      </c>
      <c r="U7" s="4">
        <v>1</v>
      </c>
      <c r="V7" s="4"/>
      <c r="W7" s="4"/>
      <c r="X7" s="15"/>
    </row>
    <row r="8" spans="1:24" x14ac:dyDescent="0.2">
      <c r="A8" s="85" t="s">
        <v>109</v>
      </c>
      <c r="B8" s="4">
        <v>1</v>
      </c>
      <c r="C8" s="4">
        <v>0</v>
      </c>
      <c r="D8" s="4">
        <v>0</v>
      </c>
      <c r="E8" s="4"/>
      <c r="F8" s="4"/>
      <c r="G8" s="4"/>
      <c r="H8" s="4"/>
      <c r="I8" s="4">
        <v>1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>
        <v>2</v>
      </c>
      <c r="V8" s="4"/>
      <c r="W8" s="4"/>
      <c r="X8" s="15"/>
    </row>
    <row r="9" spans="1:24" x14ac:dyDescent="0.2">
      <c r="A9" s="167" t="s">
        <v>113</v>
      </c>
      <c r="B9" s="4">
        <v>2</v>
      </c>
      <c r="C9" s="4">
        <v>1</v>
      </c>
      <c r="D9" s="4">
        <v>2</v>
      </c>
      <c r="E9" s="4"/>
      <c r="F9" s="4"/>
      <c r="G9" s="4"/>
      <c r="H9" s="4">
        <v>1</v>
      </c>
      <c r="I9" s="4"/>
      <c r="J9" s="4">
        <v>1</v>
      </c>
      <c r="K9" s="4"/>
      <c r="L9" s="4"/>
      <c r="M9" s="4"/>
      <c r="N9" s="4"/>
      <c r="O9" s="4"/>
      <c r="P9" s="4"/>
      <c r="Q9" s="4"/>
      <c r="R9" s="4">
        <v>2</v>
      </c>
      <c r="S9" s="4"/>
      <c r="T9" s="4"/>
      <c r="U9" s="4">
        <v>1</v>
      </c>
      <c r="V9" s="4">
        <v>5</v>
      </c>
      <c r="W9" s="4"/>
      <c r="X9" s="15"/>
    </row>
    <row r="10" spans="1:24" x14ac:dyDescent="0.2">
      <c r="A10" s="167" t="s">
        <v>116</v>
      </c>
      <c r="B10" s="4">
        <v>2</v>
      </c>
      <c r="C10" s="4">
        <v>0</v>
      </c>
      <c r="D10" s="4">
        <v>0</v>
      </c>
      <c r="E10" s="4"/>
      <c r="F10" s="4"/>
      <c r="G10" s="4"/>
      <c r="H10" s="4"/>
      <c r="I10" s="4"/>
      <c r="J10" s="4">
        <v>1</v>
      </c>
      <c r="K10" s="4"/>
      <c r="L10" s="4"/>
      <c r="M10" s="4"/>
      <c r="N10" s="4"/>
      <c r="O10" s="4"/>
      <c r="P10" s="4"/>
      <c r="Q10" s="4"/>
      <c r="R10" s="4">
        <v>1</v>
      </c>
      <c r="S10" s="4"/>
      <c r="T10" s="4">
        <v>1</v>
      </c>
      <c r="U10" s="4">
        <v>2</v>
      </c>
      <c r="V10" s="4"/>
      <c r="W10" s="4"/>
      <c r="X10" s="15"/>
    </row>
    <row r="11" spans="1:24" x14ac:dyDescent="0.2">
      <c r="A11" s="167" t="s">
        <v>118</v>
      </c>
      <c r="B11" s="4">
        <v>2</v>
      </c>
      <c r="C11" s="4">
        <v>0</v>
      </c>
      <c r="D11" s="4">
        <v>0</v>
      </c>
      <c r="E11" s="4"/>
      <c r="F11" s="4"/>
      <c r="G11" s="4"/>
      <c r="H11" s="4"/>
      <c r="I11" s="4">
        <v>2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>
        <v>1</v>
      </c>
      <c r="V11" s="4">
        <v>1</v>
      </c>
      <c r="W11" s="4"/>
      <c r="X11" s="15"/>
    </row>
    <row r="12" spans="1:24" x14ac:dyDescent="0.2">
      <c r="A12" s="101" t="s">
        <v>123</v>
      </c>
      <c r="B12" s="4">
        <v>3</v>
      </c>
      <c r="C12" s="4">
        <v>0</v>
      </c>
      <c r="D12" s="4">
        <v>0</v>
      </c>
      <c r="E12" s="4"/>
      <c r="F12" s="4"/>
      <c r="G12" s="4"/>
      <c r="H12" s="4">
        <v>1</v>
      </c>
      <c r="I12" s="4">
        <v>1</v>
      </c>
      <c r="J12" s="4"/>
      <c r="K12" s="4"/>
      <c r="L12" s="4"/>
      <c r="M12" s="4">
        <v>1</v>
      </c>
      <c r="N12" s="4"/>
      <c r="O12" s="4"/>
      <c r="P12" s="4"/>
      <c r="Q12" s="4"/>
      <c r="R12" s="4"/>
      <c r="S12" s="4"/>
      <c r="T12" s="4"/>
      <c r="U12" s="4"/>
      <c r="V12" s="4">
        <v>2</v>
      </c>
      <c r="W12" s="4"/>
      <c r="X12" s="15"/>
    </row>
    <row r="13" spans="1:24" x14ac:dyDescent="0.2">
      <c r="A13" s="167" t="s">
        <v>125</v>
      </c>
      <c r="B13" s="4">
        <v>2</v>
      </c>
      <c r="C13" s="4">
        <v>0</v>
      </c>
      <c r="D13" s="4">
        <v>0</v>
      </c>
      <c r="E13" s="4"/>
      <c r="F13" s="4"/>
      <c r="G13" s="4"/>
      <c r="H13" s="4"/>
      <c r="I13" s="4">
        <v>1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>
        <v>1</v>
      </c>
      <c r="V13" s="4">
        <v>1</v>
      </c>
      <c r="W13" s="4"/>
      <c r="X13" s="15"/>
    </row>
    <row r="14" spans="1:24" x14ac:dyDescent="0.2">
      <c r="A14" s="170" t="s">
        <v>127</v>
      </c>
      <c r="B14" s="4">
        <v>1</v>
      </c>
      <c r="C14" s="4">
        <v>1</v>
      </c>
      <c r="D14" s="4">
        <v>0</v>
      </c>
      <c r="E14" s="4"/>
      <c r="F14" s="4"/>
      <c r="G14" s="4"/>
      <c r="H14" s="4">
        <v>1</v>
      </c>
      <c r="I14" s="4"/>
      <c r="J14" s="4">
        <v>2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15"/>
    </row>
    <row r="15" spans="1:24" x14ac:dyDescent="0.2">
      <c r="A15" s="172" t="s">
        <v>92</v>
      </c>
      <c r="B15" s="4">
        <v>3</v>
      </c>
      <c r="C15" s="4">
        <v>1</v>
      </c>
      <c r="D15" s="4">
        <v>0</v>
      </c>
      <c r="E15" s="4"/>
      <c r="F15" s="4"/>
      <c r="G15" s="4"/>
      <c r="H15" s="4">
        <v>1</v>
      </c>
      <c r="I15" s="4"/>
      <c r="J15" s="4">
        <v>1</v>
      </c>
      <c r="K15" s="4"/>
      <c r="L15" s="4"/>
      <c r="M15" s="4"/>
      <c r="N15" s="4"/>
      <c r="O15" s="4"/>
      <c r="P15" s="4"/>
      <c r="Q15" s="4"/>
      <c r="R15" s="4"/>
      <c r="S15" s="4"/>
      <c r="T15" s="4">
        <v>1</v>
      </c>
      <c r="U15" s="4">
        <v>1</v>
      </c>
      <c r="V15" s="4">
        <v>2</v>
      </c>
      <c r="W15" s="4"/>
      <c r="X15" s="15"/>
    </row>
    <row r="16" spans="1:24" x14ac:dyDescent="0.2">
      <c r="A16" s="88" t="s">
        <v>129</v>
      </c>
      <c r="B16" s="4">
        <v>1</v>
      </c>
      <c r="C16" s="4">
        <v>3</v>
      </c>
      <c r="D16" s="4">
        <v>1</v>
      </c>
      <c r="E16" s="4"/>
      <c r="F16" s="4"/>
      <c r="G16" s="4"/>
      <c r="H16" s="4">
        <v>2</v>
      </c>
      <c r="I16" s="4"/>
      <c r="J16" s="4">
        <v>1</v>
      </c>
      <c r="K16" s="4">
        <v>1</v>
      </c>
      <c r="L16" s="4"/>
      <c r="M16" s="4"/>
      <c r="N16" s="4"/>
      <c r="O16" s="4"/>
      <c r="P16" s="4"/>
      <c r="Q16" s="4"/>
      <c r="R16" s="4">
        <v>2</v>
      </c>
      <c r="S16" s="4"/>
      <c r="T16" s="4"/>
      <c r="U16" s="4"/>
      <c r="V16" s="4">
        <v>2</v>
      </c>
      <c r="W16" s="4"/>
      <c r="X16" s="15"/>
    </row>
    <row r="17" spans="1:24" x14ac:dyDescent="0.2">
      <c r="A17" s="88" t="s">
        <v>133</v>
      </c>
      <c r="B17" s="4">
        <v>4</v>
      </c>
      <c r="C17" s="4">
        <v>0</v>
      </c>
      <c r="D17" s="4">
        <v>1</v>
      </c>
      <c r="E17" s="4"/>
      <c r="F17" s="4"/>
      <c r="G17" s="4"/>
      <c r="H17" s="4"/>
      <c r="I17" s="4">
        <v>2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>
        <v>2</v>
      </c>
      <c r="V17" s="4"/>
      <c r="W17" s="4"/>
      <c r="X17" s="15"/>
    </row>
    <row r="18" spans="1:24" x14ac:dyDescent="0.2">
      <c r="A18" s="93" t="s">
        <v>135</v>
      </c>
      <c r="B18" s="4">
        <v>3</v>
      </c>
      <c r="C18" s="4">
        <v>0</v>
      </c>
      <c r="D18" s="4">
        <v>0</v>
      </c>
      <c r="E18" s="4"/>
      <c r="F18" s="4"/>
      <c r="G18" s="4"/>
      <c r="H18" s="4">
        <v>1</v>
      </c>
      <c r="I18" s="4"/>
      <c r="J18" s="4"/>
      <c r="K18" s="4"/>
      <c r="L18" s="4"/>
      <c r="M18" s="4">
        <v>1</v>
      </c>
      <c r="N18" s="4"/>
      <c r="O18" s="4"/>
      <c r="P18" s="4"/>
      <c r="Q18" s="4"/>
      <c r="R18" s="4"/>
      <c r="S18" s="4"/>
      <c r="T18" s="4"/>
      <c r="U18" s="4">
        <v>1</v>
      </c>
      <c r="V18" s="4">
        <v>1</v>
      </c>
      <c r="W18" s="4"/>
      <c r="X18" s="15"/>
    </row>
    <row r="19" spans="1:24" x14ac:dyDescent="0.2">
      <c r="A19" s="88" t="s">
        <v>136</v>
      </c>
      <c r="B19" s="4">
        <v>4</v>
      </c>
      <c r="C19" s="4">
        <v>1</v>
      </c>
      <c r="D19" s="4">
        <v>1</v>
      </c>
      <c r="E19" s="4"/>
      <c r="F19" s="4"/>
      <c r="G19" s="4"/>
      <c r="H19" s="4"/>
      <c r="I19" s="4"/>
      <c r="J19" s="4"/>
      <c r="K19" s="4"/>
      <c r="L19" s="4">
        <v>1</v>
      </c>
      <c r="M19" s="4"/>
      <c r="N19" s="4"/>
      <c r="O19" s="4"/>
      <c r="P19" s="4"/>
      <c r="Q19" s="4"/>
      <c r="R19" s="4"/>
      <c r="S19" s="4"/>
      <c r="T19" s="4"/>
      <c r="U19" s="4">
        <v>5</v>
      </c>
      <c r="V19" s="4">
        <v>3</v>
      </c>
      <c r="W19" s="4"/>
      <c r="X19" s="15"/>
    </row>
    <row r="20" spans="1:24" x14ac:dyDescent="0.2">
      <c r="A20" s="4" t="s">
        <v>137</v>
      </c>
      <c r="B20" s="4">
        <v>3</v>
      </c>
      <c r="C20" s="4">
        <v>1</v>
      </c>
      <c r="D20" s="4">
        <v>1</v>
      </c>
      <c r="E20" s="4"/>
      <c r="F20" s="4"/>
      <c r="G20" s="4"/>
      <c r="H20" s="4"/>
      <c r="I20" s="4">
        <v>2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>
        <v>1</v>
      </c>
      <c r="V20" s="4">
        <v>1</v>
      </c>
      <c r="W20" s="4"/>
      <c r="X20" s="15"/>
    </row>
    <row r="21" spans="1:24" x14ac:dyDescent="0.2">
      <c r="A21" s="4" t="s">
        <v>138</v>
      </c>
      <c r="B21" s="4">
        <v>4</v>
      </c>
      <c r="C21" s="4">
        <v>0</v>
      </c>
      <c r="D21" s="4">
        <v>1</v>
      </c>
      <c r="E21" s="4"/>
      <c r="F21" s="4"/>
      <c r="G21" s="4"/>
      <c r="H21" s="4"/>
      <c r="I21" s="4"/>
      <c r="J21" s="4"/>
      <c r="K21" s="4"/>
      <c r="L21" s="4"/>
      <c r="M21" s="4"/>
      <c r="N21" s="4">
        <v>1</v>
      </c>
      <c r="O21" s="4"/>
      <c r="P21" s="4"/>
      <c r="Q21" s="4"/>
      <c r="R21" s="4"/>
      <c r="S21" s="4"/>
      <c r="T21" s="4"/>
      <c r="U21" s="4"/>
      <c r="V21" s="4"/>
      <c r="W21" s="4"/>
      <c r="X21" s="15"/>
    </row>
    <row r="22" spans="1:24" x14ac:dyDescent="0.2">
      <c r="A22" s="179" t="s">
        <v>139</v>
      </c>
      <c r="B22" s="4">
        <v>2</v>
      </c>
      <c r="C22" s="4">
        <v>0</v>
      </c>
      <c r="D22" s="4">
        <v>0</v>
      </c>
      <c r="E22" s="4"/>
      <c r="F22" s="4"/>
      <c r="G22" s="4"/>
      <c r="H22" s="4"/>
      <c r="I22" s="4"/>
      <c r="J22" s="4">
        <v>1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>
        <v>2</v>
      </c>
      <c r="V22" s="4"/>
      <c r="W22" s="4"/>
      <c r="X22" s="15"/>
    </row>
    <row r="23" spans="1:24" x14ac:dyDescent="0.2">
      <c r="A23" s="179" t="s">
        <v>140</v>
      </c>
      <c r="B23" s="4">
        <v>2</v>
      </c>
      <c r="C23" s="4">
        <v>0</v>
      </c>
      <c r="D23" s="4">
        <v>0</v>
      </c>
      <c r="E23" s="4"/>
      <c r="F23" s="4"/>
      <c r="G23" s="4"/>
      <c r="H23" s="4"/>
      <c r="I23" s="4"/>
      <c r="J23" s="4">
        <v>1</v>
      </c>
      <c r="K23" s="4"/>
      <c r="L23" s="4"/>
      <c r="M23" s="4"/>
      <c r="N23" s="4"/>
      <c r="O23" s="4"/>
      <c r="P23" s="4"/>
      <c r="Q23" s="4"/>
      <c r="R23" s="4"/>
      <c r="S23" s="4"/>
      <c r="T23" s="4">
        <v>2</v>
      </c>
      <c r="U23" s="4">
        <v>4</v>
      </c>
      <c r="V23" s="4">
        <v>1</v>
      </c>
      <c r="W23" s="4"/>
      <c r="X23" s="15"/>
    </row>
    <row r="24" spans="1:24" x14ac:dyDescent="0.2">
      <c r="A24" s="179" t="s">
        <v>141</v>
      </c>
      <c r="B24" s="15">
        <v>3</v>
      </c>
      <c r="C24" s="15">
        <v>1</v>
      </c>
      <c r="D24" s="15">
        <v>1</v>
      </c>
      <c r="E24" s="15"/>
      <c r="F24" s="15"/>
      <c r="G24" s="15"/>
      <c r="H24" s="15"/>
      <c r="I24" s="15">
        <v>1</v>
      </c>
      <c r="J24" s="15"/>
      <c r="K24" s="15"/>
      <c r="L24" s="15"/>
      <c r="M24" s="15"/>
      <c r="N24" s="15"/>
      <c r="O24" s="10"/>
      <c r="P24" s="10"/>
      <c r="Q24" s="10"/>
      <c r="R24" s="15"/>
      <c r="S24" s="15"/>
      <c r="T24" s="15"/>
      <c r="U24" s="15">
        <v>4</v>
      </c>
      <c r="V24" s="15">
        <v>1</v>
      </c>
      <c r="W24" s="15"/>
      <c r="X24" s="15"/>
    </row>
    <row r="25" spans="1:24" x14ac:dyDescent="0.2">
      <c r="A25" s="88" t="s">
        <v>133</v>
      </c>
      <c r="B25" s="15">
        <v>1</v>
      </c>
      <c r="C25" s="15">
        <v>0</v>
      </c>
      <c r="D25" s="15">
        <v>0</v>
      </c>
      <c r="E25" s="15"/>
      <c r="F25" s="15"/>
      <c r="G25" s="15"/>
      <c r="H25" s="15"/>
      <c r="I25" s="15">
        <v>1</v>
      </c>
      <c r="J25" s="15">
        <v>1</v>
      </c>
      <c r="K25" s="15"/>
      <c r="L25" s="15">
        <v>1</v>
      </c>
      <c r="M25" s="15"/>
      <c r="N25" s="15"/>
      <c r="O25" s="10"/>
      <c r="P25" s="10"/>
      <c r="Q25" s="10"/>
      <c r="R25" s="15"/>
      <c r="S25" s="15"/>
      <c r="T25" s="15"/>
      <c r="U25" s="15">
        <v>5</v>
      </c>
      <c r="V25" s="15">
        <v>2</v>
      </c>
      <c r="W25" s="15"/>
      <c r="X25" s="15"/>
    </row>
    <row r="26" spans="1:24" x14ac:dyDescent="0.2">
      <c r="A26" s="179" t="s">
        <v>158</v>
      </c>
      <c r="B26" s="15">
        <v>1</v>
      </c>
      <c r="C26" s="15">
        <v>0</v>
      </c>
      <c r="D26" s="15">
        <v>1</v>
      </c>
      <c r="E26" s="15"/>
      <c r="F26" s="15"/>
      <c r="G26" s="15"/>
      <c r="H26" s="15"/>
      <c r="I26" s="15"/>
      <c r="J26" s="15">
        <v>1</v>
      </c>
      <c r="K26" s="15"/>
      <c r="L26" s="15"/>
      <c r="M26" s="15"/>
      <c r="N26" s="15"/>
      <c r="O26" s="10"/>
      <c r="P26" s="10"/>
      <c r="Q26" s="10"/>
      <c r="R26" s="15"/>
      <c r="S26" s="15"/>
      <c r="T26" s="15"/>
      <c r="U26" s="15">
        <v>3</v>
      </c>
      <c r="V26" s="15"/>
      <c r="W26" s="15"/>
      <c r="X26" s="15"/>
    </row>
    <row r="27" spans="1:24" x14ac:dyDescent="0.2">
      <c r="A27" s="102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24"/>
      <c r="P27" s="24"/>
      <c r="Q27" s="24"/>
      <c r="R27" s="69"/>
      <c r="S27" s="69"/>
      <c r="T27" s="69"/>
      <c r="U27" s="69"/>
      <c r="V27" s="69"/>
      <c r="W27" s="69"/>
      <c r="X27" s="69"/>
    </row>
    <row r="28" spans="1:24" x14ac:dyDescent="0.2">
      <c r="A28" s="103"/>
      <c r="B28" s="26">
        <f t="shared" ref="B28:N28" si="0">SUM(B4:B27)</f>
        <v>53</v>
      </c>
      <c r="C28" s="26">
        <f t="shared" si="0"/>
        <v>10</v>
      </c>
      <c r="D28" s="26">
        <f t="shared" si="0"/>
        <v>11</v>
      </c>
      <c r="E28" s="26">
        <f t="shared" si="0"/>
        <v>0</v>
      </c>
      <c r="F28" s="26">
        <f t="shared" si="0"/>
        <v>0</v>
      </c>
      <c r="G28" s="26">
        <f t="shared" si="0"/>
        <v>0</v>
      </c>
      <c r="H28" s="26">
        <f t="shared" si="0"/>
        <v>8</v>
      </c>
      <c r="I28" s="26">
        <f t="shared" si="0"/>
        <v>14</v>
      </c>
      <c r="J28" s="26">
        <f t="shared" si="0"/>
        <v>12</v>
      </c>
      <c r="K28" s="26">
        <f t="shared" si="0"/>
        <v>1</v>
      </c>
      <c r="L28" s="26">
        <f t="shared" si="0"/>
        <v>2</v>
      </c>
      <c r="M28" s="26">
        <f t="shared" si="0"/>
        <v>3</v>
      </c>
      <c r="N28" s="26">
        <f t="shared" si="0"/>
        <v>1</v>
      </c>
      <c r="O28" s="12">
        <f>(D28+J28+K28+N28)/(B28+J28+K28+M28)</f>
        <v>0.36231884057971014</v>
      </c>
      <c r="P28" s="12">
        <f>($D28+$E28+($F28*2)+(G28*3))/$B28</f>
        <v>0.20754716981132076</v>
      </c>
      <c r="Q28" s="12">
        <f>D28/B28</f>
        <v>0.20754716981132076</v>
      </c>
      <c r="R28" s="26">
        <f>SUM(R4:R27)</f>
        <v>7</v>
      </c>
      <c r="S28" s="26">
        <f>SUM(S4:S27)</f>
        <v>0</v>
      </c>
      <c r="T28" s="26">
        <f>SUM(T4:T27)</f>
        <v>6</v>
      </c>
      <c r="U28" s="26">
        <f>SUM(U4:U27)</f>
        <v>38</v>
      </c>
      <c r="V28" s="26">
        <f>SUM(V4:V27)</f>
        <v>28</v>
      </c>
      <c r="W28" s="12">
        <f>(U28+V28)/(T28+U28+V28)</f>
        <v>0.91666666666666663</v>
      </c>
      <c r="X28" s="12">
        <f>(D28-G28)/(B28-I28-G28+M28)</f>
        <v>0.26190476190476192</v>
      </c>
    </row>
    <row r="29" spans="1:24" x14ac:dyDescent="0.2">
      <c r="A29" s="107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4"/>
      <c r="X29" s="4"/>
    </row>
    <row r="30" spans="1:24" x14ac:dyDescent="0.2">
      <c r="A30" s="107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4"/>
      <c r="X30" s="4"/>
    </row>
    <row r="31" spans="1:24" x14ac:dyDescent="0.2">
      <c r="A31" s="91" t="s">
        <v>99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4"/>
      <c r="X31" s="4"/>
    </row>
    <row r="32" spans="1:24" x14ac:dyDescent="0.2">
      <c r="A32" s="92"/>
      <c r="B32" s="7" t="s">
        <v>46</v>
      </c>
      <c r="C32" s="7" t="s">
        <v>47</v>
      </c>
      <c r="D32" s="7" t="s">
        <v>48</v>
      </c>
      <c r="E32" s="7" t="s">
        <v>57</v>
      </c>
      <c r="F32" s="7" t="s">
        <v>50</v>
      </c>
      <c r="G32" s="7" t="s">
        <v>3</v>
      </c>
      <c r="H32" s="7" t="s">
        <v>4</v>
      </c>
      <c r="I32" s="7" t="s">
        <v>9</v>
      </c>
      <c r="J32" s="7" t="s">
        <v>10</v>
      </c>
      <c r="K32" s="7" t="s">
        <v>11</v>
      </c>
      <c r="L32" s="7" t="s">
        <v>51</v>
      </c>
      <c r="M32" s="7" t="s">
        <v>52</v>
      </c>
      <c r="N32" s="7" t="s">
        <v>53</v>
      </c>
      <c r="O32" s="7" t="s">
        <v>54</v>
      </c>
      <c r="P32" s="7" t="s">
        <v>2</v>
      </c>
      <c r="Q32" s="7" t="s">
        <v>78</v>
      </c>
      <c r="R32" s="7"/>
      <c r="S32" s="15"/>
      <c r="T32" s="15"/>
      <c r="U32" s="15"/>
      <c r="V32" s="15"/>
      <c r="W32" s="4"/>
      <c r="X32" s="4"/>
    </row>
    <row r="33" spans="1:24" x14ac:dyDescent="0.2">
      <c r="A33" s="85" t="s">
        <v>98</v>
      </c>
      <c r="B33" s="87">
        <v>1</v>
      </c>
      <c r="C33" s="87"/>
      <c r="D33" s="87"/>
      <c r="E33" s="73"/>
      <c r="F33" s="73">
        <v>2</v>
      </c>
      <c r="G33" s="87">
        <v>4</v>
      </c>
      <c r="H33" s="87">
        <v>1</v>
      </c>
      <c r="I33" s="87">
        <v>0</v>
      </c>
      <c r="J33" s="87">
        <v>4</v>
      </c>
      <c r="K33" s="87">
        <v>2</v>
      </c>
      <c r="L33" s="87">
        <v>1</v>
      </c>
      <c r="M33" s="87">
        <v>4</v>
      </c>
      <c r="N33" s="61"/>
      <c r="O33" s="61"/>
      <c r="P33" s="87"/>
      <c r="Q33" s="87">
        <v>33</v>
      </c>
      <c r="R33" s="87"/>
      <c r="S33" s="15"/>
      <c r="T33" s="15"/>
      <c r="U33" s="15"/>
      <c r="V33" s="15"/>
      <c r="W33" s="4"/>
      <c r="X33" s="4"/>
    </row>
    <row r="34" spans="1:24" x14ac:dyDescent="0.2">
      <c r="A34" s="88" t="s">
        <v>136</v>
      </c>
      <c r="B34" s="15">
        <v>1</v>
      </c>
      <c r="C34" s="15"/>
      <c r="D34" s="15"/>
      <c r="E34" s="96"/>
      <c r="F34" s="96">
        <v>5</v>
      </c>
      <c r="G34" s="15">
        <v>0</v>
      </c>
      <c r="H34" s="15">
        <v>2</v>
      </c>
      <c r="I34" s="15">
        <v>4</v>
      </c>
      <c r="J34" s="15">
        <v>2</v>
      </c>
      <c r="K34" s="15">
        <v>1</v>
      </c>
      <c r="L34" s="15"/>
      <c r="M34" s="15">
        <v>0</v>
      </c>
      <c r="N34" s="18"/>
      <c r="O34" s="15"/>
      <c r="P34" s="15"/>
      <c r="Q34" s="15">
        <v>80</v>
      </c>
      <c r="R34" s="15"/>
      <c r="S34" s="4"/>
      <c r="T34" s="4"/>
      <c r="U34" s="4"/>
      <c r="V34" s="4"/>
      <c r="W34" s="4"/>
      <c r="X34" s="4"/>
    </row>
    <row r="35" spans="1:24" x14ac:dyDescent="0.2">
      <c r="A35" s="172" t="s">
        <v>138</v>
      </c>
      <c r="B35" s="15">
        <v>1</v>
      </c>
      <c r="C35" s="15"/>
      <c r="D35" s="15">
        <v>1</v>
      </c>
      <c r="E35" s="96"/>
      <c r="F35" s="96">
        <v>2.67</v>
      </c>
      <c r="G35" s="15">
        <v>5</v>
      </c>
      <c r="H35" s="15">
        <v>7</v>
      </c>
      <c r="I35" s="15">
        <v>1</v>
      </c>
      <c r="J35" s="15">
        <v>2</v>
      </c>
      <c r="K35" s="15"/>
      <c r="L35" s="18"/>
      <c r="M35" s="15">
        <v>5</v>
      </c>
      <c r="N35" s="15"/>
      <c r="O35" s="15"/>
      <c r="P35" s="15"/>
      <c r="Q35" s="15">
        <v>51</v>
      </c>
      <c r="R35" s="15"/>
      <c r="S35" s="4"/>
      <c r="T35" s="4"/>
      <c r="U35" s="4"/>
      <c r="V35" s="4"/>
      <c r="W35" s="4"/>
      <c r="X35" s="4"/>
    </row>
    <row r="36" spans="1:24" x14ac:dyDescent="0.2">
      <c r="A36" s="107"/>
      <c r="B36" s="15"/>
      <c r="C36" s="15"/>
      <c r="D36" s="15"/>
      <c r="E36" s="96"/>
      <c r="F36" s="96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4"/>
      <c r="T36" s="4"/>
      <c r="U36" s="4"/>
      <c r="V36" s="4"/>
      <c r="W36" s="4"/>
      <c r="X36" s="4"/>
    </row>
    <row r="37" spans="1:24" x14ac:dyDescent="0.2">
      <c r="A37" s="107"/>
      <c r="B37" s="15"/>
      <c r="C37" s="15"/>
      <c r="D37" s="15"/>
      <c r="E37" s="96"/>
      <c r="F37" s="96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4"/>
      <c r="T37" s="4"/>
      <c r="U37" s="4"/>
      <c r="V37" s="4"/>
      <c r="W37" s="4"/>
      <c r="X37" s="4"/>
    </row>
    <row r="38" spans="1:24" x14ac:dyDescent="0.2">
      <c r="A38" s="107"/>
      <c r="B38" s="15"/>
      <c r="C38" s="15"/>
      <c r="D38" s="15"/>
      <c r="E38" s="96"/>
      <c r="F38" s="96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4"/>
      <c r="T38" s="4"/>
      <c r="U38" s="4"/>
      <c r="V38" s="4"/>
      <c r="W38" s="4"/>
      <c r="X38" s="4"/>
    </row>
    <row r="39" spans="1:24" x14ac:dyDescent="0.2">
      <c r="A39" s="107"/>
      <c r="B39" s="15"/>
      <c r="C39" s="15"/>
      <c r="D39" s="15"/>
      <c r="E39" s="96"/>
      <c r="F39" s="96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4"/>
      <c r="T39" s="4"/>
      <c r="U39" s="4"/>
      <c r="V39" s="4"/>
      <c r="W39" s="4"/>
      <c r="X39" s="4"/>
    </row>
    <row r="40" spans="1:24" x14ac:dyDescent="0.2">
      <c r="A40" s="102"/>
      <c r="B40" s="69"/>
      <c r="C40" s="69"/>
      <c r="D40" s="69"/>
      <c r="E40" s="97"/>
      <c r="F40" s="97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75"/>
      <c r="T40" s="4"/>
      <c r="U40" s="4"/>
      <c r="V40" s="4"/>
      <c r="W40" s="4"/>
      <c r="X40" s="4"/>
    </row>
    <row r="41" spans="1:24" x14ac:dyDescent="0.2">
      <c r="A41" s="103"/>
      <c r="B41" s="26">
        <f t="shared" ref="B41:M41" si="1">SUM(B33:B40)</f>
        <v>3</v>
      </c>
      <c r="C41" s="26">
        <f t="shared" si="1"/>
        <v>0</v>
      </c>
      <c r="D41" s="26">
        <f t="shared" si="1"/>
        <v>1</v>
      </c>
      <c r="E41" s="73">
        <f t="shared" si="1"/>
        <v>0</v>
      </c>
      <c r="F41" s="73">
        <f t="shared" si="1"/>
        <v>9.67</v>
      </c>
      <c r="G41" s="26">
        <f t="shared" si="1"/>
        <v>9</v>
      </c>
      <c r="H41" s="26">
        <f t="shared" si="1"/>
        <v>10</v>
      </c>
      <c r="I41" s="26">
        <f t="shared" si="1"/>
        <v>5</v>
      </c>
      <c r="J41" s="26">
        <f t="shared" si="1"/>
        <v>8</v>
      </c>
      <c r="K41" s="26">
        <f t="shared" si="1"/>
        <v>3</v>
      </c>
      <c r="L41" s="26">
        <f t="shared" si="1"/>
        <v>1</v>
      </c>
      <c r="M41" s="26">
        <f t="shared" si="1"/>
        <v>9</v>
      </c>
      <c r="N41" s="61">
        <f>(M41*7)/F41</f>
        <v>6.5149948293691828</v>
      </c>
      <c r="O41" s="61">
        <f>SUM(H41+J41+K41)/F41</f>
        <v>2.1716649431230612</v>
      </c>
      <c r="P41" s="26">
        <f>SUM(P33:P40)</f>
        <v>0</v>
      </c>
      <c r="Q41" s="26">
        <f>SUM(Q33:Q40)</f>
        <v>164</v>
      </c>
      <c r="R41" s="86"/>
      <c r="S41" s="4"/>
      <c r="T41" s="4"/>
      <c r="U41" s="4"/>
      <c r="V41" s="4"/>
      <c r="W41" s="4"/>
      <c r="X41" s="4"/>
    </row>
    <row r="42" spans="1:24" x14ac:dyDescent="0.2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</row>
    <row r="43" spans="1:24" x14ac:dyDescent="0.2">
      <c r="A43" s="104" t="s">
        <v>130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15"/>
      <c r="V43" s="15"/>
      <c r="W43" s="4"/>
      <c r="X43" s="4"/>
    </row>
    <row r="44" spans="1:24" x14ac:dyDescent="0.2">
      <c r="A44" s="84"/>
      <c r="B44" s="4"/>
      <c r="C44" s="4"/>
      <c r="D44" s="4"/>
      <c r="E44" s="75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15"/>
      <c r="V44" s="15"/>
      <c r="W44" s="4"/>
      <c r="X44" s="4"/>
    </row>
    <row r="45" spans="1:24" x14ac:dyDescent="0.2">
      <c r="A45" s="105"/>
      <c r="B45" s="7" t="s">
        <v>2</v>
      </c>
      <c r="C45" s="7" t="s">
        <v>3</v>
      </c>
      <c r="D45" s="7" t="s">
        <v>4</v>
      </c>
      <c r="E45" s="7" t="s">
        <v>5</v>
      </c>
      <c r="F45" s="7" t="s">
        <v>6</v>
      </c>
      <c r="G45" s="7" t="s">
        <v>7</v>
      </c>
      <c r="H45" s="7" t="s">
        <v>8</v>
      </c>
      <c r="I45" s="7" t="s">
        <v>9</v>
      </c>
      <c r="J45" s="7" t="s">
        <v>10</v>
      </c>
      <c r="K45" s="7" t="s">
        <v>11</v>
      </c>
      <c r="L45" s="7" t="s">
        <v>12</v>
      </c>
      <c r="M45" s="7" t="s">
        <v>13</v>
      </c>
      <c r="N45" s="7" t="s">
        <v>75</v>
      </c>
      <c r="O45" s="7" t="s">
        <v>15</v>
      </c>
      <c r="P45" s="8" t="s">
        <v>81</v>
      </c>
      <c r="Q45" s="7" t="s">
        <v>76</v>
      </c>
      <c r="R45" s="7" t="s">
        <v>18</v>
      </c>
      <c r="S45" s="7" t="s">
        <v>19</v>
      </c>
      <c r="T45" s="7" t="s">
        <v>20</v>
      </c>
      <c r="U45" s="7" t="s">
        <v>21</v>
      </c>
      <c r="V45" s="7" t="s">
        <v>22</v>
      </c>
      <c r="W45" s="8" t="s">
        <v>23</v>
      </c>
      <c r="X45" s="8" t="s">
        <v>24</v>
      </c>
    </row>
    <row r="46" spans="1:24" x14ac:dyDescent="0.2">
      <c r="A46" s="106" t="s">
        <v>129</v>
      </c>
      <c r="B46" s="86">
        <v>0</v>
      </c>
      <c r="C46" s="86">
        <v>1</v>
      </c>
      <c r="D46" s="86">
        <v>0</v>
      </c>
      <c r="E46" s="86"/>
      <c r="F46" s="86"/>
      <c r="G46" s="86"/>
      <c r="H46" s="86"/>
      <c r="I46" s="86"/>
      <c r="J46" s="86">
        <v>2</v>
      </c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7"/>
    </row>
    <row r="47" spans="1:24" x14ac:dyDescent="0.2">
      <c r="A47" s="93" t="s">
        <v>135</v>
      </c>
      <c r="B47" s="4"/>
      <c r="C47" s="4">
        <v>1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15"/>
    </row>
    <row r="48" spans="1:24" x14ac:dyDescent="0.2">
      <c r="A48" s="88" t="s">
        <v>133</v>
      </c>
      <c r="B48" s="4">
        <v>0</v>
      </c>
      <c r="C48" s="4">
        <v>2</v>
      </c>
      <c r="D48" s="4">
        <v>0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>
        <v>2</v>
      </c>
      <c r="S48" s="4"/>
      <c r="T48" s="4"/>
      <c r="U48" s="4"/>
      <c r="V48" s="4"/>
      <c r="W48" s="4"/>
      <c r="X48" s="15"/>
    </row>
    <row r="49" spans="1:24" x14ac:dyDescent="0.2">
      <c r="A49" s="8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5"/>
    </row>
    <row r="50" spans="1:24" x14ac:dyDescent="0.2">
      <c r="A50" s="85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15"/>
    </row>
    <row r="51" spans="1:24" x14ac:dyDescent="0.2">
      <c r="A51" s="167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15"/>
    </row>
    <row r="52" spans="1:24" x14ac:dyDescent="0.2">
      <c r="A52" s="89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15"/>
    </row>
    <row r="53" spans="1:24" x14ac:dyDescent="0.2">
      <c r="A53" s="90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15"/>
    </row>
    <row r="54" spans="1:24" x14ac:dyDescent="0.2">
      <c r="A54" s="88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0"/>
      <c r="P54" s="10"/>
      <c r="Q54" s="10"/>
      <c r="R54" s="15"/>
      <c r="S54" s="15"/>
      <c r="T54" s="15"/>
      <c r="U54" s="15"/>
      <c r="V54" s="15"/>
      <c r="W54" s="15"/>
      <c r="X54" s="15"/>
    </row>
    <row r="55" spans="1:24" x14ac:dyDescent="0.2">
      <c r="A55" s="101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0"/>
      <c r="P55" s="10"/>
      <c r="Q55" s="10"/>
      <c r="R55" s="15"/>
      <c r="S55" s="15"/>
      <c r="T55" s="15"/>
      <c r="U55" s="15"/>
      <c r="V55" s="15"/>
      <c r="W55" s="15"/>
      <c r="X55" s="15"/>
    </row>
    <row r="56" spans="1:24" x14ac:dyDescent="0.2">
      <c r="A56" s="88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0"/>
      <c r="P56" s="10"/>
      <c r="Q56" s="10"/>
      <c r="R56" s="15"/>
      <c r="S56" s="15"/>
      <c r="T56" s="15"/>
      <c r="U56" s="15"/>
      <c r="V56" s="15"/>
      <c r="W56" s="15"/>
      <c r="X56" s="15"/>
    </row>
    <row r="57" spans="1:24" x14ac:dyDescent="0.2">
      <c r="A57" s="102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24"/>
      <c r="P57" s="24"/>
      <c r="Q57" s="24"/>
      <c r="R57" s="69"/>
      <c r="S57" s="69"/>
      <c r="T57" s="69"/>
      <c r="U57" s="69"/>
      <c r="V57" s="69"/>
      <c r="W57" s="69"/>
      <c r="X57" s="69"/>
    </row>
    <row r="58" spans="1:24" x14ac:dyDescent="0.2">
      <c r="A58" s="103"/>
      <c r="B58" s="26">
        <f t="shared" ref="B58:N58" si="2">SUM(B46:B57)</f>
        <v>0</v>
      </c>
      <c r="C58" s="26">
        <f t="shared" si="2"/>
        <v>4</v>
      </c>
      <c r="D58" s="26">
        <f t="shared" si="2"/>
        <v>0</v>
      </c>
      <c r="E58" s="26">
        <f t="shared" si="2"/>
        <v>0</v>
      </c>
      <c r="F58" s="26">
        <f t="shared" si="2"/>
        <v>0</v>
      </c>
      <c r="G58" s="26">
        <f t="shared" si="2"/>
        <v>0</v>
      </c>
      <c r="H58" s="26">
        <f t="shared" si="2"/>
        <v>0</v>
      </c>
      <c r="I58" s="26">
        <f t="shared" si="2"/>
        <v>0</v>
      </c>
      <c r="J58" s="26">
        <f t="shared" si="2"/>
        <v>2</v>
      </c>
      <c r="K58" s="26">
        <f t="shared" si="2"/>
        <v>0</v>
      </c>
      <c r="L58" s="26">
        <f t="shared" si="2"/>
        <v>0</v>
      </c>
      <c r="M58" s="26">
        <f t="shared" si="2"/>
        <v>0</v>
      </c>
      <c r="N58" s="26">
        <f t="shared" si="2"/>
        <v>0</v>
      </c>
      <c r="O58" s="12">
        <f>(D58+J58+K58+N58)/(B58+J58+K58+M58)</f>
        <v>1</v>
      </c>
      <c r="P58" s="12" t="e">
        <f>($D58+$E58+($F58*2)+(G58*3))/$B58</f>
        <v>#DIV/0!</v>
      </c>
      <c r="Q58" s="12" t="e">
        <f>D58/B58</f>
        <v>#DIV/0!</v>
      </c>
      <c r="R58" s="26">
        <f>SUM(R46:R57)</f>
        <v>2</v>
      </c>
      <c r="S58" s="26">
        <f>SUM(S46:S57)</f>
        <v>0</v>
      </c>
      <c r="T58" s="26">
        <f>SUM(T46:T57)</f>
        <v>0</v>
      </c>
      <c r="U58" s="26">
        <f>SUM(U46:U57)</f>
        <v>0</v>
      </c>
      <c r="V58" s="26">
        <f>SUM(V46:V57)</f>
        <v>0</v>
      </c>
      <c r="W58" s="12" t="e">
        <f>(U58+V58)/(T58+U58+V58)</f>
        <v>#DIV/0!</v>
      </c>
      <c r="X58" s="12" t="e">
        <f>(D58-G58)/(B58-I58-G58+M58)</f>
        <v>#DIV/0!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57EAD-EDDB-0E4C-8C6C-AADBFF32C965}">
  <dimension ref="A1:X42"/>
  <sheetViews>
    <sheetView workbookViewId="0">
      <selection activeCell="A3" sqref="A3:X42"/>
    </sheetView>
  </sheetViews>
  <sheetFormatPr baseColWidth="10" defaultRowHeight="16" x14ac:dyDescent="0.2"/>
  <cols>
    <col min="1" max="1" width="13.33203125" bestFit="1" customWidth="1"/>
    <col min="2" max="2" width="3.33203125" bestFit="1" customWidth="1"/>
    <col min="3" max="3" width="2.6640625" bestFit="1" customWidth="1"/>
    <col min="4" max="5" width="3.1640625" bestFit="1" customWidth="1"/>
    <col min="6" max="6" width="6.1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4" width="4.6640625" bestFit="1" customWidth="1"/>
    <col min="15" max="15" width="7" bestFit="1" customWidth="1"/>
    <col min="16" max="16" width="8.1640625" bestFit="1" customWidth="1"/>
    <col min="17" max="17" width="7" bestFit="1" customWidth="1"/>
    <col min="18" max="19" width="3" bestFit="1" customWidth="1"/>
    <col min="20" max="20" width="2.1640625" bestFit="1" customWidth="1"/>
    <col min="21" max="21" width="2.33203125" bestFit="1" customWidth="1"/>
    <col min="22" max="22" width="3.5" bestFit="1" customWidth="1"/>
    <col min="23" max="24" width="7" bestFit="1" customWidth="1"/>
  </cols>
  <sheetData>
    <row r="1" spans="1:24" x14ac:dyDescent="0.2">
      <c r="A1" s="84"/>
      <c r="B1" s="4"/>
      <c r="C1" s="84"/>
      <c r="D1" s="84"/>
      <c r="E1" s="84"/>
      <c r="F1" s="84"/>
      <c r="G1" s="84"/>
      <c r="H1" s="84"/>
      <c r="I1" s="4"/>
      <c r="J1" s="4"/>
      <c r="K1" s="4"/>
      <c r="L1" s="84"/>
      <c r="M1" s="84"/>
      <c r="N1" s="4"/>
      <c r="O1" s="84"/>
      <c r="P1" s="84"/>
      <c r="Q1" s="84"/>
      <c r="R1" s="4"/>
      <c r="S1" s="4"/>
      <c r="T1" s="4"/>
      <c r="U1" s="15"/>
      <c r="V1" s="15"/>
      <c r="W1" s="84"/>
      <c r="X1" s="84"/>
    </row>
    <row r="2" spans="1:24" x14ac:dyDescent="0.2">
      <c r="A2" s="15"/>
      <c r="B2" s="15"/>
      <c r="C2" s="15"/>
      <c r="D2" s="15"/>
      <c r="E2" s="96"/>
      <c r="F2" s="15"/>
      <c r="G2" s="15"/>
      <c r="H2" s="15"/>
      <c r="I2" s="15"/>
      <c r="J2" s="15"/>
      <c r="K2" s="15"/>
      <c r="L2" s="15"/>
      <c r="M2" s="15"/>
      <c r="N2" s="18"/>
      <c r="O2" s="15"/>
      <c r="P2" s="15"/>
      <c r="Q2" s="15"/>
      <c r="R2" s="15"/>
      <c r="S2" s="4"/>
      <c r="T2" s="4"/>
      <c r="U2" s="4"/>
      <c r="V2" s="4"/>
      <c r="W2" s="84"/>
      <c r="X2" s="84"/>
    </row>
    <row r="3" spans="1:24" x14ac:dyDescent="0.2">
      <c r="A3" s="82" t="s">
        <v>100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15"/>
      <c r="T3" s="83"/>
      <c r="U3" s="15"/>
      <c r="V3" s="15"/>
      <c r="W3" s="84"/>
      <c r="X3" s="84"/>
    </row>
    <row r="4" spans="1:24" x14ac:dyDescent="0.2">
      <c r="A4" s="84"/>
      <c r="B4" s="4"/>
      <c r="C4" s="84"/>
      <c r="D4" s="84"/>
      <c r="E4" s="84"/>
      <c r="F4" s="84"/>
      <c r="G4" s="84"/>
      <c r="H4" s="84"/>
      <c r="I4" s="4"/>
      <c r="J4" s="4"/>
      <c r="K4" s="4"/>
      <c r="L4" s="84"/>
      <c r="M4" s="84"/>
      <c r="N4" s="4"/>
      <c r="O4" s="84"/>
      <c r="P4" s="84"/>
      <c r="Q4" s="84"/>
      <c r="R4" s="4"/>
      <c r="S4" s="4"/>
      <c r="T4" s="4"/>
      <c r="U4" s="15"/>
      <c r="V4" s="15"/>
      <c r="W4" s="84"/>
      <c r="X4" s="84"/>
    </row>
    <row r="5" spans="1:24" x14ac:dyDescent="0.2">
      <c r="A5" s="7" t="s">
        <v>74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75</v>
      </c>
      <c r="O5" s="7" t="s">
        <v>15</v>
      </c>
      <c r="P5" s="8" t="s">
        <v>16</v>
      </c>
      <c r="Q5" s="7" t="s">
        <v>76</v>
      </c>
      <c r="R5" s="7" t="s">
        <v>18</v>
      </c>
      <c r="S5" s="7" t="s">
        <v>19</v>
      </c>
      <c r="T5" s="7" t="s">
        <v>20</v>
      </c>
      <c r="U5" s="7" t="s">
        <v>21</v>
      </c>
      <c r="V5" s="7" t="s">
        <v>22</v>
      </c>
      <c r="W5" s="8" t="s">
        <v>23</v>
      </c>
      <c r="X5" s="7" t="s">
        <v>24</v>
      </c>
    </row>
    <row r="6" spans="1:24" x14ac:dyDescent="0.2">
      <c r="A6" s="165" t="s">
        <v>98</v>
      </c>
      <c r="B6" s="86">
        <v>1</v>
      </c>
      <c r="C6" s="98">
        <v>0</v>
      </c>
      <c r="D6" s="98">
        <v>0</v>
      </c>
      <c r="E6" s="98"/>
      <c r="F6" s="98"/>
      <c r="G6" s="98"/>
      <c r="H6" s="98"/>
      <c r="I6" s="86"/>
      <c r="J6" s="86"/>
      <c r="K6" s="86"/>
      <c r="L6" s="98"/>
      <c r="M6" s="98"/>
      <c r="N6" s="86"/>
      <c r="O6" s="98"/>
      <c r="P6" s="98"/>
      <c r="Q6" s="98"/>
      <c r="R6" s="86"/>
      <c r="S6" s="86"/>
      <c r="T6" s="86"/>
      <c r="U6" s="86"/>
      <c r="V6" s="86"/>
      <c r="W6" s="98"/>
      <c r="X6" s="98"/>
    </row>
    <row r="7" spans="1:24" x14ac:dyDescent="0.2">
      <c r="A7" s="85" t="s">
        <v>106</v>
      </c>
      <c r="B7" s="4">
        <v>2</v>
      </c>
      <c r="C7" s="84">
        <v>0</v>
      </c>
      <c r="D7" s="84">
        <v>0</v>
      </c>
      <c r="E7" s="84"/>
      <c r="F7" s="84"/>
      <c r="G7" s="84"/>
      <c r="H7" s="84"/>
      <c r="I7" s="4">
        <v>2</v>
      </c>
      <c r="J7" s="4"/>
      <c r="K7" s="4"/>
      <c r="L7" s="84"/>
      <c r="M7" s="84"/>
      <c r="N7" s="4"/>
      <c r="O7" s="84"/>
      <c r="P7" s="84"/>
      <c r="Q7" s="84"/>
      <c r="R7" s="4"/>
      <c r="S7" s="4"/>
      <c r="T7" s="4"/>
      <c r="U7" s="4">
        <v>1</v>
      </c>
      <c r="V7" s="4">
        <v>1</v>
      </c>
      <c r="W7" s="84"/>
      <c r="X7" s="84"/>
    </row>
    <row r="8" spans="1:24" x14ac:dyDescent="0.2">
      <c r="A8" s="167" t="s">
        <v>125</v>
      </c>
      <c r="B8" s="4">
        <v>1</v>
      </c>
      <c r="C8" s="84">
        <v>0</v>
      </c>
      <c r="D8" s="84">
        <v>0</v>
      </c>
      <c r="E8" s="84"/>
      <c r="F8" s="84"/>
      <c r="G8" s="84"/>
      <c r="H8" s="84"/>
      <c r="I8" s="4">
        <v>1</v>
      </c>
      <c r="J8" s="4"/>
      <c r="K8" s="4"/>
      <c r="L8" s="84"/>
      <c r="M8" s="84"/>
      <c r="N8" s="4"/>
      <c r="O8" s="84"/>
      <c r="P8" s="84"/>
      <c r="Q8" s="84"/>
      <c r="R8" s="4"/>
      <c r="S8" s="4"/>
      <c r="T8" s="4"/>
      <c r="U8" s="4">
        <v>1</v>
      </c>
      <c r="V8" s="4">
        <v>1</v>
      </c>
      <c r="W8" s="84"/>
      <c r="X8" s="84"/>
    </row>
    <row r="9" spans="1:24" x14ac:dyDescent="0.2">
      <c r="A9" s="173" t="s">
        <v>157</v>
      </c>
      <c r="B9" s="4"/>
      <c r="C9" s="84"/>
      <c r="D9" s="84"/>
      <c r="E9" s="84"/>
      <c r="F9" s="84"/>
      <c r="G9" s="84"/>
      <c r="H9" s="84"/>
      <c r="I9" s="4"/>
      <c r="J9" s="4"/>
      <c r="K9" s="4"/>
      <c r="L9" s="84"/>
      <c r="M9" s="84"/>
      <c r="N9" s="4"/>
      <c r="O9" s="84"/>
      <c r="P9" s="84"/>
      <c r="Q9" s="84"/>
      <c r="R9" s="4"/>
      <c r="S9" s="4"/>
      <c r="T9" s="4"/>
      <c r="U9" s="4">
        <v>2</v>
      </c>
      <c r="V9" s="4"/>
      <c r="W9" s="84"/>
      <c r="X9" s="84"/>
    </row>
    <row r="10" spans="1:24" x14ac:dyDescent="0.2">
      <c r="A10" s="170" t="s">
        <v>129</v>
      </c>
      <c r="B10" s="15">
        <v>2</v>
      </c>
      <c r="C10" s="15">
        <v>1</v>
      </c>
      <c r="D10" s="15">
        <v>0</v>
      </c>
      <c r="E10" s="15"/>
      <c r="F10" s="15"/>
      <c r="G10" s="15"/>
      <c r="H10" s="15"/>
      <c r="I10" s="15">
        <v>2</v>
      </c>
      <c r="J10" s="15"/>
      <c r="K10" s="15"/>
      <c r="L10" s="15"/>
      <c r="M10" s="15"/>
      <c r="N10" s="15"/>
      <c r="O10" s="10"/>
      <c r="P10" s="10"/>
      <c r="Q10" s="10"/>
      <c r="R10" s="15"/>
      <c r="S10" s="4"/>
      <c r="T10" s="15"/>
      <c r="U10" s="15">
        <v>1</v>
      </c>
      <c r="V10" s="15"/>
      <c r="W10" s="15"/>
      <c r="X10" s="84"/>
    </row>
    <row r="11" spans="1:24" x14ac:dyDescent="0.2">
      <c r="A11" s="88" t="s">
        <v>136</v>
      </c>
      <c r="B11" s="15">
        <v>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0"/>
      <c r="P11" s="10"/>
      <c r="Q11" s="10"/>
      <c r="R11" s="15"/>
      <c r="S11" s="15"/>
      <c r="T11" s="15"/>
      <c r="U11" s="15"/>
      <c r="V11" s="15"/>
      <c r="W11" s="15"/>
      <c r="X11" s="84"/>
    </row>
    <row r="12" spans="1:24" x14ac:dyDescent="0.2">
      <c r="A12" s="93" t="s">
        <v>138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0"/>
      <c r="P12" s="10"/>
      <c r="Q12" s="10"/>
      <c r="R12" s="15"/>
      <c r="S12" s="15"/>
      <c r="T12" s="15"/>
      <c r="U12" s="15">
        <v>3</v>
      </c>
      <c r="V12" s="15">
        <v>3</v>
      </c>
      <c r="W12" s="15"/>
      <c r="X12" s="84"/>
    </row>
    <row r="13" spans="1:24" x14ac:dyDescent="0.2">
      <c r="A13" s="90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0"/>
      <c r="P13" s="10"/>
      <c r="Q13" s="10"/>
      <c r="R13" s="15"/>
      <c r="S13" s="15"/>
      <c r="T13" s="15"/>
      <c r="U13" s="15"/>
      <c r="V13" s="15"/>
      <c r="W13" s="15"/>
      <c r="X13" s="84"/>
    </row>
    <row r="14" spans="1:24" x14ac:dyDescent="0.2">
      <c r="A14" s="88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0"/>
      <c r="P14" s="10"/>
      <c r="Q14" s="10"/>
      <c r="R14" s="15"/>
      <c r="S14" s="15"/>
      <c r="T14" s="15"/>
      <c r="U14" s="15"/>
      <c r="V14" s="15"/>
      <c r="W14" s="15"/>
      <c r="X14" s="84"/>
    </row>
    <row r="15" spans="1:24" x14ac:dyDescent="0.2">
      <c r="A15" s="8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0"/>
      <c r="P15" s="10"/>
      <c r="Q15" s="10"/>
      <c r="R15" s="15"/>
      <c r="S15" s="15"/>
      <c r="T15" s="15"/>
      <c r="U15" s="15"/>
      <c r="V15" s="15"/>
      <c r="W15" s="15"/>
      <c r="X15" s="84"/>
    </row>
    <row r="16" spans="1:24" x14ac:dyDescent="0.2">
      <c r="A16" s="90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0"/>
      <c r="P16" s="10"/>
      <c r="Q16" s="10"/>
      <c r="R16" s="15"/>
      <c r="S16" s="15"/>
      <c r="T16" s="15"/>
      <c r="U16" s="15"/>
      <c r="V16" s="15"/>
      <c r="W16" s="15"/>
      <c r="X16" s="84"/>
    </row>
    <row r="17" spans="1:24" x14ac:dyDescent="0.2">
      <c r="A17" s="8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0"/>
      <c r="P17" s="10"/>
      <c r="Q17" s="10"/>
      <c r="R17" s="15"/>
      <c r="S17" s="15"/>
      <c r="T17" s="15"/>
      <c r="U17" s="15"/>
      <c r="V17" s="15"/>
      <c r="W17" s="15"/>
      <c r="X17" s="84"/>
    </row>
    <row r="18" spans="1:24" x14ac:dyDescent="0.2">
      <c r="A18" s="8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0"/>
      <c r="P18" s="10"/>
      <c r="Q18" s="10"/>
      <c r="R18" s="15"/>
      <c r="S18" s="15"/>
      <c r="T18" s="15"/>
      <c r="U18" s="15"/>
      <c r="V18" s="15"/>
      <c r="W18" s="15"/>
      <c r="X18" s="84"/>
    </row>
    <row r="19" spans="1:24" x14ac:dyDescent="0.2">
      <c r="A19" s="88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0"/>
      <c r="P19" s="10"/>
      <c r="Q19" s="10"/>
      <c r="R19" s="15"/>
      <c r="S19" s="15"/>
      <c r="T19" s="15"/>
      <c r="U19" s="15"/>
      <c r="V19" s="15"/>
      <c r="W19" s="15"/>
      <c r="X19" s="84"/>
    </row>
    <row r="20" spans="1:24" x14ac:dyDescent="0.2">
      <c r="A20" s="88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0"/>
      <c r="P20" s="10"/>
      <c r="Q20" s="10"/>
      <c r="R20" s="15"/>
      <c r="S20" s="15"/>
      <c r="T20" s="15"/>
      <c r="U20" s="15"/>
      <c r="V20" s="15"/>
      <c r="W20" s="15"/>
      <c r="X20" s="84"/>
    </row>
    <row r="21" spans="1:24" x14ac:dyDescent="0.2">
      <c r="A21" s="88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0"/>
      <c r="P21" s="10"/>
      <c r="Q21" s="10"/>
      <c r="R21" s="15"/>
      <c r="S21" s="15"/>
      <c r="T21" s="15"/>
      <c r="U21" s="15"/>
      <c r="V21" s="15"/>
      <c r="W21" s="15"/>
      <c r="X21" s="84"/>
    </row>
    <row r="22" spans="1:24" x14ac:dyDescent="0.2">
      <c r="A22" s="89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0"/>
      <c r="P22" s="10"/>
      <c r="Q22" s="10"/>
      <c r="R22" s="15"/>
      <c r="S22" s="15"/>
      <c r="T22" s="15"/>
      <c r="U22" s="15"/>
      <c r="V22" s="15"/>
      <c r="W22" s="15"/>
      <c r="X22" s="84"/>
    </row>
    <row r="23" spans="1:24" x14ac:dyDescent="0.2">
      <c r="A23" s="93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/>
      <c r="P23" s="21"/>
      <c r="Q23" s="21"/>
      <c r="R23" s="20"/>
      <c r="S23" s="20"/>
      <c r="T23" s="20"/>
      <c r="U23" s="20"/>
      <c r="V23" s="20"/>
      <c r="W23" s="20"/>
      <c r="X23" s="99"/>
    </row>
    <row r="24" spans="1:24" x14ac:dyDescent="0.2">
      <c r="A24" s="88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1"/>
      <c r="P24" s="21"/>
      <c r="Q24" s="21"/>
      <c r="R24" s="20"/>
      <c r="S24" s="20"/>
      <c r="T24" s="20"/>
      <c r="U24" s="20"/>
      <c r="V24" s="20"/>
      <c r="W24" s="20"/>
      <c r="X24" s="99"/>
    </row>
    <row r="25" spans="1:24" x14ac:dyDescent="0.2">
      <c r="A25" s="8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1"/>
      <c r="P25" s="21"/>
      <c r="Q25" s="21"/>
      <c r="R25" s="20"/>
      <c r="S25" s="20"/>
      <c r="T25" s="20"/>
      <c r="U25" s="20"/>
      <c r="V25" s="20"/>
      <c r="W25" s="20"/>
      <c r="X25" s="99"/>
    </row>
    <row r="26" spans="1:24" x14ac:dyDescent="0.2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24"/>
      <c r="P26" s="24"/>
      <c r="Q26" s="24"/>
      <c r="R26" s="69"/>
      <c r="S26" s="69"/>
      <c r="T26" s="69"/>
      <c r="U26" s="69"/>
      <c r="V26" s="69"/>
      <c r="W26" s="69"/>
      <c r="X26" s="100"/>
    </row>
    <row r="27" spans="1:24" x14ac:dyDescent="0.2">
      <c r="A27" s="26" t="s">
        <v>28</v>
      </c>
      <c r="B27" s="26">
        <f t="shared" ref="B27:N27" si="0">SUM(B6:B26)</f>
        <v>7</v>
      </c>
      <c r="C27" s="26">
        <f t="shared" si="0"/>
        <v>1</v>
      </c>
      <c r="D27" s="26">
        <f t="shared" si="0"/>
        <v>0</v>
      </c>
      <c r="E27" s="26">
        <f t="shared" si="0"/>
        <v>0</v>
      </c>
      <c r="F27" s="26">
        <f t="shared" si="0"/>
        <v>0</v>
      </c>
      <c r="G27" s="26">
        <f t="shared" si="0"/>
        <v>0</v>
      </c>
      <c r="H27" s="26">
        <f t="shared" si="0"/>
        <v>0</v>
      </c>
      <c r="I27" s="26">
        <f t="shared" si="0"/>
        <v>5</v>
      </c>
      <c r="J27" s="26">
        <f t="shared" si="0"/>
        <v>0</v>
      </c>
      <c r="K27" s="26">
        <f t="shared" si="0"/>
        <v>0</v>
      </c>
      <c r="L27" s="26">
        <f t="shared" si="0"/>
        <v>0</v>
      </c>
      <c r="M27" s="26">
        <f t="shared" si="0"/>
        <v>0</v>
      </c>
      <c r="N27" s="26">
        <f t="shared" si="0"/>
        <v>0</v>
      </c>
      <c r="O27" s="12">
        <f>(D27+J27+K27+N27)/(B27+J27+K27+M27)</f>
        <v>0</v>
      </c>
      <c r="P27" s="12">
        <f>($D27+$E27+($F27*2)+(G27*3))/$B27</f>
        <v>0</v>
      </c>
      <c r="Q27" s="12">
        <f>D27/B27</f>
        <v>0</v>
      </c>
      <c r="R27" s="26">
        <f>SUM(R6:R26)</f>
        <v>0</v>
      </c>
      <c r="S27" s="26">
        <f>SUM(S6:S26)</f>
        <v>0</v>
      </c>
      <c r="T27" s="26">
        <f>SUM(T6:T26)</f>
        <v>0</v>
      </c>
      <c r="U27" s="26">
        <f>SUM(U6:U26)</f>
        <v>8</v>
      </c>
      <c r="V27" s="26">
        <f>SUM(V6:V26)</f>
        <v>5</v>
      </c>
      <c r="W27" s="12">
        <f>(U27+V27)/(T27+U27+V27)</f>
        <v>1</v>
      </c>
      <c r="X27" s="12">
        <f>(D27-G27)/(B27-I27-G27+M27)</f>
        <v>0</v>
      </c>
    </row>
    <row r="28" spans="1:24" x14ac:dyDescent="0.2">
      <c r="A28" s="95"/>
      <c r="B28" s="94"/>
      <c r="C28" s="95"/>
      <c r="D28" s="95"/>
      <c r="E28" s="95"/>
      <c r="F28" s="95"/>
      <c r="G28" s="95"/>
      <c r="H28" s="95"/>
      <c r="I28" s="94"/>
      <c r="J28" s="94"/>
      <c r="K28" s="94"/>
      <c r="L28" s="95"/>
      <c r="M28" s="95"/>
      <c r="N28" s="94"/>
      <c r="O28" s="95"/>
      <c r="P28" s="95"/>
      <c r="Q28" s="95"/>
      <c r="R28" s="94"/>
      <c r="S28" s="94"/>
      <c r="T28" s="94"/>
      <c r="U28" s="94"/>
      <c r="V28" s="94"/>
      <c r="W28" s="95"/>
      <c r="X28" s="95"/>
    </row>
    <row r="29" spans="1:24" x14ac:dyDescent="0.2">
      <c r="A29" s="95" t="s">
        <v>107</v>
      </c>
      <c r="B29" s="94"/>
      <c r="C29" s="95"/>
      <c r="D29" s="95"/>
      <c r="E29" s="95"/>
      <c r="F29" s="95"/>
      <c r="G29" s="95"/>
      <c r="H29" s="95"/>
      <c r="I29" s="94"/>
      <c r="J29" s="94"/>
      <c r="K29" s="94"/>
      <c r="L29" s="95"/>
      <c r="M29" s="95"/>
      <c r="N29" s="94"/>
      <c r="O29" s="95"/>
      <c r="P29" s="95"/>
      <c r="Q29" s="95"/>
      <c r="R29" s="94"/>
      <c r="S29" s="94"/>
      <c r="T29" s="94"/>
      <c r="U29" s="94"/>
      <c r="V29" s="94"/>
      <c r="W29" s="95"/>
      <c r="X29" s="95"/>
    </row>
    <row r="30" spans="1:24" x14ac:dyDescent="0.2">
      <c r="A30" s="91" t="s">
        <v>77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94"/>
      <c r="S30" s="94"/>
      <c r="T30" s="94"/>
      <c r="U30" s="94"/>
      <c r="V30" s="94"/>
      <c r="W30" s="95"/>
      <c r="X30" s="95"/>
    </row>
    <row r="31" spans="1:24" x14ac:dyDescent="0.2">
      <c r="A31" s="92" t="s">
        <v>74</v>
      </c>
      <c r="B31" s="7" t="s">
        <v>46</v>
      </c>
      <c r="C31" s="7" t="s">
        <v>47</v>
      </c>
      <c r="D31" s="7" t="s">
        <v>48</v>
      </c>
      <c r="E31" s="7" t="s">
        <v>57</v>
      </c>
      <c r="F31" s="7" t="s">
        <v>50</v>
      </c>
      <c r="G31" s="7" t="s">
        <v>3</v>
      </c>
      <c r="H31" s="7" t="s">
        <v>4</v>
      </c>
      <c r="I31" s="7" t="s">
        <v>9</v>
      </c>
      <c r="J31" s="7" t="s">
        <v>10</v>
      </c>
      <c r="K31" s="7" t="s">
        <v>11</v>
      </c>
      <c r="L31" s="7" t="s">
        <v>51</v>
      </c>
      <c r="M31" s="7" t="s">
        <v>52</v>
      </c>
      <c r="N31" s="7" t="s">
        <v>53</v>
      </c>
      <c r="O31" s="7" t="s">
        <v>54</v>
      </c>
      <c r="P31" s="7" t="s">
        <v>2</v>
      </c>
      <c r="Q31" s="7" t="s">
        <v>78</v>
      </c>
      <c r="R31" s="94"/>
      <c r="S31" s="94"/>
      <c r="T31" s="94"/>
      <c r="U31" s="94"/>
      <c r="V31" s="94"/>
      <c r="W31" s="95"/>
      <c r="X31" s="95"/>
    </row>
    <row r="32" spans="1:24" x14ac:dyDescent="0.2">
      <c r="A32" s="85" t="s">
        <v>106</v>
      </c>
      <c r="B32" s="86">
        <v>1</v>
      </c>
      <c r="C32" s="86"/>
      <c r="D32" s="86"/>
      <c r="E32" s="86"/>
      <c r="F32" s="86">
        <v>1</v>
      </c>
      <c r="G32" s="86">
        <v>0</v>
      </c>
      <c r="H32" s="86">
        <v>0</v>
      </c>
      <c r="I32" s="86">
        <v>0</v>
      </c>
      <c r="J32" s="86">
        <v>2</v>
      </c>
      <c r="K32" s="86"/>
      <c r="L32" s="86"/>
      <c r="M32" s="86">
        <v>0</v>
      </c>
      <c r="N32" s="86"/>
      <c r="O32" s="86"/>
      <c r="P32" s="86"/>
      <c r="Q32" s="86">
        <v>21</v>
      </c>
      <c r="R32" s="94"/>
      <c r="S32" s="94"/>
      <c r="T32" s="94"/>
      <c r="U32" s="94"/>
      <c r="V32" s="94"/>
      <c r="W32" s="95"/>
      <c r="X32" s="95"/>
    </row>
    <row r="33" spans="1:24" x14ac:dyDescent="0.2">
      <c r="A33" s="170" t="s">
        <v>127</v>
      </c>
      <c r="B33" s="4">
        <v>1</v>
      </c>
      <c r="C33" s="4"/>
      <c r="D33" s="4">
        <v>1</v>
      </c>
      <c r="E33" s="4"/>
      <c r="F33" s="4">
        <v>2.33</v>
      </c>
      <c r="G33" s="4">
        <v>1</v>
      </c>
      <c r="H33" s="4">
        <v>1</v>
      </c>
      <c r="I33" s="4">
        <v>1</v>
      </c>
      <c r="J33" s="4">
        <v>2</v>
      </c>
      <c r="K33" s="4"/>
      <c r="L33" s="4"/>
      <c r="M33" s="4">
        <v>1</v>
      </c>
      <c r="N33" s="4"/>
      <c r="O33" s="4"/>
      <c r="P33" s="4"/>
      <c r="Q33" s="4">
        <v>29</v>
      </c>
      <c r="R33" s="94"/>
      <c r="S33" s="94"/>
      <c r="T33" s="94"/>
      <c r="U33" s="94"/>
      <c r="V33" s="94"/>
      <c r="W33" s="95"/>
      <c r="X33" s="95"/>
    </row>
    <row r="34" spans="1:24" x14ac:dyDescent="0.2">
      <c r="A34" s="170" t="s">
        <v>129</v>
      </c>
      <c r="B34" s="4">
        <v>1</v>
      </c>
      <c r="C34" s="4"/>
      <c r="D34" s="4"/>
      <c r="E34" s="4"/>
      <c r="F34" s="4">
        <v>1</v>
      </c>
      <c r="G34" s="4">
        <v>0</v>
      </c>
      <c r="H34" s="4">
        <v>0</v>
      </c>
      <c r="I34" s="4">
        <v>1</v>
      </c>
      <c r="J34" s="4">
        <v>0</v>
      </c>
      <c r="K34" s="4">
        <v>1</v>
      </c>
      <c r="L34" s="4"/>
      <c r="M34" s="4"/>
      <c r="N34" s="4"/>
      <c r="O34" s="4"/>
      <c r="P34" s="4">
        <v>4</v>
      </c>
      <c r="Q34" s="4">
        <v>19</v>
      </c>
      <c r="R34" s="94"/>
      <c r="S34" s="94"/>
      <c r="T34" s="94"/>
      <c r="U34" s="94"/>
      <c r="V34" s="94"/>
      <c r="W34" s="95"/>
      <c r="X34" s="95"/>
    </row>
    <row r="35" spans="1:24" x14ac:dyDescent="0.2">
      <c r="A35" s="88" t="s">
        <v>136</v>
      </c>
      <c r="B35" s="4">
        <v>1</v>
      </c>
      <c r="C35" s="4"/>
      <c r="D35" s="4">
        <v>1</v>
      </c>
      <c r="E35" s="4"/>
      <c r="F35" s="4">
        <v>0</v>
      </c>
      <c r="G35" s="4">
        <v>2</v>
      </c>
      <c r="H35" s="4">
        <v>0</v>
      </c>
      <c r="I35" s="4">
        <v>0</v>
      </c>
      <c r="J35" s="4">
        <v>4</v>
      </c>
      <c r="K35" s="4"/>
      <c r="L35" s="4"/>
      <c r="M35" s="4">
        <v>1</v>
      </c>
      <c r="N35" s="4"/>
      <c r="O35" s="4"/>
      <c r="P35" s="4">
        <v>5</v>
      </c>
      <c r="Q35" s="4">
        <v>18</v>
      </c>
      <c r="R35" s="94"/>
      <c r="S35" s="94"/>
      <c r="T35" s="94"/>
      <c r="U35" s="94"/>
      <c r="V35" s="94"/>
      <c r="W35" s="95"/>
      <c r="X35" s="95"/>
    </row>
    <row r="36" spans="1:24" x14ac:dyDescent="0.2">
      <c r="A36" s="8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5"/>
      <c r="R36" s="94"/>
      <c r="S36" s="94"/>
      <c r="T36" s="94"/>
      <c r="U36" s="94"/>
      <c r="V36" s="94"/>
      <c r="W36" s="95"/>
      <c r="X36" s="95"/>
    </row>
    <row r="37" spans="1:24" x14ac:dyDescent="0.2">
      <c r="A37" s="88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94"/>
      <c r="S37" s="94"/>
      <c r="T37" s="94"/>
      <c r="U37" s="94"/>
      <c r="V37" s="94"/>
      <c r="W37" s="95"/>
      <c r="X37" s="95"/>
    </row>
    <row r="38" spans="1:24" x14ac:dyDescent="0.2">
      <c r="A38" s="9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94"/>
      <c r="S38" s="94"/>
      <c r="T38" s="94"/>
      <c r="U38" s="94"/>
      <c r="V38" s="94"/>
      <c r="W38" s="95"/>
      <c r="X38" s="95"/>
    </row>
    <row r="39" spans="1:24" x14ac:dyDescent="0.2">
      <c r="A39" s="8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94"/>
      <c r="S39" s="94"/>
      <c r="T39" s="94"/>
      <c r="U39" s="94"/>
      <c r="V39" s="94"/>
      <c r="W39" s="95"/>
      <c r="X39" s="95"/>
    </row>
    <row r="40" spans="1:24" x14ac:dyDescent="0.2">
      <c r="A40" s="10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94"/>
      <c r="S40" s="94"/>
      <c r="T40" s="94"/>
      <c r="U40" s="94"/>
      <c r="V40" s="94"/>
      <c r="W40" s="95"/>
      <c r="X40" s="95"/>
    </row>
    <row r="41" spans="1:24" x14ac:dyDescent="0.2">
      <c r="A41" s="102"/>
      <c r="B41" s="69"/>
      <c r="C41" s="69"/>
      <c r="D41" s="69"/>
      <c r="E41" s="97"/>
      <c r="F41" s="69"/>
      <c r="G41" s="69"/>
      <c r="H41" s="69"/>
      <c r="I41" s="69"/>
      <c r="J41" s="69"/>
      <c r="K41" s="69"/>
      <c r="L41" s="71"/>
      <c r="M41" s="69"/>
      <c r="N41" s="69"/>
      <c r="O41" s="69"/>
      <c r="P41" s="69"/>
      <c r="Q41" s="69"/>
      <c r="R41" s="94"/>
      <c r="S41" s="94"/>
      <c r="T41" s="94"/>
      <c r="U41" s="94"/>
      <c r="V41" s="94"/>
      <c r="W41" s="95"/>
      <c r="X41" s="95"/>
    </row>
    <row r="42" spans="1:24" x14ac:dyDescent="0.2">
      <c r="A42" s="103" t="s">
        <v>28</v>
      </c>
      <c r="B42" s="26">
        <f t="shared" ref="B42:M42" si="1">SUM(B32:B41)</f>
        <v>4</v>
      </c>
      <c r="C42" s="26">
        <f t="shared" si="1"/>
        <v>0</v>
      </c>
      <c r="D42" s="26">
        <f t="shared" si="1"/>
        <v>2</v>
      </c>
      <c r="E42" s="87">
        <f t="shared" si="1"/>
        <v>0</v>
      </c>
      <c r="F42" s="26">
        <f t="shared" si="1"/>
        <v>4.33</v>
      </c>
      <c r="G42" s="26">
        <f t="shared" si="1"/>
        <v>3</v>
      </c>
      <c r="H42" s="26">
        <f t="shared" si="1"/>
        <v>1</v>
      </c>
      <c r="I42" s="26">
        <f t="shared" si="1"/>
        <v>2</v>
      </c>
      <c r="J42" s="26">
        <f t="shared" si="1"/>
        <v>8</v>
      </c>
      <c r="K42" s="26">
        <f t="shared" si="1"/>
        <v>1</v>
      </c>
      <c r="L42" s="26">
        <f t="shared" si="1"/>
        <v>0</v>
      </c>
      <c r="M42" s="26">
        <f t="shared" si="1"/>
        <v>2</v>
      </c>
      <c r="N42" s="61">
        <f>(M42*7)/F42</f>
        <v>3.2332563510392611</v>
      </c>
      <c r="O42" s="61">
        <f>SUM(H42+J42+K42)/F42</f>
        <v>2.3094688221709005</v>
      </c>
      <c r="P42" s="87"/>
      <c r="Q42" s="26">
        <f>SUM(Q32:Q41)</f>
        <v>87</v>
      </c>
      <c r="R42" s="94"/>
      <c r="S42" s="94"/>
      <c r="T42" s="94"/>
      <c r="U42" s="94"/>
      <c r="V42" s="94"/>
      <c r="W42" s="95"/>
      <c r="X42" s="9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CBBBC-9614-DB42-B093-FBA86E1E526E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3F2BD-CBA0-3248-BE1F-5638D86D61DA}">
  <dimension ref="A3:X40"/>
  <sheetViews>
    <sheetView topLeftCell="A4" workbookViewId="0">
      <selection activeCell="M7" sqref="M7"/>
    </sheetView>
  </sheetViews>
  <sheetFormatPr baseColWidth="10" defaultRowHeight="16" x14ac:dyDescent="0.2"/>
  <cols>
    <col min="1" max="1" width="16.33203125" bestFit="1" customWidth="1"/>
    <col min="2" max="2" width="3.33203125" bestFit="1" customWidth="1"/>
    <col min="3" max="3" width="2.33203125" bestFit="1" customWidth="1"/>
    <col min="4" max="4" width="2.1640625" bestFit="1" customWidth="1"/>
    <col min="5" max="5" width="4.6640625" bestFit="1" customWidth="1"/>
    <col min="6" max="6" width="5.6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4" width="5.6640625" bestFit="1" customWidth="1"/>
    <col min="15" max="15" width="7" bestFit="1" customWidth="1"/>
    <col min="16" max="16" width="8.1640625" bestFit="1" customWidth="1"/>
    <col min="17" max="17" width="4.6640625" bestFit="1" customWidth="1"/>
    <col min="18" max="19" width="3" bestFit="1" customWidth="1"/>
    <col min="20" max="21" width="2.33203125" bestFit="1" customWidth="1"/>
    <col min="22" max="22" width="3.1640625" bestFit="1" customWidth="1"/>
    <col min="23" max="23" width="6.5" bestFit="1" customWidth="1"/>
    <col min="24" max="24" width="5.5" bestFit="1" customWidth="1"/>
  </cols>
  <sheetData>
    <row r="3" spans="1:24" x14ac:dyDescent="0.2">
      <c r="A3" s="104" t="s">
        <v>108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15"/>
      <c r="V3" s="15"/>
      <c r="W3" s="4"/>
      <c r="X3" s="4"/>
    </row>
    <row r="4" spans="1:24" x14ac:dyDescent="0.2">
      <c r="A4" s="84"/>
      <c r="B4" s="4"/>
      <c r="C4" s="4"/>
      <c r="D4" s="4"/>
      <c r="E4" s="7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15"/>
      <c r="V4" s="15"/>
      <c r="W4" s="4"/>
      <c r="X4" s="4"/>
    </row>
    <row r="5" spans="1:24" x14ac:dyDescent="0.2">
      <c r="A5" s="105" t="s">
        <v>74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  <c r="L5" s="7" t="s">
        <v>12</v>
      </c>
      <c r="M5" s="7" t="s">
        <v>13</v>
      </c>
      <c r="N5" s="7" t="s">
        <v>75</v>
      </c>
      <c r="O5" s="7" t="s">
        <v>15</v>
      </c>
      <c r="P5" s="8" t="s">
        <v>16</v>
      </c>
      <c r="Q5" s="7" t="s">
        <v>76</v>
      </c>
      <c r="R5" s="7" t="s">
        <v>18</v>
      </c>
      <c r="S5" s="7" t="s">
        <v>19</v>
      </c>
      <c r="T5" s="7" t="s">
        <v>20</v>
      </c>
      <c r="U5" s="7" t="s">
        <v>21</v>
      </c>
      <c r="V5" s="7" t="s">
        <v>22</v>
      </c>
      <c r="W5" s="8" t="s">
        <v>23</v>
      </c>
      <c r="X5" s="7" t="s">
        <v>24</v>
      </c>
    </row>
    <row r="6" spans="1:24" x14ac:dyDescent="0.2">
      <c r="A6" s="88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15"/>
      <c r="X6" s="4"/>
    </row>
    <row r="7" spans="1:24" x14ac:dyDescent="0.2">
      <c r="A7" s="85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15"/>
      <c r="X7" s="4"/>
    </row>
    <row r="8" spans="1:24" x14ac:dyDescent="0.2">
      <c r="A8" s="93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1"/>
      <c r="P8" s="21"/>
      <c r="Q8" s="21"/>
      <c r="R8" s="20"/>
      <c r="S8" s="20"/>
      <c r="T8" s="20"/>
      <c r="U8" s="20"/>
      <c r="V8" s="20"/>
      <c r="W8" s="20"/>
      <c r="X8" s="115"/>
    </row>
    <row r="9" spans="1:24" x14ac:dyDescent="0.2">
      <c r="A9" s="85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1"/>
      <c r="P9" s="21"/>
      <c r="Q9" s="21"/>
      <c r="R9" s="20"/>
      <c r="S9" s="20"/>
      <c r="T9" s="20"/>
      <c r="U9" s="20"/>
      <c r="V9" s="20"/>
      <c r="W9" s="20"/>
      <c r="X9" s="115"/>
    </row>
    <row r="10" spans="1:24" x14ac:dyDescent="0.2">
      <c r="A10" s="101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1"/>
      <c r="P10" s="21"/>
      <c r="Q10" s="21"/>
      <c r="R10" s="20"/>
      <c r="S10" s="20"/>
      <c r="T10" s="20"/>
      <c r="U10" s="20"/>
      <c r="V10" s="20"/>
      <c r="W10" s="20"/>
      <c r="X10" s="115"/>
    </row>
    <row r="11" spans="1:24" x14ac:dyDescent="0.2">
      <c r="A11" s="102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24"/>
      <c r="P11" s="24"/>
      <c r="Q11" s="24"/>
      <c r="R11" s="69"/>
      <c r="S11" s="69"/>
      <c r="T11" s="69"/>
      <c r="U11" s="69"/>
      <c r="V11" s="69"/>
      <c r="W11" s="69"/>
      <c r="X11" s="111"/>
    </row>
    <row r="12" spans="1:24" x14ac:dyDescent="0.2">
      <c r="A12" s="103" t="s">
        <v>28</v>
      </c>
      <c r="B12" s="26">
        <f t="shared" ref="B12:N12" si="0">SUM(B6:B11)</f>
        <v>0</v>
      </c>
      <c r="C12" s="26">
        <f t="shared" si="0"/>
        <v>0</v>
      </c>
      <c r="D12" s="26">
        <f t="shared" si="0"/>
        <v>0</v>
      </c>
      <c r="E12" s="26">
        <f t="shared" si="0"/>
        <v>0</v>
      </c>
      <c r="F12" s="26">
        <f t="shared" si="0"/>
        <v>0</v>
      </c>
      <c r="G12" s="26">
        <f t="shared" si="0"/>
        <v>0</v>
      </c>
      <c r="H12" s="26">
        <f t="shared" si="0"/>
        <v>0</v>
      </c>
      <c r="I12" s="26">
        <f t="shared" si="0"/>
        <v>0</v>
      </c>
      <c r="J12" s="26">
        <f t="shared" si="0"/>
        <v>0</v>
      </c>
      <c r="K12" s="26">
        <f t="shared" si="0"/>
        <v>0</v>
      </c>
      <c r="L12" s="26">
        <f t="shared" si="0"/>
        <v>0</v>
      </c>
      <c r="M12" s="26">
        <f t="shared" si="0"/>
        <v>0</v>
      </c>
      <c r="N12" s="26">
        <f t="shared" si="0"/>
        <v>0</v>
      </c>
      <c r="O12" s="12" t="e">
        <f>(D12+J12+K12+N12)/(B12+J12+K12+M12)</f>
        <v>#DIV/0!</v>
      </c>
      <c r="P12" s="12" t="e">
        <f>($D12+$E12+($F12*2)+(G12*3))/$B12</f>
        <v>#DIV/0!</v>
      </c>
      <c r="Q12" s="12" t="e">
        <f>D12/B12</f>
        <v>#DIV/0!</v>
      </c>
      <c r="R12" s="26">
        <f>SUM(R6:R11)</f>
        <v>0</v>
      </c>
      <c r="S12" s="26">
        <f>SUM(S6:S11)</f>
        <v>0</v>
      </c>
      <c r="T12" s="26">
        <f>SUM(T6:T11)</f>
        <v>0</v>
      </c>
      <c r="U12" s="26">
        <f>SUM(U6:U11)</f>
        <v>0</v>
      </c>
      <c r="V12" s="26">
        <f>SUM(V6:V11)</f>
        <v>0</v>
      </c>
      <c r="W12" s="12" t="e">
        <f>(U12+V12)/(T12+U12+V12)</f>
        <v>#DIV/0!</v>
      </c>
      <c r="X12" s="12" t="e">
        <f>(D12-G12)/(B12-I12-G12+M12)</f>
        <v>#DIV/0!</v>
      </c>
    </row>
    <row r="14" spans="1:24" x14ac:dyDescent="0.2">
      <c r="A14" s="91" t="s">
        <v>77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4"/>
      <c r="S14" s="4"/>
      <c r="T14" s="4"/>
      <c r="U14" s="4"/>
      <c r="V14" s="4"/>
      <c r="W14" s="4"/>
      <c r="X14" s="4"/>
    </row>
    <row r="15" spans="1:24" x14ac:dyDescent="0.2">
      <c r="A15" s="92" t="s">
        <v>74</v>
      </c>
      <c r="B15" s="7" t="s">
        <v>46</v>
      </c>
      <c r="C15" s="7" t="s">
        <v>47</v>
      </c>
      <c r="D15" s="7" t="s">
        <v>48</v>
      </c>
      <c r="E15" s="7" t="s">
        <v>57</v>
      </c>
      <c r="F15" s="7" t="s">
        <v>50</v>
      </c>
      <c r="G15" s="7" t="s">
        <v>3</v>
      </c>
      <c r="H15" s="7" t="s">
        <v>4</v>
      </c>
      <c r="I15" s="7" t="s">
        <v>9</v>
      </c>
      <c r="J15" s="7" t="s">
        <v>10</v>
      </c>
      <c r="K15" s="7" t="s">
        <v>11</v>
      </c>
      <c r="L15" s="7" t="s">
        <v>51</v>
      </c>
      <c r="M15" s="7" t="s">
        <v>52</v>
      </c>
      <c r="N15" s="7" t="s">
        <v>53</v>
      </c>
      <c r="O15" s="7" t="s">
        <v>54</v>
      </c>
      <c r="P15" s="7" t="s">
        <v>2</v>
      </c>
      <c r="Q15" s="7" t="s">
        <v>78</v>
      </c>
      <c r="R15" s="4"/>
      <c r="S15" s="4"/>
      <c r="T15" s="4"/>
      <c r="U15" s="4"/>
      <c r="V15" s="4"/>
      <c r="W15" s="4"/>
      <c r="X15" s="4"/>
    </row>
    <row r="16" spans="1:24" x14ac:dyDescent="0.2">
      <c r="A16" s="88" t="s">
        <v>106</v>
      </c>
      <c r="B16" s="87">
        <v>1</v>
      </c>
      <c r="C16" s="87"/>
      <c r="D16" s="87"/>
      <c r="E16" s="73"/>
      <c r="F16" s="61">
        <v>0.33</v>
      </c>
      <c r="G16" s="87">
        <v>4</v>
      </c>
      <c r="H16" s="87">
        <v>1</v>
      </c>
      <c r="I16" s="87">
        <v>0</v>
      </c>
      <c r="J16" s="87">
        <v>3</v>
      </c>
      <c r="K16" s="87">
        <v>1</v>
      </c>
      <c r="L16" s="87"/>
      <c r="M16" s="87">
        <v>3</v>
      </c>
      <c r="N16" s="87"/>
      <c r="O16" s="61"/>
      <c r="P16" s="87">
        <v>6</v>
      </c>
      <c r="Q16" s="87">
        <v>21</v>
      </c>
      <c r="R16" s="4"/>
      <c r="S16" s="4"/>
      <c r="T16" s="4"/>
      <c r="U16" s="4"/>
      <c r="V16" s="4"/>
      <c r="W16" s="4"/>
      <c r="X16" s="4"/>
    </row>
    <row r="17" spans="1:24" x14ac:dyDescent="0.2">
      <c r="A17" s="169" t="s">
        <v>125</v>
      </c>
      <c r="B17" s="15">
        <v>1</v>
      </c>
      <c r="C17" s="15"/>
      <c r="D17" s="15"/>
      <c r="E17" s="96"/>
      <c r="F17" s="122">
        <v>1</v>
      </c>
      <c r="G17" s="15">
        <v>1</v>
      </c>
      <c r="H17" s="15">
        <v>0</v>
      </c>
      <c r="I17" s="15">
        <v>1</v>
      </c>
      <c r="J17" s="15">
        <v>3</v>
      </c>
      <c r="K17" s="15">
        <v>1</v>
      </c>
      <c r="L17" s="18"/>
      <c r="M17" s="15">
        <v>1</v>
      </c>
      <c r="N17" s="18"/>
      <c r="O17" s="15"/>
      <c r="P17" s="4">
        <v>6</v>
      </c>
      <c r="Q17" s="4">
        <v>30</v>
      </c>
      <c r="R17" s="4"/>
      <c r="S17" s="4"/>
      <c r="T17" s="4"/>
      <c r="U17" s="4"/>
      <c r="V17" s="4"/>
      <c r="W17" s="4"/>
      <c r="X17" s="4"/>
    </row>
    <row r="18" spans="1:24" x14ac:dyDescent="0.2">
      <c r="A18" s="123"/>
      <c r="B18" s="15"/>
      <c r="C18" s="15"/>
      <c r="D18" s="15"/>
      <c r="E18" s="96"/>
      <c r="F18" s="122"/>
      <c r="G18" s="15"/>
      <c r="H18" s="15"/>
      <c r="I18" s="15"/>
      <c r="J18" s="15"/>
      <c r="K18" s="15"/>
      <c r="L18" s="18"/>
      <c r="M18" s="15"/>
      <c r="N18" s="15"/>
      <c r="O18" s="15"/>
      <c r="P18" s="4"/>
      <c r="Q18" s="4"/>
      <c r="R18" s="4"/>
      <c r="S18" s="4"/>
      <c r="T18" s="4"/>
      <c r="U18" s="4"/>
      <c r="V18" s="4"/>
      <c r="W18" s="4"/>
      <c r="X18" s="4"/>
    </row>
    <row r="19" spans="1:24" x14ac:dyDescent="0.2">
      <c r="A19" s="85"/>
      <c r="B19" s="15"/>
      <c r="C19" s="15"/>
      <c r="D19" s="15"/>
      <c r="E19" s="96"/>
      <c r="F19" s="122"/>
      <c r="G19" s="15"/>
      <c r="H19" s="15"/>
      <c r="I19" s="15"/>
      <c r="J19" s="15"/>
      <c r="K19" s="15"/>
      <c r="L19" s="15"/>
      <c r="M19" s="15"/>
      <c r="N19" s="15"/>
      <c r="O19" s="15"/>
      <c r="P19" s="4"/>
      <c r="Q19" s="4"/>
      <c r="R19" s="4"/>
      <c r="S19" s="4"/>
      <c r="T19" s="4"/>
      <c r="U19" s="4"/>
      <c r="V19" s="4"/>
      <c r="W19" s="4"/>
      <c r="X19" s="4"/>
    </row>
    <row r="20" spans="1:24" x14ac:dyDescent="0.2">
      <c r="A20" s="88"/>
      <c r="B20" s="15"/>
      <c r="C20" s="15"/>
      <c r="D20" s="15"/>
      <c r="E20" s="96"/>
      <c r="F20" s="122"/>
      <c r="G20" s="15"/>
      <c r="H20" s="15"/>
      <c r="I20" s="15"/>
      <c r="J20" s="15"/>
      <c r="K20" s="15"/>
      <c r="L20" s="18"/>
      <c r="M20" s="15"/>
      <c r="N20" s="15"/>
      <c r="O20" s="15"/>
      <c r="P20" s="4"/>
      <c r="Q20" s="4"/>
      <c r="R20" s="4"/>
      <c r="S20" s="4"/>
      <c r="T20" s="4"/>
      <c r="U20" s="4"/>
      <c r="V20" s="4"/>
      <c r="W20" s="4"/>
      <c r="X20" s="4"/>
    </row>
    <row r="21" spans="1:24" x14ac:dyDescent="0.2">
      <c r="A21" s="88"/>
      <c r="B21" s="15"/>
      <c r="C21" s="15"/>
      <c r="D21" s="15"/>
      <c r="E21" s="96"/>
      <c r="F21" s="122"/>
      <c r="G21" s="15"/>
      <c r="H21" s="15"/>
      <c r="I21" s="107"/>
      <c r="J21" s="15"/>
      <c r="K21" s="15"/>
      <c r="L21" s="18"/>
      <c r="M21" s="15"/>
      <c r="N21" s="15"/>
      <c r="O21" s="15"/>
      <c r="P21" s="4"/>
      <c r="Q21" s="4"/>
      <c r="R21" s="4"/>
      <c r="S21" s="4"/>
      <c r="T21" s="4"/>
      <c r="U21" s="4"/>
      <c r="V21" s="4"/>
      <c r="W21" s="4"/>
      <c r="X21" s="4"/>
    </row>
    <row r="22" spans="1:24" x14ac:dyDescent="0.2">
      <c r="A22" s="84"/>
      <c r="B22" s="15"/>
      <c r="C22" s="15"/>
      <c r="D22" s="15"/>
      <c r="E22" s="96"/>
      <c r="F22" s="122"/>
      <c r="G22" s="15"/>
      <c r="H22" s="15"/>
      <c r="I22" s="15"/>
      <c r="J22" s="15"/>
      <c r="K22" s="15"/>
      <c r="L22" s="18"/>
      <c r="M22" s="15"/>
      <c r="N22" s="15"/>
      <c r="O22" s="15"/>
      <c r="P22" s="4"/>
      <c r="Q22" s="4"/>
      <c r="R22" s="4"/>
      <c r="S22" s="4"/>
      <c r="T22" s="4"/>
      <c r="U22" s="4"/>
      <c r="V22" s="4"/>
      <c r="W22" s="4"/>
      <c r="X22" s="4"/>
    </row>
    <row r="23" spans="1:24" x14ac:dyDescent="0.2">
      <c r="A23" s="84"/>
      <c r="B23" s="15"/>
      <c r="C23" s="15"/>
      <c r="D23" s="15"/>
      <c r="E23" s="96"/>
      <c r="F23" s="122"/>
      <c r="G23" s="15"/>
      <c r="H23" s="15"/>
      <c r="I23" s="15"/>
      <c r="J23" s="15"/>
      <c r="K23" s="15"/>
      <c r="L23" s="18"/>
      <c r="M23" s="15"/>
      <c r="N23" s="15"/>
      <c r="O23" s="15"/>
      <c r="P23" s="4"/>
      <c r="Q23" s="4"/>
      <c r="R23" s="4"/>
      <c r="S23" s="4"/>
      <c r="T23" s="4"/>
      <c r="U23" s="4"/>
      <c r="V23" s="4"/>
      <c r="W23" s="4"/>
      <c r="X23" s="4"/>
    </row>
    <row r="24" spans="1:24" x14ac:dyDescent="0.2">
      <c r="A24" s="102"/>
      <c r="B24" s="118"/>
      <c r="C24" s="118"/>
      <c r="D24" s="118"/>
      <c r="E24" s="124"/>
      <c r="F24" s="125"/>
      <c r="G24" s="118"/>
      <c r="H24" s="118"/>
      <c r="I24" s="118"/>
      <c r="J24" s="118"/>
      <c r="K24" s="118"/>
      <c r="L24" s="126"/>
      <c r="M24" s="118"/>
      <c r="N24" s="118"/>
      <c r="O24" s="118"/>
      <c r="P24" s="111"/>
      <c r="Q24" s="111"/>
      <c r="R24" s="4"/>
      <c r="S24" s="4"/>
      <c r="T24" s="4"/>
      <c r="U24" s="4"/>
      <c r="V24" s="4"/>
      <c r="W24" s="4"/>
      <c r="X24" s="4"/>
    </row>
    <row r="25" spans="1:24" x14ac:dyDescent="0.2">
      <c r="A25" s="103" t="s">
        <v>28</v>
      </c>
      <c r="B25" s="26">
        <f t="shared" ref="B25:M25" si="1">SUM(B16:B24)</f>
        <v>2</v>
      </c>
      <c r="C25" s="26">
        <f t="shared" si="1"/>
        <v>0</v>
      </c>
      <c r="D25" s="26">
        <f t="shared" si="1"/>
        <v>0</v>
      </c>
      <c r="E25" s="61">
        <f t="shared" si="1"/>
        <v>0</v>
      </c>
      <c r="F25" s="61">
        <f t="shared" si="1"/>
        <v>1.33</v>
      </c>
      <c r="G25" s="26">
        <f t="shared" si="1"/>
        <v>5</v>
      </c>
      <c r="H25" s="26">
        <f t="shared" si="1"/>
        <v>1</v>
      </c>
      <c r="I25" s="26">
        <f t="shared" si="1"/>
        <v>1</v>
      </c>
      <c r="J25" s="26">
        <f t="shared" si="1"/>
        <v>6</v>
      </c>
      <c r="K25" s="26">
        <f t="shared" si="1"/>
        <v>2</v>
      </c>
      <c r="L25" s="87">
        <f t="shared" si="1"/>
        <v>0</v>
      </c>
      <c r="M25" s="26">
        <f t="shared" si="1"/>
        <v>4</v>
      </c>
      <c r="N25" s="61">
        <f>(M25*7)/F25</f>
        <v>21.052631578947366</v>
      </c>
      <c r="O25" s="61">
        <f>SUM(H25+J25+K25)/F25</f>
        <v>6.7669172932330826</v>
      </c>
      <c r="P25" s="26">
        <f>SUM(P16:P24)</f>
        <v>12</v>
      </c>
      <c r="Q25" s="26">
        <f>SUM(Q16:Q24)</f>
        <v>51</v>
      </c>
      <c r="R25" s="4"/>
      <c r="S25" s="4"/>
      <c r="T25" s="4"/>
      <c r="U25" s="4"/>
      <c r="V25" s="4"/>
      <c r="W25" s="4"/>
      <c r="X25" s="4"/>
    </row>
    <row r="28" spans="1:24" x14ac:dyDescent="0.2">
      <c r="A28" t="s">
        <v>111</v>
      </c>
    </row>
    <row r="29" spans="1:24" x14ac:dyDescent="0.2">
      <c r="A29" s="91" t="s">
        <v>77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4"/>
      <c r="S29" s="4"/>
      <c r="T29" s="4"/>
      <c r="U29" s="4"/>
      <c r="V29" s="4"/>
      <c r="W29" s="4"/>
      <c r="X29" s="4"/>
    </row>
    <row r="30" spans="1:24" x14ac:dyDescent="0.2">
      <c r="A30" s="92" t="s">
        <v>74</v>
      </c>
      <c r="B30" s="7" t="s">
        <v>46</v>
      </c>
      <c r="C30" s="7" t="s">
        <v>47</v>
      </c>
      <c r="D30" s="7" t="s">
        <v>48</v>
      </c>
      <c r="E30" s="7" t="s">
        <v>57</v>
      </c>
      <c r="F30" s="7" t="s">
        <v>50</v>
      </c>
      <c r="G30" s="7" t="s">
        <v>3</v>
      </c>
      <c r="H30" s="7" t="s">
        <v>4</v>
      </c>
      <c r="I30" s="7" t="s">
        <v>9</v>
      </c>
      <c r="J30" s="7" t="s">
        <v>10</v>
      </c>
      <c r="K30" s="7" t="s">
        <v>11</v>
      </c>
      <c r="L30" s="7" t="s">
        <v>51</v>
      </c>
      <c r="M30" s="7" t="s">
        <v>52</v>
      </c>
      <c r="N30" s="7" t="s">
        <v>53</v>
      </c>
      <c r="O30" s="7" t="s">
        <v>54</v>
      </c>
      <c r="P30" s="7" t="s">
        <v>2</v>
      </c>
      <c r="Q30" s="7" t="s">
        <v>78</v>
      </c>
      <c r="R30" s="4"/>
      <c r="S30" s="4"/>
      <c r="T30" s="4"/>
      <c r="U30" s="4"/>
      <c r="V30" s="4"/>
      <c r="W30" s="4"/>
      <c r="X30" s="4"/>
    </row>
    <row r="31" spans="1:24" x14ac:dyDescent="0.2">
      <c r="A31" s="88" t="s">
        <v>109</v>
      </c>
      <c r="B31" s="87">
        <v>1</v>
      </c>
      <c r="C31" s="87"/>
      <c r="D31" s="87"/>
      <c r="E31" s="73"/>
      <c r="F31" s="61">
        <v>1.67</v>
      </c>
      <c r="G31" s="87">
        <v>1</v>
      </c>
      <c r="H31" s="87">
        <v>2</v>
      </c>
      <c r="I31" s="87">
        <v>2</v>
      </c>
      <c r="J31" s="87">
        <v>0</v>
      </c>
      <c r="K31" s="87">
        <v>2</v>
      </c>
      <c r="L31" s="87"/>
      <c r="M31" s="87">
        <v>1</v>
      </c>
      <c r="N31" s="87"/>
      <c r="O31" s="61"/>
      <c r="P31" s="87"/>
      <c r="Q31" s="87">
        <v>31</v>
      </c>
      <c r="R31" s="4"/>
      <c r="S31" s="4"/>
      <c r="T31" s="4"/>
      <c r="U31" s="4"/>
      <c r="V31" s="4"/>
      <c r="W31" s="4"/>
      <c r="X31" s="4"/>
    </row>
    <row r="32" spans="1:24" x14ac:dyDescent="0.2">
      <c r="A32" s="167" t="s">
        <v>116</v>
      </c>
      <c r="B32" s="15">
        <v>1</v>
      </c>
      <c r="C32" s="15">
        <v>1</v>
      </c>
      <c r="D32" s="15"/>
      <c r="E32" s="96"/>
      <c r="F32" s="18">
        <v>2.67</v>
      </c>
      <c r="G32" s="15">
        <v>0</v>
      </c>
      <c r="H32" s="15">
        <v>1</v>
      </c>
      <c r="I32" s="15">
        <v>3</v>
      </c>
      <c r="J32" s="15">
        <v>0</v>
      </c>
      <c r="K32" s="15">
        <v>1</v>
      </c>
      <c r="L32" s="18"/>
      <c r="M32" s="15">
        <v>0</v>
      </c>
      <c r="N32" s="18"/>
      <c r="O32" s="15"/>
      <c r="P32" s="4"/>
      <c r="Q32" s="4">
        <v>38</v>
      </c>
      <c r="R32" s="4"/>
      <c r="S32" s="4"/>
      <c r="T32" s="4"/>
      <c r="U32" s="4"/>
      <c r="V32" s="4"/>
      <c r="W32" s="4"/>
      <c r="X32" s="4"/>
    </row>
    <row r="33" spans="1:24" x14ac:dyDescent="0.2">
      <c r="A33" s="167" t="s">
        <v>120</v>
      </c>
      <c r="B33" s="15">
        <v>1</v>
      </c>
      <c r="C33" s="15"/>
      <c r="D33" s="15">
        <v>1</v>
      </c>
      <c r="E33" s="96"/>
      <c r="F33" s="18">
        <v>6</v>
      </c>
      <c r="G33" s="15">
        <v>2</v>
      </c>
      <c r="H33" s="15">
        <v>2</v>
      </c>
      <c r="I33" s="15">
        <v>0</v>
      </c>
      <c r="J33" s="15">
        <v>1</v>
      </c>
      <c r="K33" s="15">
        <v>2</v>
      </c>
      <c r="L33" s="18"/>
      <c r="M33" s="15">
        <v>2</v>
      </c>
      <c r="N33" s="15"/>
      <c r="O33" s="15"/>
      <c r="P33" s="4">
        <v>23</v>
      </c>
      <c r="Q33" s="4">
        <v>58</v>
      </c>
      <c r="R33" s="4"/>
      <c r="S33" s="4"/>
      <c r="T33" s="4"/>
      <c r="U33" s="4"/>
      <c r="V33" s="4"/>
      <c r="W33" s="4"/>
      <c r="X33" s="4"/>
    </row>
    <row r="34" spans="1:24" x14ac:dyDescent="0.2">
      <c r="A34" s="85"/>
      <c r="B34" s="15"/>
      <c r="C34" s="15"/>
      <c r="D34" s="15"/>
      <c r="E34" s="96"/>
      <c r="F34" s="18"/>
      <c r="G34" s="15"/>
      <c r="H34" s="15"/>
      <c r="I34" s="15"/>
      <c r="J34" s="15"/>
      <c r="K34" s="15"/>
      <c r="L34" s="15"/>
      <c r="M34" s="15"/>
      <c r="N34" s="15"/>
      <c r="O34" s="15"/>
      <c r="P34" s="4"/>
      <c r="Q34" s="4"/>
      <c r="R34" s="4"/>
      <c r="S34" s="4"/>
      <c r="T34" s="4"/>
      <c r="U34" s="4"/>
      <c r="V34" s="4"/>
      <c r="W34" s="4"/>
      <c r="X34" s="4"/>
    </row>
    <row r="35" spans="1:24" x14ac:dyDescent="0.2">
      <c r="A35" s="88"/>
      <c r="B35" s="15"/>
      <c r="C35" s="15"/>
      <c r="D35" s="15"/>
      <c r="E35" s="96"/>
      <c r="F35" s="18"/>
      <c r="G35" s="15"/>
      <c r="H35" s="15"/>
      <c r="I35" s="15"/>
      <c r="J35" s="15"/>
      <c r="K35" s="15"/>
      <c r="L35" s="18"/>
      <c r="M35" s="15"/>
      <c r="N35" s="15"/>
      <c r="O35" s="15"/>
      <c r="P35" s="4"/>
      <c r="Q35" s="4"/>
      <c r="R35" s="4"/>
      <c r="S35" s="4"/>
      <c r="T35" s="4"/>
      <c r="U35" s="4"/>
      <c r="V35" s="4"/>
      <c r="W35" s="4"/>
      <c r="X35" s="4"/>
    </row>
    <row r="36" spans="1:24" x14ac:dyDescent="0.2">
      <c r="A36" s="88"/>
      <c r="B36" s="15"/>
      <c r="C36" s="15"/>
      <c r="D36" s="15"/>
      <c r="E36" s="96"/>
      <c r="F36" s="18"/>
      <c r="G36" s="15"/>
      <c r="H36" s="15"/>
      <c r="I36" s="107"/>
      <c r="J36" s="15"/>
      <c r="K36" s="15"/>
      <c r="L36" s="18"/>
      <c r="M36" s="15"/>
      <c r="N36" s="15"/>
      <c r="O36" s="15"/>
      <c r="P36" s="4"/>
      <c r="Q36" s="4"/>
      <c r="R36" s="4"/>
      <c r="S36" s="4"/>
      <c r="T36" s="4"/>
      <c r="U36" s="4"/>
      <c r="V36" s="4"/>
      <c r="W36" s="4"/>
      <c r="X36" s="4"/>
    </row>
    <row r="37" spans="1:24" x14ac:dyDescent="0.2">
      <c r="A37" s="84"/>
      <c r="B37" s="15"/>
      <c r="C37" s="15"/>
      <c r="D37" s="15"/>
      <c r="E37" s="96"/>
      <c r="F37" s="18"/>
      <c r="G37" s="15"/>
      <c r="H37" s="15"/>
      <c r="I37" s="15"/>
      <c r="J37" s="15"/>
      <c r="K37" s="15"/>
      <c r="L37" s="18"/>
      <c r="M37" s="15"/>
      <c r="N37" s="15"/>
      <c r="O37" s="15"/>
      <c r="P37" s="4"/>
      <c r="Q37" s="4"/>
      <c r="R37" s="4"/>
      <c r="S37" s="4"/>
      <c r="T37" s="4"/>
      <c r="U37" s="4"/>
      <c r="V37" s="4"/>
      <c r="W37" s="4"/>
      <c r="X37" s="4"/>
    </row>
    <row r="38" spans="1:24" x14ac:dyDescent="0.2">
      <c r="A38" s="84"/>
      <c r="B38" s="15"/>
      <c r="C38" s="15"/>
      <c r="D38" s="15"/>
      <c r="E38" s="96"/>
      <c r="F38" s="18"/>
      <c r="G38" s="15"/>
      <c r="H38" s="15"/>
      <c r="I38" s="15"/>
      <c r="J38" s="15"/>
      <c r="K38" s="15"/>
      <c r="L38" s="18"/>
      <c r="M38" s="15"/>
      <c r="N38" s="15"/>
      <c r="O38" s="15"/>
      <c r="P38" s="4"/>
      <c r="Q38" s="4"/>
      <c r="R38" s="4"/>
      <c r="S38" s="4"/>
      <c r="T38" s="4"/>
      <c r="U38" s="4"/>
      <c r="V38" s="4"/>
      <c r="W38" s="4"/>
      <c r="X38" s="4"/>
    </row>
    <row r="39" spans="1:24" x14ac:dyDescent="0.2">
      <c r="A39" s="102"/>
      <c r="B39" s="118"/>
      <c r="C39" s="118"/>
      <c r="D39" s="118"/>
      <c r="E39" s="124"/>
      <c r="F39" s="126"/>
      <c r="G39" s="118"/>
      <c r="H39" s="118"/>
      <c r="I39" s="118"/>
      <c r="J39" s="118"/>
      <c r="K39" s="118"/>
      <c r="L39" s="126"/>
      <c r="M39" s="118"/>
      <c r="N39" s="118"/>
      <c r="O39" s="118"/>
      <c r="P39" s="111"/>
      <c r="Q39" s="111"/>
      <c r="R39" s="4"/>
      <c r="S39" s="4"/>
      <c r="T39" s="4"/>
      <c r="U39" s="4"/>
      <c r="V39" s="4"/>
      <c r="W39" s="4"/>
      <c r="X39" s="4"/>
    </row>
    <row r="40" spans="1:24" x14ac:dyDescent="0.2">
      <c r="A40" s="103" t="s">
        <v>28</v>
      </c>
      <c r="B40" s="26">
        <f t="shared" ref="B40:M40" si="2">SUM(B31:B39)</f>
        <v>3</v>
      </c>
      <c r="C40" s="26">
        <f t="shared" si="2"/>
        <v>1</v>
      </c>
      <c r="D40" s="26">
        <f t="shared" si="2"/>
        <v>1</v>
      </c>
      <c r="E40" s="61">
        <f t="shared" si="2"/>
        <v>0</v>
      </c>
      <c r="F40" s="61">
        <f t="shared" si="2"/>
        <v>10.34</v>
      </c>
      <c r="G40" s="26">
        <f t="shared" si="2"/>
        <v>3</v>
      </c>
      <c r="H40" s="26">
        <f t="shared" si="2"/>
        <v>5</v>
      </c>
      <c r="I40" s="26">
        <f t="shared" si="2"/>
        <v>5</v>
      </c>
      <c r="J40" s="26">
        <f t="shared" si="2"/>
        <v>1</v>
      </c>
      <c r="K40" s="26">
        <f t="shared" si="2"/>
        <v>5</v>
      </c>
      <c r="L40" s="87">
        <f t="shared" si="2"/>
        <v>0</v>
      </c>
      <c r="M40" s="26">
        <f t="shared" si="2"/>
        <v>3</v>
      </c>
      <c r="N40" s="61">
        <f>(M40*7)/F40</f>
        <v>2.0309477756286269</v>
      </c>
      <c r="O40" s="61">
        <f>SUM(H40+J40+K40)/F40</f>
        <v>1.0638297872340425</v>
      </c>
      <c r="P40" s="26">
        <f>SUM(P31:P39)</f>
        <v>23</v>
      </c>
      <c r="Q40" s="26">
        <f>SUM(Q31:Q39)</f>
        <v>127</v>
      </c>
      <c r="R40" s="4"/>
      <c r="S40" s="4"/>
      <c r="T40" s="4"/>
      <c r="U40" s="4"/>
      <c r="V40" s="4"/>
      <c r="W40" s="4"/>
      <c r="X40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1B97-C591-C549-8B88-2C677F153125}">
  <dimension ref="A1:W70"/>
  <sheetViews>
    <sheetView topLeftCell="A19" workbookViewId="0">
      <selection activeCell="N30" sqref="N30"/>
    </sheetView>
  </sheetViews>
  <sheetFormatPr baseColWidth="10" defaultRowHeight="16" x14ac:dyDescent="0.2"/>
  <cols>
    <col min="1" max="1" width="13.83203125" bestFit="1" customWidth="1"/>
    <col min="2" max="2" width="3.33203125" bestFit="1" customWidth="1"/>
    <col min="3" max="3" width="2.6640625" bestFit="1" customWidth="1"/>
    <col min="4" max="4" width="2.33203125" bestFit="1" customWidth="1"/>
    <col min="5" max="6" width="4.6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5" width="7" bestFit="1" customWidth="1"/>
    <col min="16" max="16" width="8.1640625" bestFit="1" customWidth="1"/>
    <col min="17" max="17" width="4.6640625" bestFit="1" customWidth="1"/>
    <col min="18" max="19" width="3" bestFit="1" customWidth="1"/>
    <col min="20" max="20" width="2.1640625" bestFit="1" customWidth="1"/>
    <col min="21" max="21" width="2.33203125" bestFit="1" customWidth="1"/>
    <col min="22" max="22" width="3.1640625" bestFit="1" customWidth="1"/>
    <col min="23" max="23" width="7" bestFit="1" customWidth="1"/>
  </cols>
  <sheetData>
    <row r="1" spans="1:23" x14ac:dyDescent="0.2">
      <c r="A1" s="84" t="s">
        <v>97</v>
      </c>
      <c r="B1" s="4"/>
      <c r="C1" s="4"/>
      <c r="D1" s="4"/>
      <c r="E1" s="7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15"/>
      <c r="V1" s="15"/>
      <c r="W1" s="4"/>
    </row>
    <row r="2" spans="1:23" x14ac:dyDescent="0.2">
      <c r="A2" s="105" t="s">
        <v>74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75</v>
      </c>
      <c r="O2" s="7" t="s">
        <v>15</v>
      </c>
      <c r="P2" s="8" t="s">
        <v>16</v>
      </c>
      <c r="Q2" s="7" t="s">
        <v>76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8" t="s">
        <v>23</v>
      </c>
    </row>
    <row r="3" spans="1:23" x14ac:dyDescent="0.2">
      <c r="A3" s="85" t="s">
        <v>95</v>
      </c>
      <c r="B3" s="86">
        <v>0</v>
      </c>
      <c r="C3" s="86">
        <v>1</v>
      </c>
      <c r="D3" s="86">
        <v>0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>
        <v>1</v>
      </c>
      <c r="S3" s="86"/>
      <c r="T3" s="86"/>
      <c r="U3" s="86"/>
      <c r="V3" s="86"/>
      <c r="W3" s="86"/>
    </row>
    <row r="4" spans="1:23" x14ac:dyDescent="0.2">
      <c r="A4" s="85" t="s">
        <v>101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>
        <v>1</v>
      </c>
      <c r="S4" s="4">
        <v>1</v>
      </c>
      <c r="T4" s="4"/>
      <c r="U4" s="4"/>
      <c r="V4" s="4"/>
      <c r="W4" s="4"/>
    </row>
    <row r="5" spans="1:23" x14ac:dyDescent="0.2">
      <c r="A5" s="167" t="s">
        <v>109</v>
      </c>
      <c r="B5" s="4">
        <v>3</v>
      </c>
      <c r="C5" s="4">
        <v>0</v>
      </c>
      <c r="D5" s="4">
        <v>1</v>
      </c>
      <c r="E5" s="4"/>
      <c r="F5" s="4"/>
      <c r="G5" s="4"/>
      <c r="H5" s="4"/>
      <c r="I5" s="4">
        <v>1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>
        <v>1</v>
      </c>
      <c r="V5" s="4"/>
      <c r="W5" s="4"/>
    </row>
    <row r="6" spans="1:23" x14ac:dyDescent="0.2">
      <c r="A6" s="167" t="s">
        <v>120</v>
      </c>
      <c r="B6" s="26">
        <v>3</v>
      </c>
      <c r="C6" s="26">
        <v>0</v>
      </c>
      <c r="D6" s="26">
        <v>0</v>
      </c>
      <c r="E6" s="26"/>
      <c r="F6" s="4"/>
      <c r="G6" s="4"/>
      <c r="H6" s="4"/>
      <c r="I6" s="4">
        <v>2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>
        <v>1</v>
      </c>
      <c r="V6" s="4">
        <v>2</v>
      </c>
      <c r="W6" s="4"/>
    </row>
    <row r="7" spans="1:23" x14ac:dyDescent="0.2">
      <c r="A7" s="167" t="s">
        <v>125</v>
      </c>
      <c r="B7" s="4">
        <v>1</v>
      </c>
      <c r="C7" s="4">
        <v>0</v>
      </c>
      <c r="D7" s="4">
        <v>0</v>
      </c>
      <c r="E7" s="4"/>
      <c r="F7" s="4"/>
      <c r="G7" s="4"/>
      <c r="H7" s="4"/>
      <c r="I7" s="4"/>
      <c r="J7" s="4"/>
      <c r="K7" s="4"/>
      <c r="L7" s="4"/>
      <c r="M7" s="4"/>
      <c r="N7" s="4">
        <v>1</v>
      </c>
      <c r="O7" s="4"/>
      <c r="P7" s="4"/>
      <c r="Q7" s="4"/>
      <c r="R7" s="4"/>
      <c r="S7" s="4"/>
      <c r="T7" s="4"/>
      <c r="U7" s="4"/>
      <c r="V7" s="4"/>
      <c r="W7" s="4"/>
    </row>
    <row r="8" spans="1:23" x14ac:dyDescent="0.2">
      <c r="A8" s="172" t="s">
        <v>92</v>
      </c>
      <c r="B8" s="4">
        <v>4</v>
      </c>
      <c r="C8" s="4">
        <v>1</v>
      </c>
      <c r="D8" s="4">
        <v>2</v>
      </c>
      <c r="E8" s="4"/>
      <c r="F8" s="4"/>
      <c r="G8" s="4"/>
      <c r="H8" s="4">
        <v>1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>
        <v>1</v>
      </c>
      <c r="V8" s="4">
        <v>2</v>
      </c>
      <c r="W8" s="4"/>
    </row>
    <row r="9" spans="1:23" x14ac:dyDescent="0.2">
      <c r="A9" s="172" t="s">
        <v>128</v>
      </c>
      <c r="B9" s="4">
        <v>3</v>
      </c>
      <c r="C9" s="4">
        <v>1</v>
      </c>
      <c r="D9" s="4">
        <v>0</v>
      </c>
      <c r="E9" s="4"/>
      <c r="F9" s="4"/>
      <c r="G9" s="4"/>
      <c r="H9" s="4"/>
      <c r="I9" s="4">
        <v>1</v>
      </c>
      <c r="J9" s="4"/>
      <c r="K9" s="4"/>
      <c r="L9" s="4"/>
      <c r="M9" s="4"/>
      <c r="N9" s="4"/>
      <c r="O9" s="4"/>
      <c r="P9" s="4"/>
      <c r="Q9" s="4"/>
      <c r="R9" s="4"/>
      <c r="S9" s="4"/>
      <c r="T9" s="4">
        <v>1</v>
      </c>
      <c r="U9" s="4">
        <v>2</v>
      </c>
      <c r="V9" s="4">
        <v>1</v>
      </c>
      <c r="W9" s="4"/>
    </row>
    <row r="10" spans="1:23" x14ac:dyDescent="0.2">
      <c r="A10" s="179" t="s">
        <v>141</v>
      </c>
      <c r="B10" s="4">
        <v>0</v>
      </c>
      <c r="C10" s="4">
        <v>0</v>
      </c>
      <c r="D10" s="4"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>
        <v>1</v>
      </c>
      <c r="S10" s="4"/>
      <c r="T10" s="4"/>
      <c r="U10" s="4"/>
      <c r="V10" s="4"/>
      <c r="W10" s="4"/>
    </row>
    <row r="11" spans="1:23" x14ac:dyDescent="0.2">
      <c r="A11" s="8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x14ac:dyDescent="0.2">
      <c r="A12" s="8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x14ac:dyDescent="0.2">
      <c r="A13" s="8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x14ac:dyDescent="0.2">
      <c r="A14" s="8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x14ac:dyDescent="0.2">
      <c r="A15" s="8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x14ac:dyDescent="0.2">
      <c r="A16" s="8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x14ac:dyDescent="0.2">
      <c r="A17" s="8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2">
      <c r="A18" s="8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2">
      <c r="A19" s="8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x14ac:dyDescent="0.2">
      <c r="A20" s="8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2">
      <c r="A21" s="8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x14ac:dyDescent="0.2">
      <c r="A22" s="8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x14ac:dyDescent="0.2">
      <c r="A23" s="8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x14ac:dyDescent="0.2">
      <c r="A24" s="102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24"/>
      <c r="P24" s="24"/>
      <c r="Q24" s="24"/>
      <c r="R24" s="69"/>
      <c r="S24" s="69"/>
      <c r="T24" s="69"/>
      <c r="U24" s="69"/>
      <c r="V24" s="69"/>
      <c r="W24" s="69"/>
    </row>
    <row r="25" spans="1:23" x14ac:dyDescent="0.2">
      <c r="A25" s="103" t="s">
        <v>28</v>
      </c>
      <c r="B25" s="26">
        <f>SUM(B3:B24)</f>
        <v>14</v>
      </c>
      <c r="C25" s="26">
        <f>SUM(C3:C24)</f>
        <v>3</v>
      </c>
      <c r="D25" s="26">
        <f>SUM(D3:D24)</f>
        <v>3</v>
      </c>
      <c r="E25" s="26">
        <f t="shared" ref="E25:N25" si="0">SUM(E3:E24)</f>
        <v>0</v>
      </c>
      <c r="F25" s="26">
        <f t="shared" si="0"/>
        <v>0</v>
      </c>
      <c r="G25" s="26">
        <f t="shared" si="0"/>
        <v>0</v>
      </c>
      <c r="H25" s="26">
        <f t="shared" si="0"/>
        <v>1</v>
      </c>
      <c r="I25" s="26">
        <f t="shared" si="0"/>
        <v>4</v>
      </c>
      <c r="J25" s="26">
        <f t="shared" si="0"/>
        <v>0</v>
      </c>
      <c r="K25" s="26">
        <f t="shared" si="0"/>
        <v>0</v>
      </c>
      <c r="L25" s="26">
        <f t="shared" si="0"/>
        <v>0</v>
      </c>
      <c r="M25" s="26">
        <f t="shared" si="0"/>
        <v>0</v>
      </c>
      <c r="N25" s="26">
        <f t="shared" si="0"/>
        <v>1</v>
      </c>
      <c r="O25" s="12">
        <f>(D25+J25+K25+N25)/(B25+J25+K25)</f>
        <v>0.2857142857142857</v>
      </c>
      <c r="P25" s="12">
        <f>($D25+$E25+($F25*2)+(G25*3))/$B25</f>
        <v>0.21428571428571427</v>
      </c>
      <c r="Q25" s="12">
        <f>D25/B25</f>
        <v>0.21428571428571427</v>
      </c>
      <c r="R25" s="26">
        <f>SUM(R3:R24)</f>
        <v>3</v>
      </c>
      <c r="S25" s="26">
        <f>SUM(S3:S24)</f>
        <v>1</v>
      </c>
      <c r="T25" s="26">
        <f>SUM(T3:T24)</f>
        <v>1</v>
      </c>
      <c r="U25" s="26">
        <f>SUM(U3:U24)</f>
        <v>5</v>
      </c>
      <c r="V25" s="26">
        <f>SUM(V3:V24)</f>
        <v>5</v>
      </c>
      <c r="W25" s="12">
        <f>(U25+V25)/(T25+U25+V25)</f>
        <v>0.90909090909090906</v>
      </c>
    </row>
    <row r="26" spans="1:23" x14ac:dyDescent="0.2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</row>
    <row r="27" spans="1:23" x14ac:dyDescent="0.2">
      <c r="A27" s="199"/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4"/>
      <c r="V27" s="4"/>
      <c r="W27" s="4"/>
    </row>
    <row r="28" spans="1:23" x14ac:dyDescent="0.2">
      <c r="A28" s="91" t="s">
        <v>77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4"/>
      <c r="V28" s="4"/>
      <c r="W28" s="4"/>
    </row>
    <row r="29" spans="1:23" x14ac:dyDescent="0.2">
      <c r="A29" s="92" t="s">
        <v>74</v>
      </c>
      <c r="B29" s="7" t="s">
        <v>46</v>
      </c>
      <c r="C29" s="7" t="s">
        <v>47</v>
      </c>
      <c r="D29" s="7" t="s">
        <v>48</v>
      </c>
      <c r="E29" s="7" t="s">
        <v>57</v>
      </c>
      <c r="F29" s="7" t="s">
        <v>50</v>
      </c>
      <c r="G29" s="7" t="s">
        <v>3</v>
      </c>
      <c r="H29" s="7" t="s">
        <v>4</v>
      </c>
      <c r="I29" s="7" t="s">
        <v>9</v>
      </c>
      <c r="J29" s="7" t="s">
        <v>10</v>
      </c>
      <c r="K29" s="7" t="s">
        <v>11</v>
      </c>
      <c r="L29" s="7" t="s">
        <v>51</v>
      </c>
      <c r="M29" s="7" t="s">
        <v>52</v>
      </c>
      <c r="N29" s="7" t="s">
        <v>53</v>
      </c>
      <c r="O29" s="7" t="s">
        <v>54</v>
      </c>
      <c r="P29" s="7" t="s">
        <v>2</v>
      </c>
      <c r="Q29" s="7" t="s">
        <v>78</v>
      </c>
      <c r="R29" s="7"/>
      <c r="S29" s="7"/>
      <c r="T29" s="69"/>
      <c r="U29" s="7" t="s">
        <v>20</v>
      </c>
      <c r="V29" s="109" t="s">
        <v>21</v>
      </c>
      <c r="W29" s="109" t="s">
        <v>22</v>
      </c>
    </row>
    <row r="30" spans="1:23" x14ac:dyDescent="0.2">
      <c r="A30" s="8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1:23" x14ac:dyDescent="0.2">
      <c r="A31" s="85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1:23" x14ac:dyDescent="0.2">
      <c r="A32" s="85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 x14ac:dyDescent="0.2">
      <c r="A33" s="88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1:23" x14ac:dyDescent="0.2">
      <c r="A34" s="88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 x14ac:dyDescent="0.2">
      <c r="A35" s="88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x14ac:dyDescent="0.2">
      <c r="A36" s="88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 x14ac:dyDescent="0.2">
      <c r="A37" s="85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1:23" x14ac:dyDescent="0.2">
      <c r="A38" s="85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1:23" x14ac:dyDescent="0.2">
      <c r="A39" s="90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x14ac:dyDescent="0.2">
      <c r="A40" s="8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x14ac:dyDescent="0.2">
      <c r="A41" s="88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x14ac:dyDescent="0.2">
      <c r="A42" s="102"/>
      <c r="B42" s="69"/>
      <c r="C42" s="69"/>
      <c r="D42" s="69"/>
      <c r="E42" s="97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111"/>
    </row>
    <row r="43" spans="1:23" x14ac:dyDescent="0.2">
      <c r="A43" s="103" t="s">
        <v>28</v>
      </c>
      <c r="B43" s="26">
        <f t="shared" ref="B43:M43" si="1">SUM(B30:B42)</f>
        <v>0</v>
      </c>
      <c r="C43" s="26">
        <f t="shared" si="1"/>
        <v>0</v>
      </c>
      <c r="D43" s="26">
        <f t="shared" si="1"/>
        <v>0</v>
      </c>
      <c r="E43" s="61">
        <f t="shared" si="1"/>
        <v>0</v>
      </c>
      <c r="F43" s="61">
        <f t="shared" si="1"/>
        <v>0</v>
      </c>
      <c r="G43" s="26">
        <f t="shared" si="1"/>
        <v>0</v>
      </c>
      <c r="H43" s="26">
        <f t="shared" si="1"/>
        <v>0</v>
      </c>
      <c r="I43" s="26">
        <f t="shared" si="1"/>
        <v>0</v>
      </c>
      <c r="J43" s="26">
        <f t="shared" si="1"/>
        <v>0</v>
      </c>
      <c r="K43" s="26">
        <f t="shared" si="1"/>
        <v>0</v>
      </c>
      <c r="L43" s="26">
        <f t="shared" si="1"/>
        <v>0</v>
      </c>
      <c r="M43" s="26">
        <f t="shared" si="1"/>
        <v>0</v>
      </c>
      <c r="N43" s="61" t="e">
        <f>(M43*7)/F43</f>
        <v>#DIV/0!</v>
      </c>
      <c r="O43" s="61" t="e">
        <f>SUM(H43+J43+K43)/F43</f>
        <v>#DIV/0!</v>
      </c>
      <c r="P43" s="26">
        <f>SUM(P30:P42)</f>
        <v>0</v>
      </c>
      <c r="Q43" s="26">
        <f>SUM(Q30:Q42)</f>
        <v>0</v>
      </c>
      <c r="R43" s="26">
        <f>SUM(R30:R42)</f>
        <v>0</v>
      </c>
      <c r="S43" s="86"/>
      <c r="T43" s="87"/>
      <c r="U43" s="26">
        <f>SUM(U30:U42)</f>
        <v>0</v>
      </c>
      <c r="V43" s="26">
        <f>SUM(V30:V42)</f>
        <v>0</v>
      </c>
      <c r="W43" s="26">
        <f>SUM(W30:W42)</f>
        <v>0</v>
      </c>
    </row>
    <row r="46" spans="1:23" x14ac:dyDescent="0.2">
      <c r="A46" t="s">
        <v>91</v>
      </c>
    </row>
    <row r="47" spans="1:23" x14ac:dyDescent="0.2">
      <c r="A47" s="105" t="s">
        <v>74</v>
      </c>
      <c r="B47" s="7" t="s">
        <v>2</v>
      </c>
      <c r="C47" s="7" t="s">
        <v>3</v>
      </c>
      <c r="D47" s="7" t="s">
        <v>4</v>
      </c>
      <c r="E47" s="7" t="s">
        <v>5</v>
      </c>
      <c r="F47" s="7" t="s">
        <v>6</v>
      </c>
      <c r="G47" s="7" t="s">
        <v>7</v>
      </c>
      <c r="H47" s="7" t="s">
        <v>8</v>
      </c>
      <c r="I47" s="7" t="s">
        <v>9</v>
      </c>
      <c r="J47" s="7" t="s">
        <v>10</v>
      </c>
      <c r="K47" s="7" t="s">
        <v>11</v>
      </c>
      <c r="L47" s="7" t="s">
        <v>12</v>
      </c>
      <c r="M47" s="7" t="s">
        <v>13</v>
      </c>
      <c r="N47" s="7" t="s">
        <v>75</v>
      </c>
      <c r="O47" s="7" t="s">
        <v>15</v>
      </c>
      <c r="P47" s="8" t="s">
        <v>16</v>
      </c>
      <c r="Q47" s="7" t="s">
        <v>76</v>
      </c>
      <c r="R47" s="7" t="s">
        <v>18</v>
      </c>
      <c r="S47" s="7" t="s">
        <v>19</v>
      </c>
      <c r="T47" s="7" t="s">
        <v>20</v>
      </c>
      <c r="U47" s="7" t="s">
        <v>21</v>
      </c>
      <c r="V47" s="7" t="s">
        <v>22</v>
      </c>
      <c r="W47" s="8" t="s">
        <v>23</v>
      </c>
    </row>
    <row r="48" spans="1:23" x14ac:dyDescent="0.2">
      <c r="A48" s="85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</row>
    <row r="49" spans="1:23" x14ac:dyDescent="0.2">
      <c r="A49" s="85" t="s">
        <v>101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>
        <v>1</v>
      </c>
      <c r="T49" s="4"/>
      <c r="U49" s="4"/>
      <c r="V49" s="4"/>
      <c r="W49" s="4"/>
    </row>
    <row r="50" spans="1:23" x14ac:dyDescent="0.2">
      <c r="A50" s="167" t="s">
        <v>113</v>
      </c>
      <c r="B50" s="4">
        <v>1</v>
      </c>
      <c r="C50" s="4">
        <v>0</v>
      </c>
      <c r="D50" s="4">
        <v>0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x14ac:dyDescent="0.2">
      <c r="A51" s="167" t="s">
        <v>118</v>
      </c>
      <c r="B51" s="26">
        <v>1</v>
      </c>
      <c r="C51" s="26">
        <v>0</v>
      </c>
      <c r="D51" s="26">
        <v>0</v>
      </c>
      <c r="E51" s="26"/>
      <c r="F51" s="4"/>
      <c r="G51" s="4"/>
      <c r="H51" s="4"/>
      <c r="I51" s="4">
        <v>1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x14ac:dyDescent="0.2">
      <c r="A52" s="101" t="s">
        <v>123</v>
      </c>
      <c r="B52" s="4">
        <v>2</v>
      </c>
      <c r="C52" s="4">
        <v>0</v>
      </c>
      <c r="D52" s="4">
        <v>0</v>
      </c>
      <c r="E52" s="4"/>
      <c r="F52" s="4"/>
      <c r="G52" s="4"/>
      <c r="H52" s="4"/>
      <c r="I52" s="4">
        <v>1</v>
      </c>
      <c r="J52" s="4">
        <v>2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x14ac:dyDescent="0.2">
      <c r="A53" s="170" t="s">
        <v>127</v>
      </c>
      <c r="B53" s="4"/>
      <c r="C53" s="4">
        <v>1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x14ac:dyDescent="0.2">
      <c r="A54" s="93" t="s">
        <v>135</v>
      </c>
      <c r="B54" s="4">
        <v>1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x14ac:dyDescent="0.2">
      <c r="A55" s="93" t="s">
        <v>138</v>
      </c>
      <c r="B55" s="4">
        <v>1</v>
      </c>
      <c r="C55" s="4">
        <v>0</v>
      </c>
      <c r="D55" s="4">
        <v>1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x14ac:dyDescent="0.2">
      <c r="A56" s="179" t="s">
        <v>139</v>
      </c>
      <c r="B56" s="4">
        <v>1</v>
      </c>
      <c r="C56" s="4">
        <v>0</v>
      </c>
      <c r="D56" s="4">
        <v>0</v>
      </c>
      <c r="E56" s="4"/>
      <c r="F56" s="4"/>
      <c r="G56" s="4"/>
      <c r="H56" s="4"/>
      <c r="I56" s="4">
        <v>1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>
        <v>1</v>
      </c>
      <c r="W56" s="4"/>
    </row>
    <row r="57" spans="1:23" x14ac:dyDescent="0.2">
      <c r="A57" s="179" t="s">
        <v>140</v>
      </c>
      <c r="B57" s="4">
        <v>1</v>
      </c>
      <c r="C57" s="4">
        <v>1</v>
      </c>
      <c r="D57" s="4">
        <v>0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>
        <v>1</v>
      </c>
      <c r="S57" s="4"/>
      <c r="T57" s="4"/>
      <c r="U57" s="4"/>
      <c r="V57" s="4"/>
      <c r="W57" s="4"/>
    </row>
    <row r="58" spans="1:23" x14ac:dyDescent="0.2">
      <c r="A58" s="179" t="s">
        <v>141</v>
      </c>
      <c r="B58" s="4">
        <v>0</v>
      </c>
      <c r="C58" s="4">
        <v>1</v>
      </c>
      <c r="D58" s="4">
        <v>0</v>
      </c>
      <c r="E58" s="4"/>
      <c r="F58" s="4"/>
      <c r="G58" s="4"/>
      <c r="H58" s="4">
        <v>1</v>
      </c>
      <c r="I58" s="4"/>
      <c r="J58" s="4"/>
      <c r="K58" s="4">
        <v>1</v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x14ac:dyDescent="0.2">
      <c r="A59" s="88" t="s">
        <v>133</v>
      </c>
      <c r="B59" s="4">
        <v>1</v>
      </c>
      <c r="C59" s="4">
        <v>0</v>
      </c>
      <c r="D59" s="4">
        <v>1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x14ac:dyDescent="0.2">
      <c r="A60" s="8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x14ac:dyDescent="0.2">
      <c r="A61" s="8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x14ac:dyDescent="0.2">
      <c r="A62" s="8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x14ac:dyDescent="0.2">
      <c r="A63" s="8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x14ac:dyDescent="0.2">
      <c r="A64" s="8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x14ac:dyDescent="0.2">
      <c r="A65" s="8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x14ac:dyDescent="0.2">
      <c r="A66" s="8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x14ac:dyDescent="0.2">
      <c r="A67" s="8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x14ac:dyDescent="0.2">
      <c r="A68" s="8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x14ac:dyDescent="0.2">
      <c r="A69" s="102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24"/>
      <c r="P69" s="24"/>
      <c r="Q69" s="24"/>
      <c r="R69" s="69"/>
      <c r="S69" s="69"/>
      <c r="T69" s="69"/>
      <c r="U69" s="69"/>
      <c r="V69" s="69"/>
      <c r="W69" s="69"/>
    </row>
    <row r="70" spans="1:23" x14ac:dyDescent="0.2">
      <c r="A70" s="103" t="s">
        <v>28</v>
      </c>
      <c r="B70" s="26">
        <f>SUM(B48:B69)</f>
        <v>9</v>
      </c>
      <c r="C70" s="26">
        <f>SUM(C48:C69)</f>
        <v>3</v>
      </c>
      <c r="D70" s="26">
        <f>SUM(D48:D69)</f>
        <v>2</v>
      </c>
      <c r="E70" s="26">
        <f t="shared" ref="E70:N70" si="2">SUM(E48:E69)</f>
        <v>0</v>
      </c>
      <c r="F70" s="26">
        <f t="shared" si="2"/>
        <v>0</v>
      </c>
      <c r="G70" s="26">
        <f t="shared" si="2"/>
        <v>0</v>
      </c>
      <c r="H70" s="26">
        <f t="shared" si="2"/>
        <v>1</v>
      </c>
      <c r="I70" s="26">
        <f t="shared" si="2"/>
        <v>3</v>
      </c>
      <c r="J70" s="26">
        <f t="shared" si="2"/>
        <v>2</v>
      </c>
      <c r="K70" s="26">
        <f t="shared" si="2"/>
        <v>1</v>
      </c>
      <c r="L70" s="26">
        <f t="shared" si="2"/>
        <v>0</v>
      </c>
      <c r="M70" s="26">
        <f t="shared" si="2"/>
        <v>0</v>
      </c>
      <c r="N70" s="26">
        <f t="shared" si="2"/>
        <v>0</v>
      </c>
      <c r="O70" s="12">
        <f>(D70+J70+K70+N70)/(B70+J70+K70)</f>
        <v>0.41666666666666669</v>
      </c>
      <c r="P70" s="12">
        <f>($D70+$E70+($F70*2)+(G70*3))/$B70</f>
        <v>0.22222222222222221</v>
      </c>
      <c r="Q70" s="12">
        <f>D70/B70</f>
        <v>0.22222222222222221</v>
      </c>
      <c r="R70" s="26">
        <f>SUM(R48:R69)</f>
        <v>1</v>
      </c>
      <c r="S70" s="26">
        <f>SUM(S48:S69)</f>
        <v>1</v>
      </c>
      <c r="T70" s="26">
        <f>SUM(T48:T69)</f>
        <v>0</v>
      </c>
      <c r="U70" s="26">
        <f>SUM(U48:U69)</f>
        <v>0</v>
      </c>
      <c r="V70" s="26">
        <f>SUM(V48:V69)</f>
        <v>1</v>
      </c>
      <c r="W70" s="12">
        <f>(U70+V70)/(T70+U70+V70)</f>
        <v>1</v>
      </c>
    </row>
  </sheetData>
  <mergeCells count="1">
    <mergeCell ref="A27:T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7BB53-644D-DD48-A954-4F152D0C9AB6}">
  <dimension ref="A1:X89"/>
  <sheetViews>
    <sheetView workbookViewId="0">
      <selection activeCell="O35" sqref="O35"/>
    </sheetView>
  </sheetViews>
  <sheetFormatPr baseColWidth="10" defaultRowHeight="16" x14ac:dyDescent="0.2"/>
  <cols>
    <col min="1" max="1" width="15.83203125" bestFit="1" customWidth="1"/>
    <col min="2" max="2" width="3.33203125" bestFit="1" customWidth="1"/>
    <col min="3" max="3" width="2.6640625" bestFit="1" customWidth="1"/>
    <col min="4" max="4" width="2.33203125" bestFit="1" customWidth="1"/>
    <col min="5" max="5" width="4.6640625" bestFit="1" customWidth="1"/>
    <col min="6" max="6" width="5.6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6640625" bestFit="1" customWidth="1"/>
    <col min="13" max="13" width="2.83203125" bestFit="1" customWidth="1"/>
    <col min="14" max="15" width="7" bestFit="1" customWidth="1"/>
    <col min="16" max="16" width="8.1640625" bestFit="1" customWidth="1"/>
    <col min="17" max="17" width="4.6640625" bestFit="1" customWidth="1"/>
    <col min="18" max="19" width="3" bestFit="1" customWidth="1"/>
    <col min="20" max="20" width="2.33203125" bestFit="1" customWidth="1"/>
    <col min="21" max="22" width="3.1640625" bestFit="1" customWidth="1"/>
    <col min="23" max="23" width="6.5" bestFit="1" customWidth="1"/>
    <col min="24" max="24" width="5.6640625" bestFit="1" customWidth="1"/>
  </cols>
  <sheetData>
    <row r="1" spans="1:24" x14ac:dyDescent="0.2">
      <c r="A1" t="s">
        <v>90</v>
      </c>
    </row>
    <row r="2" spans="1:24" x14ac:dyDescent="0.2">
      <c r="A2" s="92" t="s">
        <v>74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75</v>
      </c>
      <c r="O2" s="7" t="s">
        <v>15</v>
      </c>
      <c r="P2" s="8" t="s">
        <v>16</v>
      </c>
      <c r="Q2" s="7" t="s">
        <v>76</v>
      </c>
      <c r="R2" s="92" t="s">
        <v>18</v>
      </c>
      <c r="S2" s="92" t="s">
        <v>19</v>
      </c>
      <c r="T2" s="92" t="s">
        <v>20</v>
      </c>
      <c r="U2" s="7" t="s">
        <v>21</v>
      </c>
      <c r="V2" s="7" t="s">
        <v>22</v>
      </c>
      <c r="W2" s="155" t="s">
        <v>23</v>
      </c>
      <c r="X2" s="109" t="s">
        <v>24</v>
      </c>
    </row>
    <row r="3" spans="1:24" x14ac:dyDescent="0.2">
      <c r="A3" s="88" t="s">
        <v>95</v>
      </c>
      <c r="B3" s="87">
        <v>3</v>
      </c>
      <c r="C3" s="87">
        <v>0</v>
      </c>
      <c r="D3" s="87">
        <v>0</v>
      </c>
      <c r="E3" s="73"/>
      <c r="F3" s="87"/>
      <c r="G3" s="87"/>
      <c r="H3" s="87"/>
      <c r="I3" s="87">
        <v>1</v>
      </c>
      <c r="J3" s="87"/>
      <c r="K3" s="87"/>
      <c r="L3" s="87"/>
      <c r="M3" s="87"/>
      <c r="N3" s="156"/>
      <c r="O3" s="157"/>
      <c r="P3" s="87"/>
      <c r="Q3" s="87"/>
      <c r="R3" s="87"/>
      <c r="S3" s="108"/>
      <c r="T3" s="156">
        <v>1</v>
      </c>
      <c r="U3" s="86"/>
      <c r="V3" s="86">
        <v>1</v>
      </c>
      <c r="W3" s="98"/>
      <c r="X3" s="86"/>
    </row>
    <row r="4" spans="1:24" x14ac:dyDescent="0.2">
      <c r="A4" s="88" t="s">
        <v>98</v>
      </c>
      <c r="B4" s="15">
        <v>3</v>
      </c>
      <c r="C4" s="15">
        <v>0</v>
      </c>
      <c r="D4" s="15">
        <v>1</v>
      </c>
      <c r="E4" s="96"/>
      <c r="F4" s="15"/>
      <c r="G4" s="15"/>
      <c r="H4" s="15"/>
      <c r="I4" s="15">
        <v>2</v>
      </c>
      <c r="J4" s="15"/>
      <c r="K4" s="15"/>
      <c r="L4" s="15"/>
      <c r="M4" s="15"/>
      <c r="N4" s="158"/>
      <c r="O4" s="107"/>
      <c r="P4" s="75"/>
      <c r="Q4" s="15"/>
      <c r="R4" s="15"/>
      <c r="S4" s="107"/>
      <c r="T4" s="159"/>
      <c r="U4" s="15">
        <v>1</v>
      </c>
      <c r="V4" s="15">
        <v>5</v>
      </c>
      <c r="W4" s="84"/>
      <c r="X4" s="4"/>
    </row>
    <row r="5" spans="1:24" x14ac:dyDescent="0.2">
      <c r="A5" s="85" t="s">
        <v>101</v>
      </c>
      <c r="B5" s="15">
        <v>2</v>
      </c>
      <c r="C5" s="15">
        <v>0</v>
      </c>
      <c r="D5" s="15">
        <v>0</v>
      </c>
      <c r="E5" s="96"/>
      <c r="F5" s="15"/>
      <c r="G5" s="15"/>
      <c r="H5" s="15">
        <v>1</v>
      </c>
      <c r="I5" s="15"/>
      <c r="J5" s="15"/>
      <c r="K5" s="15"/>
      <c r="L5" s="15"/>
      <c r="M5" s="15"/>
      <c r="N5" s="159"/>
      <c r="O5" s="107"/>
      <c r="P5" s="15"/>
      <c r="Q5" s="15"/>
      <c r="R5" s="15"/>
      <c r="S5" s="107"/>
      <c r="T5" s="159"/>
      <c r="U5" s="15">
        <v>1</v>
      </c>
      <c r="V5" s="15">
        <v>1</v>
      </c>
      <c r="W5" s="84"/>
      <c r="X5" s="4"/>
    </row>
    <row r="6" spans="1:24" x14ac:dyDescent="0.2">
      <c r="A6" s="85" t="s">
        <v>106</v>
      </c>
      <c r="B6" s="15">
        <v>2</v>
      </c>
      <c r="C6" s="15">
        <v>0</v>
      </c>
      <c r="D6" s="15">
        <v>0</v>
      </c>
      <c r="E6" s="96"/>
      <c r="F6" s="15"/>
      <c r="G6" s="15"/>
      <c r="H6" s="15"/>
      <c r="I6" s="15">
        <v>2</v>
      </c>
      <c r="J6" s="15"/>
      <c r="K6" s="15"/>
      <c r="L6" s="15"/>
      <c r="M6" s="15"/>
      <c r="N6" s="159"/>
      <c r="O6" s="107"/>
      <c r="P6" s="15"/>
      <c r="Q6" s="15"/>
      <c r="R6" s="15"/>
      <c r="S6" s="107"/>
      <c r="T6" s="159"/>
      <c r="U6" s="15"/>
      <c r="V6" s="15">
        <v>1</v>
      </c>
      <c r="W6" s="84"/>
      <c r="X6" s="4"/>
    </row>
    <row r="7" spans="1:24" x14ac:dyDescent="0.2">
      <c r="A7" s="85" t="s">
        <v>109</v>
      </c>
      <c r="B7" s="15"/>
      <c r="C7" s="15"/>
      <c r="D7" s="15"/>
      <c r="E7" s="96"/>
      <c r="F7" s="15"/>
      <c r="G7" s="15"/>
      <c r="H7" s="15"/>
      <c r="I7" s="15"/>
      <c r="J7" s="15"/>
      <c r="K7" s="15"/>
      <c r="L7" s="15"/>
      <c r="M7" s="15"/>
      <c r="N7" s="159"/>
      <c r="O7" s="107"/>
      <c r="P7" s="15"/>
      <c r="Q7" s="15"/>
      <c r="R7" s="15"/>
      <c r="S7" s="107"/>
      <c r="T7" s="159"/>
      <c r="U7" s="15">
        <v>1</v>
      </c>
      <c r="V7" s="15"/>
      <c r="W7" s="84"/>
      <c r="X7" s="4"/>
    </row>
    <row r="8" spans="1:24" x14ac:dyDescent="0.2">
      <c r="A8" s="167" t="s">
        <v>109</v>
      </c>
      <c r="B8" s="15">
        <v>2</v>
      </c>
      <c r="C8" s="15">
        <v>1</v>
      </c>
      <c r="D8" s="15">
        <v>2</v>
      </c>
      <c r="E8" s="96"/>
      <c r="F8" s="15"/>
      <c r="G8" s="15"/>
      <c r="H8" s="15">
        <v>1</v>
      </c>
      <c r="I8" s="15"/>
      <c r="J8" s="15">
        <v>1</v>
      </c>
      <c r="K8" s="15"/>
      <c r="L8" s="15"/>
      <c r="M8" s="15"/>
      <c r="N8" s="159"/>
      <c r="O8" s="107"/>
      <c r="P8" s="15"/>
      <c r="Q8" s="15"/>
      <c r="R8" s="15"/>
      <c r="S8" s="107">
        <v>1</v>
      </c>
      <c r="T8" s="159">
        <v>1</v>
      </c>
      <c r="U8" s="15"/>
      <c r="V8" s="15">
        <v>6</v>
      </c>
      <c r="W8" s="84"/>
      <c r="X8" s="4"/>
    </row>
    <row r="9" spans="1:24" x14ac:dyDescent="0.2">
      <c r="A9" s="167" t="s">
        <v>113</v>
      </c>
      <c r="B9" s="15">
        <v>3</v>
      </c>
      <c r="C9" s="15">
        <v>0</v>
      </c>
      <c r="D9" s="15">
        <v>0</v>
      </c>
      <c r="E9" s="96"/>
      <c r="F9" s="15"/>
      <c r="G9" s="15"/>
      <c r="H9" s="15"/>
      <c r="I9" s="15"/>
      <c r="J9" s="15">
        <v>1</v>
      </c>
      <c r="K9" s="15"/>
      <c r="L9" s="15"/>
      <c r="M9" s="15"/>
      <c r="N9" s="159"/>
      <c r="O9" s="107"/>
      <c r="P9" s="15"/>
      <c r="Q9" s="15"/>
      <c r="R9" s="15"/>
      <c r="S9" s="107"/>
      <c r="T9" s="159"/>
      <c r="U9" s="15"/>
      <c r="V9" s="15">
        <v>4</v>
      </c>
      <c r="W9" s="84"/>
      <c r="X9" s="4"/>
    </row>
    <row r="10" spans="1:24" x14ac:dyDescent="0.2">
      <c r="A10" s="167" t="s">
        <v>118</v>
      </c>
      <c r="B10" s="15">
        <v>3</v>
      </c>
      <c r="C10" s="15">
        <v>0</v>
      </c>
      <c r="D10" s="15">
        <v>0</v>
      </c>
      <c r="E10" s="96"/>
      <c r="F10" s="15"/>
      <c r="G10" s="15"/>
      <c r="H10" s="15"/>
      <c r="I10" s="15">
        <v>3</v>
      </c>
      <c r="J10" s="15"/>
      <c r="K10" s="15"/>
      <c r="L10" s="15"/>
      <c r="M10" s="15"/>
      <c r="N10" s="159"/>
      <c r="O10" s="107"/>
      <c r="P10" s="15"/>
      <c r="Q10" s="15"/>
      <c r="R10" s="15"/>
      <c r="S10" s="107"/>
      <c r="T10" s="159"/>
      <c r="U10" s="15"/>
      <c r="V10" s="15">
        <v>7</v>
      </c>
      <c r="W10" s="116"/>
      <c r="X10" s="4"/>
    </row>
    <row r="11" spans="1:24" x14ac:dyDescent="0.2">
      <c r="A11" s="167" t="s">
        <v>120</v>
      </c>
      <c r="B11" s="15">
        <v>2</v>
      </c>
      <c r="C11" s="15">
        <v>0</v>
      </c>
      <c r="D11" s="15">
        <v>0</v>
      </c>
      <c r="E11" s="96"/>
      <c r="F11" s="15"/>
      <c r="G11" s="15"/>
      <c r="H11" s="15"/>
      <c r="I11" s="15"/>
      <c r="J11" s="15"/>
      <c r="K11" s="15"/>
      <c r="L11" s="15"/>
      <c r="M11" s="15"/>
      <c r="N11" s="159"/>
      <c r="O11" s="107"/>
      <c r="P11" s="15"/>
      <c r="Q11" s="15"/>
      <c r="R11" s="15"/>
      <c r="S11" s="107"/>
      <c r="T11" s="159"/>
      <c r="U11" s="15"/>
      <c r="V11" s="15"/>
      <c r="W11" s="116"/>
      <c r="X11" s="4"/>
    </row>
    <row r="12" spans="1:24" x14ac:dyDescent="0.2">
      <c r="A12" s="90" t="s">
        <v>123</v>
      </c>
      <c r="B12" s="15">
        <v>2</v>
      </c>
      <c r="C12" s="15">
        <v>0</v>
      </c>
      <c r="D12" s="15">
        <v>0</v>
      </c>
      <c r="E12" s="96"/>
      <c r="F12" s="15"/>
      <c r="G12" s="15"/>
      <c r="H12" s="15"/>
      <c r="I12" s="15">
        <v>1</v>
      </c>
      <c r="J12" s="15"/>
      <c r="K12" s="15"/>
      <c r="L12" s="15"/>
      <c r="M12" s="15"/>
      <c r="N12" s="159"/>
      <c r="O12" s="107"/>
      <c r="P12" s="15"/>
      <c r="Q12" s="15"/>
      <c r="R12" s="15"/>
      <c r="S12" s="107"/>
      <c r="T12" s="159"/>
      <c r="U12" s="15"/>
      <c r="V12" s="15">
        <v>1</v>
      </c>
      <c r="W12" s="116"/>
      <c r="X12" s="4"/>
    </row>
    <row r="13" spans="1:24" x14ac:dyDescent="0.2">
      <c r="A13" s="167" t="s">
        <v>125</v>
      </c>
      <c r="B13" s="15"/>
      <c r="C13" s="15"/>
      <c r="D13" s="15"/>
      <c r="E13" s="96"/>
      <c r="F13" s="15"/>
      <c r="G13" s="15"/>
      <c r="H13" s="15"/>
      <c r="I13" s="15"/>
      <c r="J13" s="15"/>
      <c r="K13" s="15"/>
      <c r="L13" s="15"/>
      <c r="M13" s="15"/>
      <c r="N13" s="159"/>
      <c r="O13" s="107"/>
      <c r="P13" s="15"/>
      <c r="Q13" s="15"/>
      <c r="R13" s="15"/>
      <c r="S13" s="107"/>
      <c r="T13" s="159">
        <v>1</v>
      </c>
      <c r="U13" s="15"/>
      <c r="V13" s="15"/>
      <c r="W13" s="116"/>
      <c r="X13" s="4"/>
    </row>
    <row r="14" spans="1:24" x14ac:dyDescent="0.2">
      <c r="A14" s="170" t="s">
        <v>127</v>
      </c>
      <c r="B14" s="15">
        <v>2</v>
      </c>
      <c r="C14" s="15">
        <v>1</v>
      </c>
      <c r="D14" s="15">
        <v>0</v>
      </c>
      <c r="E14" s="96"/>
      <c r="F14" s="15"/>
      <c r="G14" s="15"/>
      <c r="H14" s="15"/>
      <c r="I14" s="15"/>
      <c r="J14" s="15">
        <v>1</v>
      </c>
      <c r="K14" s="15"/>
      <c r="L14" s="15"/>
      <c r="M14" s="15"/>
      <c r="N14" s="159"/>
      <c r="O14" s="107"/>
      <c r="P14" s="15"/>
      <c r="Q14" s="15"/>
      <c r="R14" s="15"/>
      <c r="S14" s="107"/>
      <c r="T14" s="159"/>
      <c r="U14" s="15"/>
      <c r="V14" s="15">
        <v>3</v>
      </c>
      <c r="W14" s="116"/>
      <c r="X14" s="4"/>
    </row>
    <row r="15" spans="1:24" x14ac:dyDescent="0.2">
      <c r="A15" s="172" t="s">
        <v>128</v>
      </c>
      <c r="B15" s="15"/>
      <c r="C15" s="15"/>
      <c r="D15" s="15"/>
      <c r="E15" s="96"/>
      <c r="F15" s="15"/>
      <c r="G15" s="15"/>
      <c r="H15" s="15"/>
      <c r="I15" s="15"/>
      <c r="J15" s="15"/>
      <c r="K15" s="15"/>
      <c r="L15" s="15"/>
      <c r="M15" s="15"/>
      <c r="N15" s="159"/>
      <c r="O15" s="107"/>
      <c r="P15" s="15"/>
      <c r="Q15" s="15"/>
      <c r="R15" s="15"/>
      <c r="S15" s="107"/>
      <c r="T15" s="159"/>
      <c r="U15" s="15"/>
      <c r="V15" s="15">
        <v>1</v>
      </c>
      <c r="W15" s="116"/>
      <c r="X15" s="4"/>
    </row>
    <row r="16" spans="1:24" x14ac:dyDescent="0.2">
      <c r="A16" s="170" t="s">
        <v>129</v>
      </c>
      <c r="B16" s="15">
        <v>2</v>
      </c>
      <c r="C16" s="15">
        <v>2</v>
      </c>
      <c r="D16" s="15">
        <v>1</v>
      </c>
      <c r="E16" s="96"/>
      <c r="F16" s="15">
        <v>1</v>
      </c>
      <c r="G16" s="15"/>
      <c r="H16" s="15"/>
      <c r="I16" s="15">
        <v>1</v>
      </c>
      <c r="J16" s="15">
        <v>1</v>
      </c>
      <c r="K16" s="15"/>
      <c r="L16" s="15"/>
      <c r="M16" s="15"/>
      <c r="N16" s="159"/>
      <c r="O16" s="107"/>
      <c r="P16" s="15"/>
      <c r="Q16" s="15"/>
      <c r="R16" s="15"/>
      <c r="S16" s="107"/>
      <c r="T16" s="159"/>
      <c r="U16" s="15"/>
      <c r="V16" s="15">
        <v>1</v>
      </c>
      <c r="W16" s="116"/>
      <c r="X16" s="4"/>
    </row>
    <row r="17" spans="1:24" x14ac:dyDescent="0.2">
      <c r="A17" s="85" t="s">
        <v>133</v>
      </c>
      <c r="B17" s="15">
        <v>3</v>
      </c>
      <c r="C17" s="15">
        <v>0</v>
      </c>
      <c r="D17" s="15">
        <v>0</v>
      </c>
      <c r="E17" s="96"/>
      <c r="F17" s="15"/>
      <c r="G17" s="15"/>
      <c r="H17" s="15"/>
      <c r="I17" s="15">
        <v>1</v>
      </c>
      <c r="J17" s="15"/>
      <c r="K17" s="15"/>
      <c r="L17" s="15"/>
      <c r="M17" s="15"/>
      <c r="N17" s="159"/>
      <c r="O17" s="107"/>
      <c r="P17" s="15"/>
      <c r="Q17" s="15"/>
      <c r="R17" s="15"/>
      <c r="S17" s="107"/>
      <c r="T17" s="159"/>
      <c r="U17" s="15">
        <v>2</v>
      </c>
      <c r="V17" s="15"/>
      <c r="W17" s="116"/>
      <c r="X17" s="4"/>
    </row>
    <row r="18" spans="1:24" x14ac:dyDescent="0.2">
      <c r="A18" s="93" t="s">
        <v>135</v>
      </c>
      <c r="B18" s="15">
        <v>1</v>
      </c>
      <c r="C18" s="15">
        <v>0</v>
      </c>
      <c r="D18" s="15">
        <v>1</v>
      </c>
      <c r="E18" s="96"/>
      <c r="F18" s="15"/>
      <c r="G18" s="15"/>
      <c r="H18" s="15"/>
      <c r="I18" s="15"/>
      <c r="J18" s="15"/>
      <c r="K18" s="15"/>
      <c r="L18" s="15"/>
      <c r="M18" s="15"/>
      <c r="N18" s="159"/>
      <c r="O18" s="107"/>
      <c r="P18" s="15"/>
      <c r="Q18" s="15"/>
      <c r="R18" s="15"/>
      <c r="S18" s="107"/>
      <c r="T18" s="159"/>
      <c r="U18" s="15"/>
      <c r="V18" s="15">
        <v>1</v>
      </c>
      <c r="W18" s="116"/>
      <c r="X18" s="4"/>
    </row>
    <row r="19" spans="1:24" x14ac:dyDescent="0.2">
      <c r="A19" s="172" t="s">
        <v>137</v>
      </c>
      <c r="B19" s="15"/>
      <c r="C19" s="15"/>
      <c r="D19" s="15"/>
      <c r="E19" s="96"/>
      <c r="F19" s="15"/>
      <c r="G19" s="15"/>
      <c r="H19" s="15"/>
      <c r="I19" s="15"/>
      <c r="J19" s="15"/>
      <c r="K19" s="15"/>
      <c r="L19" s="15"/>
      <c r="M19" s="15"/>
      <c r="N19" s="159"/>
      <c r="O19" s="107"/>
      <c r="P19" s="15"/>
      <c r="Q19" s="15"/>
      <c r="R19" s="15"/>
      <c r="S19" s="107"/>
      <c r="T19" s="159"/>
      <c r="U19" s="15">
        <v>1</v>
      </c>
      <c r="V19" s="15"/>
      <c r="W19" s="116"/>
      <c r="X19" s="4"/>
    </row>
    <row r="20" spans="1:24" x14ac:dyDescent="0.2">
      <c r="A20" s="179" t="s">
        <v>139</v>
      </c>
      <c r="B20" s="15">
        <v>3</v>
      </c>
      <c r="C20" s="15">
        <v>0</v>
      </c>
      <c r="D20" s="15">
        <v>0</v>
      </c>
      <c r="E20" s="96"/>
      <c r="F20" s="15"/>
      <c r="G20" s="15"/>
      <c r="H20" s="15"/>
      <c r="I20" s="15">
        <v>1</v>
      </c>
      <c r="J20" s="15"/>
      <c r="K20" s="15"/>
      <c r="L20" s="15"/>
      <c r="M20" s="15"/>
      <c r="N20" s="159">
        <v>1</v>
      </c>
      <c r="O20" s="107"/>
      <c r="P20" s="15"/>
      <c r="Q20" s="15"/>
      <c r="R20" s="15"/>
      <c r="S20" s="107"/>
      <c r="T20" s="159"/>
      <c r="U20" s="15"/>
      <c r="V20" s="15">
        <v>3</v>
      </c>
      <c r="W20" s="116"/>
      <c r="X20" s="4"/>
    </row>
    <row r="21" spans="1:24" x14ac:dyDescent="0.2">
      <c r="A21" s="88" t="s">
        <v>133</v>
      </c>
      <c r="B21" s="15"/>
      <c r="C21" s="15"/>
      <c r="D21" s="15"/>
      <c r="E21" s="96"/>
      <c r="F21" s="15"/>
      <c r="G21" s="15"/>
      <c r="H21" s="15"/>
      <c r="I21" s="15"/>
      <c r="J21" s="15"/>
      <c r="K21" s="15"/>
      <c r="L21" s="15"/>
      <c r="M21" s="15"/>
      <c r="N21" s="159"/>
      <c r="O21" s="107"/>
      <c r="P21" s="15"/>
      <c r="Q21" s="15"/>
      <c r="R21" s="15"/>
      <c r="S21" s="107"/>
      <c r="T21" s="159"/>
      <c r="U21" s="15">
        <v>1</v>
      </c>
      <c r="V21" s="15"/>
      <c r="W21" s="116"/>
      <c r="X21" s="4"/>
    </row>
    <row r="22" spans="1:24" x14ac:dyDescent="0.2">
      <c r="A22" s="93"/>
      <c r="B22" s="15"/>
      <c r="C22" s="15"/>
      <c r="D22" s="15"/>
      <c r="E22" s="96"/>
      <c r="F22" s="15"/>
      <c r="G22" s="15"/>
      <c r="H22" s="15"/>
      <c r="I22" s="15"/>
      <c r="J22" s="15"/>
      <c r="K22" s="15"/>
      <c r="L22" s="15"/>
      <c r="M22" s="15"/>
      <c r="N22" s="159"/>
      <c r="O22" s="107"/>
      <c r="P22" s="15"/>
      <c r="Q22" s="15"/>
      <c r="R22" s="15"/>
      <c r="S22" s="107"/>
      <c r="T22" s="159"/>
      <c r="U22" s="15"/>
      <c r="V22" s="15"/>
      <c r="W22" s="116"/>
      <c r="X22" s="4"/>
    </row>
    <row r="23" spans="1:24" x14ac:dyDescent="0.2">
      <c r="A23" s="93"/>
      <c r="B23" s="15"/>
      <c r="C23" s="15"/>
      <c r="D23" s="15"/>
      <c r="E23" s="96"/>
      <c r="F23" s="15"/>
      <c r="G23" s="15"/>
      <c r="H23" s="15"/>
      <c r="I23" s="15"/>
      <c r="J23" s="15"/>
      <c r="K23" s="15"/>
      <c r="L23" s="15"/>
      <c r="M23" s="15"/>
      <c r="N23" s="159"/>
      <c r="O23" s="107"/>
      <c r="P23" s="15"/>
      <c r="Q23" s="15"/>
      <c r="R23" s="15"/>
      <c r="S23" s="107"/>
      <c r="T23" s="159"/>
      <c r="U23" s="15"/>
      <c r="V23" s="15"/>
      <c r="W23" s="116"/>
      <c r="X23" s="4"/>
    </row>
    <row r="24" spans="1:24" x14ac:dyDescent="0.2">
      <c r="A24" s="93"/>
      <c r="B24" s="15"/>
      <c r="C24" s="15"/>
      <c r="D24" s="15"/>
      <c r="E24" s="96"/>
      <c r="F24" s="15"/>
      <c r="G24" s="15"/>
      <c r="H24" s="15"/>
      <c r="I24" s="15"/>
      <c r="J24" s="15"/>
      <c r="K24" s="15"/>
      <c r="L24" s="15"/>
      <c r="M24" s="15"/>
      <c r="N24" s="159"/>
      <c r="O24" s="107"/>
      <c r="P24" s="15"/>
      <c r="Q24" s="15"/>
      <c r="R24" s="15"/>
      <c r="S24" s="107"/>
      <c r="T24" s="159"/>
      <c r="U24" s="15"/>
      <c r="V24" s="15"/>
      <c r="W24" s="116"/>
      <c r="X24" s="4"/>
    </row>
    <row r="25" spans="1:24" x14ac:dyDescent="0.2">
      <c r="A25" s="93"/>
      <c r="B25" s="15"/>
      <c r="C25" s="15"/>
      <c r="D25" s="15"/>
      <c r="E25" s="96"/>
      <c r="F25" s="15"/>
      <c r="G25" s="15"/>
      <c r="H25" s="15"/>
      <c r="I25" s="15"/>
      <c r="J25" s="15"/>
      <c r="K25" s="15"/>
      <c r="L25" s="15"/>
      <c r="M25" s="15"/>
      <c r="N25" s="159"/>
      <c r="O25" s="107"/>
      <c r="P25" s="15"/>
      <c r="Q25" s="15"/>
      <c r="R25" s="15"/>
      <c r="S25" s="107"/>
      <c r="T25" s="159"/>
      <c r="U25" s="15"/>
      <c r="V25" s="15"/>
      <c r="W25" s="116"/>
      <c r="X25" s="4"/>
    </row>
    <row r="26" spans="1:24" x14ac:dyDescent="0.2">
      <c r="A26" s="101"/>
      <c r="B26" s="15"/>
      <c r="C26" s="15"/>
      <c r="D26" s="15"/>
      <c r="E26" s="96"/>
      <c r="F26" s="15"/>
      <c r="G26" s="15"/>
      <c r="H26" s="15"/>
      <c r="I26" s="15"/>
      <c r="J26" s="15"/>
      <c r="K26" s="15"/>
      <c r="L26" s="15"/>
      <c r="M26" s="15"/>
      <c r="N26" s="159"/>
      <c r="O26" s="107"/>
      <c r="P26" s="15"/>
      <c r="Q26" s="15"/>
      <c r="R26" s="15"/>
      <c r="S26" s="107"/>
      <c r="T26" s="159"/>
      <c r="U26" s="15"/>
      <c r="V26" s="15"/>
      <c r="W26" s="116"/>
      <c r="X26" s="4"/>
    </row>
    <row r="27" spans="1:24" x14ac:dyDescent="0.2">
      <c r="A27" s="88"/>
      <c r="B27" s="69"/>
      <c r="C27" s="69"/>
      <c r="D27" s="69"/>
      <c r="E27" s="97"/>
      <c r="F27" s="69"/>
      <c r="G27" s="69"/>
      <c r="H27" s="69"/>
      <c r="I27" s="69"/>
      <c r="J27" s="69"/>
      <c r="K27" s="69"/>
      <c r="L27" s="69"/>
      <c r="M27" s="69"/>
      <c r="N27" s="160"/>
      <c r="O27" s="102"/>
      <c r="P27" s="69"/>
      <c r="Q27" s="69"/>
      <c r="R27" s="69"/>
      <c r="S27" s="102"/>
      <c r="T27" s="160"/>
      <c r="U27" s="69"/>
      <c r="V27" s="69"/>
      <c r="W27" s="100"/>
      <c r="X27" s="4"/>
    </row>
    <row r="28" spans="1:24" x14ac:dyDescent="0.2">
      <c r="A28" s="8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x14ac:dyDescent="0.2">
      <c r="A29" s="8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x14ac:dyDescent="0.2">
      <c r="A30" s="8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x14ac:dyDescent="0.2">
      <c r="A31" s="8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x14ac:dyDescent="0.2">
      <c r="A32" s="8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x14ac:dyDescent="0.2">
      <c r="A33" s="8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x14ac:dyDescent="0.2">
      <c r="A34" s="102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24"/>
      <c r="P34" s="24"/>
      <c r="Q34" s="24"/>
      <c r="R34" s="69"/>
      <c r="S34" s="69"/>
      <c r="T34" s="69"/>
      <c r="U34" s="69"/>
      <c r="V34" s="69"/>
      <c r="W34" s="69"/>
      <c r="X34" s="111"/>
    </row>
    <row r="35" spans="1:24" x14ac:dyDescent="0.2">
      <c r="A35" s="103" t="s">
        <v>28</v>
      </c>
      <c r="B35" s="26">
        <f t="shared" ref="B35:N35" si="0">SUM(B3:B34)</f>
        <v>33</v>
      </c>
      <c r="C35" s="26">
        <f t="shared" si="0"/>
        <v>4</v>
      </c>
      <c r="D35" s="26">
        <f t="shared" si="0"/>
        <v>5</v>
      </c>
      <c r="E35" s="26">
        <f t="shared" si="0"/>
        <v>0</v>
      </c>
      <c r="F35" s="26">
        <f t="shared" si="0"/>
        <v>1</v>
      </c>
      <c r="G35" s="26">
        <f t="shared" si="0"/>
        <v>0</v>
      </c>
      <c r="H35" s="26">
        <f t="shared" si="0"/>
        <v>2</v>
      </c>
      <c r="I35" s="26">
        <f t="shared" si="0"/>
        <v>12</v>
      </c>
      <c r="J35" s="26">
        <f t="shared" si="0"/>
        <v>4</v>
      </c>
      <c r="K35" s="26">
        <f t="shared" si="0"/>
        <v>0</v>
      </c>
      <c r="L35" s="26">
        <f t="shared" si="0"/>
        <v>0</v>
      </c>
      <c r="M35" s="26">
        <f t="shared" si="0"/>
        <v>0</v>
      </c>
      <c r="N35" s="26">
        <f t="shared" si="0"/>
        <v>1</v>
      </c>
      <c r="O35" s="12">
        <f>(D35+J35+K35+N35)/(B35+J35+K35)</f>
        <v>0.27027027027027029</v>
      </c>
      <c r="P35" s="12">
        <f>($D35+$E35+($F35*2)+(G35*3))/$B35</f>
        <v>0.21212121212121213</v>
      </c>
      <c r="Q35" s="12">
        <f>D35/B35</f>
        <v>0.15151515151515152</v>
      </c>
      <c r="R35" s="26">
        <f>SUM(R3:R34)</f>
        <v>0</v>
      </c>
      <c r="S35" s="26">
        <f>SUM(S3:S34)</f>
        <v>1</v>
      </c>
      <c r="T35" s="26">
        <f>SUM(T3:T34)</f>
        <v>3</v>
      </c>
      <c r="U35" s="26">
        <f>SUM(U3:U34)</f>
        <v>7</v>
      </c>
      <c r="V35" s="26">
        <f>SUM(V3:V34)</f>
        <v>35</v>
      </c>
      <c r="W35" s="12">
        <f>(U35+V35)/(T35+U35+V35)</f>
        <v>0.93333333333333335</v>
      </c>
      <c r="X35" s="12">
        <f>(D35-G35)/(B35-I35-G35+M35)</f>
        <v>0.23809523809523808</v>
      </c>
    </row>
    <row r="36" spans="1:24" x14ac:dyDescent="0.2">
      <c r="A36" s="107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4"/>
      <c r="X36" s="4"/>
    </row>
    <row r="37" spans="1:24" x14ac:dyDescent="0.2">
      <c r="A37" s="107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4"/>
      <c r="X37" s="4"/>
    </row>
    <row r="38" spans="1:24" x14ac:dyDescent="0.2">
      <c r="A38" s="8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x14ac:dyDescent="0.2">
      <c r="A39" s="8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x14ac:dyDescent="0.2">
      <c r="A40" s="117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15"/>
      <c r="V40" s="15"/>
      <c r="W40" s="4"/>
      <c r="X40" s="4"/>
    </row>
    <row r="41" spans="1:24" x14ac:dyDescent="0.2">
      <c r="A41" s="8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x14ac:dyDescent="0.2">
      <c r="A42" s="91" t="s">
        <v>77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4"/>
      <c r="S42" s="4"/>
      <c r="T42" s="4"/>
      <c r="U42" s="4"/>
      <c r="V42" s="4"/>
      <c r="W42" s="4"/>
      <c r="X42" s="4"/>
    </row>
    <row r="43" spans="1:24" x14ac:dyDescent="0.2">
      <c r="A43" s="92" t="s">
        <v>74</v>
      </c>
      <c r="B43" s="7" t="s">
        <v>46</v>
      </c>
      <c r="C43" s="7" t="s">
        <v>47</v>
      </c>
      <c r="D43" s="7" t="s">
        <v>48</v>
      </c>
      <c r="E43" s="7" t="s">
        <v>57</v>
      </c>
      <c r="F43" s="7" t="s">
        <v>50</v>
      </c>
      <c r="G43" s="7" t="s">
        <v>3</v>
      </c>
      <c r="H43" s="7" t="s">
        <v>4</v>
      </c>
      <c r="I43" s="7" t="s">
        <v>9</v>
      </c>
      <c r="J43" s="7" t="s">
        <v>10</v>
      </c>
      <c r="K43" s="7" t="s">
        <v>11</v>
      </c>
      <c r="L43" s="7" t="s">
        <v>51</v>
      </c>
      <c r="M43" s="7" t="s">
        <v>52</v>
      </c>
      <c r="N43" s="7" t="s">
        <v>53</v>
      </c>
      <c r="O43" s="7" t="s">
        <v>54</v>
      </c>
      <c r="P43" s="7" t="s">
        <v>2</v>
      </c>
      <c r="Q43" s="7" t="s">
        <v>78</v>
      </c>
      <c r="R43" s="4"/>
      <c r="S43" s="4"/>
      <c r="T43" s="4"/>
      <c r="U43" s="4"/>
      <c r="V43" s="4"/>
      <c r="W43" s="4"/>
      <c r="X43" s="4"/>
    </row>
    <row r="44" spans="1:24" x14ac:dyDescent="0.2">
      <c r="A44" s="88" t="s">
        <v>95</v>
      </c>
      <c r="B44" s="87">
        <v>1</v>
      </c>
      <c r="C44" s="87"/>
      <c r="D44" s="87"/>
      <c r="E44" s="73"/>
      <c r="F44" s="87">
        <v>3</v>
      </c>
      <c r="G44" s="87">
        <v>3</v>
      </c>
      <c r="H44" s="87">
        <v>1</v>
      </c>
      <c r="I44" s="87">
        <v>7</v>
      </c>
      <c r="J44" s="87">
        <v>4</v>
      </c>
      <c r="K44" s="87"/>
      <c r="L44" s="87">
        <v>1</v>
      </c>
      <c r="M44" s="87">
        <v>0</v>
      </c>
      <c r="N44" s="87"/>
      <c r="O44" s="61"/>
      <c r="P44" s="87">
        <v>17</v>
      </c>
      <c r="Q44" s="87">
        <v>72</v>
      </c>
      <c r="R44" s="4"/>
      <c r="S44" s="4"/>
      <c r="T44" s="4"/>
      <c r="U44" s="4"/>
      <c r="V44" s="4"/>
      <c r="W44" s="4"/>
      <c r="X44" s="4"/>
    </row>
    <row r="45" spans="1:24" x14ac:dyDescent="0.2">
      <c r="A45" s="85" t="s">
        <v>109</v>
      </c>
      <c r="B45" s="15">
        <v>1</v>
      </c>
      <c r="C45" s="15"/>
      <c r="D45" s="15">
        <v>1</v>
      </c>
      <c r="E45" s="96"/>
      <c r="F45" s="122">
        <v>2.33</v>
      </c>
      <c r="G45" s="15">
        <v>9</v>
      </c>
      <c r="H45" s="15">
        <v>5</v>
      </c>
      <c r="I45" s="15">
        <v>2</v>
      </c>
      <c r="J45" s="15">
        <v>5</v>
      </c>
      <c r="K45" s="15">
        <v>1</v>
      </c>
      <c r="L45" s="15">
        <v>1</v>
      </c>
      <c r="M45" s="15">
        <v>5</v>
      </c>
      <c r="N45" s="18"/>
      <c r="O45" s="15"/>
      <c r="P45" s="4">
        <v>18</v>
      </c>
      <c r="Q45" s="4">
        <v>80</v>
      </c>
      <c r="R45" s="4"/>
      <c r="S45" s="4"/>
      <c r="T45" s="4"/>
      <c r="U45" s="4"/>
      <c r="V45" s="4"/>
      <c r="W45" s="4"/>
      <c r="X45" s="4"/>
    </row>
    <row r="46" spans="1:24" x14ac:dyDescent="0.2">
      <c r="A46" s="167" t="s">
        <v>116</v>
      </c>
      <c r="B46" s="15">
        <v>1</v>
      </c>
      <c r="C46" s="15"/>
      <c r="D46" s="15"/>
      <c r="E46" s="96"/>
      <c r="F46" s="122">
        <v>4.33</v>
      </c>
      <c r="G46" s="15">
        <v>4</v>
      </c>
      <c r="H46" s="15">
        <v>3</v>
      </c>
      <c r="I46" s="15">
        <v>3</v>
      </c>
      <c r="J46" s="15">
        <v>5</v>
      </c>
      <c r="K46" s="15"/>
      <c r="L46" s="18"/>
      <c r="M46" s="15">
        <v>3</v>
      </c>
      <c r="N46" s="15"/>
      <c r="O46" s="15"/>
      <c r="P46" s="4">
        <v>21</v>
      </c>
      <c r="Q46" s="4">
        <v>94</v>
      </c>
      <c r="R46" s="4"/>
      <c r="S46" s="4"/>
      <c r="T46" s="4"/>
      <c r="U46" s="4"/>
      <c r="V46" s="4"/>
      <c r="W46" s="4"/>
      <c r="X46" s="4"/>
    </row>
    <row r="47" spans="1:24" x14ac:dyDescent="0.2">
      <c r="A47" s="167" t="s">
        <v>125</v>
      </c>
      <c r="B47" s="15">
        <v>1</v>
      </c>
      <c r="C47" s="15"/>
      <c r="D47" s="15">
        <v>1</v>
      </c>
      <c r="E47" s="96"/>
      <c r="F47" s="122">
        <v>3</v>
      </c>
      <c r="G47" s="15">
        <v>6</v>
      </c>
      <c r="H47" s="15">
        <v>4</v>
      </c>
      <c r="I47" s="15">
        <v>2</v>
      </c>
      <c r="J47" s="15">
        <v>4</v>
      </c>
      <c r="K47" s="15">
        <v>1</v>
      </c>
      <c r="L47" s="15"/>
      <c r="M47" s="15">
        <v>4</v>
      </c>
      <c r="N47" s="15"/>
      <c r="O47" s="15"/>
      <c r="P47" s="4">
        <v>20</v>
      </c>
      <c r="Q47" s="4">
        <v>80</v>
      </c>
      <c r="R47" s="4"/>
      <c r="S47" s="4"/>
      <c r="T47" s="4"/>
      <c r="U47" s="4"/>
      <c r="V47" s="4"/>
      <c r="W47" s="4"/>
      <c r="X47" s="4"/>
    </row>
    <row r="48" spans="1:24" x14ac:dyDescent="0.2">
      <c r="A48" s="172" t="s">
        <v>128</v>
      </c>
      <c r="B48" s="15">
        <v>1</v>
      </c>
      <c r="C48" s="15">
        <v>1</v>
      </c>
      <c r="D48" s="15"/>
      <c r="E48" s="96"/>
      <c r="F48" s="122">
        <v>6</v>
      </c>
      <c r="G48" s="15">
        <v>4</v>
      </c>
      <c r="H48" s="15">
        <v>7</v>
      </c>
      <c r="I48" s="15">
        <v>7</v>
      </c>
      <c r="J48" s="15">
        <v>2</v>
      </c>
      <c r="K48" s="15"/>
      <c r="L48" s="18"/>
      <c r="M48" s="15">
        <v>3</v>
      </c>
      <c r="N48" s="15"/>
      <c r="O48" s="15"/>
      <c r="P48" s="4">
        <v>27</v>
      </c>
      <c r="Q48" s="4">
        <v>90</v>
      </c>
      <c r="R48" s="4"/>
      <c r="S48" s="4"/>
      <c r="T48" s="4"/>
      <c r="U48" s="4"/>
      <c r="V48" s="4"/>
      <c r="W48" s="4"/>
      <c r="X48" s="4"/>
    </row>
    <row r="49" spans="1:24" x14ac:dyDescent="0.2">
      <c r="A49" s="85" t="s">
        <v>133</v>
      </c>
      <c r="B49" s="15">
        <v>1</v>
      </c>
      <c r="C49" s="15"/>
      <c r="D49" s="15"/>
      <c r="E49" s="96"/>
      <c r="F49" s="122">
        <v>4</v>
      </c>
      <c r="G49" s="15">
        <v>1</v>
      </c>
      <c r="H49" s="15">
        <v>2</v>
      </c>
      <c r="I49" s="107">
        <v>5</v>
      </c>
      <c r="J49" s="15">
        <v>2</v>
      </c>
      <c r="K49" s="15">
        <v>3</v>
      </c>
      <c r="L49" s="18"/>
      <c r="M49" s="15">
        <v>1</v>
      </c>
      <c r="N49" s="15"/>
      <c r="O49" s="15"/>
      <c r="P49" s="4">
        <v>18</v>
      </c>
      <c r="Q49" s="4">
        <v>77</v>
      </c>
      <c r="R49" s="4"/>
      <c r="S49" s="4"/>
      <c r="T49" s="4"/>
      <c r="U49" s="4"/>
      <c r="V49" s="4"/>
      <c r="W49" s="4"/>
      <c r="X49" s="4"/>
    </row>
    <row r="50" spans="1:24" x14ac:dyDescent="0.2">
      <c r="A50" s="172" t="s">
        <v>137</v>
      </c>
      <c r="B50" s="15">
        <v>1</v>
      </c>
      <c r="C50" s="15"/>
      <c r="D50" s="15"/>
      <c r="E50" s="96">
        <v>1</v>
      </c>
      <c r="F50" s="122">
        <v>1.67</v>
      </c>
      <c r="G50" s="15">
        <v>0</v>
      </c>
      <c r="H50" s="15">
        <v>3</v>
      </c>
      <c r="I50" s="15">
        <v>1</v>
      </c>
      <c r="J50" s="15"/>
      <c r="K50" s="15"/>
      <c r="L50" s="18"/>
      <c r="M50" s="15">
        <v>0</v>
      </c>
      <c r="N50" s="15"/>
      <c r="O50" s="15"/>
      <c r="P50" s="4">
        <v>9</v>
      </c>
      <c r="Q50" s="4">
        <v>26</v>
      </c>
      <c r="R50" s="4"/>
      <c r="S50" s="4"/>
      <c r="T50" s="4"/>
      <c r="U50" s="4"/>
      <c r="V50" s="4"/>
      <c r="W50" s="4"/>
      <c r="X50" s="4"/>
    </row>
    <row r="51" spans="1:24" x14ac:dyDescent="0.2">
      <c r="A51" s="179" t="s">
        <v>139</v>
      </c>
      <c r="B51" s="15">
        <v>1</v>
      </c>
      <c r="C51" s="15"/>
      <c r="D51" s="15"/>
      <c r="E51" s="96"/>
      <c r="F51" s="122">
        <v>2</v>
      </c>
      <c r="G51" s="15">
        <v>0</v>
      </c>
      <c r="H51" s="15">
        <v>2</v>
      </c>
      <c r="I51" s="15">
        <v>1</v>
      </c>
      <c r="J51" s="15">
        <v>0</v>
      </c>
      <c r="K51" s="15"/>
      <c r="L51" s="18"/>
      <c r="M51" s="15">
        <v>0</v>
      </c>
      <c r="N51" s="15"/>
      <c r="O51" s="15"/>
      <c r="P51" s="4">
        <v>7</v>
      </c>
      <c r="Q51" s="4">
        <v>17</v>
      </c>
      <c r="R51" s="4"/>
      <c r="S51" s="4"/>
      <c r="T51" s="4"/>
      <c r="U51" s="4"/>
      <c r="V51" s="4"/>
      <c r="W51" s="4"/>
      <c r="X51" s="4"/>
    </row>
    <row r="52" spans="1:24" x14ac:dyDescent="0.2">
      <c r="A52" s="179" t="s">
        <v>140</v>
      </c>
      <c r="B52" s="161">
        <v>1</v>
      </c>
      <c r="C52" s="161"/>
      <c r="D52" s="161"/>
      <c r="E52" s="180">
        <v>1</v>
      </c>
      <c r="F52" s="181">
        <v>1</v>
      </c>
      <c r="G52" s="161">
        <v>1</v>
      </c>
      <c r="H52" s="161">
        <v>2</v>
      </c>
      <c r="I52" s="161">
        <v>1</v>
      </c>
      <c r="J52" s="161"/>
      <c r="K52" s="161"/>
      <c r="L52" s="182"/>
      <c r="M52" s="161">
        <v>1</v>
      </c>
      <c r="N52" s="161"/>
      <c r="O52" s="161"/>
      <c r="P52" s="115">
        <v>4</v>
      </c>
      <c r="Q52" s="115">
        <v>18</v>
      </c>
      <c r="R52" s="4"/>
      <c r="S52" s="4"/>
      <c r="T52" s="4"/>
      <c r="U52" s="4"/>
      <c r="V52" s="4"/>
      <c r="W52" s="4"/>
      <c r="X52" s="4"/>
    </row>
    <row r="53" spans="1:24" x14ac:dyDescent="0.2">
      <c r="A53" s="179" t="s">
        <v>141</v>
      </c>
      <c r="B53" s="161">
        <v>1</v>
      </c>
      <c r="C53" s="161"/>
      <c r="D53" s="161"/>
      <c r="E53" s="180"/>
      <c r="F53" s="181">
        <v>1</v>
      </c>
      <c r="G53" s="161">
        <v>0</v>
      </c>
      <c r="H53" s="161">
        <v>0</v>
      </c>
      <c r="I53" s="161">
        <v>3</v>
      </c>
      <c r="J53" s="161">
        <v>1</v>
      </c>
      <c r="K53" s="161"/>
      <c r="L53" s="182"/>
      <c r="M53" s="161">
        <v>0</v>
      </c>
      <c r="N53" s="161"/>
      <c r="O53" s="161"/>
      <c r="P53" s="115">
        <v>4</v>
      </c>
      <c r="Q53" s="115">
        <v>16</v>
      </c>
      <c r="R53" s="4"/>
      <c r="S53" s="4"/>
      <c r="T53" s="4"/>
      <c r="U53" s="4"/>
      <c r="V53" s="4"/>
      <c r="W53" s="4"/>
      <c r="X53" s="4"/>
    </row>
    <row r="54" spans="1:24" x14ac:dyDescent="0.2">
      <c r="A54" s="88" t="s">
        <v>133</v>
      </c>
      <c r="B54" s="161">
        <v>1</v>
      </c>
      <c r="C54" s="161">
        <v>1</v>
      </c>
      <c r="D54" s="161"/>
      <c r="E54" s="180"/>
      <c r="F54" s="181">
        <v>4</v>
      </c>
      <c r="G54" s="161">
        <v>1</v>
      </c>
      <c r="H54" s="161">
        <v>3</v>
      </c>
      <c r="I54" s="161">
        <v>4</v>
      </c>
      <c r="J54" s="161">
        <v>2</v>
      </c>
      <c r="K54" s="161"/>
      <c r="L54" s="182"/>
      <c r="M54" s="161">
        <v>1</v>
      </c>
      <c r="N54" s="161"/>
      <c r="O54" s="161"/>
      <c r="P54" s="115">
        <v>16</v>
      </c>
      <c r="Q54" s="115">
        <v>57</v>
      </c>
      <c r="R54" s="4"/>
      <c r="S54" s="4"/>
      <c r="T54" s="4"/>
      <c r="U54" s="4"/>
      <c r="V54" s="4"/>
      <c r="W54" s="4"/>
      <c r="X54" s="4"/>
    </row>
    <row r="55" spans="1:24" x14ac:dyDescent="0.2">
      <c r="A55" s="179" t="s">
        <v>158</v>
      </c>
      <c r="B55" s="118">
        <v>1</v>
      </c>
      <c r="C55" s="118"/>
      <c r="D55" s="118"/>
      <c r="E55" s="124"/>
      <c r="F55" s="125">
        <v>3</v>
      </c>
      <c r="G55" s="118">
        <v>5</v>
      </c>
      <c r="H55" s="118">
        <v>4</v>
      </c>
      <c r="I55" s="118">
        <v>2</v>
      </c>
      <c r="J55" s="118">
        <v>1</v>
      </c>
      <c r="K55" s="118">
        <v>2</v>
      </c>
      <c r="L55" s="126">
        <v>1</v>
      </c>
      <c r="M55" s="118">
        <v>4</v>
      </c>
      <c r="N55" s="118"/>
      <c r="O55" s="118"/>
      <c r="P55" s="111">
        <v>17</v>
      </c>
      <c r="Q55" s="111">
        <v>51</v>
      </c>
      <c r="R55" s="4"/>
      <c r="S55" s="4"/>
      <c r="T55" s="4"/>
      <c r="U55" s="4"/>
      <c r="V55" s="4"/>
      <c r="W55" s="4"/>
      <c r="X55" s="4"/>
    </row>
    <row r="56" spans="1:24" x14ac:dyDescent="0.2">
      <c r="A56" s="103" t="s">
        <v>28</v>
      </c>
      <c r="B56" s="26">
        <f t="shared" ref="B56:M56" si="1">SUM(B44:B55)</f>
        <v>12</v>
      </c>
      <c r="C56" s="26">
        <f t="shared" si="1"/>
        <v>2</v>
      </c>
      <c r="D56" s="26">
        <f t="shared" si="1"/>
        <v>2</v>
      </c>
      <c r="E56" s="87">
        <f>SUM(E44:E55)</f>
        <v>2</v>
      </c>
      <c r="F56" s="61">
        <f t="shared" si="1"/>
        <v>35.33</v>
      </c>
      <c r="G56" s="26">
        <f t="shared" si="1"/>
        <v>34</v>
      </c>
      <c r="H56" s="26">
        <f t="shared" si="1"/>
        <v>36</v>
      </c>
      <c r="I56" s="26">
        <f t="shared" si="1"/>
        <v>38</v>
      </c>
      <c r="J56" s="26">
        <f t="shared" si="1"/>
        <v>26</v>
      </c>
      <c r="K56" s="26">
        <f t="shared" si="1"/>
        <v>7</v>
      </c>
      <c r="L56" s="87">
        <f t="shared" si="1"/>
        <v>3</v>
      </c>
      <c r="M56" s="26">
        <f t="shared" si="1"/>
        <v>22</v>
      </c>
      <c r="N56" s="61">
        <f>(M56*7)/F56</f>
        <v>4.3589017831870933</v>
      </c>
      <c r="O56" s="61">
        <f>SUM(H56+J56+K56)/F56</f>
        <v>1.9530144353240873</v>
      </c>
      <c r="P56" s="26">
        <f>SUM(P44:P55)</f>
        <v>178</v>
      </c>
      <c r="Q56" s="26">
        <f>SUM(Q44:Q55)</f>
        <v>678</v>
      </c>
      <c r="R56" s="4"/>
      <c r="S56" s="4"/>
      <c r="T56" s="4"/>
      <c r="U56" s="4"/>
      <c r="V56" s="4"/>
      <c r="W56" s="4"/>
      <c r="X56" s="4"/>
    </row>
    <row r="59" spans="1:24" x14ac:dyDescent="0.2">
      <c r="A59" t="s">
        <v>126</v>
      </c>
    </row>
    <row r="60" spans="1:24" x14ac:dyDescent="0.2">
      <c r="A60" s="92" t="s">
        <v>74</v>
      </c>
      <c r="B60" s="7" t="s">
        <v>2</v>
      </c>
      <c r="C60" s="7" t="s">
        <v>3</v>
      </c>
      <c r="D60" s="7" t="s">
        <v>4</v>
      </c>
      <c r="E60" s="7" t="s">
        <v>5</v>
      </c>
      <c r="F60" s="7" t="s">
        <v>6</v>
      </c>
      <c r="G60" s="7" t="s">
        <v>7</v>
      </c>
      <c r="H60" s="7" t="s">
        <v>8</v>
      </c>
      <c r="I60" s="7" t="s">
        <v>9</v>
      </c>
      <c r="J60" s="7" t="s">
        <v>10</v>
      </c>
      <c r="K60" s="7" t="s">
        <v>11</v>
      </c>
      <c r="L60" s="7" t="s">
        <v>12</v>
      </c>
      <c r="M60" s="7" t="s">
        <v>13</v>
      </c>
      <c r="N60" s="7" t="s">
        <v>75</v>
      </c>
      <c r="O60" s="7" t="s">
        <v>15</v>
      </c>
      <c r="P60" s="8" t="s">
        <v>16</v>
      </c>
      <c r="Q60" s="7" t="s">
        <v>76</v>
      </c>
      <c r="R60" s="92" t="s">
        <v>18</v>
      </c>
      <c r="S60" s="92" t="s">
        <v>19</v>
      </c>
      <c r="T60" s="92" t="s">
        <v>20</v>
      </c>
      <c r="U60" s="7" t="s">
        <v>21</v>
      </c>
      <c r="V60" s="7" t="s">
        <v>22</v>
      </c>
      <c r="W60" s="155" t="s">
        <v>23</v>
      </c>
      <c r="X60" s="109" t="s">
        <v>24</v>
      </c>
    </row>
    <row r="61" spans="1:24" x14ac:dyDescent="0.2">
      <c r="A61" s="88" t="s">
        <v>125</v>
      </c>
      <c r="B61" s="87">
        <v>1</v>
      </c>
      <c r="C61" s="87">
        <v>0</v>
      </c>
      <c r="D61" s="87">
        <v>0</v>
      </c>
      <c r="E61" s="73"/>
      <c r="F61" s="87"/>
      <c r="G61" s="87"/>
      <c r="H61" s="87"/>
      <c r="I61" s="87"/>
      <c r="J61" s="87"/>
      <c r="K61" s="87"/>
      <c r="L61" s="87"/>
      <c r="M61" s="87"/>
      <c r="N61" s="156"/>
      <c r="O61" s="157"/>
      <c r="P61" s="87"/>
      <c r="Q61" s="87"/>
      <c r="R61" s="87"/>
      <c r="S61" s="108"/>
      <c r="T61" s="156"/>
      <c r="U61" s="86"/>
      <c r="V61" s="86">
        <v>1</v>
      </c>
      <c r="W61" s="98"/>
      <c r="X61" s="86"/>
    </row>
    <row r="62" spans="1:24" x14ac:dyDescent="0.2">
      <c r="A62" s="170" t="s">
        <v>127</v>
      </c>
      <c r="B62" s="15">
        <v>1</v>
      </c>
      <c r="C62" s="15"/>
      <c r="D62" s="15"/>
      <c r="E62" s="96"/>
      <c r="F62" s="15"/>
      <c r="G62" s="15"/>
      <c r="H62" s="15"/>
      <c r="I62" s="15">
        <v>1</v>
      </c>
      <c r="J62" s="15"/>
      <c r="K62" s="15"/>
      <c r="L62" s="15"/>
      <c r="M62" s="15"/>
      <c r="N62" s="158"/>
      <c r="O62" s="107"/>
      <c r="P62" s="75"/>
      <c r="Q62" s="15"/>
      <c r="R62" s="15"/>
      <c r="S62" s="107"/>
      <c r="T62" s="159"/>
      <c r="U62" s="15"/>
      <c r="V62" s="15"/>
      <c r="W62" s="84"/>
      <c r="X62" s="4"/>
    </row>
    <row r="63" spans="1:24" x14ac:dyDescent="0.2">
      <c r="A63" s="170" t="s">
        <v>129</v>
      </c>
      <c r="B63" s="15">
        <v>3</v>
      </c>
      <c r="C63" s="15">
        <v>2</v>
      </c>
      <c r="D63" s="15">
        <v>2</v>
      </c>
      <c r="E63" s="96"/>
      <c r="F63" s="15"/>
      <c r="G63" s="15"/>
      <c r="H63" s="15">
        <v>2</v>
      </c>
      <c r="I63" s="15"/>
      <c r="J63" s="15"/>
      <c r="K63" s="15"/>
      <c r="L63" s="15"/>
      <c r="M63" s="15"/>
      <c r="N63" s="159"/>
      <c r="O63" s="107"/>
      <c r="P63" s="15"/>
      <c r="Q63" s="15"/>
      <c r="R63" s="15"/>
      <c r="S63" s="107"/>
      <c r="T63" s="159"/>
      <c r="U63" s="15">
        <v>1</v>
      </c>
      <c r="V63" s="15">
        <v>5</v>
      </c>
      <c r="W63" s="84"/>
      <c r="X63" s="4"/>
    </row>
    <row r="64" spans="1:24" x14ac:dyDescent="0.2">
      <c r="A64" s="85" t="s">
        <v>133</v>
      </c>
      <c r="B64" s="15">
        <v>3</v>
      </c>
      <c r="C64" s="15">
        <v>0</v>
      </c>
      <c r="D64" s="15">
        <v>0</v>
      </c>
      <c r="E64" s="96"/>
      <c r="F64" s="15"/>
      <c r="G64" s="15"/>
      <c r="H64" s="15"/>
      <c r="I64" s="15">
        <v>1</v>
      </c>
      <c r="J64" s="15"/>
      <c r="K64" s="15"/>
      <c r="L64" s="15"/>
      <c r="M64" s="15"/>
      <c r="N64" s="159"/>
      <c r="O64" s="107"/>
      <c r="P64" s="15"/>
      <c r="Q64" s="15"/>
      <c r="R64" s="15"/>
      <c r="S64" s="107"/>
      <c r="T64" s="159"/>
      <c r="U64" s="15"/>
      <c r="V64" s="15">
        <v>9</v>
      </c>
      <c r="W64" s="84"/>
      <c r="X64" s="4"/>
    </row>
    <row r="65" spans="1:24" x14ac:dyDescent="0.2">
      <c r="A65" s="85"/>
      <c r="B65" s="15"/>
      <c r="C65" s="15"/>
      <c r="D65" s="15"/>
      <c r="E65" s="96"/>
      <c r="F65" s="15"/>
      <c r="G65" s="15"/>
      <c r="H65" s="15"/>
      <c r="I65" s="15"/>
      <c r="J65" s="15"/>
      <c r="K65" s="15"/>
      <c r="L65" s="15"/>
      <c r="M65" s="15"/>
      <c r="N65" s="159"/>
      <c r="O65" s="107"/>
      <c r="P65" s="15"/>
      <c r="Q65" s="15"/>
      <c r="R65" s="15"/>
      <c r="S65" s="107"/>
      <c r="T65" s="159"/>
      <c r="U65" s="15"/>
      <c r="V65" s="15"/>
      <c r="W65" s="84"/>
      <c r="X65" s="4"/>
    </row>
    <row r="66" spans="1:24" x14ac:dyDescent="0.2">
      <c r="A66" s="167"/>
      <c r="B66" s="15"/>
      <c r="C66" s="15"/>
      <c r="D66" s="15"/>
      <c r="E66" s="96"/>
      <c r="F66" s="15"/>
      <c r="G66" s="15"/>
      <c r="H66" s="15"/>
      <c r="I66" s="15"/>
      <c r="J66" s="15"/>
      <c r="K66" s="15"/>
      <c r="L66" s="15"/>
      <c r="M66" s="15"/>
      <c r="N66" s="159"/>
      <c r="O66" s="107"/>
      <c r="P66" s="15"/>
      <c r="Q66" s="15"/>
      <c r="R66" s="15"/>
      <c r="S66" s="107"/>
      <c r="T66" s="159"/>
      <c r="U66" s="15"/>
      <c r="V66" s="15"/>
      <c r="W66" s="84"/>
      <c r="X66" s="4"/>
    </row>
    <row r="67" spans="1:24" x14ac:dyDescent="0.2">
      <c r="A67" s="167"/>
      <c r="B67" s="15"/>
      <c r="C67" s="15"/>
      <c r="D67" s="15"/>
      <c r="E67" s="96"/>
      <c r="F67" s="15"/>
      <c r="G67" s="15"/>
      <c r="H67" s="15"/>
      <c r="I67" s="15"/>
      <c r="J67" s="15"/>
      <c r="K67" s="15"/>
      <c r="L67" s="15"/>
      <c r="M67" s="15"/>
      <c r="N67" s="159"/>
      <c r="O67" s="107"/>
      <c r="P67" s="15"/>
      <c r="Q67" s="15"/>
      <c r="R67" s="15"/>
      <c r="S67" s="107"/>
      <c r="T67" s="159"/>
      <c r="U67" s="15"/>
      <c r="V67" s="15"/>
      <c r="W67" s="84"/>
      <c r="X67" s="4"/>
    </row>
    <row r="68" spans="1:24" x14ac:dyDescent="0.2">
      <c r="A68" s="167"/>
      <c r="B68" s="15"/>
      <c r="C68" s="15"/>
      <c r="D68" s="15"/>
      <c r="E68" s="96"/>
      <c r="F68" s="15"/>
      <c r="G68" s="15"/>
      <c r="H68" s="15"/>
      <c r="I68" s="15"/>
      <c r="J68" s="15"/>
      <c r="K68" s="15"/>
      <c r="L68" s="15"/>
      <c r="M68" s="15"/>
      <c r="N68" s="159"/>
      <c r="O68" s="107"/>
      <c r="P68" s="15"/>
      <c r="Q68" s="15"/>
      <c r="R68" s="15"/>
      <c r="S68" s="107"/>
      <c r="T68" s="159"/>
      <c r="U68" s="15"/>
      <c r="V68" s="15"/>
      <c r="W68" s="116"/>
      <c r="X68" s="4"/>
    </row>
    <row r="69" spans="1:24" x14ac:dyDescent="0.2">
      <c r="A69" s="167"/>
      <c r="B69" s="15"/>
      <c r="C69" s="15"/>
      <c r="D69" s="15"/>
      <c r="E69" s="96"/>
      <c r="F69" s="15"/>
      <c r="G69" s="15"/>
      <c r="H69" s="15"/>
      <c r="I69" s="15"/>
      <c r="J69" s="15"/>
      <c r="K69" s="15"/>
      <c r="L69" s="15"/>
      <c r="M69" s="15"/>
      <c r="N69" s="159"/>
      <c r="O69" s="107"/>
      <c r="P69" s="15"/>
      <c r="Q69" s="15"/>
      <c r="R69" s="15"/>
      <c r="S69" s="107"/>
      <c r="T69" s="159"/>
      <c r="U69" s="15"/>
      <c r="V69" s="15"/>
      <c r="W69" s="116"/>
      <c r="X69" s="4"/>
    </row>
    <row r="70" spans="1:24" x14ac:dyDescent="0.2">
      <c r="A70" s="90"/>
      <c r="B70" s="15"/>
      <c r="C70" s="15"/>
      <c r="D70" s="15"/>
      <c r="E70" s="96"/>
      <c r="F70" s="15"/>
      <c r="G70" s="15"/>
      <c r="H70" s="15"/>
      <c r="I70" s="15"/>
      <c r="J70" s="15"/>
      <c r="K70" s="15"/>
      <c r="L70" s="15"/>
      <c r="M70" s="15"/>
      <c r="N70" s="159"/>
      <c r="O70" s="107"/>
      <c r="P70" s="15"/>
      <c r="Q70" s="15"/>
      <c r="R70" s="15"/>
      <c r="S70" s="107"/>
      <c r="T70" s="159"/>
      <c r="U70" s="15"/>
      <c r="V70" s="15"/>
      <c r="W70" s="116"/>
      <c r="X70" s="4"/>
    </row>
    <row r="71" spans="1:24" x14ac:dyDescent="0.2">
      <c r="A71" s="167"/>
      <c r="B71" s="15"/>
      <c r="C71" s="15"/>
      <c r="D71" s="15"/>
      <c r="E71" s="96"/>
      <c r="F71" s="15"/>
      <c r="G71" s="15"/>
      <c r="H71" s="15"/>
      <c r="I71" s="15"/>
      <c r="J71" s="15"/>
      <c r="K71" s="15"/>
      <c r="L71" s="15"/>
      <c r="M71" s="15"/>
      <c r="N71" s="159"/>
      <c r="O71" s="107"/>
      <c r="P71" s="15"/>
      <c r="Q71" s="15"/>
      <c r="R71" s="15"/>
      <c r="S71" s="107"/>
      <c r="T71" s="159"/>
      <c r="U71" s="15"/>
      <c r="V71" s="15"/>
      <c r="W71" s="116"/>
      <c r="X71" s="4"/>
    </row>
    <row r="72" spans="1:24" x14ac:dyDescent="0.2">
      <c r="A72" s="85"/>
      <c r="B72" s="15"/>
      <c r="C72" s="15"/>
      <c r="D72" s="15"/>
      <c r="E72" s="96"/>
      <c r="F72" s="15"/>
      <c r="G72" s="15"/>
      <c r="H72" s="15"/>
      <c r="I72" s="15"/>
      <c r="J72" s="15"/>
      <c r="K72" s="15"/>
      <c r="L72" s="15"/>
      <c r="M72" s="15"/>
      <c r="N72" s="159"/>
      <c r="O72" s="107"/>
      <c r="P72" s="15"/>
      <c r="Q72" s="15"/>
      <c r="R72" s="15"/>
      <c r="S72" s="107"/>
      <c r="T72" s="159"/>
      <c r="U72" s="15"/>
      <c r="V72" s="15"/>
      <c r="W72" s="116"/>
      <c r="X72" s="4"/>
    </row>
    <row r="73" spans="1:24" x14ac:dyDescent="0.2">
      <c r="A73" s="101"/>
      <c r="B73" s="15"/>
      <c r="C73" s="15"/>
      <c r="D73" s="15"/>
      <c r="E73" s="96"/>
      <c r="F73" s="15"/>
      <c r="G73" s="15"/>
      <c r="H73" s="15"/>
      <c r="I73" s="15"/>
      <c r="J73" s="15"/>
      <c r="K73" s="15"/>
      <c r="L73" s="15"/>
      <c r="M73" s="15"/>
      <c r="N73" s="159"/>
      <c r="O73" s="107"/>
      <c r="P73" s="15"/>
      <c r="Q73" s="15"/>
      <c r="R73" s="15"/>
      <c r="S73" s="107"/>
      <c r="T73" s="159"/>
      <c r="U73" s="15"/>
      <c r="V73" s="15"/>
      <c r="W73" s="116"/>
      <c r="X73" s="4"/>
    </row>
    <row r="74" spans="1:24" x14ac:dyDescent="0.2">
      <c r="A74" s="88"/>
      <c r="B74" s="69"/>
      <c r="C74" s="69"/>
      <c r="D74" s="69"/>
      <c r="E74" s="97"/>
      <c r="F74" s="69"/>
      <c r="G74" s="69"/>
      <c r="H74" s="69"/>
      <c r="I74" s="69"/>
      <c r="J74" s="69"/>
      <c r="K74" s="69"/>
      <c r="L74" s="69"/>
      <c r="M74" s="69"/>
      <c r="N74" s="160"/>
      <c r="O74" s="102"/>
      <c r="P74" s="69"/>
      <c r="Q74" s="69"/>
      <c r="R74" s="69"/>
      <c r="S74" s="102"/>
      <c r="T74" s="160"/>
      <c r="U74" s="69"/>
      <c r="V74" s="69"/>
      <c r="W74" s="100"/>
      <c r="X74" s="4"/>
    </row>
    <row r="75" spans="1:24" x14ac:dyDescent="0.2">
      <c r="A75" s="91" t="s">
        <v>28</v>
      </c>
      <c r="B75" s="87">
        <f t="shared" ref="B75:N75" si="2">SUM(B61:B74)</f>
        <v>8</v>
      </c>
      <c r="C75" s="87">
        <f t="shared" si="2"/>
        <v>2</v>
      </c>
      <c r="D75" s="87">
        <f t="shared" si="2"/>
        <v>2</v>
      </c>
      <c r="E75" s="87">
        <f t="shared" si="2"/>
        <v>0</v>
      </c>
      <c r="F75" s="87">
        <f t="shared" si="2"/>
        <v>0</v>
      </c>
      <c r="G75" s="87">
        <f t="shared" si="2"/>
        <v>0</v>
      </c>
      <c r="H75" s="87">
        <f t="shared" si="2"/>
        <v>2</v>
      </c>
      <c r="I75" s="87">
        <f t="shared" si="2"/>
        <v>2</v>
      </c>
      <c r="J75" s="87">
        <f t="shared" si="2"/>
        <v>0</v>
      </c>
      <c r="K75" s="87">
        <f t="shared" si="2"/>
        <v>0</v>
      </c>
      <c r="L75" s="87">
        <f t="shared" si="2"/>
        <v>0</v>
      </c>
      <c r="M75" s="87">
        <f t="shared" si="2"/>
        <v>0</v>
      </c>
      <c r="N75" s="87">
        <f t="shared" si="2"/>
        <v>0</v>
      </c>
      <c r="O75" s="12">
        <f>(D75+J75+K75+N75)/(B75+J75+K75+M75)</f>
        <v>0.25</v>
      </c>
      <c r="P75" s="12">
        <f>($D75+$E75+($F75*2)+(G75*3))/$B75</f>
        <v>0.25</v>
      </c>
      <c r="Q75" s="12">
        <f>D75/B75</f>
        <v>0.25</v>
      </c>
      <c r="R75" s="87">
        <f>SUM(R61:R74)</f>
        <v>0</v>
      </c>
      <c r="S75" s="87">
        <f>SUM(S61:S74)</f>
        <v>0</v>
      </c>
      <c r="T75" s="87">
        <f>SUM(T61:T74)</f>
        <v>0</v>
      </c>
      <c r="U75" s="87">
        <f>SUM(U61:U74)</f>
        <v>1</v>
      </c>
      <c r="V75" s="87">
        <f>SUM(V61:V74)</f>
        <v>15</v>
      </c>
      <c r="W75" s="12">
        <f>(U75+V75)/(T75+U75+V75)</f>
        <v>1</v>
      </c>
      <c r="X75" s="4"/>
    </row>
    <row r="78" spans="1:24" x14ac:dyDescent="0.2">
      <c r="A78" s="91" t="s">
        <v>77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79" spans="1:24" x14ac:dyDescent="0.2">
      <c r="A79" s="92" t="s">
        <v>74</v>
      </c>
      <c r="B79" s="7" t="s">
        <v>46</v>
      </c>
      <c r="C79" s="7" t="s">
        <v>47</v>
      </c>
      <c r="D79" s="7" t="s">
        <v>48</v>
      </c>
      <c r="E79" s="7" t="s">
        <v>57</v>
      </c>
      <c r="F79" s="7" t="s">
        <v>50</v>
      </c>
      <c r="G79" s="7" t="s">
        <v>3</v>
      </c>
      <c r="H79" s="7" t="s">
        <v>4</v>
      </c>
      <c r="I79" s="7" t="s">
        <v>9</v>
      </c>
      <c r="J79" s="7" t="s">
        <v>10</v>
      </c>
      <c r="K79" s="7" t="s">
        <v>11</v>
      </c>
      <c r="L79" s="7" t="s">
        <v>51</v>
      </c>
      <c r="M79" s="7" t="s">
        <v>52</v>
      </c>
      <c r="N79" s="7" t="s">
        <v>53</v>
      </c>
      <c r="O79" s="7" t="s">
        <v>54</v>
      </c>
      <c r="P79" s="7" t="s">
        <v>2</v>
      </c>
      <c r="Q79" s="7" t="s">
        <v>78</v>
      </c>
    </row>
    <row r="80" spans="1:24" x14ac:dyDescent="0.2">
      <c r="A80" s="88" t="s">
        <v>138</v>
      </c>
      <c r="B80" s="87">
        <v>1</v>
      </c>
      <c r="C80" s="87"/>
      <c r="D80" s="87"/>
      <c r="E80" s="73"/>
      <c r="F80" s="61">
        <v>3</v>
      </c>
      <c r="G80" s="87">
        <v>1</v>
      </c>
      <c r="H80" s="87">
        <v>1</v>
      </c>
      <c r="I80" s="87">
        <v>4</v>
      </c>
      <c r="J80" s="87">
        <v>2</v>
      </c>
      <c r="K80" s="87"/>
      <c r="L80" s="87">
        <v>1</v>
      </c>
      <c r="M80" s="87">
        <v>0</v>
      </c>
      <c r="N80" s="87"/>
      <c r="O80" s="61"/>
      <c r="P80" s="87">
        <v>12</v>
      </c>
      <c r="Q80" s="87">
        <v>40</v>
      </c>
    </row>
    <row r="81" spans="1:17" x14ac:dyDescent="0.2">
      <c r="A81" s="169"/>
      <c r="B81" s="15"/>
      <c r="C81" s="15"/>
      <c r="D81" s="15"/>
      <c r="E81" s="96"/>
      <c r="F81" s="122"/>
      <c r="G81" s="15"/>
      <c r="H81" s="15"/>
      <c r="I81" s="15"/>
      <c r="J81" s="15"/>
      <c r="K81" s="15"/>
      <c r="L81" s="18"/>
      <c r="M81" s="15"/>
      <c r="N81" s="18"/>
      <c r="O81" s="15"/>
      <c r="P81" s="4"/>
      <c r="Q81" s="4"/>
    </row>
    <row r="82" spans="1:17" x14ac:dyDescent="0.2">
      <c r="A82" s="123"/>
      <c r="B82" s="15"/>
      <c r="C82" s="15"/>
      <c r="D82" s="15"/>
      <c r="E82" s="96"/>
      <c r="F82" s="122"/>
      <c r="G82" s="15"/>
      <c r="H82" s="15"/>
      <c r="I82" s="15"/>
      <c r="J82" s="15"/>
      <c r="K82" s="15"/>
      <c r="L82" s="18"/>
      <c r="M82" s="15"/>
      <c r="N82" s="15"/>
      <c r="O82" s="15"/>
      <c r="P82" s="4"/>
      <c r="Q82" s="4"/>
    </row>
    <row r="83" spans="1:17" x14ac:dyDescent="0.2">
      <c r="A83" s="85"/>
      <c r="B83" s="15"/>
      <c r="C83" s="15"/>
      <c r="D83" s="15"/>
      <c r="E83" s="96"/>
      <c r="F83" s="122"/>
      <c r="G83" s="15"/>
      <c r="H83" s="15"/>
      <c r="I83" s="15"/>
      <c r="J83" s="15"/>
      <c r="K83" s="15"/>
      <c r="L83" s="15"/>
      <c r="M83" s="15"/>
      <c r="N83" s="15"/>
      <c r="O83" s="15"/>
      <c r="P83" s="4"/>
      <c r="Q83" s="4"/>
    </row>
    <row r="84" spans="1:17" x14ac:dyDescent="0.2">
      <c r="A84" s="88"/>
      <c r="B84" s="15"/>
      <c r="C84" s="15"/>
      <c r="D84" s="15"/>
      <c r="E84" s="96"/>
      <c r="F84" s="122"/>
      <c r="G84" s="15"/>
      <c r="H84" s="15"/>
      <c r="I84" s="15"/>
      <c r="J84" s="15"/>
      <c r="K84" s="15"/>
      <c r="L84" s="18"/>
      <c r="M84" s="15"/>
      <c r="N84" s="15"/>
      <c r="O84" s="15"/>
      <c r="P84" s="4"/>
      <c r="Q84" s="4"/>
    </row>
    <row r="85" spans="1:17" x14ac:dyDescent="0.2">
      <c r="A85" s="88"/>
      <c r="B85" s="15"/>
      <c r="C85" s="15"/>
      <c r="D85" s="15"/>
      <c r="E85" s="96"/>
      <c r="F85" s="122"/>
      <c r="G85" s="15"/>
      <c r="H85" s="15"/>
      <c r="I85" s="107"/>
      <c r="J85" s="15"/>
      <c r="K85" s="15"/>
      <c r="L85" s="18"/>
      <c r="M85" s="15"/>
      <c r="N85" s="15"/>
      <c r="O85" s="15"/>
      <c r="P85" s="4"/>
      <c r="Q85" s="4"/>
    </row>
    <row r="86" spans="1:17" x14ac:dyDescent="0.2">
      <c r="A86" s="84"/>
      <c r="B86" s="15"/>
      <c r="C86" s="15"/>
      <c r="D86" s="15"/>
      <c r="E86" s="96"/>
      <c r="F86" s="122"/>
      <c r="G86" s="15"/>
      <c r="H86" s="15"/>
      <c r="I86" s="15"/>
      <c r="J86" s="15"/>
      <c r="K86" s="15"/>
      <c r="L86" s="18"/>
      <c r="M86" s="15"/>
      <c r="N86" s="15"/>
      <c r="O86" s="15"/>
      <c r="P86" s="4"/>
      <c r="Q86" s="4"/>
    </row>
    <row r="87" spans="1:17" x14ac:dyDescent="0.2">
      <c r="A87" s="84"/>
      <c r="B87" s="15"/>
      <c r="C87" s="15"/>
      <c r="D87" s="15"/>
      <c r="E87" s="96"/>
      <c r="F87" s="122"/>
      <c r="G87" s="15"/>
      <c r="H87" s="15"/>
      <c r="I87" s="15"/>
      <c r="J87" s="15"/>
      <c r="K87" s="15"/>
      <c r="L87" s="18"/>
      <c r="M87" s="15"/>
      <c r="N87" s="15"/>
      <c r="O87" s="15"/>
      <c r="P87" s="4"/>
      <c r="Q87" s="4"/>
    </row>
    <row r="88" spans="1:17" x14ac:dyDescent="0.2">
      <c r="A88" s="102"/>
      <c r="B88" s="118"/>
      <c r="C88" s="118"/>
      <c r="D88" s="118"/>
      <c r="E88" s="124"/>
      <c r="F88" s="125"/>
      <c r="G88" s="118"/>
      <c r="H88" s="118"/>
      <c r="I88" s="118"/>
      <c r="J88" s="118"/>
      <c r="K88" s="118"/>
      <c r="L88" s="126"/>
      <c r="M88" s="118"/>
      <c r="N88" s="118"/>
      <c r="O88" s="118"/>
      <c r="P88" s="111"/>
      <c r="Q88" s="111"/>
    </row>
    <row r="89" spans="1:17" x14ac:dyDescent="0.2">
      <c r="A89" s="103" t="s">
        <v>28</v>
      </c>
      <c r="B89" s="26">
        <f t="shared" ref="B89:M89" si="3">SUM(B80:B88)</f>
        <v>1</v>
      </c>
      <c r="C89" s="26">
        <f t="shared" si="3"/>
        <v>0</v>
      </c>
      <c r="D89" s="26">
        <f t="shared" si="3"/>
        <v>0</v>
      </c>
      <c r="E89" s="61">
        <f t="shared" si="3"/>
        <v>0</v>
      </c>
      <c r="F89" s="61">
        <f t="shared" si="3"/>
        <v>3</v>
      </c>
      <c r="G89" s="26">
        <f t="shared" si="3"/>
        <v>1</v>
      </c>
      <c r="H89" s="26">
        <f t="shared" si="3"/>
        <v>1</v>
      </c>
      <c r="I89" s="26">
        <f t="shared" si="3"/>
        <v>4</v>
      </c>
      <c r="J89" s="26">
        <f t="shared" si="3"/>
        <v>2</v>
      </c>
      <c r="K89" s="26">
        <f t="shared" si="3"/>
        <v>0</v>
      </c>
      <c r="L89" s="87">
        <f t="shared" si="3"/>
        <v>1</v>
      </c>
      <c r="M89" s="26">
        <f t="shared" si="3"/>
        <v>0</v>
      </c>
      <c r="N89" s="61">
        <f>(M89*7)/F89</f>
        <v>0</v>
      </c>
      <c r="O89" s="61">
        <f>SUM(H89+J89+K89)/F89</f>
        <v>1</v>
      </c>
      <c r="P89" s="26">
        <f>SUM(P80:P88)</f>
        <v>12</v>
      </c>
      <c r="Q89" s="26">
        <f>SUM(Q80:Q88)</f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B5A13-5F8E-FB4B-B534-892F2456B5CA}">
  <dimension ref="A1:X48"/>
  <sheetViews>
    <sheetView topLeftCell="A3" workbookViewId="0">
      <selection activeCell="J30" sqref="J30"/>
    </sheetView>
  </sheetViews>
  <sheetFormatPr baseColWidth="10" defaultRowHeight="16" x14ac:dyDescent="0.2"/>
  <cols>
    <col min="1" max="1" width="15.83203125" bestFit="1" customWidth="1"/>
    <col min="2" max="2" width="3.33203125" bestFit="1" customWidth="1"/>
    <col min="3" max="3" width="2.6640625" bestFit="1" customWidth="1"/>
    <col min="4" max="4" width="3.1640625" bestFit="1" customWidth="1"/>
    <col min="5" max="6" width="4.6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4" width="5.6640625" bestFit="1" customWidth="1"/>
    <col min="15" max="15" width="5.1640625" bestFit="1" customWidth="1"/>
    <col min="16" max="16" width="8.1640625" bestFit="1" customWidth="1"/>
    <col min="17" max="17" width="4.6640625" bestFit="1" customWidth="1"/>
    <col min="18" max="19" width="3" bestFit="1" customWidth="1"/>
    <col min="20" max="20" width="2.1640625" bestFit="1" customWidth="1"/>
    <col min="21" max="21" width="2.33203125" bestFit="1" customWidth="1"/>
    <col min="22" max="22" width="3.1640625" bestFit="1" customWidth="1"/>
    <col min="23" max="23" width="6.5" bestFit="1" customWidth="1"/>
    <col min="24" max="24" width="5.6640625" bestFit="1" customWidth="1"/>
  </cols>
  <sheetData>
    <row r="1" spans="1:24" x14ac:dyDescent="0.2">
      <c r="A1" t="s">
        <v>89</v>
      </c>
    </row>
    <row r="3" spans="1:24" x14ac:dyDescent="0.2">
      <c r="A3" s="127" t="s">
        <v>74</v>
      </c>
      <c r="B3" s="128" t="s">
        <v>2</v>
      </c>
      <c r="C3" s="128" t="s">
        <v>3</v>
      </c>
      <c r="D3" s="128" t="s">
        <v>4</v>
      </c>
      <c r="E3" s="128" t="s">
        <v>5</v>
      </c>
      <c r="F3" s="128" t="s">
        <v>6</v>
      </c>
      <c r="G3" s="128" t="s">
        <v>7</v>
      </c>
      <c r="H3" s="128" t="s">
        <v>8</v>
      </c>
      <c r="I3" s="128" t="s">
        <v>9</v>
      </c>
      <c r="J3" s="128" t="s">
        <v>10</v>
      </c>
      <c r="K3" s="128" t="s">
        <v>11</v>
      </c>
      <c r="L3" s="128" t="s">
        <v>12</v>
      </c>
      <c r="M3" s="128" t="s">
        <v>13</v>
      </c>
      <c r="N3" s="128" t="s">
        <v>75</v>
      </c>
      <c r="O3" s="128" t="s">
        <v>15</v>
      </c>
      <c r="P3" s="129" t="s">
        <v>16</v>
      </c>
      <c r="Q3" s="128" t="s">
        <v>76</v>
      </c>
      <c r="R3" s="128" t="s">
        <v>18</v>
      </c>
      <c r="S3" s="128" t="s">
        <v>19</v>
      </c>
      <c r="T3" s="128" t="s">
        <v>20</v>
      </c>
      <c r="U3" s="128" t="s">
        <v>21</v>
      </c>
      <c r="V3" s="128" t="s">
        <v>22</v>
      </c>
      <c r="W3" s="129" t="s">
        <v>23</v>
      </c>
      <c r="X3" s="130" t="s">
        <v>24</v>
      </c>
    </row>
    <row r="4" spans="1:24" x14ac:dyDescent="0.2">
      <c r="A4" s="85" t="s">
        <v>92</v>
      </c>
      <c r="B4" s="131">
        <v>4</v>
      </c>
      <c r="C4" s="131">
        <v>0</v>
      </c>
      <c r="D4" s="131">
        <v>1</v>
      </c>
      <c r="E4" s="131">
        <v>1</v>
      </c>
      <c r="F4" s="131"/>
      <c r="G4" s="131"/>
      <c r="H4" s="131"/>
      <c r="I4" s="131">
        <v>2</v>
      </c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</row>
    <row r="5" spans="1:24" x14ac:dyDescent="0.2">
      <c r="A5" s="88" t="s">
        <v>95</v>
      </c>
      <c r="B5" s="131">
        <v>0</v>
      </c>
      <c r="C5" s="131">
        <v>1</v>
      </c>
      <c r="D5" s="131">
        <v>0</v>
      </c>
      <c r="E5" s="131"/>
      <c r="F5" s="131"/>
      <c r="G5" s="131"/>
      <c r="H5" s="131"/>
      <c r="I5" s="131"/>
      <c r="J5" s="131">
        <v>1</v>
      </c>
      <c r="K5" s="131"/>
      <c r="L5" s="131"/>
      <c r="M5" s="131"/>
      <c r="N5" s="131"/>
      <c r="O5" s="131"/>
      <c r="P5" s="131"/>
      <c r="Q5" s="131"/>
      <c r="R5" s="131">
        <v>2</v>
      </c>
      <c r="S5" s="131">
        <v>1</v>
      </c>
      <c r="T5" s="131"/>
      <c r="U5" s="131"/>
      <c r="V5" s="131"/>
      <c r="W5" s="131"/>
      <c r="X5" s="131"/>
    </row>
    <row r="6" spans="1:24" x14ac:dyDescent="0.2">
      <c r="A6" s="133" t="s">
        <v>98</v>
      </c>
      <c r="B6" s="131">
        <v>3</v>
      </c>
      <c r="C6" s="131">
        <v>0</v>
      </c>
      <c r="D6" s="131">
        <v>0</v>
      </c>
      <c r="E6" s="131"/>
      <c r="F6" s="131"/>
      <c r="G6" s="131"/>
      <c r="H6" s="131"/>
      <c r="I6" s="131">
        <v>1</v>
      </c>
      <c r="J6" s="131"/>
      <c r="K6" s="131"/>
      <c r="L6" s="131"/>
      <c r="M6" s="131"/>
      <c r="N6" s="131">
        <v>1</v>
      </c>
      <c r="O6" s="131"/>
      <c r="P6" s="131"/>
      <c r="Q6" s="131"/>
      <c r="R6" s="131"/>
      <c r="S6" s="131"/>
      <c r="T6" s="131"/>
      <c r="U6" s="131"/>
      <c r="V6" s="131">
        <v>2</v>
      </c>
      <c r="W6" s="131"/>
      <c r="X6" s="131"/>
    </row>
    <row r="7" spans="1:24" x14ac:dyDescent="0.2">
      <c r="A7" s="133" t="s">
        <v>101</v>
      </c>
      <c r="B7" s="134">
        <v>1</v>
      </c>
      <c r="C7" s="134">
        <v>1</v>
      </c>
      <c r="D7" s="134">
        <v>0</v>
      </c>
      <c r="E7" s="134"/>
      <c r="F7" s="131"/>
      <c r="G7" s="131"/>
      <c r="H7" s="131"/>
      <c r="I7" s="131"/>
      <c r="J7" s="131">
        <v>1</v>
      </c>
      <c r="K7" s="131"/>
      <c r="L7" s="131"/>
      <c r="M7" s="131"/>
      <c r="N7" s="131"/>
      <c r="O7" s="131"/>
      <c r="P7" s="131"/>
      <c r="Q7" s="131"/>
      <c r="R7" s="131">
        <v>1</v>
      </c>
      <c r="S7" s="131"/>
      <c r="T7" s="131"/>
      <c r="U7" s="131"/>
      <c r="V7" s="131">
        <v>1</v>
      </c>
      <c r="W7" s="131"/>
      <c r="X7" s="131"/>
    </row>
    <row r="8" spans="1:24" x14ac:dyDescent="0.2">
      <c r="A8" s="85" t="s">
        <v>106</v>
      </c>
      <c r="B8" s="131">
        <v>2</v>
      </c>
      <c r="C8" s="131">
        <v>0</v>
      </c>
      <c r="D8" s="131">
        <v>1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>
        <v>1</v>
      </c>
      <c r="T8" s="131"/>
      <c r="U8" s="131"/>
      <c r="V8" s="131">
        <v>1</v>
      </c>
      <c r="W8" s="131"/>
      <c r="X8" s="131"/>
    </row>
    <row r="9" spans="1:24" x14ac:dyDescent="0.2">
      <c r="A9" s="85" t="s">
        <v>109</v>
      </c>
      <c r="B9" s="131">
        <v>2</v>
      </c>
      <c r="C9" s="131">
        <v>0</v>
      </c>
      <c r="D9" s="131">
        <v>0</v>
      </c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>
        <v>2</v>
      </c>
      <c r="W9" s="131"/>
      <c r="X9" s="131"/>
    </row>
    <row r="10" spans="1:24" x14ac:dyDescent="0.2">
      <c r="A10" s="167" t="s">
        <v>109</v>
      </c>
      <c r="B10" s="131">
        <v>2</v>
      </c>
      <c r="C10" s="131">
        <v>0</v>
      </c>
      <c r="D10" s="131">
        <v>1</v>
      </c>
      <c r="E10" s="131"/>
      <c r="F10" s="131"/>
      <c r="G10" s="131"/>
      <c r="H10" s="131">
        <v>1</v>
      </c>
      <c r="I10" s="131"/>
      <c r="J10" s="131">
        <v>2</v>
      </c>
      <c r="K10" s="131"/>
      <c r="L10" s="131"/>
      <c r="M10" s="131"/>
      <c r="N10" s="131"/>
      <c r="O10" s="131"/>
      <c r="P10" s="131"/>
      <c r="Q10" s="131"/>
      <c r="R10" s="131">
        <v>1</v>
      </c>
      <c r="S10" s="131">
        <v>1</v>
      </c>
      <c r="T10" s="131"/>
      <c r="U10" s="131">
        <v>1</v>
      </c>
      <c r="V10" s="131">
        <v>1</v>
      </c>
      <c r="W10" s="131"/>
      <c r="X10" s="131"/>
    </row>
    <row r="11" spans="1:24" x14ac:dyDescent="0.2">
      <c r="A11" s="167" t="s">
        <v>113</v>
      </c>
      <c r="B11" s="131">
        <v>4</v>
      </c>
      <c r="C11" s="131">
        <v>1</v>
      </c>
      <c r="D11" s="131">
        <v>2</v>
      </c>
      <c r="E11" s="131">
        <v>1</v>
      </c>
      <c r="F11" s="131"/>
      <c r="G11" s="131"/>
      <c r="H11" s="131">
        <v>1</v>
      </c>
      <c r="I11" s="131">
        <v>1</v>
      </c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</row>
    <row r="12" spans="1:24" x14ac:dyDescent="0.2">
      <c r="A12" s="167" t="s">
        <v>116</v>
      </c>
      <c r="B12" s="131">
        <v>4</v>
      </c>
      <c r="C12" s="131">
        <v>0</v>
      </c>
      <c r="D12" s="131">
        <v>1</v>
      </c>
      <c r="E12" s="131"/>
      <c r="F12" s="131"/>
      <c r="G12" s="131"/>
      <c r="H12" s="131"/>
      <c r="I12" s="131">
        <v>2</v>
      </c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>
        <v>1</v>
      </c>
      <c r="W12" s="131"/>
      <c r="X12" s="131"/>
    </row>
    <row r="13" spans="1:24" x14ac:dyDescent="0.2">
      <c r="A13" s="167" t="s">
        <v>118</v>
      </c>
      <c r="B13" s="131">
        <v>2</v>
      </c>
      <c r="C13" s="131">
        <v>0</v>
      </c>
      <c r="D13" s="131">
        <v>1</v>
      </c>
      <c r="E13" s="131"/>
      <c r="F13" s="131"/>
      <c r="G13" s="131"/>
      <c r="H13" s="131"/>
      <c r="I13" s="131"/>
      <c r="J13" s="131">
        <v>1</v>
      </c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</row>
    <row r="14" spans="1:24" x14ac:dyDescent="0.2">
      <c r="A14" s="167" t="s">
        <v>120</v>
      </c>
      <c r="B14" s="131">
        <v>3</v>
      </c>
      <c r="C14" s="131">
        <v>0</v>
      </c>
      <c r="D14" s="131">
        <v>0</v>
      </c>
      <c r="E14" s="131"/>
      <c r="F14" s="131"/>
      <c r="G14" s="131"/>
      <c r="H14" s="131"/>
      <c r="I14" s="131">
        <v>2</v>
      </c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>
        <v>3</v>
      </c>
      <c r="W14" s="131"/>
      <c r="X14" s="131"/>
    </row>
    <row r="15" spans="1:24" x14ac:dyDescent="0.2">
      <c r="A15" s="101" t="s">
        <v>123</v>
      </c>
      <c r="B15" s="131">
        <v>3</v>
      </c>
      <c r="C15" s="131">
        <v>0</v>
      </c>
      <c r="D15" s="131">
        <v>0</v>
      </c>
      <c r="E15" s="131"/>
      <c r="F15" s="131"/>
      <c r="G15" s="131"/>
      <c r="H15" s="131"/>
      <c r="I15" s="131">
        <v>1</v>
      </c>
      <c r="J15" s="131">
        <v>1</v>
      </c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>
        <v>2</v>
      </c>
      <c r="W15" s="131"/>
      <c r="X15" s="131"/>
    </row>
    <row r="16" spans="1:24" x14ac:dyDescent="0.2">
      <c r="A16" s="167" t="s">
        <v>125</v>
      </c>
      <c r="B16" s="131">
        <v>2</v>
      </c>
      <c r="C16" s="131">
        <v>1</v>
      </c>
      <c r="D16" s="131">
        <v>2</v>
      </c>
      <c r="E16" s="131">
        <v>1</v>
      </c>
      <c r="F16" s="131"/>
      <c r="G16" s="131"/>
      <c r="H16" s="131"/>
      <c r="I16" s="131"/>
      <c r="J16" s="131">
        <v>2</v>
      </c>
      <c r="K16" s="131"/>
      <c r="L16" s="131"/>
      <c r="M16" s="131"/>
      <c r="N16" s="131"/>
      <c r="O16" s="131"/>
      <c r="P16" s="131"/>
      <c r="Q16" s="131"/>
      <c r="R16" s="131"/>
      <c r="S16" s="131"/>
      <c r="T16" s="131">
        <v>2</v>
      </c>
      <c r="U16" s="131"/>
      <c r="V16" s="131">
        <v>1</v>
      </c>
      <c r="W16" s="131"/>
      <c r="X16" s="131"/>
    </row>
    <row r="17" spans="1:24" x14ac:dyDescent="0.2">
      <c r="A17" s="170" t="s">
        <v>127</v>
      </c>
      <c r="B17" s="131">
        <v>4</v>
      </c>
      <c r="C17" s="131">
        <v>0</v>
      </c>
      <c r="D17" s="131">
        <v>3</v>
      </c>
      <c r="E17" s="131">
        <v>1</v>
      </c>
      <c r="F17" s="131"/>
      <c r="G17" s="131"/>
      <c r="H17" s="131">
        <v>2</v>
      </c>
      <c r="I17" s="131">
        <v>1</v>
      </c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>
        <v>2</v>
      </c>
      <c r="W17" s="131"/>
      <c r="X17" s="131"/>
    </row>
    <row r="18" spans="1:24" x14ac:dyDescent="0.2">
      <c r="A18" s="172" t="s">
        <v>92</v>
      </c>
      <c r="B18" s="131">
        <v>4</v>
      </c>
      <c r="C18" s="131">
        <v>0</v>
      </c>
      <c r="D18" s="131">
        <v>1</v>
      </c>
      <c r="E18" s="131"/>
      <c r="F18" s="131"/>
      <c r="G18" s="131"/>
      <c r="H18" s="131">
        <v>1</v>
      </c>
      <c r="I18" s="131"/>
      <c r="J18" s="131">
        <v>1</v>
      </c>
      <c r="K18" s="131"/>
      <c r="L18" s="131"/>
      <c r="M18" s="131"/>
      <c r="N18" s="131">
        <v>1</v>
      </c>
      <c r="O18" s="131"/>
      <c r="P18" s="131"/>
      <c r="Q18" s="131"/>
      <c r="R18" s="131"/>
      <c r="S18" s="131"/>
      <c r="T18" s="131"/>
      <c r="U18" s="131"/>
      <c r="V18" s="131">
        <v>1</v>
      </c>
      <c r="W18" s="131"/>
      <c r="X18" s="131"/>
    </row>
    <row r="19" spans="1:24" x14ac:dyDescent="0.2">
      <c r="A19" s="172" t="s">
        <v>128</v>
      </c>
      <c r="B19" s="131">
        <v>3</v>
      </c>
      <c r="C19" s="131">
        <v>0</v>
      </c>
      <c r="D19" s="131">
        <v>1</v>
      </c>
      <c r="E19" s="131">
        <v>1</v>
      </c>
      <c r="F19" s="131"/>
      <c r="G19" s="131"/>
      <c r="H19" s="131"/>
      <c r="I19" s="131">
        <v>1</v>
      </c>
      <c r="J19" s="131">
        <v>1</v>
      </c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>
        <v>2</v>
      </c>
      <c r="W19" s="131"/>
      <c r="X19" s="131"/>
    </row>
    <row r="20" spans="1:24" x14ac:dyDescent="0.2">
      <c r="A20" s="88" t="s">
        <v>133</v>
      </c>
      <c r="B20" s="131">
        <v>3</v>
      </c>
      <c r="C20" s="131">
        <v>0</v>
      </c>
      <c r="D20" s="131">
        <v>0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</row>
    <row r="21" spans="1:24" x14ac:dyDescent="0.2">
      <c r="A21" s="93" t="s">
        <v>135</v>
      </c>
      <c r="B21" s="131">
        <v>2</v>
      </c>
      <c r="C21" s="131">
        <v>0</v>
      </c>
      <c r="D21" s="131">
        <v>0</v>
      </c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</row>
    <row r="22" spans="1:24" x14ac:dyDescent="0.2">
      <c r="A22" s="88" t="s">
        <v>136</v>
      </c>
      <c r="B22" s="131">
        <v>3</v>
      </c>
      <c r="C22" s="131">
        <v>1</v>
      </c>
      <c r="D22" s="131">
        <v>2</v>
      </c>
      <c r="E22" s="131">
        <v>1</v>
      </c>
      <c r="F22" s="131"/>
      <c r="G22" s="131"/>
      <c r="H22" s="131"/>
      <c r="I22" s="131">
        <v>1</v>
      </c>
      <c r="J22" s="131"/>
      <c r="K22" s="131"/>
      <c r="L22" s="131"/>
      <c r="M22" s="131"/>
      <c r="N22" s="131"/>
      <c r="O22" s="131"/>
      <c r="P22" s="131"/>
      <c r="Q22" s="131"/>
      <c r="R22" s="131">
        <v>1</v>
      </c>
      <c r="S22" s="131"/>
      <c r="T22" s="131"/>
      <c r="U22" s="131"/>
      <c r="V22" s="131">
        <v>1</v>
      </c>
      <c r="W22" s="131"/>
      <c r="X22" s="131"/>
    </row>
    <row r="23" spans="1:24" x14ac:dyDescent="0.2">
      <c r="A23" s="93" t="s">
        <v>138</v>
      </c>
      <c r="B23" s="131">
        <v>3</v>
      </c>
      <c r="C23" s="131">
        <v>0</v>
      </c>
      <c r="D23" s="131">
        <v>2</v>
      </c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>
        <v>1</v>
      </c>
      <c r="V23" s="131">
        <v>1</v>
      </c>
      <c r="W23" s="131"/>
      <c r="X23" s="131"/>
    </row>
    <row r="24" spans="1:24" x14ac:dyDescent="0.2">
      <c r="A24" s="132" t="s">
        <v>137</v>
      </c>
      <c r="B24" s="131">
        <v>3</v>
      </c>
      <c r="C24" s="131">
        <v>0</v>
      </c>
      <c r="D24" s="131">
        <v>1</v>
      </c>
      <c r="E24" s="131">
        <v>1</v>
      </c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>
        <v>2</v>
      </c>
      <c r="W24" s="131"/>
      <c r="X24" s="131"/>
    </row>
    <row r="25" spans="1:24" x14ac:dyDescent="0.2">
      <c r="A25" s="179" t="s">
        <v>139</v>
      </c>
      <c r="B25" s="131">
        <v>2</v>
      </c>
      <c r="C25" s="131">
        <v>0</v>
      </c>
      <c r="D25" s="131">
        <v>0</v>
      </c>
      <c r="E25" s="131"/>
      <c r="F25" s="131"/>
      <c r="G25" s="131"/>
      <c r="H25" s="131"/>
      <c r="I25" s="131"/>
      <c r="J25" s="131">
        <v>2</v>
      </c>
      <c r="K25" s="131"/>
      <c r="L25" s="131"/>
      <c r="M25" s="131"/>
      <c r="N25" s="131"/>
      <c r="O25" s="131"/>
      <c r="P25" s="131"/>
      <c r="Q25" s="131"/>
      <c r="R25" s="131"/>
      <c r="S25" s="131"/>
      <c r="T25" s="131">
        <v>1</v>
      </c>
      <c r="U25" s="131"/>
      <c r="V25" s="131"/>
      <c r="W25" s="131"/>
      <c r="X25" s="131"/>
    </row>
    <row r="26" spans="1:24" x14ac:dyDescent="0.2">
      <c r="A26" s="179" t="s">
        <v>140</v>
      </c>
      <c r="B26" s="131">
        <v>3</v>
      </c>
      <c r="C26" s="131">
        <v>1</v>
      </c>
      <c r="D26" s="131">
        <v>0</v>
      </c>
      <c r="E26" s="131"/>
      <c r="F26" s="131"/>
      <c r="G26" s="131"/>
      <c r="H26" s="131">
        <v>1</v>
      </c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</row>
    <row r="27" spans="1:24" x14ac:dyDescent="0.2">
      <c r="A27" s="179" t="s">
        <v>141</v>
      </c>
      <c r="B27" s="131">
        <v>3</v>
      </c>
      <c r="C27" s="131">
        <v>1</v>
      </c>
      <c r="D27" s="131">
        <v>1</v>
      </c>
      <c r="E27" s="131"/>
      <c r="F27" s="131"/>
      <c r="G27" s="131"/>
      <c r="H27" s="131">
        <v>1</v>
      </c>
      <c r="I27" s="131">
        <v>1</v>
      </c>
      <c r="J27" s="131">
        <v>1</v>
      </c>
      <c r="K27" s="131"/>
      <c r="L27" s="131"/>
      <c r="M27" s="131"/>
      <c r="N27" s="131"/>
      <c r="O27" s="131"/>
      <c r="P27" s="131"/>
      <c r="Q27" s="131"/>
      <c r="R27" s="131"/>
      <c r="S27" s="131"/>
      <c r="T27" s="131">
        <v>1</v>
      </c>
      <c r="U27" s="131"/>
      <c r="V27" s="131">
        <v>1</v>
      </c>
      <c r="W27" s="131"/>
      <c r="X27" s="131"/>
    </row>
    <row r="28" spans="1:24" x14ac:dyDescent="0.2">
      <c r="A28" s="88" t="s">
        <v>133</v>
      </c>
      <c r="B28" s="186">
        <v>4</v>
      </c>
      <c r="C28" s="186">
        <v>0</v>
      </c>
      <c r="D28" s="186">
        <v>0</v>
      </c>
      <c r="E28" s="186"/>
      <c r="F28" s="186"/>
      <c r="G28" s="186"/>
      <c r="H28" s="186"/>
      <c r="I28" s="186">
        <v>1</v>
      </c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>
        <v>1</v>
      </c>
      <c r="W28" s="186"/>
      <c r="X28" s="186"/>
    </row>
    <row r="29" spans="1:24" x14ac:dyDescent="0.2">
      <c r="A29" s="135" t="s">
        <v>158</v>
      </c>
      <c r="B29" s="136">
        <v>1</v>
      </c>
      <c r="C29" s="136">
        <v>0</v>
      </c>
      <c r="D29" s="136">
        <v>0</v>
      </c>
      <c r="E29" s="136"/>
      <c r="F29" s="136"/>
      <c r="G29" s="136"/>
      <c r="H29" s="136"/>
      <c r="I29" s="136"/>
      <c r="J29" s="136">
        <v>2</v>
      </c>
      <c r="K29" s="136"/>
      <c r="L29" s="136"/>
      <c r="M29" s="136"/>
      <c r="N29" s="136"/>
      <c r="O29" s="137"/>
      <c r="P29" s="137"/>
      <c r="Q29" s="137"/>
      <c r="R29" s="136"/>
      <c r="S29" s="136"/>
      <c r="T29" s="136"/>
      <c r="U29" s="136"/>
      <c r="V29" s="136">
        <v>3</v>
      </c>
      <c r="W29" s="136"/>
      <c r="X29" s="138"/>
    </row>
    <row r="30" spans="1:24" x14ac:dyDescent="0.2">
      <c r="A30" s="139" t="s">
        <v>28</v>
      </c>
      <c r="B30" s="140">
        <f>SUM(B4:B29)</f>
        <v>70</v>
      </c>
      <c r="C30" s="140">
        <f t="shared" ref="C30:X30" si="0">SUM(C4:C29)</f>
        <v>7</v>
      </c>
      <c r="D30" s="140">
        <f t="shared" si="0"/>
        <v>20</v>
      </c>
      <c r="E30" s="140">
        <f t="shared" si="0"/>
        <v>7</v>
      </c>
      <c r="F30" s="140">
        <f t="shared" si="0"/>
        <v>0</v>
      </c>
      <c r="G30" s="140">
        <f t="shared" si="0"/>
        <v>0</v>
      </c>
      <c r="H30" s="140">
        <f t="shared" si="0"/>
        <v>7</v>
      </c>
      <c r="I30" s="140">
        <f t="shared" si="0"/>
        <v>14</v>
      </c>
      <c r="J30" s="140">
        <f t="shared" si="0"/>
        <v>15</v>
      </c>
      <c r="K30" s="140">
        <f t="shared" si="0"/>
        <v>0</v>
      </c>
      <c r="L30" s="140">
        <f t="shared" si="0"/>
        <v>0</v>
      </c>
      <c r="M30" s="140">
        <f t="shared" si="0"/>
        <v>0</v>
      </c>
      <c r="N30" s="140">
        <f t="shared" si="0"/>
        <v>2</v>
      </c>
      <c r="O30" s="12">
        <f>(D30+J30+K30+N30)/(B30+J30+K30+M30)</f>
        <v>0.43529411764705883</v>
      </c>
      <c r="P30" s="12">
        <f>($D30+$E30+($F30*2)+(G30*3))/$B30</f>
        <v>0.38571428571428573</v>
      </c>
      <c r="Q30" s="12">
        <f>D30/B30</f>
        <v>0.2857142857142857</v>
      </c>
      <c r="R30" s="140">
        <f t="shared" si="0"/>
        <v>5</v>
      </c>
      <c r="S30" s="140">
        <f t="shared" si="0"/>
        <v>3</v>
      </c>
      <c r="T30" s="140">
        <f t="shared" si="0"/>
        <v>4</v>
      </c>
      <c r="U30" s="140">
        <f t="shared" si="0"/>
        <v>2</v>
      </c>
      <c r="V30" s="140">
        <f t="shared" si="0"/>
        <v>28</v>
      </c>
      <c r="W30" s="12">
        <f>(U30+V30)/(T30+U30+V30)</f>
        <v>0.88235294117647056</v>
      </c>
      <c r="X30" s="140">
        <f t="shared" si="0"/>
        <v>0</v>
      </c>
    </row>
    <row r="31" spans="1:24" x14ac:dyDescent="0.2">
      <c r="A31" s="141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31"/>
      <c r="X31" s="131"/>
    </row>
    <row r="32" spans="1:24" x14ac:dyDescent="0.2">
      <c r="A32" s="141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31"/>
      <c r="X32" s="131"/>
    </row>
    <row r="33" spans="1:24" x14ac:dyDescent="0.2">
      <c r="A33" s="132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</row>
    <row r="34" spans="1:24" x14ac:dyDescent="0.2">
      <c r="A34" s="132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</row>
    <row r="35" spans="1:24" x14ac:dyDescent="0.2">
      <c r="A35" s="143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2"/>
      <c r="V35" s="142"/>
      <c r="W35" s="131"/>
      <c r="X35" s="131"/>
    </row>
    <row r="36" spans="1:24" x14ac:dyDescent="0.2">
      <c r="A36" s="132" t="s">
        <v>115</v>
      </c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</row>
    <row r="37" spans="1:24" x14ac:dyDescent="0.2">
      <c r="A37" s="139" t="s">
        <v>77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31"/>
      <c r="S37" s="131"/>
      <c r="T37" s="131"/>
      <c r="U37" s="131"/>
      <c r="V37" s="131"/>
      <c r="W37" s="131"/>
      <c r="X37" s="131"/>
    </row>
    <row r="38" spans="1:24" x14ac:dyDescent="0.2">
      <c r="A38" s="145" t="s">
        <v>74</v>
      </c>
      <c r="B38" s="146" t="s">
        <v>46</v>
      </c>
      <c r="C38" s="146" t="s">
        <v>47</v>
      </c>
      <c r="D38" s="146" t="s">
        <v>48</v>
      </c>
      <c r="E38" s="146" t="s">
        <v>57</v>
      </c>
      <c r="F38" s="146" t="s">
        <v>50</v>
      </c>
      <c r="G38" s="146" t="s">
        <v>3</v>
      </c>
      <c r="H38" s="146" t="s">
        <v>4</v>
      </c>
      <c r="I38" s="146" t="s">
        <v>9</v>
      </c>
      <c r="J38" s="146" t="s">
        <v>10</v>
      </c>
      <c r="K38" s="146" t="s">
        <v>11</v>
      </c>
      <c r="L38" s="146" t="s">
        <v>51</v>
      </c>
      <c r="M38" s="146" t="s">
        <v>52</v>
      </c>
      <c r="N38" s="146" t="s">
        <v>53</v>
      </c>
      <c r="O38" s="146" t="s">
        <v>54</v>
      </c>
      <c r="P38" s="146" t="s">
        <v>2</v>
      </c>
      <c r="Q38" s="146" t="s">
        <v>78</v>
      </c>
      <c r="R38" s="131"/>
      <c r="S38" s="131"/>
      <c r="T38" s="131"/>
      <c r="U38" s="131"/>
      <c r="V38" s="131"/>
      <c r="W38" s="131"/>
      <c r="X38" s="131"/>
    </row>
    <row r="39" spans="1:24" x14ac:dyDescent="0.2">
      <c r="A39" s="167" t="s">
        <v>113</v>
      </c>
      <c r="B39" s="142">
        <v>1</v>
      </c>
      <c r="C39" s="142"/>
      <c r="D39" s="142"/>
      <c r="E39" s="147"/>
      <c r="F39" s="142">
        <v>1</v>
      </c>
      <c r="G39" s="142">
        <v>0</v>
      </c>
      <c r="H39" s="142">
        <v>1</v>
      </c>
      <c r="I39" s="142"/>
      <c r="J39" s="142">
        <v>1</v>
      </c>
      <c r="K39" s="142"/>
      <c r="L39" s="142"/>
      <c r="M39" s="142">
        <v>0</v>
      </c>
      <c r="N39" s="142"/>
      <c r="O39" s="148"/>
      <c r="P39" s="142">
        <v>5</v>
      </c>
      <c r="Q39" s="142">
        <v>16</v>
      </c>
      <c r="R39" s="131"/>
      <c r="S39" s="131"/>
      <c r="T39" s="131"/>
      <c r="U39" s="131"/>
      <c r="V39" s="131"/>
      <c r="W39" s="131"/>
      <c r="X39" s="131"/>
    </row>
    <row r="40" spans="1:24" x14ac:dyDescent="0.2">
      <c r="A40" s="133" t="s">
        <v>125</v>
      </c>
      <c r="B40" s="142">
        <v>1</v>
      </c>
      <c r="C40" s="142"/>
      <c r="D40" s="142"/>
      <c r="E40" s="147"/>
      <c r="F40" s="149">
        <v>2</v>
      </c>
      <c r="G40" s="142">
        <v>1</v>
      </c>
      <c r="H40" s="142">
        <v>0</v>
      </c>
      <c r="I40" s="142">
        <v>4</v>
      </c>
      <c r="J40" s="142">
        <v>3</v>
      </c>
      <c r="K40" s="142">
        <v>2</v>
      </c>
      <c r="L40" s="148"/>
      <c r="M40" s="142">
        <v>0</v>
      </c>
      <c r="N40" s="148"/>
      <c r="O40" s="142"/>
      <c r="P40" s="131">
        <v>11</v>
      </c>
      <c r="Q40" s="131">
        <v>51</v>
      </c>
      <c r="R40" s="131"/>
      <c r="S40" s="131"/>
      <c r="T40" s="131"/>
      <c r="U40" s="131"/>
      <c r="V40" s="131"/>
      <c r="W40" s="131"/>
      <c r="X40" s="131"/>
    </row>
    <row r="41" spans="1:24" x14ac:dyDescent="0.2">
      <c r="A41" s="88" t="s">
        <v>136</v>
      </c>
      <c r="B41" s="142">
        <v>1</v>
      </c>
      <c r="C41" s="142"/>
      <c r="D41" s="142"/>
      <c r="E41" s="147"/>
      <c r="F41" s="149">
        <v>0.33</v>
      </c>
      <c r="G41" s="142">
        <v>5</v>
      </c>
      <c r="H41" s="142">
        <v>0</v>
      </c>
      <c r="I41" s="142">
        <v>0</v>
      </c>
      <c r="J41" s="142">
        <v>5</v>
      </c>
      <c r="K41" s="142"/>
      <c r="L41" s="148"/>
      <c r="M41" s="142">
        <v>5</v>
      </c>
      <c r="N41" s="142"/>
      <c r="O41" s="142"/>
      <c r="P41" s="131">
        <v>6</v>
      </c>
      <c r="Q41" s="131">
        <v>28</v>
      </c>
      <c r="R41" s="131"/>
      <c r="S41" s="131"/>
      <c r="T41" s="131"/>
      <c r="U41" s="131"/>
      <c r="V41" s="131"/>
      <c r="W41" s="131"/>
      <c r="X41" s="131"/>
    </row>
    <row r="42" spans="1:24" x14ac:dyDescent="0.2">
      <c r="A42" s="133"/>
      <c r="B42" s="142"/>
      <c r="C42" s="142"/>
      <c r="D42" s="142"/>
      <c r="E42" s="147"/>
      <c r="F42" s="149"/>
      <c r="G42" s="142"/>
      <c r="H42" s="142"/>
      <c r="I42" s="142"/>
      <c r="J42" s="142"/>
      <c r="K42" s="142"/>
      <c r="L42" s="142"/>
      <c r="M42" s="142"/>
      <c r="N42" s="142"/>
      <c r="O42" s="142"/>
      <c r="P42" s="131"/>
      <c r="Q42" s="131"/>
      <c r="R42" s="131"/>
      <c r="S42" s="131"/>
      <c r="T42" s="131"/>
      <c r="U42" s="131"/>
      <c r="V42" s="131"/>
      <c r="W42" s="131"/>
      <c r="X42" s="131"/>
    </row>
    <row r="43" spans="1:24" x14ac:dyDescent="0.2">
      <c r="A43" s="132"/>
      <c r="B43" s="142"/>
      <c r="C43" s="142"/>
      <c r="D43" s="142"/>
      <c r="E43" s="147"/>
      <c r="F43" s="149"/>
      <c r="G43" s="142"/>
      <c r="H43" s="142"/>
      <c r="I43" s="142"/>
      <c r="J43" s="142"/>
      <c r="K43" s="142"/>
      <c r="L43" s="148"/>
      <c r="M43" s="142"/>
      <c r="N43" s="142"/>
      <c r="O43" s="142"/>
      <c r="P43" s="131"/>
      <c r="Q43" s="131"/>
      <c r="R43" s="131"/>
      <c r="S43" s="131"/>
      <c r="T43" s="131"/>
      <c r="U43" s="131"/>
      <c r="V43" s="131"/>
      <c r="W43" s="131"/>
      <c r="X43" s="131"/>
    </row>
    <row r="44" spans="1:24" x14ac:dyDescent="0.2">
      <c r="A44" s="132"/>
      <c r="B44" s="142"/>
      <c r="C44" s="142"/>
      <c r="D44" s="142"/>
      <c r="E44" s="147"/>
      <c r="F44" s="149"/>
      <c r="G44" s="142"/>
      <c r="H44" s="142"/>
      <c r="I44" s="150"/>
      <c r="J44" s="142"/>
      <c r="K44" s="142"/>
      <c r="L44" s="148"/>
      <c r="M44" s="142"/>
      <c r="N44" s="142"/>
      <c r="O44" s="142"/>
      <c r="P44" s="131"/>
      <c r="Q44" s="131"/>
      <c r="R44" s="131"/>
      <c r="S44" s="131"/>
      <c r="T44" s="131"/>
      <c r="U44" s="131"/>
      <c r="V44" s="131"/>
      <c r="W44" s="131"/>
      <c r="X44" s="131"/>
    </row>
    <row r="45" spans="1:24" x14ac:dyDescent="0.2">
      <c r="A45" s="132"/>
      <c r="B45" s="142"/>
      <c r="C45" s="142"/>
      <c r="D45" s="142"/>
      <c r="E45" s="147"/>
      <c r="F45" s="149"/>
      <c r="G45" s="142"/>
      <c r="H45" s="142"/>
      <c r="I45" s="142"/>
      <c r="J45" s="142"/>
      <c r="K45" s="142"/>
      <c r="L45" s="148"/>
      <c r="M45" s="142"/>
      <c r="N45" s="142"/>
      <c r="O45" s="142"/>
      <c r="P45" s="131"/>
      <c r="Q45" s="131"/>
      <c r="R45" s="131"/>
      <c r="S45" s="131"/>
      <c r="T45" s="131"/>
      <c r="U45" s="131"/>
      <c r="V45" s="131"/>
      <c r="W45" s="131"/>
      <c r="X45" s="131"/>
    </row>
    <row r="46" spans="1:24" x14ac:dyDescent="0.2">
      <c r="A46" s="132"/>
      <c r="B46" s="142"/>
      <c r="C46" s="142"/>
      <c r="D46" s="142"/>
      <c r="E46" s="147"/>
      <c r="F46" s="149"/>
      <c r="G46" s="142"/>
      <c r="H46" s="142"/>
      <c r="I46" s="142"/>
      <c r="J46" s="142"/>
      <c r="K46" s="142"/>
      <c r="L46" s="148"/>
      <c r="M46" s="142"/>
      <c r="N46" s="142"/>
      <c r="O46" s="142"/>
      <c r="P46" s="131"/>
      <c r="Q46" s="131"/>
      <c r="R46" s="131"/>
      <c r="S46" s="131"/>
      <c r="T46" s="131"/>
      <c r="U46" s="131"/>
      <c r="V46" s="131"/>
      <c r="W46" s="131"/>
      <c r="X46" s="131"/>
    </row>
    <row r="47" spans="1:24" x14ac:dyDescent="0.2">
      <c r="A47" s="135"/>
      <c r="B47" s="151"/>
      <c r="C47" s="151"/>
      <c r="D47" s="151"/>
      <c r="E47" s="152"/>
      <c r="F47" s="153"/>
      <c r="G47" s="151"/>
      <c r="H47" s="151"/>
      <c r="I47" s="151"/>
      <c r="J47" s="151"/>
      <c r="K47" s="151"/>
      <c r="L47" s="154"/>
      <c r="M47" s="151"/>
      <c r="N47" s="151"/>
      <c r="O47" s="151"/>
      <c r="P47" s="138"/>
      <c r="Q47" s="138"/>
      <c r="R47" s="131"/>
      <c r="S47" s="131"/>
      <c r="T47" s="131"/>
      <c r="U47" s="131"/>
      <c r="V47" s="131"/>
      <c r="W47" s="131"/>
      <c r="X47" s="131"/>
    </row>
    <row r="48" spans="1:24" x14ac:dyDescent="0.2">
      <c r="A48" s="139" t="s">
        <v>28</v>
      </c>
      <c r="B48" s="142">
        <f>SUM(B39:B47)</f>
        <v>3</v>
      </c>
      <c r="C48" s="142">
        <f t="shared" ref="C48:Q48" si="1">SUM(C39:C47)</f>
        <v>0</v>
      </c>
      <c r="D48" s="142">
        <f t="shared" si="1"/>
        <v>0</v>
      </c>
      <c r="E48" s="142">
        <f t="shared" si="1"/>
        <v>0</v>
      </c>
      <c r="F48" s="148">
        <f t="shared" si="1"/>
        <v>3.33</v>
      </c>
      <c r="G48" s="142">
        <f t="shared" si="1"/>
        <v>6</v>
      </c>
      <c r="H48" s="142">
        <f t="shared" si="1"/>
        <v>1</v>
      </c>
      <c r="I48" s="142">
        <f t="shared" si="1"/>
        <v>4</v>
      </c>
      <c r="J48" s="142">
        <f t="shared" si="1"/>
        <v>9</v>
      </c>
      <c r="K48" s="142">
        <f t="shared" si="1"/>
        <v>2</v>
      </c>
      <c r="L48" s="142">
        <f t="shared" si="1"/>
        <v>0</v>
      </c>
      <c r="M48" s="142">
        <f t="shared" si="1"/>
        <v>5</v>
      </c>
      <c r="N48" s="61">
        <f>(M48*7)/F48</f>
        <v>10.51051051051051</v>
      </c>
      <c r="O48" s="61">
        <f>SUM(H48+J48+K48)/F48</f>
        <v>3.6036036036036037</v>
      </c>
      <c r="P48" s="142">
        <f t="shared" si="1"/>
        <v>22</v>
      </c>
      <c r="Q48" s="142">
        <f t="shared" si="1"/>
        <v>95</v>
      </c>
      <c r="R48" s="131"/>
      <c r="S48" s="131"/>
      <c r="T48" s="131"/>
      <c r="U48" s="131"/>
      <c r="V48" s="131"/>
      <c r="W48" s="131"/>
      <c r="X48" s="13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435EE-3426-774B-B104-99560E091AD3}">
  <dimension ref="A1:X56"/>
  <sheetViews>
    <sheetView topLeftCell="A39" workbookViewId="0">
      <selection activeCell="W23" sqref="W23"/>
    </sheetView>
  </sheetViews>
  <sheetFormatPr baseColWidth="10" defaultRowHeight="16" x14ac:dyDescent="0.2"/>
  <cols>
    <col min="1" max="1" width="13.6640625" bestFit="1" customWidth="1"/>
    <col min="2" max="2" width="3.33203125" bestFit="1" customWidth="1"/>
    <col min="3" max="5" width="3.1640625" bestFit="1" customWidth="1"/>
    <col min="6" max="6" width="5.1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5" width="7" bestFit="1" customWidth="1"/>
    <col min="16" max="16" width="8.1640625" bestFit="1" customWidth="1"/>
    <col min="17" max="17" width="4.6640625" bestFit="1" customWidth="1"/>
    <col min="18" max="19" width="3" bestFit="1" customWidth="1"/>
    <col min="20" max="20" width="2.1640625" bestFit="1" customWidth="1"/>
    <col min="21" max="21" width="2.33203125" bestFit="1" customWidth="1"/>
    <col min="22" max="22" width="3.1640625" bestFit="1" customWidth="1"/>
    <col min="23" max="23" width="7" bestFit="1" customWidth="1"/>
    <col min="24" max="24" width="5.5" bestFit="1" customWidth="1"/>
  </cols>
  <sheetData>
    <row r="1" spans="1:24" x14ac:dyDescent="0.2">
      <c r="A1" s="201" t="s">
        <v>26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4"/>
      <c r="T1" s="4"/>
      <c r="U1" s="4"/>
      <c r="V1" s="4"/>
      <c r="W1" s="4"/>
      <c r="X1" s="4"/>
    </row>
    <row r="2" spans="1:24" x14ac:dyDescent="0.2">
      <c r="A2" s="117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4"/>
      <c r="T2" s="4"/>
      <c r="U2" s="4"/>
      <c r="V2" s="4"/>
      <c r="W2" s="4"/>
      <c r="X2" s="4"/>
    </row>
    <row r="3" spans="1:24" x14ac:dyDescent="0.2">
      <c r="A3" s="105" t="s">
        <v>74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75</v>
      </c>
      <c r="O3" s="7" t="s">
        <v>15</v>
      </c>
      <c r="P3" s="8" t="s">
        <v>16</v>
      </c>
      <c r="Q3" s="7" t="s">
        <v>76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  <c r="W3" s="8" t="s">
        <v>23</v>
      </c>
      <c r="X3" s="7" t="s">
        <v>24</v>
      </c>
    </row>
    <row r="4" spans="1:24" x14ac:dyDescent="0.2">
      <c r="A4" s="90" t="s">
        <v>92</v>
      </c>
      <c r="B4" s="86">
        <v>2</v>
      </c>
      <c r="C4" s="86">
        <v>1</v>
      </c>
      <c r="D4" s="86">
        <v>0</v>
      </c>
      <c r="E4" s="86"/>
      <c r="F4" s="86"/>
      <c r="G4" s="86"/>
      <c r="H4" s="86"/>
      <c r="I4" s="86"/>
      <c r="J4" s="86">
        <v>1</v>
      </c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>
        <v>1</v>
      </c>
      <c r="W4" s="86"/>
      <c r="X4" s="86"/>
    </row>
    <row r="5" spans="1:24" x14ac:dyDescent="0.2">
      <c r="A5" s="88" t="s">
        <v>95</v>
      </c>
      <c r="B5" s="4">
        <v>2</v>
      </c>
      <c r="C5" s="4">
        <v>1</v>
      </c>
      <c r="D5" s="4">
        <v>1</v>
      </c>
      <c r="E5" s="4"/>
      <c r="F5" s="4"/>
      <c r="G5" s="4"/>
      <c r="H5" s="4">
        <v>1</v>
      </c>
      <c r="I5" s="4">
        <v>1</v>
      </c>
      <c r="J5" s="4">
        <v>1</v>
      </c>
      <c r="K5" s="4"/>
      <c r="L5" s="4"/>
      <c r="M5" s="4"/>
      <c r="N5" s="4"/>
      <c r="O5" s="4"/>
      <c r="P5" s="4"/>
      <c r="Q5" s="4"/>
      <c r="R5" s="4">
        <v>1</v>
      </c>
      <c r="S5" s="4"/>
      <c r="T5" s="4"/>
      <c r="U5" s="4"/>
      <c r="V5" s="4">
        <v>2</v>
      </c>
      <c r="W5" s="4"/>
      <c r="X5" s="4"/>
    </row>
    <row r="6" spans="1:24" x14ac:dyDescent="0.2">
      <c r="A6" s="165" t="s">
        <v>98</v>
      </c>
      <c r="B6" s="4">
        <v>3</v>
      </c>
      <c r="C6" s="4">
        <v>0</v>
      </c>
      <c r="D6" s="4">
        <v>0</v>
      </c>
      <c r="E6" s="4"/>
      <c r="F6" s="4"/>
      <c r="G6" s="4"/>
      <c r="H6" s="4"/>
      <c r="I6" s="4">
        <v>2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15"/>
      <c r="X6" s="4"/>
    </row>
    <row r="7" spans="1:24" x14ac:dyDescent="0.2">
      <c r="A7" s="85" t="s">
        <v>109</v>
      </c>
      <c r="B7" s="4">
        <v>1</v>
      </c>
      <c r="C7" s="4">
        <v>0</v>
      </c>
      <c r="D7" s="4">
        <v>0</v>
      </c>
      <c r="E7" s="4"/>
      <c r="F7" s="4"/>
      <c r="G7" s="4"/>
      <c r="H7" s="4"/>
      <c r="I7" s="4">
        <v>1</v>
      </c>
      <c r="J7" s="4">
        <v>1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15"/>
      <c r="X7" s="4"/>
    </row>
    <row r="8" spans="1:24" x14ac:dyDescent="0.2">
      <c r="A8" s="167" t="s">
        <v>109</v>
      </c>
      <c r="B8" s="4">
        <v>2</v>
      </c>
      <c r="C8" s="4">
        <v>1</v>
      </c>
      <c r="D8" s="4">
        <v>0</v>
      </c>
      <c r="E8" s="4"/>
      <c r="F8" s="4"/>
      <c r="G8" s="4"/>
      <c r="H8" s="4"/>
      <c r="I8" s="4">
        <v>1</v>
      </c>
      <c r="J8" s="4">
        <v>1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>
        <v>5</v>
      </c>
      <c r="W8" s="15"/>
      <c r="X8" s="4"/>
    </row>
    <row r="9" spans="1:24" x14ac:dyDescent="0.2">
      <c r="A9" s="167" t="s">
        <v>116</v>
      </c>
      <c r="B9" s="4">
        <v>4</v>
      </c>
      <c r="C9" s="4">
        <v>0</v>
      </c>
      <c r="D9" s="4">
        <v>1</v>
      </c>
      <c r="E9" s="4"/>
      <c r="F9" s="4"/>
      <c r="G9" s="4"/>
      <c r="H9" s="4"/>
      <c r="I9" s="4"/>
      <c r="J9" s="4"/>
      <c r="K9" s="4"/>
      <c r="L9" s="4"/>
      <c r="M9" s="4"/>
      <c r="N9" s="4">
        <v>1</v>
      </c>
      <c r="O9" s="4"/>
      <c r="P9" s="4"/>
      <c r="Q9" s="4"/>
      <c r="R9" s="4"/>
      <c r="S9" s="4"/>
      <c r="T9" s="4"/>
      <c r="U9" s="4"/>
      <c r="V9" s="4">
        <v>1</v>
      </c>
      <c r="W9" s="20"/>
      <c r="X9" s="115"/>
    </row>
    <row r="10" spans="1:24" x14ac:dyDescent="0.2">
      <c r="A10" s="167" t="s">
        <v>118</v>
      </c>
      <c r="B10" s="4">
        <v>3</v>
      </c>
      <c r="C10" s="4">
        <v>0</v>
      </c>
      <c r="D10" s="4">
        <v>0</v>
      </c>
      <c r="E10" s="4"/>
      <c r="F10" s="4"/>
      <c r="G10" s="4"/>
      <c r="H10" s="4"/>
      <c r="I10" s="4">
        <v>2</v>
      </c>
      <c r="J10" s="4"/>
      <c r="K10" s="4"/>
      <c r="L10" s="4"/>
      <c r="M10" s="4"/>
      <c r="N10" s="4">
        <v>1</v>
      </c>
      <c r="O10" s="4"/>
      <c r="P10" s="4"/>
      <c r="Q10" s="4"/>
      <c r="R10" s="4"/>
      <c r="S10" s="4"/>
      <c r="T10" s="4"/>
      <c r="U10" s="4"/>
      <c r="V10" s="4">
        <v>1</v>
      </c>
      <c r="W10" s="20"/>
      <c r="X10" s="115"/>
    </row>
    <row r="11" spans="1:24" x14ac:dyDescent="0.2">
      <c r="A11" s="101" t="s">
        <v>123</v>
      </c>
      <c r="B11" s="4">
        <v>1</v>
      </c>
      <c r="C11" s="4">
        <v>2</v>
      </c>
      <c r="D11" s="4">
        <v>1</v>
      </c>
      <c r="E11" s="4"/>
      <c r="F11" s="4"/>
      <c r="G11" s="4"/>
      <c r="H11" s="4"/>
      <c r="I11" s="4"/>
      <c r="J11" s="4"/>
      <c r="K11" s="4">
        <v>1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20"/>
      <c r="X11" s="115"/>
    </row>
    <row r="12" spans="1:24" x14ac:dyDescent="0.2">
      <c r="A12" s="167" t="s">
        <v>125</v>
      </c>
      <c r="B12" s="4">
        <v>3</v>
      </c>
      <c r="C12" s="4">
        <v>0</v>
      </c>
      <c r="D12" s="4">
        <v>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>
        <v>1</v>
      </c>
      <c r="W12" s="20"/>
      <c r="X12" s="115"/>
    </row>
    <row r="13" spans="1:24" x14ac:dyDescent="0.2">
      <c r="A13" s="170" t="s">
        <v>127</v>
      </c>
      <c r="B13" s="4">
        <v>3</v>
      </c>
      <c r="C13" s="4">
        <v>1</v>
      </c>
      <c r="D13" s="4">
        <v>1</v>
      </c>
      <c r="E13" s="4"/>
      <c r="F13" s="4"/>
      <c r="G13" s="4"/>
      <c r="H13" s="4">
        <v>1</v>
      </c>
      <c r="I13" s="4"/>
      <c r="J13" s="4"/>
      <c r="K13" s="4"/>
      <c r="L13" s="4"/>
      <c r="M13" s="4">
        <v>1</v>
      </c>
      <c r="N13" s="4"/>
      <c r="O13" s="4"/>
      <c r="P13" s="4"/>
      <c r="Q13" s="4"/>
      <c r="R13" s="4"/>
      <c r="S13" s="4"/>
      <c r="T13" s="4"/>
      <c r="U13" s="4"/>
      <c r="V13" s="4">
        <v>1</v>
      </c>
      <c r="W13" s="20"/>
      <c r="X13" s="115"/>
    </row>
    <row r="14" spans="1:24" x14ac:dyDescent="0.2">
      <c r="A14" s="172" t="s">
        <v>128</v>
      </c>
      <c r="B14" s="4">
        <v>3</v>
      </c>
      <c r="C14" s="4">
        <v>1</v>
      </c>
      <c r="D14" s="4">
        <v>1</v>
      </c>
      <c r="E14" s="4"/>
      <c r="F14" s="4"/>
      <c r="G14" s="4">
        <v>1</v>
      </c>
      <c r="H14" s="4">
        <v>1</v>
      </c>
      <c r="I14" s="4"/>
      <c r="J14" s="4"/>
      <c r="K14" s="4"/>
      <c r="L14" s="4"/>
      <c r="M14" s="4"/>
      <c r="N14" s="4">
        <v>1</v>
      </c>
      <c r="O14" s="4"/>
      <c r="P14" s="4"/>
      <c r="Q14" s="4"/>
      <c r="R14" s="4"/>
      <c r="S14" s="4"/>
      <c r="T14" s="4"/>
      <c r="U14" s="4"/>
      <c r="V14" s="4">
        <v>2</v>
      </c>
      <c r="W14" s="20"/>
      <c r="X14" s="115"/>
    </row>
    <row r="15" spans="1:24" x14ac:dyDescent="0.2">
      <c r="A15" s="85" t="s">
        <v>133</v>
      </c>
      <c r="B15" s="4">
        <v>3</v>
      </c>
      <c r="C15" s="4">
        <v>0</v>
      </c>
      <c r="D15" s="4">
        <v>2</v>
      </c>
      <c r="E15" s="4"/>
      <c r="F15" s="4"/>
      <c r="G15" s="4"/>
      <c r="H15" s="4"/>
      <c r="I15" s="4">
        <v>1</v>
      </c>
      <c r="J15" s="4"/>
      <c r="K15" s="4"/>
      <c r="L15" s="4"/>
      <c r="M15" s="4"/>
      <c r="N15" s="4"/>
      <c r="O15" s="4"/>
      <c r="P15" s="4"/>
      <c r="Q15" s="4"/>
      <c r="R15" s="4">
        <v>2</v>
      </c>
      <c r="S15" s="4">
        <v>1</v>
      </c>
      <c r="T15" s="4"/>
      <c r="U15" s="4"/>
      <c r="V15" s="4">
        <v>1</v>
      </c>
      <c r="W15" s="20"/>
      <c r="X15" s="115"/>
    </row>
    <row r="16" spans="1:24" x14ac:dyDescent="0.2">
      <c r="A16" s="93" t="s">
        <v>135</v>
      </c>
      <c r="B16" s="4">
        <v>3</v>
      </c>
      <c r="C16" s="4">
        <v>1</v>
      </c>
      <c r="D16" s="4">
        <v>2</v>
      </c>
      <c r="E16" s="4">
        <v>1</v>
      </c>
      <c r="F16" s="4"/>
      <c r="G16" s="4"/>
      <c r="H16" s="4">
        <v>2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20"/>
      <c r="X16" s="115"/>
    </row>
    <row r="17" spans="1:24" x14ac:dyDescent="0.2">
      <c r="A17" s="88" t="s">
        <v>136</v>
      </c>
      <c r="B17" s="4">
        <v>3</v>
      </c>
      <c r="C17" s="4">
        <v>1</v>
      </c>
      <c r="D17" s="4">
        <v>1</v>
      </c>
      <c r="E17" s="4"/>
      <c r="F17" s="4"/>
      <c r="G17" s="4"/>
      <c r="H17" s="4">
        <v>2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>
        <v>1</v>
      </c>
      <c r="W17" s="20"/>
      <c r="X17" s="115"/>
    </row>
    <row r="18" spans="1:24" x14ac:dyDescent="0.2">
      <c r="A18" s="172" t="s">
        <v>137</v>
      </c>
      <c r="B18" s="4">
        <v>1</v>
      </c>
      <c r="C18" s="4">
        <v>0</v>
      </c>
      <c r="D18" s="4">
        <v>0</v>
      </c>
      <c r="E18" s="4"/>
      <c r="F18" s="4"/>
      <c r="G18" s="4"/>
      <c r="H18" s="4">
        <v>1</v>
      </c>
      <c r="I18" s="4"/>
      <c r="J18" s="4">
        <v>1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>
        <v>2</v>
      </c>
      <c r="W18" s="20"/>
      <c r="X18" s="115"/>
    </row>
    <row r="19" spans="1:24" x14ac:dyDescent="0.2">
      <c r="A19" s="93" t="s">
        <v>138</v>
      </c>
      <c r="B19" s="4">
        <v>2</v>
      </c>
      <c r="C19" s="4">
        <v>0</v>
      </c>
      <c r="D19" s="4">
        <v>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>
        <v>2</v>
      </c>
      <c r="W19" s="20"/>
      <c r="X19" s="115"/>
    </row>
    <row r="20" spans="1:24" x14ac:dyDescent="0.2">
      <c r="A20" s="179" t="s">
        <v>140</v>
      </c>
      <c r="B20" s="4">
        <v>3</v>
      </c>
      <c r="C20" s="4">
        <v>1</v>
      </c>
      <c r="D20" s="4">
        <v>1</v>
      </c>
      <c r="E20" s="4"/>
      <c r="F20" s="4"/>
      <c r="G20" s="4"/>
      <c r="H20" s="4">
        <v>1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>
        <v>1</v>
      </c>
      <c r="W20" s="20"/>
      <c r="X20" s="115"/>
    </row>
    <row r="21" spans="1:24" x14ac:dyDescent="0.2">
      <c r="A21" s="179" t="s">
        <v>141</v>
      </c>
      <c r="B21" s="4">
        <v>3</v>
      </c>
      <c r="C21" s="4">
        <v>0</v>
      </c>
      <c r="D21" s="4">
        <v>0</v>
      </c>
      <c r="E21" s="4"/>
      <c r="F21" s="4"/>
      <c r="G21" s="4"/>
      <c r="H21" s="4">
        <v>1</v>
      </c>
      <c r="I21" s="4"/>
      <c r="J21" s="4"/>
      <c r="K21" s="4"/>
      <c r="L21" s="4"/>
      <c r="M21" s="4"/>
      <c r="N21" s="4"/>
      <c r="O21" s="4"/>
      <c r="P21" s="4"/>
      <c r="Q21" s="4"/>
      <c r="R21" s="4">
        <v>1</v>
      </c>
      <c r="S21" s="4"/>
      <c r="T21" s="4"/>
      <c r="U21" s="4"/>
      <c r="V21" s="4"/>
      <c r="W21" s="20"/>
      <c r="X21" s="115"/>
    </row>
    <row r="22" spans="1:24" x14ac:dyDescent="0.2">
      <c r="A22" s="88" t="s">
        <v>133</v>
      </c>
      <c r="B22" s="4">
        <v>2</v>
      </c>
      <c r="C22" s="4">
        <v>0</v>
      </c>
      <c r="D22" s="4">
        <v>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20"/>
      <c r="X22" s="115"/>
    </row>
    <row r="23" spans="1:24" x14ac:dyDescent="0.2">
      <c r="A23" s="179" t="s">
        <v>158</v>
      </c>
      <c r="B23" s="4">
        <v>3</v>
      </c>
      <c r="C23" s="4">
        <v>1</v>
      </c>
      <c r="D23" s="4">
        <v>1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>
        <v>1</v>
      </c>
      <c r="W23" s="20"/>
      <c r="X23" s="115"/>
    </row>
    <row r="24" spans="1:24" x14ac:dyDescent="0.2">
      <c r="A24" s="8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69"/>
      <c r="X24" s="111"/>
    </row>
    <row r="25" spans="1:24" x14ac:dyDescent="0.2">
      <c r="A25" s="102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118"/>
      <c r="X25" s="119"/>
    </row>
    <row r="26" spans="1:24" x14ac:dyDescent="0.2">
      <c r="A26" s="103" t="s">
        <v>28</v>
      </c>
      <c r="B26" s="26">
        <f t="shared" ref="B26:N26" si="0">SUM(B4:B25)</f>
        <v>50</v>
      </c>
      <c r="C26" s="26">
        <f t="shared" si="0"/>
        <v>11</v>
      </c>
      <c r="D26" s="26">
        <f t="shared" si="0"/>
        <v>12</v>
      </c>
      <c r="E26" s="26">
        <f t="shared" si="0"/>
        <v>1</v>
      </c>
      <c r="F26" s="26">
        <f t="shared" si="0"/>
        <v>0</v>
      </c>
      <c r="G26" s="26">
        <f t="shared" si="0"/>
        <v>1</v>
      </c>
      <c r="H26" s="26">
        <f t="shared" si="0"/>
        <v>10</v>
      </c>
      <c r="I26" s="26">
        <f t="shared" si="0"/>
        <v>8</v>
      </c>
      <c r="J26" s="26">
        <f t="shared" si="0"/>
        <v>5</v>
      </c>
      <c r="K26" s="26">
        <f t="shared" si="0"/>
        <v>1</v>
      </c>
      <c r="L26" s="26">
        <f t="shared" si="0"/>
        <v>0</v>
      </c>
      <c r="M26" s="26">
        <f t="shared" si="0"/>
        <v>1</v>
      </c>
      <c r="N26" s="26">
        <f t="shared" si="0"/>
        <v>3</v>
      </c>
      <c r="O26" s="12">
        <f>(D26+J26+K26+N26)/(B26+J26+K26+M26)</f>
        <v>0.36842105263157893</v>
      </c>
      <c r="P26" s="12">
        <f>($D26+$E26+($F26*2)+(G26*3))/$B26</f>
        <v>0.32</v>
      </c>
      <c r="Q26" s="12">
        <f>D26/B26</f>
        <v>0.24</v>
      </c>
      <c r="R26" s="26">
        <f>SUM(R4:R25)</f>
        <v>4</v>
      </c>
      <c r="S26" s="26">
        <f>SUM(S4:S25)</f>
        <v>1</v>
      </c>
      <c r="T26" s="26">
        <f>SUM(T4:T25)</f>
        <v>0</v>
      </c>
      <c r="U26" s="26">
        <f>SUM(U4:U25)</f>
        <v>0</v>
      </c>
      <c r="V26" s="26">
        <f>SUM(V4:V25)</f>
        <v>22</v>
      </c>
      <c r="W26" s="12">
        <f>(U26+V26)/(T26+U26+V26)</f>
        <v>1</v>
      </c>
      <c r="X26" s="12">
        <f>(D26-G26)/(B26-I26-G26+M26)</f>
        <v>0.26190476190476192</v>
      </c>
    </row>
    <row r="27" spans="1:24" x14ac:dyDescent="0.2">
      <c r="A27" s="117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4"/>
      <c r="T27" s="4"/>
      <c r="U27" s="4"/>
      <c r="V27" s="4"/>
      <c r="W27" s="4"/>
      <c r="X27" s="4"/>
    </row>
    <row r="28" spans="1:24" x14ac:dyDescent="0.2">
      <c r="A28" s="91" t="s">
        <v>77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4"/>
      <c r="T28" s="4"/>
      <c r="U28" s="4"/>
      <c r="V28" s="4"/>
      <c r="W28" s="4"/>
      <c r="X28" s="4"/>
    </row>
    <row r="29" spans="1:24" x14ac:dyDescent="0.2">
      <c r="A29" s="92" t="s">
        <v>74</v>
      </c>
      <c r="B29" s="7" t="s">
        <v>46</v>
      </c>
      <c r="C29" s="7" t="s">
        <v>47</v>
      </c>
      <c r="D29" s="7" t="s">
        <v>48</v>
      </c>
      <c r="E29" s="7" t="s">
        <v>57</v>
      </c>
      <c r="F29" s="7" t="s">
        <v>50</v>
      </c>
      <c r="G29" s="7" t="s">
        <v>3</v>
      </c>
      <c r="H29" s="7" t="s">
        <v>4</v>
      </c>
      <c r="I29" s="7" t="s">
        <v>9</v>
      </c>
      <c r="J29" s="7" t="s">
        <v>10</v>
      </c>
      <c r="K29" s="7" t="s">
        <v>11</v>
      </c>
      <c r="L29" s="7" t="s">
        <v>51</v>
      </c>
      <c r="M29" s="7" t="s">
        <v>52</v>
      </c>
      <c r="N29" s="7" t="s">
        <v>53</v>
      </c>
      <c r="O29" s="7" t="s">
        <v>54</v>
      </c>
      <c r="P29" s="7" t="s">
        <v>2</v>
      </c>
      <c r="Q29" s="7" t="s">
        <v>78</v>
      </c>
      <c r="R29" s="7"/>
      <c r="S29" s="7"/>
      <c r="T29" s="7" t="s">
        <v>20</v>
      </c>
      <c r="U29" s="7" t="s">
        <v>21</v>
      </c>
      <c r="V29" s="7" t="s">
        <v>22</v>
      </c>
      <c r="W29" s="8" t="s">
        <v>23</v>
      </c>
      <c r="X29" s="4"/>
    </row>
    <row r="30" spans="1:24" x14ac:dyDescent="0.2">
      <c r="A30" s="85" t="s">
        <v>101</v>
      </c>
      <c r="B30" s="86">
        <v>1</v>
      </c>
      <c r="C30" s="86"/>
      <c r="D30" s="86"/>
      <c r="E30" s="86">
        <v>1</v>
      </c>
      <c r="F30" s="120">
        <v>0.33</v>
      </c>
      <c r="G30" s="86"/>
      <c r="H30" s="86"/>
      <c r="I30" s="86">
        <v>1</v>
      </c>
      <c r="J30" s="86"/>
      <c r="K30" s="86"/>
      <c r="L30" s="86"/>
      <c r="M30" s="86"/>
      <c r="N30" s="86"/>
      <c r="O30" s="86"/>
      <c r="P30" s="86">
        <v>1</v>
      </c>
      <c r="Q30" s="86">
        <v>5</v>
      </c>
      <c r="R30" s="86"/>
      <c r="S30" s="87"/>
      <c r="T30" s="87"/>
      <c r="U30" s="87"/>
      <c r="V30" s="87"/>
      <c r="W30" s="87"/>
      <c r="X30" s="4"/>
    </row>
    <row r="31" spans="1:24" x14ac:dyDescent="0.2">
      <c r="A31" s="172" t="s">
        <v>92</v>
      </c>
      <c r="B31" s="4">
        <v>1</v>
      </c>
      <c r="C31" s="4"/>
      <c r="D31" s="4"/>
      <c r="E31" s="4"/>
      <c r="F31" s="121">
        <v>2</v>
      </c>
      <c r="G31" s="4">
        <v>1</v>
      </c>
      <c r="H31" s="4">
        <v>1</v>
      </c>
      <c r="I31" s="4">
        <v>2</v>
      </c>
      <c r="J31" s="4">
        <v>1</v>
      </c>
      <c r="K31" s="4"/>
      <c r="L31" s="4"/>
      <c r="M31" s="4">
        <v>1</v>
      </c>
      <c r="N31" s="4"/>
      <c r="O31" s="4"/>
      <c r="P31" s="4">
        <v>10</v>
      </c>
      <c r="Q31" s="4">
        <v>23</v>
      </c>
      <c r="R31" s="4"/>
      <c r="S31" s="15"/>
      <c r="T31" s="15"/>
      <c r="U31" s="15"/>
      <c r="V31" s="15"/>
      <c r="W31" s="15"/>
      <c r="X31" s="4"/>
    </row>
    <row r="32" spans="1:24" x14ac:dyDescent="0.2">
      <c r="A32" s="107"/>
      <c r="B32" s="15"/>
      <c r="C32" s="15"/>
      <c r="D32" s="15"/>
      <c r="E32" s="96"/>
      <c r="F32" s="18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4"/>
    </row>
    <row r="33" spans="1:24" x14ac:dyDescent="0.2">
      <c r="A33" s="107"/>
      <c r="B33" s="15"/>
      <c r="C33" s="15"/>
      <c r="D33" s="15"/>
      <c r="E33" s="96"/>
      <c r="F33" s="18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4"/>
    </row>
    <row r="34" spans="1:24" x14ac:dyDescent="0.2">
      <c r="A34" s="107"/>
      <c r="B34" s="15"/>
      <c r="C34" s="15"/>
      <c r="D34" s="15"/>
      <c r="E34" s="96"/>
      <c r="F34" s="18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4"/>
    </row>
    <row r="35" spans="1:24" x14ac:dyDescent="0.2">
      <c r="A35" s="102"/>
      <c r="B35" s="69"/>
      <c r="C35" s="69"/>
      <c r="D35" s="69"/>
      <c r="E35" s="97"/>
      <c r="F35" s="71"/>
      <c r="G35" s="69"/>
      <c r="H35" s="69"/>
      <c r="I35" s="69"/>
      <c r="J35" s="69"/>
      <c r="K35" s="69"/>
      <c r="L35" s="71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4"/>
    </row>
    <row r="36" spans="1:24" x14ac:dyDescent="0.2">
      <c r="A36" s="103" t="s">
        <v>28</v>
      </c>
      <c r="B36" s="87">
        <f t="shared" ref="B36:M36" si="1">SUM(B30:B35)</f>
        <v>2</v>
      </c>
      <c r="C36" s="87">
        <f t="shared" si="1"/>
        <v>0</v>
      </c>
      <c r="D36" s="87">
        <f t="shared" si="1"/>
        <v>0</v>
      </c>
      <c r="E36" s="87">
        <f t="shared" si="1"/>
        <v>1</v>
      </c>
      <c r="F36" s="61">
        <f t="shared" si="1"/>
        <v>2.33</v>
      </c>
      <c r="G36" s="87">
        <f t="shared" si="1"/>
        <v>1</v>
      </c>
      <c r="H36" s="87">
        <f t="shared" si="1"/>
        <v>1</v>
      </c>
      <c r="I36" s="87">
        <f t="shared" si="1"/>
        <v>3</v>
      </c>
      <c r="J36" s="87">
        <f t="shared" si="1"/>
        <v>1</v>
      </c>
      <c r="K36" s="87">
        <f t="shared" si="1"/>
        <v>0</v>
      </c>
      <c r="L36" s="87">
        <f t="shared" si="1"/>
        <v>0</v>
      </c>
      <c r="M36" s="87">
        <f t="shared" si="1"/>
        <v>1</v>
      </c>
      <c r="N36" s="61">
        <f>(M36*7)/F36</f>
        <v>3.0042918454935621</v>
      </c>
      <c r="O36" s="61">
        <f>SUM(H36+J36+K36)/F36</f>
        <v>0.85836909871244638</v>
      </c>
      <c r="P36" s="87">
        <f t="shared" ref="P36:V36" si="2">SUM(P30:P35)</f>
        <v>11</v>
      </c>
      <c r="Q36" s="87">
        <f t="shared" si="2"/>
        <v>28</v>
      </c>
      <c r="R36" s="87">
        <f t="shared" si="2"/>
        <v>0</v>
      </c>
      <c r="S36" s="87">
        <f t="shared" si="2"/>
        <v>0</v>
      </c>
      <c r="T36" s="87">
        <f t="shared" si="2"/>
        <v>0</v>
      </c>
      <c r="U36" s="87">
        <f t="shared" si="2"/>
        <v>0</v>
      </c>
      <c r="V36" s="87">
        <f t="shared" si="2"/>
        <v>0</v>
      </c>
      <c r="W36" s="12" t="e">
        <f>(U36+V36)/(T36+U36+V36)</f>
        <v>#DIV/0!</v>
      </c>
      <c r="X36" s="4"/>
    </row>
    <row r="37" spans="1:24" x14ac:dyDescent="0.2">
      <c r="A37" s="8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15"/>
      <c r="T37" s="15"/>
      <c r="U37" s="15"/>
      <c r="V37" s="15"/>
      <c r="W37" s="15"/>
      <c r="X37" s="4"/>
    </row>
    <row r="40" spans="1:24" x14ac:dyDescent="0.2">
      <c r="A40" s="201" t="s">
        <v>131</v>
      </c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4"/>
      <c r="T40" s="4"/>
      <c r="U40" s="4"/>
      <c r="V40" s="4"/>
      <c r="W40" s="4"/>
      <c r="X40" s="4"/>
    </row>
    <row r="41" spans="1:24" x14ac:dyDescent="0.2">
      <c r="A41" s="117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4"/>
      <c r="T41" s="4"/>
      <c r="U41" s="4"/>
      <c r="V41" s="4"/>
      <c r="W41" s="4"/>
      <c r="X41" s="4"/>
    </row>
    <row r="42" spans="1:24" x14ac:dyDescent="0.2">
      <c r="A42" s="105" t="s">
        <v>74</v>
      </c>
      <c r="B42" s="7" t="s">
        <v>2</v>
      </c>
      <c r="C42" s="7" t="s">
        <v>3</v>
      </c>
      <c r="D42" s="7" t="s">
        <v>4</v>
      </c>
      <c r="E42" s="7" t="s">
        <v>5</v>
      </c>
      <c r="F42" s="7" t="s">
        <v>6</v>
      </c>
      <c r="G42" s="7" t="s">
        <v>7</v>
      </c>
      <c r="H42" s="7" t="s">
        <v>8</v>
      </c>
      <c r="I42" s="7" t="s">
        <v>9</v>
      </c>
      <c r="J42" s="7" t="s">
        <v>10</v>
      </c>
      <c r="K42" s="7" t="s">
        <v>11</v>
      </c>
      <c r="L42" s="7" t="s">
        <v>12</v>
      </c>
      <c r="M42" s="7" t="s">
        <v>13</v>
      </c>
      <c r="N42" s="7" t="s">
        <v>75</v>
      </c>
      <c r="O42" s="7" t="s">
        <v>15</v>
      </c>
      <c r="P42" s="8" t="s">
        <v>16</v>
      </c>
      <c r="Q42" s="7" t="s">
        <v>76</v>
      </c>
      <c r="R42" s="7" t="s">
        <v>18</v>
      </c>
      <c r="S42" s="7" t="s">
        <v>19</v>
      </c>
      <c r="T42" s="7" t="s">
        <v>20</v>
      </c>
      <c r="U42" s="7" t="s">
        <v>21</v>
      </c>
      <c r="V42" s="7" t="s">
        <v>22</v>
      </c>
      <c r="W42" s="8" t="s">
        <v>23</v>
      </c>
      <c r="X42" s="7" t="s">
        <v>24</v>
      </c>
    </row>
    <row r="43" spans="1:24" x14ac:dyDescent="0.2">
      <c r="A43" s="90" t="s">
        <v>129</v>
      </c>
      <c r="B43" s="86">
        <v>2</v>
      </c>
      <c r="C43" s="86">
        <v>1</v>
      </c>
      <c r="D43" s="86">
        <v>0</v>
      </c>
      <c r="E43" s="86"/>
      <c r="F43" s="86"/>
      <c r="G43" s="86"/>
      <c r="H43" s="86">
        <v>1</v>
      </c>
      <c r="I43" s="86"/>
      <c r="J43" s="86"/>
      <c r="K43" s="86"/>
      <c r="L43" s="86"/>
      <c r="M43" s="86"/>
      <c r="N43" s="86">
        <v>1</v>
      </c>
      <c r="O43" s="86"/>
      <c r="P43" s="86"/>
      <c r="Q43" s="86"/>
      <c r="R43" s="86">
        <v>1</v>
      </c>
      <c r="S43" s="86"/>
      <c r="T43" s="86"/>
      <c r="U43" s="86">
        <v>2</v>
      </c>
      <c r="V43" s="86">
        <v>2</v>
      </c>
      <c r="W43" s="86"/>
      <c r="X43" s="86"/>
    </row>
    <row r="44" spans="1:24" x14ac:dyDescent="0.2">
      <c r="A44" s="88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x14ac:dyDescent="0.2">
      <c r="A45" s="165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15"/>
      <c r="X45" s="4"/>
    </row>
    <row r="46" spans="1:24" x14ac:dyDescent="0.2">
      <c r="A46" s="85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15"/>
      <c r="X46" s="4"/>
    </row>
    <row r="47" spans="1:24" x14ac:dyDescent="0.2">
      <c r="A47" s="167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15"/>
      <c r="X47" s="4"/>
    </row>
    <row r="48" spans="1:24" x14ac:dyDescent="0.2">
      <c r="A48" s="167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20"/>
      <c r="X48" s="115"/>
    </row>
    <row r="49" spans="1:24" x14ac:dyDescent="0.2">
      <c r="A49" s="167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20"/>
      <c r="X49" s="115"/>
    </row>
    <row r="50" spans="1:24" x14ac:dyDescent="0.2">
      <c r="A50" s="101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20"/>
      <c r="X50" s="115"/>
    </row>
    <row r="51" spans="1:24" x14ac:dyDescent="0.2">
      <c r="A51" s="8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20"/>
      <c r="X51" s="115"/>
    </row>
    <row r="52" spans="1:24" x14ac:dyDescent="0.2">
      <c r="A52" s="8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20"/>
      <c r="X52" s="115"/>
    </row>
    <row r="53" spans="1:24" x14ac:dyDescent="0.2">
      <c r="A53" s="8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20"/>
      <c r="X53" s="115"/>
    </row>
    <row r="54" spans="1:24" x14ac:dyDescent="0.2">
      <c r="A54" s="8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69"/>
      <c r="X54" s="111"/>
    </row>
    <row r="55" spans="1:24" x14ac:dyDescent="0.2">
      <c r="A55" s="102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118"/>
      <c r="X55" s="119"/>
    </row>
    <row r="56" spans="1:24" x14ac:dyDescent="0.2">
      <c r="A56" s="103" t="s">
        <v>28</v>
      </c>
      <c r="B56" s="26">
        <f t="shared" ref="B56:N56" si="3">SUM(B43:B55)</f>
        <v>2</v>
      </c>
      <c r="C56" s="26">
        <f t="shared" si="3"/>
        <v>1</v>
      </c>
      <c r="D56" s="26">
        <f t="shared" si="3"/>
        <v>0</v>
      </c>
      <c r="E56" s="26">
        <f t="shared" si="3"/>
        <v>0</v>
      </c>
      <c r="F56" s="26">
        <f t="shared" si="3"/>
        <v>0</v>
      </c>
      <c r="G56" s="26">
        <f t="shared" si="3"/>
        <v>0</v>
      </c>
      <c r="H56" s="26">
        <f t="shared" si="3"/>
        <v>1</v>
      </c>
      <c r="I56" s="26">
        <f t="shared" si="3"/>
        <v>0</v>
      </c>
      <c r="J56" s="26">
        <f t="shared" si="3"/>
        <v>0</v>
      </c>
      <c r="K56" s="26">
        <f t="shared" si="3"/>
        <v>0</v>
      </c>
      <c r="L56" s="26">
        <f t="shared" si="3"/>
        <v>0</v>
      </c>
      <c r="M56" s="26">
        <f t="shared" si="3"/>
        <v>0</v>
      </c>
      <c r="N56" s="26">
        <f t="shared" si="3"/>
        <v>1</v>
      </c>
      <c r="O56" s="12">
        <f>(D56+J56+K56+N56)/(B56+J56+K56+M56)</f>
        <v>0.5</v>
      </c>
      <c r="P56" s="12">
        <f>($D56+$E56+($F56*2)+(G56*3))/$B56</f>
        <v>0</v>
      </c>
      <c r="Q56" s="12">
        <f>D56/B56</f>
        <v>0</v>
      </c>
      <c r="R56" s="26">
        <f>SUM(R43:R55)</f>
        <v>1</v>
      </c>
      <c r="S56" s="26">
        <f>SUM(S43:S55)</f>
        <v>0</v>
      </c>
      <c r="T56" s="26">
        <f>SUM(T43:T55)</f>
        <v>0</v>
      </c>
      <c r="U56" s="26">
        <f>SUM(U43:U55)</f>
        <v>2</v>
      </c>
      <c r="V56" s="26">
        <f>SUM(V43:V55)</f>
        <v>2</v>
      </c>
      <c r="W56" s="12">
        <f>(U56+V56)/(T56+U56+V56)</f>
        <v>1</v>
      </c>
      <c r="X56" s="12">
        <f>(D56-G56)/(B56-I56-G56+M56)</f>
        <v>0</v>
      </c>
    </row>
  </sheetData>
  <mergeCells count="2">
    <mergeCell ref="A1:R1"/>
    <mergeCell ref="A40:R4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2B391-2E34-9943-BB1F-46CEF354DBEB}">
  <dimension ref="A1:X80"/>
  <sheetViews>
    <sheetView topLeftCell="A23" workbookViewId="0">
      <selection sqref="A1:X80"/>
    </sheetView>
  </sheetViews>
  <sheetFormatPr baseColWidth="10" defaultRowHeight="16" x14ac:dyDescent="0.2"/>
  <cols>
    <col min="1" max="1" width="15.83203125" bestFit="1" customWidth="1"/>
    <col min="2" max="2" width="3.33203125" bestFit="1" customWidth="1"/>
    <col min="3" max="3" width="2.6640625" bestFit="1" customWidth="1"/>
    <col min="4" max="4" width="2.33203125" bestFit="1" customWidth="1"/>
    <col min="5" max="5" width="4.6640625" bestFit="1" customWidth="1"/>
    <col min="6" max="6" width="5.6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4" width="4.6640625" bestFit="1" customWidth="1"/>
    <col min="15" max="15" width="4.83203125" bestFit="1" customWidth="1"/>
    <col min="16" max="16" width="8.1640625" bestFit="1" customWidth="1"/>
    <col min="17" max="17" width="4.6640625" bestFit="1" customWidth="1"/>
    <col min="18" max="19" width="3" bestFit="1" customWidth="1"/>
    <col min="20" max="20" width="2.1640625" bestFit="1" customWidth="1"/>
    <col min="21" max="21" width="2.33203125" bestFit="1" customWidth="1"/>
    <col min="22" max="22" width="3.1640625" bestFit="1" customWidth="1"/>
    <col min="23" max="24" width="7" bestFit="1" customWidth="1"/>
  </cols>
  <sheetData>
    <row r="1" spans="1:24" x14ac:dyDescent="0.2">
      <c r="A1" s="199" t="s">
        <v>27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84"/>
    </row>
    <row r="2" spans="1:24" x14ac:dyDescent="0.2">
      <c r="A2" s="8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5"/>
      <c r="V2" s="15"/>
      <c r="W2" s="15"/>
      <c r="X2" s="84"/>
    </row>
    <row r="3" spans="1:24" x14ac:dyDescent="0.2">
      <c r="A3" s="105" t="s">
        <v>74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75</v>
      </c>
      <c r="O3" s="7" t="s">
        <v>15</v>
      </c>
      <c r="P3" s="8" t="s">
        <v>16</v>
      </c>
      <c r="Q3" s="7" t="s">
        <v>76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  <c r="W3" s="8" t="s">
        <v>23</v>
      </c>
      <c r="X3" s="7" t="s">
        <v>24</v>
      </c>
    </row>
    <row r="4" spans="1:24" x14ac:dyDescent="0.2">
      <c r="A4" s="88" t="s">
        <v>98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>
        <v>2</v>
      </c>
      <c r="V4" s="86"/>
      <c r="W4" s="86"/>
      <c r="X4" s="98"/>
    </row>
    <row r="5" spans="1:24" x14ac:dyDescent="0.2">
      <c r="A5" s="167" t="s">
        <v>113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>
        <v>1</v>
      </c>
      <c r="V5" s="4"/>
      <c r="W5" s="4"/>
      <c r="X5" s="84"/>
    </row>
    <row r="6" spans="1:24" x14ac:dyDescent="0.2">
      <c r="A6" s="101" t="s">
        <v>123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>
        <v>1</v>
      </c>
      <c r="W6" s="4"/>
      <c r="X6" s="84"/>
    </row>
    <row r="7" spans="1:24" x14ac:dyDescent="0.2">
      <c r="A7" s="172" t="s">
        <v>92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>
        <v>1</v>
      </c>
      <c r="V7" s="4"/>
      <c r="W7" s="4"/>
      <c r="X7" s="84"/>
    </row>
    <row r="8" spans="1:24" x14ac:dyDescent="0.2">
      <c r="A8" s="85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84"/>
    </row>
    <row r="9" spans="1:24" x14ac:dyDescent="0.2">
      <c r="A9" s="85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84"/>
    </row>
    <row r="10" spans="1:24" x14ac:dyDescent="0.2">
      <c r="A10" s="88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84"/>
    </row>
    <row r="11" spans="1:24" x14ac:dyDescent="0.2">
      <c r="A11" s="85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84"/>
    </row>
    <row r="12" spans="1:24" x14ac:dyDescent="0.2">
      <c r="A12" s="8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84"/>
    </row>
    <row r="13" spans="1:24" x14ac:dyDescent="0.2">
      <c r="A13" s="85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84"/>
    </row>
    <row r="14" spans="1:24" x14ac:dyDescent="0.2">
      <c r="A14" s="8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84"/>
    </row>
    <row r="15" spans="1:24" x14ac:dyDescent="0.2">
      <c r="A15" s="8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84"/>
    </row>
    <row r="16" spans="1:24" x14ac:dyDescent="0.2">
      <c r="A16" s="8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84"/>
    </row>
    <row r="17" spans="1:24" x14ac:dyDescent="0.2">
      <c r="A17" s="85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84"/>
    </row>
    <row r="18" spans="1:24" x14ac:dyDescent="0.2">
      <c r="A18" s="88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84"/>
    </row>
    <row r="19" spans="1:24" x14ac:dyDescent="0.2">
      <c r="A19" s="9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84"/>
    </row>
    <row r="20" spans="1:24" x14ac:dyDescent="0.2">
      <c r="A20" s="85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84"/>
    </row>
    <row r="21" spans="1:24" x14ac:dyDescent="0.2">
      <c r="A21" s="88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84"/>
    </row>
    <row r="22" spans="1:24" x14ac:dyDescent="0.2">
      <c r="A22" s="10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84"/>
    </row>
    <row r="23" spans="1:24" x14ac:dyDescent="0.2">
      <c r="A23" s="100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100"/>
    </row>
    <row r="24" spans="1:24" x14ac:dyDescent="0.2">
      <c r="A24" s="103" t="s">
        <v>28</v>
      </c>
      <c r="B24" s="26">
        <f t="shared" ref="B24:N24" si="0">SUM(B4:B23)</f>
        <v>0</v>
      </c>
      <c r="C24" s="26">
        <f t="shared" si="0"/>
        <v>0</v>
      </c>
      <c r="D24" s="26">
        <f t="shared" si="0"/>
        <v>0</v>
      </c>
      <c r="E24" s="26">
        <f t="shared" si="0"/>
        <v>0</v>
      </c>
      <c r="F24" s="26">
        <f t="shared" si="0"/>
        <v>0</v>
      </c>
      <c r="G24" s="26">
        <f t="shared" si="0"/>
        <v>0</v>
      </c>
      <c r="H24" s="26">
        <f t="shared" si="0"/>
        <v>0</v>
      </c>
      <c r="I24" s="26">
        <f t="shared" si="0"/>
        <v>0</v>
      </c>
      <c r="J24" s="26">
        <f t="shared" si="0"/>
        <v>0</v>
      </c>
      <c r="K24" s="26">
        <f t="shared" si="0"/>
        <v>0</v>
      </c>
      <c r="L24" s="26">
        <f t="shared" si="0"/>
        <v>0</v>
      </c>
      <c r="M24" s="26">
        <f t="shared" si="0"/>
        <v>0</v>
      </c>
      <c r="N24" s="26">
        <f t="shared" si="0"/>
        <v>0</v>
      </c>
      <c r="O24" s="12" t="e">
        <f>(D24+J24+K24+N24)/(B24+J24+K24+M24)</f>
        <v>#DIV/0!</v>
      </c>
      <c r="P24" s="12" t="e">
        <f>($D24+$E24+($F24*2)+(G24*3))/$B24</f>
        <v>#DIV/0!</v>
      </c>
      <c r="Q24" s="12" t="e">
        <f>D24/B24</f>
        <v>#DIV/0!</v>
      </c>
      <c r="R24" s="26">
        <f>SUM(R4:R23)</f>
        <v>0</v>
      </c>
      <c r="S24" s="26">
        <f>SUM(S4:S23)</f>
        <v>0</v>
      </c>
      <c r="T24" s="26">
        <f>SUM(T4:T23)</f>
        <v>0</v>
      </c>
      <c r="U24" s="26">
        <f>SUM(U4:U23)</f>
        <v>4</v>
      </c>
      <c r="V24" s="26">
        <f>SUM(V4:V23)</f>
        <v>1</v>
      </c>
      <c r="W24" s="12">
        <f>(U24+V24)/(T24+U24+V24)</f>
        <v>1</v>
      </c>
      <c r="X24" s="12" t="e">
        <f>(D24-G24)/(B24-I24-G24+M24)</f>
        <v>#DIV/0!</v>
      </c>
    </row>
    <row r="25" spans="1:24" x14ac:dyDescent="0.2">
      <c r="A25" s="107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0"/>
      <c r="P25" s="10"/>
      <c r="Q25" s="10"/>
      <c r="R25" s="15"/>
      <c r="S25" s="15"/>
      <c r="T25" s="15"/>
      <c r="U25" s="15"/>
      <c r="V25" s="15"/>
      <c r="W25" s="10"/>
      <c r="X25" s="10"/>
    </row>
    <row r="26" spans="1:24" x14ac:dyDescent="0.2">
      <c r="A26" s="107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0"/>
      <c r="P26" s="10"/>
      <c r="Q26" s="10"/>
      <c r="R26" s="15"/>
      <c r="S26" s="15"/>
      <c r="T26" s="15"/>
      <c r="U26" s="15"/>
      <c r="V26" s="15"/>
      <c r="W26" s="10"/>
      <c r="X26" s="10"/>
    </row>
    <row r="27" spans="1:24" x14ac:dyDescent="0.2">
      <c r="A27" s="107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0"/>
      <c r="P27" s="10"/>
      <c r="Q27" s="10"/>
      <c r="R27" s="15"/>
      <c r="S27" s="15"/>
      <c r="T27" s="15"/>
      <c r="U27" s="15"/>
      <c r="V27" s="15"/>
      <c r="W27" s="10"/>
      <c r="X27" s="10"/>
    </row>
    <row r="28" spans="1:24" x14ac:dyDescent="0.2">
      <c r="A28" s="91" t="s">
        <v>77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0"/>
      <c r="X28" s="10"/>
    </row>
    <row r="29" spans="1:24" x14ac:dyDescent="0.2">
      <c r="A29" s="92" t="s">
        <v>74</v>
      </c>
      <c r="B29" s="7" t="s">
        <v>46</v>
      </c>
      <c r="C29" s="7" t="s">
        <v>47</v>
      </c>
      <c r="D29" s="7" t="s">
        <v>48</v>
      </c>
      <c r="E29" s="7" t="s">
        <v>57</v>
      </c>
      <c r="F29" s="7" t="s">
        <v>50</v>
      </c>
      <c r="G29" s="7" t="s">
        <v>3</v>
      </c>
      <c r="H29" s="7" t="s">
        <v>4</v>
      </c>
      <c r="I29" s="7" t="s">
        <v>9</v>
      </c>
      <c r="J29" s="7" t="s">
        <v>10</v>
      </c>
      <c r="K29" s="7" t="s">
        <v>11</v>
      </c>
      <c r="L29" s="7" t="s">
        <v>51</v>
      </c>
      <c r="M29" s="7" t="s">
        <v>52</v>
      </c>
      <c r="N29" s="7" t="s">
        <v>53</v>
      </c>
      <c r="O29" s="7" t="s">
        <v>54</v>
      </c>
      <c r="P29" s="7" t="s">
        <v>2</v>
      </c>
      <c r="Q29" s="7" t="s">
        <v>78</v>
      </c>
      <c r="R29" s="7"/>
      <c r="S29" s="15"/>
      <c r="T29" s="15"/>
      <c r="U29" s="15"/>
      <c r="V29" s="15"/>
      <c r="W29" s="10"/>
      <c r="X29" s="10"/>
    </row>
    <row r="30" spans="1:24" x14ac:dyDescent="0.2">
      <c r="A30" s="85" t="s">
        <v>98</v>
      </c>
      <c r="B30" s="87">
        <v>1</v>
      </c>
      <c r="C30" s="87"/>
      <c r="D30" s="87">
        <v>1</v>
      </c>
      <c r="E30" s="73"/>
      <c r="F30" s="61">
        <v>4</v>
      </c>
      <c r="G30" s="87">
        <v>4</v>
      </c>
      <c r="H30" s="87">
        <v>7</v>
      </c>
      <c r="I30" s="87">
        <v>3</v>
      </c>
      <c r="J30" s="87">
        <v>1</v>
      </c>
      <c r="K30" s="87"/>
      <c r="L30" s="87"/>
      <c r="M30" s="87">
        <v>4</v>
      </c>
      <c r="N30" s="87"/>
      <c r="O30" s="61"/>
      <c r="P30" s="87"/>
      <c r="Q30" s="87">
        <v>61</v>
      </c>
      <c r="R30" s="87"/>
      <c r="S30" s="15"/>
      <c r="T30" s="15"/>
      <c r="U30" s="15"/>
      <c r="V30" s="15"/>
      <c r="W30" s="10"/>
      <c r="X30" s="10"/>
    </row>
    <row r="31" spans="1:24" x14ac:dyDescent="0.2">
      <c r="A31" s="85" t="s">
        <v>109</v>
      </c>
      <c r="B31" s="15">
        <v>1</v>
      </c>
      <c r="C31" s="15"/>
      <c r="D31" s="15"/>
      <c r="E31" s="96"/>
      <c r="F31" s="18">
        <v>0.67</v>
      </c>
      <c r="G31" s="15"/>
      <c r="H31" s="15"/>
      <c r="I31" s="15"/>
      <c r="J31" s="15"/>
      <c r="K31" s="15">
        <v>1</v>
      </c>
      <c r="L31" s="15"/>
      <c r="M31" s="15"/>
      <c r="N31" s="18"/>
      <c r="O31" s="15"/>
      <c r="P31" s="17"/>
      <c r="Q31" s="17">
        <v>8</v>
      </c>
      <c r="R31" s="4"/>
      <c r="S31" s="15"/>
      <c r="T31" s="15"/>
      <c r="U31" s="15"/>
      <c r="V31" s="15"/>
      <c r="W31" s="10"/>
      <c r="X31" s="10"/>
    </row>
    <row r="32" spans="1:24" x14ac:dyDescent="0.2">
      <c r="A32" s="167" t="s">
        <v>109</v>
      </c>
      <c r="B32" s="15">
        <v>1</v>
      </c>
      <c r="C32" s="15"/>
      <c r="D32" s="15"/>
      <c r="E32" s="96"/>
      <c r="F32" s="18">
        <v>1.33</v>
      </c>
      <c r="G32" s="15">
        <v>2</v>
      </c>
      <c r="H32" s="15">
        <v>3</v>
      </c>
      <c r="I32" s="15"/>
      <c r="J32" s="15"/>
      <c r="K32" s="15"/>
      <c r="L32" s="15"/>
      <c r="M32" s="15">
        <v>1</v>
      </c>
      <c r="N32" s="15"/>
      <c r="O32" s="15"/>
      <c r="P32" s="17"/>
      <c r="Q32" s="17">
        <v>22</v>
      </c>
      <c r="R32" s="4"/>
      <c r="S32" s="15"/>
      <c r="T32" s="15"/>
      <c r="U32" s="15"/>
      <c r="V32" s="15"/>
      <c r="W32" s="10"/>
      <c r="X32" s="10"/>
    </row>
    <row r="33" spans="1:24" x14ac:dyDescent="0.2">
      <c r="A33" s="167" t="s">
        <v>113</v>
      </c>
      <c r="B33" s="15">
        <v>1</v>
      </c>
      <c r="C33" s="15">
        <v>1</v>
      </c>
      <c r="D33" s="15"/>
      <c r="E33" s="96"/>
      <c r="F33" s="18">
        <v>5</v>
      </c>
      <c r="G33" s="15">
        <v>3</v>
      </c>
      <c r="H33" s="15">
        <v>5</v>
      </c>
      <c r="I33" s="15">
        <v>3</v>
      </c>
      <c r="J33" s="15">
        <v>1</v>
      </c>
      <c r="K33" s="15">
        <v>1</v>
      </c>
      <c r="L33" s="15"/>
      <c r="M33" s="15">
        <v>3</v>
      </c>
      <c r="N33" s="15"/>
      <c r="O33" s="15"/>
      <c r="P33" s="17">
        <v>21</v>
      </c>
      <c r="Q33" s="17">
        <v>86</v>
      </c>
      <c r="R33" s="4"/>
      <c r="S33" s="15"/>
      <c r="T33" s="15"/>
      <c r="U33" s="15"/>
      <c r="V33" s="15"/>
      <c r="W33" s="10"/>
      <c r="X33" s="10"/>
    </row>
    <row r="34" spans="1:24" x14ac:dyDescent="0.2">
      <c r="A34" s="101" t="s">
        <v>123</v>
      </c>
      <c r="B34" s="15">
        <v>1</v>
      </c>
      <c r="C34" s="15">
        <v>1</v>
      </c>
      <c r="D34" s="15"/>
      <c r="E34" s="96"/>
      <c r="F34" s="18">
        <v>2</v>
      </c>
      <c r="G34" s="15">
        <v>0</v>
      </c>
      <c r="H34" s="15">
        <v>0</v>
      </c>
      <c r="I34" s="15">
        <v>3</v>
      </c>
      <c r="J34" s="15">
        <v>1</v>
      </c>
      <c r="K34" s="15">
        <v>0</v>
      </c>
      <c r="L34" s="15">
        <v>0</v>
      </c>
      <c r="M34" s="15">
        <v>0</v>
      </c>
      <c r="N34" s="15"/>
      <c r="O34" s="15"/>
      <c r="P34" s="17">
        <v>6</v>
      </c>
      <c r="Q34" s="17">
        <v>19</v>
      </c>
      <c r="R34" s="4"/>
      <c r="S34" s="15"/>
      <c r="T34" s="15"/>
      <c r="U34" s="15"/>
      <c r="V34" s="15"/>
      <c r="W34" s="10"/>
      <c r="X34" s="10"/>
    </row>
    <row r="35" spans="1:24" x14ac:dyDescent="0.2">
      <c r="A35" s="170" t="s">
        <v>127</v>
      </c>
      <c r="B35" s="15">
        <v>1</v>
      </c>
      <c r="C35" s="15"/>
      <c r="D35" s="15"/>
      <c r="E35" s="96"/>
      <c r="F35" s="18">
        <v>3.67</v>
      </c>
      <c r="G35" s="15">
        <v>6</v>
      </c>
      <c r="H35" s="15">
        <v>8</v>
      </c>
      <c r="I35" s="15">
        <v>4</v>
      </c>
      <c r="J35" s="15"/>
      <c r="K35" s="15">
        <v>1</v>
      </c>
      <c r="L35" s="15"/>
      <c r="M35" s="15">
        <v>6</v>
      </c>
      <c r="N35" s="15"/>
      <c r="O35" s="15"/>
      <c r="P35" s="17"/>
      <c r="Q35" s="17">
        <v>70</v>
      </c>
      <c r="R35" s="4"/>
      <c r="S35" s="15"/>
      <c r="T35" s="15"/>
      <c r="U35" s="15"/>
      <c r="V35" s="15"/>
      <c r="W35" s="10"/>
      <c r="X35" s="10"/>
    </row>
    <row r="36" spans="1:24" x14ac:dyDescent="0.2">
      <c r="A36" s="172" t="s">
        <v>92</v>
      </c>
      <c r="B36" s="15">
        <v>1</v>
      </c>
      <c r="C36" s="15"/>
      <c r="D36" s="15"/>
      <c r="E36" s="96"/>
      <c r="F36" s="18">
        <v>2</v>
      </c>
      <c r="G36" s="15">
        <v>0</v>
      </c>
      <c r="H36" s="15">
        <v>0</v>
      </c>
      <c r="I36" s="15">
        <v>1</v>
      </c>
      <c r="J36" s="15">
        <v>1</v>
      </c>
      <c r="K36" s="15"/>
      <c r="L36" s="15"/>
      <c r="M36" s="15">
        <v>0</v>
      </c>
      <c r="N36" s="15"/>
      <c r="O36" s="15"/>
      <c r="P36" s="17">
        <v>5</v>
      </c>
      <c r="Q36" s="17">
        <v>26</v>
      </c>
      <c r="R36" s="4"/>
      <c r="S36" s="15"/>
      <c r="T36" s="15"/>
      <c r="U36" s="15"/>
      <c r="V36" s="15"/>
      <c r="W36" s="10"/>
      <c r="X36" s="10"/>
    </row>
    <row r="37" spans="1:24" x14ac:dyDescent="0.2">
      <c r="A37" s="93" t="s">
        <v>135</v>
      </c>
      <c r="B37" s="15">
        <v>1</v>
      </c>
      <c r="C37" s="15"/>
      <c r="D37" s="15"/>
      <c r="E37" s="96"/>
      <c r="F37" s="18">
        <v>2.67</v>
      </c>
      <c r="G37" s="15">
        <v>1</v>
      </c>
      <c r="H37" s="15">
        <v>3</v>
      </c>
      <c r="I37" s="15">
        <v>1</v>
      </c>
      <c r="J37" s="15">
        <v>1</v>
      </c>
      <c r="K37" s="15"/>
      <c r="L37" s="15"/>
      <c r="M37" s="15">
        <v>1</v>
      </c>
      <c r="N37" s="15"/>
      <c r="O37" s="15"/>
      <c r="P37" s="17">
        <v>11</v>
      </c>
      <c r="Q37" s="17">
        <v>32</v>
      </c>
      <c r="R37" s="4"/>
      <c r="S37" s="15"/>
      <c r="T37" s="15"/>
      <c r="U37" s="15"/>
      <c r="V37" s="15"/>
      <c r="W37" s="10"/>
      <c r="X37" s="10"/>
    </row>
    <row r="38" spans="1:24" x14ac:dyDescent="0.2">
      <c r="A38" s="93" t="s">
        <v>138</v>
      </c>
      <c r="B38" s="15">
        <v>1</v>
      </c>
      <c r="C38" s="15"/>
      <c r="D38" s="15"/>
      <c r="E38" s="96"/>
      <c r="F38" s="18">
        <v>1.33</v>
      </c>
      <c r="G38" s="15">
        <v>3</v>
      </c>
      <c r="H38" s="15">
        <v>2</v>
      </c>
      <c r="I38" s="15">
        <v>1</v>
      </c>
      <c r="J38" s="15">
        <v>2</v>
      </c>
      <c r="K38" s="15"/>
      <c r="L38" s="15"/>
      <c r="M38" s="15">
        <v>3</v>
      </c>
      <c r="N38" s="15"/>
      <c r="O38" s="15"/>
      <c r="P38" s="17">
        <v>8</v>
      </c>
      <c r="Q38" s="17">
        <v>37</v>
      </c>
      <c r="R38" s="4"/>
      <c r="S38" s="15"/>
      <c r="T38" s="15"/>
      <c r="U38" s="15"/>
      <c r="V38" s="15"/>
      <c r="W38" s="10"/>
      <c r="X38" s="10"/>
    </row>
    <row r="39" spans="1:24" x14ac:dyDescent="0.2">
      <c r="A39" s="179" t="s">
        <v>158</v>
      </c>
      <c r="B39" s="69">
        <v>1</v>
      </c>
      <c r="C39" s="69"/>
      <c r="D39" s="69"/>
      <c r="E39" s="97"/>
      <c r="F39" s="71">
        <v>1</v>
      </c>
      <c r="G39" s="69">
        <v>2</v>
      </c>
      <c r="H39" s="69">
        <v>2</v>
      </c>
      <c r="I39" s="69"/>
      <c r="J39" s="69">
        <v>2</v>
      </c>
      <c r="K39" s="69"/>
      <c r="L39" s="69"/>
      <c r="M39" s="69">
        <v>2</v>
      </c>
      <c r="N39" s="69"/>
      <c r="O39" s="69"/>
      <c r="P39" s="69">
        <v>8</v>
      </c>
      <c r="Q39" s="69">
        <v>26</v>
      </c>
      <c r="R39" s="111"/>
      <c r="S39" s="15"/>
      <c r="T39" s="15"/>
      <c r="U39" s="15"/>
      <c r="V39" s="15"/>
      <c r="W39" s="10"/>
      <c r="X39" s="10"/>
    </row>
    <row r="40" spans="1:24" x14ac:dyDescent="0.2">
      <c r="A40" s="103" t="s">
        <v>28</v>
      </c>
      <c r="B40" s="87">
        <f t="shared" ref="B40:M40" si="1">SUM(B30:B39)</f>
        <v>10</v>
      </c>
      <c r="C40" s="87">
        <f t="shared" si="1"/>
        <v>2</v>
      </c>
      <c r="D40" s="87">
        <f t="shared" si="1"/>
        <v>1</v>
      </c>
      <c r="E40" s="61">
        <f t="shared" si="1"/>
        <v>0</v>
      </c>
      <c r="F40" s="61">
        <f t="shared" si="1"/>
        <v>23.67</v>
      </c>
      <c r="G40" s="87">
        <f t="shared" si="1"/>
        <v>21</v>
      </c>
      <c r="H40" s="87">
        <f t="shared" si="1"/>
        <v>30</v>
      </c>
      <c r="I40" s="87">
        <f t="shared" si="1"/>
        <v>16</v>
      </c>
      <c r="J40" s="87">
        <f t="shared" si="1"/>
        <v>9</v>
      </c>
      <c r="K40" s="87">
        <f t="shared" si="1"/>
        <v>3</v>
      </c>
      <c r="L40" s="87">
        <f t="shared" si="1"/>
        <v>0</v>
      </c>
      <c r="M40" s="87">
        <f t="shared" si="1"/>
        <v>20</v>
      </c>
      <c r="N40" s="61">
        <f>(M40*7)/F40</f>
        <v>5.9146599070553441</v>
      </c>
      <c r="O40" s="61">
        <f>SUM(H40+J40+K40)/F40</f>
        <v>1.7743979721166032</v>
      </c>
      <c r="P40" s="86"/>
      <c r="Q40" s="87">
        <f>SUM(Q30:Q39)</f>
        <v>387</v>
      </c>
      <c r="R40" s="86"/>
      <c r="S40" s="15"/>
      <c r="T40" s="15"/>
      <c r="U40" s="15"/>
      <c r="V40" s="15"/>
      <c r="W40" s="10"/>
      <c r="X40" s="10"/>
    </row>
    <row r="42" spans="1:24" x14ac:dyDescent="0.2">
      <c r="A42" t="s">
        <v>94</v>
      </c>
    </row>
    <row r="43" spans="1:24" x14ac:dyDescent="0.2">
      <c r="A43" s="105" t="s">
        <v>74</v>
      </c>
      <c r="B43" s="7" t="s">
        <v>2</v>
      </c>
      <c r="C43" s="7" t="s">
        <v>3</v>
      </c>
      <c r="D43" s="7" t="s">
        <v>4</v>
      </c>
      <c r="E43" s="7" t="s">
        <v>5</v>
      </c>
      <c r="F43" s="7" t="s">
        <v>6</v>
      </c>
      <c r="G43" s="7" t="s">
        <v>7</v>
      </c>
      <c r="H43" s="7" t="s">
        <v>8</v>
      </c>
      <c r="I43" s="7" t="s">
        <v>9</v>
      </c>
      <c r="J43" s="7" t="s">
        <v>10</v>
      </c>
      <c r="K43" s="7" t="s">
        <v>11</v>
      </c>
      <c r="L43" s="7" t="s">
        <v>12</v>
      </c>
      <c r="M43" s="7" t="s">
        <v>13</v>
      </c>
      <c r="N43" s="7" t="s">
        <v>75</v>
      </c>
      <c r="O43" s="7" t="s">
        <v>15</v>
      </c>
      <c r="P43" s="8" t="s">
        <v>16</v>
      </c>
      <c r="Q43" s="7" t="s">
        <v>76</v>
      </c>
      <c r="R43" s="7" t="s">
        <v>18</v>
      </c>
      <c r="S43" s="7" t="s">
        <v>19</v>
      </c>
      <c r="T43" s="7" t="s">
        <v>20</v>
      </c>
      <c r="U43" s="7" t="s">
        <v>21</v>
      </c>
      <c r="V43" s="7" t="s">
        <v>22</v>
      </c>
      <c r="W43" s="8" t="s">
        <v>23</v>
      </c>
      <c r="X43" s="7" t="s">
        <v>24</v>
      </c>
    </row>
    <row r="44" spans="1:24" x14ac:dyDescent="0.2">
      <c r="A44" s="88" t="s">
        <v>92</v>
      </c>
      <c r="B44" s="86">
        <v>0</v>
      </c>
      <c r="C44" s="86">
        <v>0</v>
      </c>
      <c r="D44" s="86">
        <v>0</v>
      </c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98"/>
    </row>
    <row r="45" spans="1:24" x14ac:dyDescent="0.2">
      <c r="A45" s="167" t="s">
        <v>109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>
        <v>2</v>
      </c>
      <c r="W45" s="4"/>
      <c r="X45" s="84"/>
    </row>
    <row r="46" spans="1:24" x14ac:dyDescent="0.2">
      <c r="A46" s="167" t="s">
        <v>125</v>
      </c>
      <c r="B46" s="4">
        <v>1</v>
      </c>
      <c r="C46" s="4">
        <v>0</v>
      </c>
      <c r="D46" s="4">
        <v>0</v>
      </c>
      <c r="E46" s="4"/>
      <c r="F46" s="4"/>
      <c r="G46" s="4"/>
      <c r="H46" s="4"/>
      <c r="I46" s="4">
        <v>1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84"/>
    </row>
    <row r="47" spans="1:24" x14ac:dyDescent="0.2">
      <c r="A47" s="88" t="s">
        <v>136</v>
      </c>
      <c r="B47" s="4">
        <v>1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84"/>
    </row>
    <row r="48" spans="1:24" x14ac:dyDescent="0.2">
      <c r="A48" s="85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84"/>
    </row>
    <row r="49" spans="1:24" x14ac:dyDescent="0.2">
      <c r="A49" s="85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84"/>
    </row>
    <row r="50" spans="1:24" x14ac:dyDescent="0.2">
      <c r="A50" s="88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84"/>
    </row>
    <row r="51" spans="1:24" x14ac:dyDescent="0.2">
      <c r="A51" s="85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84"/>
    </row>
    <row r="52" spans="1:24" x14ac:dyDescent="0.2">
      <c r="A52" s="85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84"/>
    </row>
    <row r="53" spans="1:24" x14ac:dyDescent="0.2">
      <c r="A53" s="85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84"/>
    </row>
    <row r="54" spans="1:24" x14ac:dyDescent="0.2">
      <c r="A54" s="85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84"/>
    </row>
    <row r="55" spans="1:24" x14ac:dyDescent="0.2">
      <c r="A55" s="85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84"/>
    </row>
    <row r="56" spans="1:24" x14ac:dyDescent="0.2">
      <c r="A56" s="85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84"/>
    </row>
    <row r="57" spans="1:24" x14ac:dyDescent="0.2">
      <c r="A57" s="85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84"/>
    </row>
    <row r="58" spans="1:24" x14ac:dyDescent="0.2">
      <c r="A58" s="88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84"/>
    </row>
    <row r="59" spans="1:24" x14ac:dyDescent="0.2">
      <c r="A59" s="9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84"/>
    </row>
    <row r="60" spans="1:24" x14ac:dyDescent="0.2">
      <c r="A60" s="85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84"/>
    </row>
    <row r="61" spans="1:24" x14ac:dyDescent="0.2">
      <c r="A61" s="88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84"/>
    </row>
    <row r="62" spans="1:24" x14ac:dyDescent="0.2">
      <c r="A62" s="10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84"/>
    </row>
    <row r="63" spans="1:24" x14ac:dyDescent="0.2">
      <c r="A63" s="100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100"/>
    </row>
    <row r="64" spans="1:24" x14ac:dyDescent="0.2">
      <c r="A64" s="103" t="s">
        <v>28</v>
      </c>
      <c r="B64" s="26">
        <f t="shared" ref="B64:N64" si="2">SUM(B44:B63)</f>
        <v>2</v>
      </c>
      <c r="C64" s="26">
        <f t="shared" si="2"/>
        <v>0</v>
      </c>
      <c r="D64" s="26">
        <f t="shared" si="2"/>
        <v>0</v>
      </c>
      <c r="E64" s="26">
        <f t="shared" si="2"/>
        <v>0</v>
      </c>
      <c r="F64" s="26">
        <f t="shared" si="2"/>
        <v>0</v>
      </c>
      <c r="G64" s="26">
        <f t="shared" si="2"/>
        <v>0</v>
      </c>
      <c r="H64" s="26">
        <f t="shared" si="2"/>
        <v>0</v>
      </c>
      <c r="I64" s="26">
        <f t="shared" si="2"/>
        <v>1</v>
      </c>
      <c r="J64" s="26">
        <f t="shared" si="2"/>
        <v>0</v>
      </c>
      <c r="K64" s="26">
        <f t="shared" si="2"/>
        <v>0</v>
      </c>
      <c r="L64" s="26">
        <f t="shared" si="2"/>
        <v>0</v>
      </c>
      <c r="M64" s="26">
        <f t="shared" si="2"/>
        <v>0</v>
      </c>
      <c r="N64" s="26">
        <f t="shared" si="2"/>
        <v>0</v>
      </c>
      <c r="O64" s="12">
        <f>(D64+J64+K64+N64)/(B64+J64+K64+M64)</f>
        <v>0</v>
      </c>
      <c r="P64" s="12">
        <f>($D64+$E64+($F64*2)+(G64*3))/$B64</f>
        <v>0</v>
      </c>
      <c r="Q64" s="12">
        <f>D64/B64</f>
        <v>0</v>
      </c>
      <c r="R64" s="26">
        <f>SUM(R44:R63)</f>
        <v>0</v>
      </c>
      <c r="S64" s="26">
        <f>SUM(S44:S63)</f>
        <v>0</v>
      </c>
      <c r="T64" s="26">
        <f>SUM(T44:T63)</f>
        <v>0</v>
      </c>
      <c r="U64" s="26">
        <f>SUM(U44:U63)</f>
        <v>0</v>
      </c>
      <c r="V64" s="26">
        <f>SUM(V44:V63)</f>
        <v>2</v>
      </c>
      <c r="W64" s="12">
        <f>(U64+V64)/(T64+U64+V64)</f>
        <v>1</v>
      </c>
      <c r="X64" s="12">
        <f>(D64-G64)/(B64-I64-G64+M64)</f>
        <v>0</v>
      </c>
    </row>
    <row r="65" spans="1:24" x14ac:dyDescent="0.2">
      <c r="A65" s="107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0"/>
      <c r="P65" s="10"/>
      <c r="Q65" s="10"/>
      <c r="R65" s="15"/>
      <c r="S65" s="15"/>
      <c r="T65" s="15"/>
      <c r="U65" s="15"/>
      <c r="V65" s="15"/>
      <c r="W65" s="10"/>
      <c r="X65" s="10"/>
    </row>
    <row r="66" spans="1:24" x14ac:dyDescent="0.2">
      <c r="A66" s="107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0"/>
      <c r="P66" s="10"/>
      <c r="Q66" s="10"/>
      <c r="R66" s="15"/>
      <c r="S66" s="15"/>
      <c r="T66" s="15"/>
      <c r="U66" s="15"/>
      <c r="V66" s="15"/>
      <c r="W66" s="10"/>
      <c r="X66" s="10"/>
    </row>
    <row r="67" spans="1:24" x14ac:dyDescent="0.2">
      <c r="A67" s="107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0"/>
      <c r="P67" s="10"/>
      <c r="Q67" s="10"/>
      <c r="R67" s="15"/>
      <c r="S67" s="15"/>
      <c r="T67" s="15"/>
      <c r="U67" s="15"/>
      <c r="V67" s="15"/>
      <c r="W67" s="10"/>
      <c r="X67" s="10"/>
    </row>
    <row r="68" spans="1:24" x14ac:dyDescent="0.2">
      <c r="A68" s="91" t="s">
        <v>77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0"/>
      <c r="X68" s="10"/>
    </row>
    <row r="69" spans="1:24" x14ac:dyDescent="0.2">
      <c r="A69" s="92" t="s">
        <v>74</v>
      </c>
      <c r="B69" s="7" t="s">
        <v>46</v>
      </c>
      <c r="C69" s="7" t="s">
        <v>47</v>
      </c>
      <c r="D69" s="7" t="s">
        <v>48</v>
      </c>
      <c r="E69" s="7" t="s">
        <v>57</v>
      </c>
      <c r="F69" s="7" t="s">
        <v>50</v>
      </c>
      <c r="G69" s="7" t="s">
        <v>3</v>
      </c>
      <c r="H69" s="7" t="s">
        <v>4</v>
      </c>
      <c r="I69" s="7" t="s">
        <v>9</v>
      </c>
      <c r="J69" s="7" t="s">
        <v>10</v>
      </c>
      <c r="K69" s="7" t="s">
        <v>11</v>
      </c>
      <c r="L69" s="7" t="s">
        <v>51</v>
      </c>
      <c r="M69" s="7" t="s">
        <v>52</v>
      </c>
      <c r="N69" s="7" t="s">
        <v>53</v>
      </c>
      <c r="O69" s="7" t="s">
        <v>54</v>
      </c>
      <c r="P69" s="7" t="s">
        <v>2</v>
      </c>
      <c r="Q69" s="7" t="s">
        <v>78</v>
      </c>
      <c r="R69" s="7"/>
      <c r="S69" s="15"/>
      <c r="T69" s="15"/>
      <c r="U69" s="15"/>
      <c r="V69" s="15"/>
      <c r="W69" s="10"/>
      <c r="X69" s="10"/>
    </row>
    <row r="70" spans="1:24" x14ac:dyDescent="0.2">
      <c r="A70" s="85"/>
      <c r="B70" s="87"/>
      <c r="C70" s="87"/>
      <c r="D70" s="87"/>
      <c r="E70" s="73"/>
      <c r="F70" s="26"/>
      <c r="G70" s="87"/>
      <c r="H70" s="87"/>
      <c r="I70" s="87"/>
      <c r="J70" s="87"/>
      <c r="K70" s="87"/>
      <c r="L70" s="87"/>
      <c r="M70" s="87"/>
      <c r="N70" s="87"/>
      <c r="O70" s="61"/>
      <c r="P70" s="87"/>
      <c r="Q70" s="87"/>
      <c r="R70" s="87"/>
      <c r="S70" s="15"/>
      <c r="T70" s="15"/>
      <c r="U70" s="15"/>
      <c r="V70" s="15"/>
      <c r="W70" s="10"/>
      <c r="X70" s="10"/>
    </row>
    <row r="71" spans="1:24" x14ac:dyDescent="0.2">
      <c r="A71" s="85"/>
      <c r="B71" s="15"/>
      <c r="C71" s="15"/>
      <c r="D71" s="15"/>
      <c r="E71" s="96"/>
      <c r="F71" s="15"/>
      <c r="G71" s="15"/>
      <c r="H71" s="15"/>
      <c r="I71" s="15"/>
      <c r="J71" s="15"/>
      <c r="K71" s="15"/>
      <c r="L71" s="15"/>
      <c r="M71" s="15"/>
      <c r="N71" s="18"/>
      <c r="O71" s="15"/>
      <c r="P71" s="17"/>
      <c r="Q71" s="17"/>
      <c r="R71" s="4"/>
      <c r="S71" s="15"/>
      <c r="T71" s="15"/>
      <c r="U71" s="15"/>
      <c r="V71" s="15"/>
      <c r="W71" s="10"/>
      <c r="X71" s="10"/>
    </row>
    <row r="72" spans="1:24" x14ac:dyDescent="0.2">
      <c r="A72" s="85"/>
      <c r="B72" s="15"/>
      <c r="C72" s="15"/>
      <c r="D72" s="15"/>
      <c r="E72" s="96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7"/>
      <c r="Q72" s="17"/>
      <c r="R72" s="4"/>
      <c r="S72" s="15"/>
      <c r="T72" s="15"/>
      <c r="U72" s="15"/>
      <c r="V72" s="15"/>
      <c r="W72" s="10"/>
      <c r="X72" s="10"/>
    </row>
    <row r="73" spans="1:24" x14ac:dyDescent="0.2">
      <c r="A73" s="85"/>
      <c r="B73" s="15"/>
      <c r="C73" s="15"/>
      <c r="D73" s="15"/>
      <c r="E73" s="96"/>
      <c r="F73" s="18"/>
      <c r="G73" s="15"/>
      <c r="H73" s="15"/>
      <c r="I73" s="15"/>
      <c r="J73" s="15"/>
      <c r="K73" s="15"/>
      <c r="L73" s="15"/>
      <c r="M73" s="15"/>
      <c r="N73" s="15"/>
      <c r="O73" s="15"/>
      <c r="P73" s="17"/>
      <c r="Q73" s="17"/>
      <c r="R73" s="4"/>
      <c r="S73" s="15"/>
      <c r="T73" s="15"/>
      <c r="U73" s="15"/>
      <c r="V73" s="15"/>
      <c r="W73" s="10"/>
      <c r="X73" s="10"/>
    </row>
    <row r="74" spans="1:24" x14ac:dyDescent="0.2">
      <c r="A74" s="85"/>
      <c r="B74" s="15"/>
      <c r="C74" s="15"/>
      <c r="D74" s="15"/>
      <c r="E74" s="96"/>
      <c r="F74" s="18"/>
      <c r="G74" s="15"/>
      <c r="H74" s="15"/>
      <c r="I74" s="15"/>
      <c r="J74" s="15"/>
      <c r="K74" s="15"/>
      <c r="L74" s="15"/>
      <c r="M74" s="15"/>
      <c r="N74" s="15"/>
      <c r="O74" s="15"/>
      <c r="P74" s="17"/>
      <c r="Q74" s="17"/>
      <c r="R74" s="4"/>
      <c r="S74" s="15"/>
      <c r="T74" s="15"/>
      <c r="U74" s="15"/>
      <c r="V74" s="15"/>
      <c r="W74" s="10"/>
      <c r="X74" s="10"/>
    </row>
    <row r="75" spans="1:24" x14ac:dyDescent="0.2">
      <c r="A75" s="88"/>
      <c r="B75" s="15"/>
      <c r="C75" s="15"/>
      <c r="D75" s="15"/>
      <c r="E75" s="96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7"/>
      <c r="Q75" s="17"/>
      <c r="R75" s="4"/>
      <c r="S75" s="15"/>
      <c r="T75" s="15"/>
      <c r="U75" s="15"/>
      <c r="V75" s="15"/>
      <c r="W75" s="10"/>
      <c r="X75" s="10"/>
    </row>
    <row r="76" spans="1:24" x14ac:dyDescent="0.2">
      <c r="A76" s="88"/>
      <c r="B76" s="15"/>
      <c r="C76" s="15"/>
      <c r="D76" s="15"/>
      <c r="E76" s="96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7"/>
      <c r="Q76" s="17"/>
      <c r="R76" s="4"/>
      <c r="S76" s="15"/>
      <c r="T76" s="15"/>
      <c r="U76" s="15"/>
      <c r="V76" s="15"/>
      <c r="W76" s="10"/>
      <c r="X76" s="10"/>
    </row>
    <row r="77" spans="1:24" x14ac:dyDescent="0.2">
      <c r="A77" s="88"/>
      <c r="B77" s="15"/>
      <c r="C77" s="15"/>
      <c r="D77" s="15"/>
      <c r="E77" s="96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7"/>
      <c r="Q77" s="17"/>
      <c r="R77" s="4"/>
      <c r="S77" s="15"/>
      <c r="T77" s="15"/>
      <c r="U77" s="15"/>
      <c r="V77" s="15"/>
      <c r="W77" s="10"/>
      <c r="X77" s="10"/>
    </row>
    <row r="78" spans="1:24" x14ac:dyDescent="0.2">
      <c r="A78" s="107"/>
      <c r="B78" s="15"/>
      <c r="C78" s="15"/>
      <c r="D78" s="15"/>
      <c r="E78" s="96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7"/>
      <c r="Q78" s="17"/>
      <c r="R78" s="4"/>
      <c r="S78" s="15"/>
      <c r="T78" s="15"/>
      <c r="U78" s="15"/>
      <c r="V78" s="15"/>
      <c r="W78" s="10"/>
      <c r="X78" s="10"/>
    </row>
    <row r="79" spans="1:24" x14ac:dyDescent="0.2">
      <c r="A79" s="102"/>
      <c r="B79" s="69"/>
      <c r="C79" s="69"/>
      <c r="D79" s="69"/>
      <c r="E79" s="97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111"/>
      <c r="S79" s="15"/>
      <c r="T79" s="15"/>
      <c r="U79" s="15"/>
      <c r="V79" s="15"/>
      <c r="W79" s="10"/>
      <c r="X79" s="10"/>
    </row>
    <row r="80" spans="1:24" x14ac:dyDescent="0.2">
      <c r="A80" s="103" t="s">
        <v>28</v>
      </c>
      <c r="B80" s="87">
        <f t="shared" ref="B80:M80" si="3">SUM(B70:B79)</f>
        <v>0</v>
      </c>
      <c r="C80" s="87">
        <f t="shared" si="3"/>
        <v>0</v>
      </c>
      <c r="D80" s="87">
        <f t="shared" si="3"/>
        <v>0</v>
      </c>
      <c r="E80" s="61">
        <f t="shared" si="3"/>
        <v>0</v>
      </c>
      <c r="F80" s="61">
        <f t="shared" si="3"/>
        <v>0</v>
      </c>
      <c r="G80" s="87">
        <f t="shared" si="3"/>
        <v>0</v>
      </c>
      <c r="H80" s="87">
        <f t="shared" si="3"/>
        <v>0</v>
      </c>
      <c r="I80" s="87">
        <f t="shared" si="3"/>
        <v>0</v>
      </c>
      <c r="J80" s="87">
        <f t="shared" si="3"/>
        <v>0</v>
      </c>
      <c r="K80" s="87">
        <f t="shared" si="3"/>
        <v>0</v>
      </c>
      <c r="L80" s="87">
        <f t="shared" si="3"/>
        <v>0</v>
      </c>
      <c r="M80" s="87">
        <f t="shared" si="3"/>
        <v>0</v>
      </c>
      <c r="N80" s="61" t="e">
        <f>(M80*7)/F80</f>
        <v>#DIV/0!</v>
      </c>
      <c r="O80" s="61" t="e">
        <f>SUM(H80+J80+K80)/F80</f>
        <v>#DIV/0!</v>
      </c>
      <c r="P80" s="86"/>
      <c r="Q80" s="87">
        <f>SUM(Q70:Q79)</f>
        <v>0</v>
      </c>
      <c r="R80" s="86"/>
      <c r="S80" s="15"/>
      <c r="T80" s="15"/>
      <c r="U80" s="15"/>
      <c r="V80" s="15"/>
      <c r="W80" s="10"/>
      <c r="X80" s="10"/>
    </row>
  </sheetData>
  <mergeCells count="1">
    <mergeCell ref="A1:W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01C1-6608-1643-8DCF-DA9E45D9CCC0}">
  <dimension ref="A1:X48"/>
  <sheetViews>
    <sheetView topLeftCell="A32" workbookViewId="0">
      <selection activeCell="W29" sqref="W29"/>
    </sheetView>
  </sheetViews>
  <sheetFormatPr baseColWidth="10" defaultRowHeight="16" x14ac:dyDescent="0.2"/>
  <cols>
    <col min="1" max="1" width="15.83203125" bestFit="1" customWidth="1"/>
    <col min="2" max="2" width="3.33203125" bestFit="1" customWidth="1"/>
    <col min="3" max="3" width="2.33203125" bestFit="1" customWidth="1"/>
    <col min="4" max="6" width="3.1640625" bestFit="1" customWidth="1"/>
    <col min="7" max="7" width="3" bestFit="1" customWidth="1"/>
    <col min="8" max="8" width="3.33203125" bestFit="1" customWidth="1"/>
    <col min="9" max="10" width="3.1640625" bestFit="1" customWidth="1"/>
    <col min="11" max="11" width="3" bestFit="1" customWidth="1"/>
    <col min="12" max="12" width="4.1640625" bestFit="1" customWidth="1"/>
    <col min="13" max="13" width="2.83203125" bestFit="1" customWidth="1"/>
    <col min="14" max="14" width="4" bestFit="1" customWidth="1"/>
    <col min="15" max="15" width="4.6640625" bestFit="1" customWidth="1"/>
    <col min="16" max="16" width="8.1640625" bestFit="1" customWidth="1"/>
    <col min="17" max="17" width="4.6640625" bestFit="1" customWidth="1"/>
    <col min="18" max="19" width="3" bestFit="1" customWidth="1"/>
    <col min="20" max="21" width="2.33203125" bestFit="1" customWidth="1"/>
    <col min="22" max="22" width="3.1640625" bestFit="1" customWidth="1"/>
    <col min="23" max="23" width="6.5" bestFit="1" customWidth="1"/>
    <col min="24" max="24" width="5.5" bestFit="1" customWidth="1"/>
  </cols>
  <sheetData>
    <row r="1" spans="1:24" x14ac:dyDescent="0.2">
      <c r="A1" s="104" t="s">
        <v>88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15"/>
      <c r="V1" s="15"/>
      <c r="W1" s="4"/>
      <c r="X1" s="4"/>
    </row>
    <row r="2" spans="1:24" x14ac:dyDescent="0.2">
      <c r="A2" s="84"/>
      <c r="B2" s="4"/>
      <c r="C2" s="4"/>
      <c r="D2" s="4"/>
      <c r="E2" s="7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5"/>
      <c r="V2" s="15"/>
      <c r="W2" s="4"/>
      <c r="X2" s="4"/>
    </row>
    <row r="3" spans="1:24" x14ac:dyDescent="0.2">
      <c r="A3" s="105" t="s">
        <v>74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75</v>
      </c>
      <c r="O3" s="7" t="s">
        <v>15</v>
      </c>
      <c r="P3" s="8" t="s">
        <v>16</v>
      </c>
      <c r="Q3" s="7" t="s">
        <v>76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  <c r="W3" s="8" t="s">
        <v>23</v>
      </c>
      <c r="X3" s="7" t="s">
        <v>24</v>
      </c>
    </row>
    <row r="4" spans="1:24" x14ac:dyDescent="0.2">
      <c r="A4" s="88" t="s">
        <v>92</v>
      </c>
      <c r="B4" s="4">
        <v>3</v>
      </c>
      <c r="C4" s="4">
        <v>0</v>
      </c>
      <c r="D4" s="4">
        <v>2</v>
      </c>
      <c r="E4" s="4"/>
      <c r="F4" s="4"/>
      <c r="G4" s="4"/>
      <c r="H4" s="4"/>
      <c r="I4" s="4">
        <v>1</v>
      </c>
      <c r="J4" s="4"/>
      <c r="K4" s="4"/>
      <c r="L4" s="4"/>
      <c r="M4" s="4"/>
      <c r="N4" s="4"/>
      <c r="O4" s="4"/>
      <c r="P4" s="4"/>
      <c r="Q4" s="4"/>
      <c r="R4" s="4"/>
      <c r="S4" s="4">
        <v>1</v>
      </c>
      <c r="T4" s="4"/>
      <c r="U4" s="4"/>
      <c r="V4" s="4">
        <v>1</v>
      </c>
      <c r="W4" s="15"/>
      <c r="X4" s="4"/>
    </row>
    <row r="5" spans="1:24" x14ac:dyDescent="0.2">
      <c r="A5" s="88" t="s">
        <v>95</v>
      </c>
      <c r="B5" s="4">
        <v>3</v>
      </c>
      <c r="C5" s="4">
        <v>0</v>
      </c>
      <c r="D5" s="4">
        <v>1</v>
      </c>
      <c r="E5" s="4"/>
      <c r="F5" s="4"/>
      <c r="G5" s="4"/>
      <c r="H5" s="4"/>
      <c r="I5" s="4">
        <v>1</v>
      </c>
      <c r="J5" s="4"/>
      <c r="K5" s="4"/>
      <c r="L5" s="4"/>
      <c r="M5" s="4"/>
      <c r="N5" s="4"/>
      <c r="O5" s="4"/>
      <c r="P5" s="4"/>
      <c r="Q5" s="4"/>
      <c r="R5" s="4">
        <v>1</v>
      </c>
      <c r="S5" s="4"/>
      <c r="T5" s="4"/>
      <c r="U5" s="4"/>
      <c r="V5" s="4">
        <v>3</v>
      </c>
      <c r="W5" s="15"/>
      <c r="X5" s="4"/>
    </row>
    <row r="6" spans="1:24" x14ac:dyDescent="0.2">
      <c r="A6" s="85" t="s">
        <v>98</v>
      </c>
      <c r="B6" s="4">
        <v>2</v>
      </c>
      <c r="C6" s="4">
        <v>0</v>
      </c>
      <c r="D6" s="4">
        <v>0</v>
      </c>
      <c r="E6" s="4"/>
      <c r="F6" s="4"/>
      <c r="G6" s="4"/>
      <c r="H6" s="4"/>
      <c r="I6" s="4"/>
      <c r="J6" s="4">
        <v>1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>
        <v>1</v>
      </c>
      <c r="W6" s="15"/>
      <c r="X6" s="4"/>
    </row>
    <row r="7" spans="1:24" x14ac:dyDescent="0.2">
      <c r="A7" s="85" t="s">
        <v>101</v>
      </c>
      <c r="B7" s="4">
        <v>1</v>
      </c>
      <c r="C7" s="4">
        <v>0</v>
      </c>
      <c r="D7" s="4">
        <v>0</v>
      </c>
      <c r="E7" s="4"/>
      <c r="F7" s="4"/>
      <c r="G7" s="4"/>
      <c r="H7" s="4"/>
      <c r="I7" s="4">
        <v>1</v>
      </c>
      <c r="J7" s="4">
        <v>1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>
        <v>2</v>
      </c>
      <c r="W7" s="15"/>
      <c r="X7" s="4"/>
    </row>
    <row r="8" spans="1:24" x14ac:dyDescent="0.2">
      <c r="A8" s="85" t="s">
        <v>106</v>
      </c>
      <c r="B8" s="4">
        <v>2</v>
      </c>
      <c r="C8" s="4">
        <v>1</v>
      </c>
      <c r="D8" s="4">
        <v>1</v>
      </c>
      <c r="E8" s="4">
        <v>1</v>
      </c>
      <c r="F8" s="4"/>
      <c r="G8" s="4"/>
      <c r="H8" s="4"/>
      <c r="I8" s="4">
        <v>1</v>
      </c>
      <c r="J8" s="4"/>
      <c r="K8" s="4"/>
      <c r="L8" s="4"/>
      <c r="M8" s="4"/>
      <c r="N8" s="4"/>
      <c r="O8" s="4"/>
      <c r="P8" s="4"/>
      <c r="Q8" s="4"/>
      <c r="R8" s="4"/>
      <c r="S8" s="4"/>
      <c r="T8" s="4">
        <v>1</v>
      </c>
      <c r="U8" s="4"/>
      <c r="V8" s="4">
        <v>2</v>
      </c>
      <c r="W8" s="15"/>
      <c r="X8" s="4"/>
    </row>
    <row r="9" spans="1:24" x14ac:dyDescent="0.2">
      <c r="A9" s="85" t="s">
        <v>109</v>
      </c>
      <c r="B9" s="4">
        <v>1</v>
      </c>
      <c r="C9" s="4">
        <v>0</v>
      </c>
      <c r="D9" s="4"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15"/>
      <c r="X9" s="4"/>
    </row>
    <row r="10" spans="1:24" x14ac:dyDescent="0.2">
      <c r="A10" s="167" t="s">
        <v>109</v>
      </c>
      <c r="B10" s="4">
        <v>4</v>
      </c>
      <c r="C10" s="4">
        <v>0</v>
      </c>
      <c r="D10" s="4">
        <v>0</v>
      </c>
      <c r="E10" s="4"/>
      <c r="F10" s="4"/>
      <c r="G10" s="4"/>
      <c r="H10" s="4">
        <v>1</v>
      </c>
      <c r="I10" s="4">
        <v>1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>
        <v>2</v>
      </c>
      <c r="W10" s="15"/>
      <c r="X10" s="4"/>
    </row>
    <row r="11" spans="1:24" x14ac:dyDescent="0.2">
      <c r="A11" s="167" t="s">
        <v>113</v>
      </c>
      <c r="B11" s="4">
        <v>4</v>
      </c>
      <c r="C11" s="4">
        <v>1</v>
      </c>
      <c r="D11" s="4">
        <v>0</v>
      </c>
      <c r="E11" s="4"/>
      <c r="F11" s="4"/>
      <c r="G11" s="4"/>
      <c r="H11" s="4"/>
      <c r="I11" s="4">
        <v>2</v>
      </c>
      <c r="J11" s="4"/>
      <c r="K11" s="4"/>
      <c r="L11" s="4"/>
      <c r="M11" s="4"/>
      <c r="N11" s="4">
        <v>1</v>
      </c>
      <c r="O11" s="4"/>
      <c r="P11" s="4"/>
      <c r="Q11" s="4"/>
      <c r="R11" s="4">
        <v>1</v>
      </c>
      <c r="S11" s="4"/>
      <c r="T11" s="4"/>
      <c r="U11" s="4">
        <v>1</v>
      </c>
      <c r="V11" s="4">
        <v>1</v>
      </c>
      <c r="W11" s="15"/>
      <c r="X11" s="4"/>
    </row>
    <row r="12" spans="1:24" x14ac:dyDescent="0.2">
      <c r="A12" s="167" t="s">
        <v>116</v>
      </c>
      <c r="B12" s="4">
        <v>4</v>
      </c>
      <c r="C12" s="4">
        <v>0</v>
      </c>
      <c r="D12" s="4">
        <v>0</v>
      </c>
      <c r="E12" s="4"/>
      <c r="F12" s="4"/>
      <c r="G12" s="4"/>
      <c r="H12" s="4"/>
      <c r="I12" s="4">
        <v>2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>
        <v>2</v>
      </c>
      <c r="W12" s="15"/>
      <c r="X12" s="4"/>
    </row>
    <row r="13" spans="1:24" x14ac:dyDescent="0.2">
      <c r="A13" s="167" t="s">
        <v>118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>
        <v>1</v>
      </c>
      <c r="W13" s="15"/>
      <c r="X13" s="4"/>
    </row>
    <row r="14" spans="1:24" x14ac:dyDescent="0.2">
      <c r="A14" s="167" t="s">
        <v>120</v>
      </c>
      <c r="B14" s="4">
        <v>2</v>
      </c>
      <c r="C14" s="4">
        <v>0</v>
      </c>
      <c r="D14" s="4">
        <v>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>
        <v>1</v>
      </c>
      <c r="V14" s="4">
        <v>4</v>
      </c>
      <c r="W14" s="15"/>
      <c r="X14" s="4"/>
    </row>
    <row r="15" spans="1:24" x14ac:dyDescent="0.2">
      <c r="A15" s="101" t="s">
        <v>123</v>
      </c>
      <c r="B15" s="4">
        <v>4</v>
      </c>
      <c r="C15" s="4">
        <v>1</v>
      </c>
      <c r="D15" s="4">
        <v>2</v>
      </c>
      <c r="E15" s="4"/>
      <c r="F15" s="4"/>
      <c r="G15" s="4"/>
      <c r="H15" s="4">
        <v>1</v>
      </c>
      <c r="I15" s="4">
        <v>1</v>
      </c>
      <c r="J15" s="4"/>
      <c r="K15" s="4"/>
      <c r="L15" s="4"/>
      <c r="M15" s="4"/>
      <c r="N15" s="4">
        <v>1</v>
      </c>
      <c r="O15" s="4"/>
      <c r="P15" s="4"/>
      <c r="Q15" s="4"/>
      <c r="R15" s="4"/>
      <c r="S15" s="4"/>
      <c r="T15" s="4"/>
      <c r="U15" s="4"/>
      <c r="V15" s="4">
        <v>5</v>
      </c>
      <c r="W15" s="15"/>
      <c r="X15" s="4"/>
    </row>
    <row r="16" spans="1:24" x14ac:dyDescent="0.2">
      <c r="A16" s="167" t="s">
        <v>125</v>
      </c>
      <c r="B16" s="4">
        <v>3</v>
      </c>
      <c r="C16" s="4">
        <v>0</v>
      </c>
      <c r="D16" s="4">
        <v>0</v>
      </c>
      <c r="E16" s="4"/>
      <c r="F16" s="4"/>
      <c r="G16" s="4"/>
      <c r="H16" s="4"/>
      <c r="I16" s="4">
        <v>2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>
        <v>2</v>
      </c>
      <c r="W16" s="15"/>
      <c r="X16" s="4"/>
    </row>
    <row r="17" spans="1:24" x14ac:dyDescent="0.2">
      <c r="A17" s="170" t="s">
        <v>127</v>
      </c>
      <c r="B17" s="15">
        <v>3</v>
      </c>
      <c r="C17" s="15">
        <v>0</v>
      </c>
      <c r="D17" s="15">
        <v>0</v>
      </c>
      <c r="E17" s="15"/>
      <c r="F17" s="15"/>
      <c r="G17" s="15"/>
      <c r="H17" s="15"/>
      <c r="I17" s="15">
        <v>1</v>
      </c>
      <c r="J17" s="15"/>
      <c r="K17" s="15">
        <v>1</v>
      </c>
      <c r="L17" s="15"/>
      <c r="M17" s="15"/>
      <c r="N17" s="15"/>
      <c r="O17" s="10"/>
      <c r="P17" s="10"/>
      <c r="Q17" s="10"/>
      <c r="R17" s="15"/>
      <c r="S17" s="15"/>
      <c r="T17" s="15"/>
      <c r="U17" s="15"/>
      <c r="V17" s="15"/>
      <c r="W17" s="15"/>
      <c r="X17" s="4"/>
    </row>
    <row r="18" spans="1:24" x14ac:dyDescent="0.2">
      <c r="A18" s="4" t="s">
        <v>92</v>
      </c>
      <c r="B18" s="15">
        <v>4</v>
      </c>
      <c r="C18" s="15">
        <v>0</v>
      </c>
      <c r="D18" s="15">
        <v>2</v>
      </c>
      <c r="E18" s="15">
        <v>1</v>
      </c>
      <c r="F18" s="15"/>
      <c r="G18" s="15"/>
      <c r="H18" s="15">
        <v>3</v>
      </c>
      <c r="I18" s="15"/>
      <c r="J18" s="15">
        <v>1</v>
      </c>
      <c r="K18" s="15"/>
      <c r="L18" s="15"/>
      <c r="M18" s="15"/>
      <c r="N18" s="15"/>
      <c r="O18" s="10"/>
      <c r="P18" s="10"/>
      <c r="Q18" s="10"/>
      <c r="R18" s="15"/>
      <c r="S18" s="15"/>
      <c r="T18" s="15"/>
      <c r="U18" s="15"/>
      <c r="V18" s="15">
        <v>2</v>
      </c>
      <c r="W18" s="15"/>
      <c r="X18" s="4"/>
    </row>
    <row r="19" spans="1:24" x14ac:dyDescent="0.2">
      <c r="A19" s="172" t="s">
        <v>128</v>
      </c>
      <c r="B19" s="15">
        <v>4</v>
      </c>
      <c r="C19" s="15">
        <v>0</v>
      </c>
      <c r="D19" s="15">
        <v>1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0"/>
      <c r="P19" s="10"/>
      <c r="Q19" s="10"/>
      <c r="R19" s="15"/>
      <c r="S19" s="15"/>
      <c r="T19" s="15"/>
      <c r="U19" s="15"/>
      <c r="V19" s="15">
        <v>1</v>
      </c>
      <c r="W19" s="15"/>
      <c r="X19" s="4"/>
    </row>
    <row r="20" spans="1:24" x14ac:dyDescent="0.2">
      <c r="A20" s="88" t="s">
        <v>129</v>
      </c>
      <c r="B20" s="15">
        <v>1</v>
      </c>
      <c r="C20" s="15">
        <v>0</v>
      </c>
      <c r="D20" s="15">
        <v>0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0"/>
      <c r="P20" s="10"/>
      <c r="Q20" s="10"/>
      <c r="R20" s="15"/>
      <c r="S20" s="15"/>
      <c r="T20" s="15"/>
      <c r="U20" s="15"/>
      <c r="V20" s="15"/>
      <c r="W20" s="15"/>
      <c r="X20" s="4"/>
    </row>
    <row r="21" spans="1:24" x14ac:dyDescent="0.2">
      <c r="A21" s="93" t="s">
        <v>135</v>
      </c>
      <c r="B21" s="15">
        <v>3</v>
      </c>
      <c r="C21" s="15">
        <v>0</v>
      </c>
      <c r="D21" s="15">
        <v>1</v>
      </c>
      <c r="E21" s="15"/>
      <c r="F21" s="15"/>
      <c r="G21" s="15"/>
      <c r="H21" s="15">
        <v>1</v>
      </c>
      <c r="I21" s="15">
        <v>1</v>
      </c>
      <c r="J21" s="15"/>
      <c r="K21" s="15">
        <v>1</v>
      </c>
      <c r="L21" s="15"/>
      <c r="M21" s="15"/>
      <c r="N21" s="15"/>
      <c r="O21" s="10"/>
      <c r="P21" s="10"/>
      <c r="Q21" s="10"/>
      <c r="R21" s="15"/>
      <c r="S21" s="15"/>
      <c r="T21" s="15"/>
      <c r="U21" s="15"/>
      <c r="V21" s="15">
        <v>3</v>
      </c>
      <c r="W21" s="15"/>
      <c r="X21" s="4"/>
    </row>
    <row r="22" spans="1:24" x14ac:dyDescent="0.2">
      <c r="A22" s="88" t="s">
        <v>136</v>
      </c>
      <c r="B22" s="15">
        <v>3</v>
      </c>
      <c r="C22" s="15">
        <v>1</v>
      </c>
      <c r="D22" s="15">
        <v>1</v>
      </c>
      <c r="E22" s="15"/>
      <c r="F22" s="15"/>
      <c r="G22" s="15"/>
      <c r="H22" s="15"/>
      <c r="I22" s="15">
        <v>2</v>
      </c>
      <c r="J22" s="15"/>
      <c r="K22" s="15"/>
      <c r="L22" s="15"/>
      <c r="M22" s="15"/>
      <c r="N22" s="15"/>
      <c r="O22" s="10"/>
      <c r="P22" s="10"/>
      <c r="Q22" s="10"/>
      <c r="R22" s="15">
        <v>1</v>
      </c>
      <c r="S22" s="15"/>
      <c r="T22" s="15"/>
      <c r="U22" s="15"/>
      <c r="V22" s="15">
        <v>1</v>
      </c>
      <c r="W22" s="15"/>
      <c r="X22" s="4"/>
    </row>
    <row r="23" spans="1:24" x14ac:dyDescent="0.2">
      <c r="A23" s="172" t="s">
        <v>137</v>
      </c>
      <c r="B23" s="20">
        <v>2</v>
      </c>
      <c r="C23" s="20">
        <v>0</v>
      </c>
      <c r="D23" s="20">
        <v>0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/>
      <c r="P23" s="21"/>
      <c r="Q23" s="21"/>
      <c r="R23" s="20"/>
      <c r="S23" s="20"/>
      <c r="T23" s="20"/>
      <c r="U23" s="20"/>
      <c r="V23" s="20">
        <v>1</v>
      </c>
      <c r="W23" s="20"/>
      <c r="X23" s="115"/>
    </row>
    <row r="24" spans="1:24" x14ac:dyDescent="0.2">
      <c r="A24" s="93" t="s">
        <v>138</v>
      </c>
      <c r="B24" s="20">
        <v>3</v>
      </c>
      <c r="C24" s="20">
        <v>0</v>
      </c>
      <c r="D24" s="20">
        <v>1</v>
      </c>
      <c r="E24" s="20"/>
      <c r="F24" s="20"/>
      <c r="G24" s="20"/>
      <c r="H24" s="20"/>
      <c r="I24" s="20">
        <v>1</v>
      </c>
      <c r="J24" s="20"/>
      <c r="K24" s="20"/>
      <c r="L24" s="20"/>
      <c r="M24" s="20"/>
      <c r="N24" s="20"/>
      <c r="O24" s="21"/>
      <c r="P24" s="21"/>
      <c r="Q24" s="21"/>
      <c r="R24" s="20"/>
      <c r="S24" s="20"/>
      <c r="T24" s="20"/>
      <c r="U24" s="20"/>
      <c r="V24" s="20">
        <v>1</v>
      </c>
      <c r="W24" s="20"/>
      <c r="X24" s="115"/>
    </row>
    <row r="25" spans="1:24" x14ac:dyDescent="0.2">
      <c r="A25" s="179" t="s">
        <v>139</v>
      </c>
      <c r="B25" s="20">
        <v>2</v>
      </c>
      <c r="C25" s="20">
        <v>0</v>
      </c>
      <c r="D25" s="20">
        <v>0</v>
      </c>
      <c r="E25" s="20"/>
      <c r="F25" s="20"/>
      <c r="G25" s="20"/>
      <c r="H25" s="20"/>
      <c r="I25" s="20">
        <v>2</v>
      </c>
      <c r="J25" s="20"/>
      <c r="K25" s="20"/>
      <c r="L25" s="20"/>
      <c r="M25" s="20"/>
      <c r="N25" s="20"/>
      <c r="O25" s="21"/>
      <c r="P25" s="21"/>
      <c r="Q25" s="21"/>
      <c r="R25" s="20"/>
      <c r="S25" s="20"/>
      <c r="T25" s="20"/>
      <c r="U25" s="20"/>
      <c r="V25" s="20"/>
      <c r="W25" s="20"/>
      <c r="X25" s="115"/>
    </row>
    <row r="26" spans="1:24" x14ac:dyDescent="0.2">
      <c r="A26" s="179" t="s">
        <v>140</v>
      </c>
      <c r="B26" s="20">
        <v>1</v>
      </c>
      <c r="C26" s="20">
        <v>0</v>
      </c>
      <c r="D26" s="20">
        <v>0</v>
      </c>
      <c r="E26" s="20"/>
      <c r="F26" s="20"/>
      <c r="G26" s="20"/>
      <c r="H26" s="20"/>
      <c r="I26" s="20"/>
      <c r="J26" s="20"/>
      <c r="K26" s="20">
        <v>1</v>
      </c>
      <c r="L26" s="20"/>
      <c r="M26" s="20"/>
      <c r="N26" s="20"/>
      <c r="O26" s="21"/>
      <c r="P26" s="21"/>
      <c r="Q26" s="21"/>
      <c r="R26" s="20"/>
      <c r="S26" s="20"/>
      <c r="T26" s="20"/>
      <c r="U26" s="20"/>
      <c r="V26" s="20"/>
      <c r="W26" s="20"/>
      <c r="X26" s="115"/>
    </row>
    <row r="27" spans="1:24" x14ac:dyDescent="0.2">
      <c r="A27" s="179" t="s">
        <v>141</v>
      </c>
      <c r="B27" s="20">
        <v>4</v>
      </c>
      <c r="C27" s="20">
        <v>1</v>
      </c>
      <c r="D27" s="20">
        <v>1</v>
      </c>
      <c r="E27" s="20"/>
      <c r="F27" s="20"/>
      <c r="G27" s="20"/>
      <c r="H27" s="20"/>
      <c r="I27" s="20">
        <v>1</v>
      </c>
      <c r="J27" s="20"/>
      <c r="K27" s="20"/>
      <c r="L27" s="20"/>
      <c r="M27" s="20"/>
      <c r="N27" s="20"/>
      <c r="O27" s="21"/>
      <c r="P27" s="21"/>
      <c r="Q27" s="21"/>
      <c r="R27" s="20"/>
      <c r="S27" s="20"/>
      <c r="T27" s="20"/>
      <c r="U27" s="20"/>
      <c r="V27" s="20"/>
      <c r="W27" s="20"/>
      <c r="X27" s="115"/>
    </row>
    <row r="28" spans="1:24" x14ac:dyDescent="0.2">
      <c r="A28" s="93" t="s">
        <v>133</v>
      </c>
      <c r="B28" s="20">
        <v>2</v>
      </c>
      <c r="C28" s="20">
        <v>1</v>
      </c>
      <c r="D28" s="20">
        <v>0</v>
      </c>
      <c r="E28" s="20"/>
      <c r="F28" s="20"/>
      <c r="G28" s="20"/>
      <c r="H28" s="20"/>
      <c r="I28" s="20"/>
      <c r="J28" s="20">
        <v>2</v>
      </c>
      <c r="K28" s="20"/>
      <c r="L28" s="20"/>
      <c r="M28" s="20"/>
      <c r="N28" s="20"/>
      <c r="O28" s="21"/>
      <c r="P28" s="21"/>
      <c r="Q28" s="21"/>
      <c r="R28" s="20">
        <v>1</v>
      </c>
      <c r="S28" s="20"/>
      <c r="T28" s="20"/>
      <c r="U28" s="20"/>
      <c r="V28" s="20"/>
      <c r="W28" s="20"/>
      <c r="X28" s="115"/>
    </row>
    <row r="29" spans="1:24" x14ac:dyDescent="0.2">
      <c r="A29" s="179" t="s">
        <v>158</v>
      </c>
      <c r="B29" s="69">
        <v>2</v>
      </c>
      <c r="C29" s="69">
        <v>0</v>
      </c>
      <c r="D29" s="69">
        <v>0</v>
      </c>
      <c r="E29" s="69"/>
      <c r="F29" s="69"/>
      <c r="G29" s="69"/>
      <c r="H29" s="69"/>
      <c r="I29" s="69">
        <v>1</v>
      </c>
      <c r="J29" s="69"/>
      <c r="K29" s="69"/>
      <c r="L29" s="69"/>
      <c r="M29" s="69"/>
      <c r="N29" s="69"/>
      <c r="O29" s="24"/>
      <c r="P29" s="24"/>
      <c r="Q29" s="24"/>
      <c r="R29" s="69"/>
      <c r="S29" s="69"/>
      <c r="T29" s="69"/>
      <c r="U29" s="69"/>
      <c r="V29" s="69">
        <v>2</v>
      </c>
      <c r="W29" s="69"/>
      <c r="X29" s="111"/>
    </row>
    <row r="30" spans="1:24" x14ac:dyDescent="0.2">
      <c r="A30" s="103" t="s">
        <v>28</v>
      </c>
      <c r="B30" s="26">
        <f t="shared" ref="B30:N30" si="0">SUM(B4:B29)</f>
        <v>67</v>
      </c>
      <c r="C30" s="26">
        <f t="shared" si="0"/>
        <v>6</v>
      </c>
      <c r="D30" s="26">
        <f t="shared" si="0"/>
        <v>13</v>
      </c>
      <c r="E30" s="26">
        <f t="shared" si="0"/>
        <v>2</v>
      </c>
      <c r="F30" s="26">
        <f t="shared" si="0"/>
        <v>0</v>
      </c>
      <c r="G30" s="26">
        <f t="shared" si="0"/>
        <v>0</v>
      </c>
      <c r="H30" s="26">
        <f t="shared" si="0"/>
        <v>6</v>
      </c>
      <c r="I30" s="26">
        <f t="shared" si="0"/>
        <v>21</v>
      </c>
      <c r="J30" s="26">
        <f t="shared" si="0"/>
        <v>5</v>
      </c>
      <c r="K30" s="26">
        <f t="shared" si="0"/>
        <v>3</v>
      </c>
      <c r="L30" s="26">
        <f t="shared" si="0"/>
        <v>0</v>
      </c>
      <c r="M30" s="26">
        <f t="shared" si="0"/>
        <v>0</v>
      </c>
      <c r="N30" s="26">
        <f t="shared" si="0"/>
        <v>2</v>
      </c>
      <c r="O30" s="12">
        <f>(D30+J30+K30+N30)/(B30+J30+K30+M30)</f>
        <v>0.30666666666666664</v>
      </c>
      <c r="P30" s="12">
        <f>($D30+$E30+($F30*2)+(G30*3))/$B30</f>
        <v>0.22388059701492538</v>
      </c>
      <c r="Q30" s="12">
        <f>D30/B30</f>
        <v>0.19402985074626866</v>
      </c>
      <c r="R30" s="26">
        <f>SUM(R4:R29)</f>
        <v>4</v>
      </c>
      <c r="S30" s="26">
        <f>SUM(S4:S29)</f>
        <v>1</v>
      </c>
      <c r="T30" s="26">
        <f>SUM(T4:T29)</f>
        <v>1</v>
      </c>
      <c r="U30" s="26">
        <f>SUM(U4:U29)</f>
        <v>2</v>
      </c>
      <c r="V30" s="26">
        <f>SUM(V4:V29)</f>
        <v>37</v>
      </c>
      <c r="W30" s="12">
        <f>(U30+V30)/(T30+U30+V30)</f>
        <v>0.97499999999999998</v>
      </c>
      <c r="X30" s="12">
        <f>(D30-G30)/(B30-I30-G30+M30)</f>
        <v>0.28260869565217389</v>
      </c>
    </row>
    <row r="33" spans="1:24" x14ac:dyDescent="0.2">
      <c r="A33" s="104" t="s">
        <v>132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15"/>
      <c r="V33" s="15"/>
      <c r="W33" s="4"/>
      <c r="X33" s="4"/>
    </row>
    <row r="34" spans="1:24" x14ac:dyDescent="0.2">
      <c r="A34" s="84"/>
      <c r="B34" s="4"/>
      <c r="C34" s="4"/>
      <c r="D34" s="4"/>
      <c r="E34" s="75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15"/>
      <c r="V34" s="15"/>
      <c r="W34" s="4"/>
      <c r="X34" s="4"/>
    </row>
    <row r="35" spans="1:24" x14ac:dyDescent="0.2">
      <c r="A35" s="105" t="s">
        <v>74</v>
      </c>
      <c r="B35" s="7" t="s">
        <v>2</v>
      </c>
      <c r="C35" s="7" t="s">
        <v>3</v>
      </c>
      <c r="D35" s="7" t="s">
        <v>4</v>
      </c>
      <c r="E35" s="7" t="s">
        <v>5</v>
      </c>
      <c r="F35" s="7" t="s">
        <v>6</v>
      </c>
      <c r="G35" s="7" t="s">
        <v>7</v>
      </c>
      <c r="H35" s="7" t="s">
        <v>8</v>
      </c>
      <c r="I35" s="7" t="s">
        <v>9</v>
      </c>
      <c r="J35" s="7" t="s">
        <v>10</v>
      </c>
      <c r="K35" s="7" t="s">
        <v>11</v>
      </c>
      <c r="L35" s="7" t="s">
        <v>12</v>
      </c>
      <c r="M35" s="7" t="s">
        <v>13</v>
      </c>
      <c r="N35" s="7" t="s">
        <v>75</v>
      </c>
      <c r="O35" s="7" t="s">
        <v>15</v>
      </c>
      <c r="P35" s="8" t="s">
        <v>16</v>
      </c>
      <c r="Q35" s="7" t="s">
        <v>76</v>
      </c>
      <c r="R35" s="7" t="s">
        <v>18</v>
      </c>
      <c r="S35" s="7" t="s">
        <v>19</v>
      </c>
      <c r="T35" s="7" t="s">
        <v>20</v>
      </c>
      <c r="U35" s="7" t="s">
        <v>21</v>
      </c>
      <c r="V35" s="7" t="s">
        <v>22</v>
      </c>
      <c r="W35" s="8" t="s">
        <v>23</v>
      </c>
      <c r="X35" s="7" t="s">
        <v>24</v>
      </c>
    </row>
    <row r="36" spans="1:24" x14ac:dyDescent="0.2">
      <c r="A36" s="88" t="s">
        <v>129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>
        <v>2</v>
      </c>
      <c r="W36" s="15"/>
      <c r="X36" s="4"/>
    </row>
    <row r="37" spans="1:24" x14ac:dyDescent="0.2">
      <c r="A37" s="88" t="s">
        <v>133</v>
      </c>
      <c r="B37" s="4">
        <v>0</v>
      </c>
      <c r="C37" s="4">
        <v>1</v>
      </c>
      <c r="D37" s="4">
        <v>0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15"/>
      <c r="X37" s="4"/>
    </row>
    <row r="38" spans="1:24" x14ac:dyDescent="0.2">
      <c r="A38" s="8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15"/>
      <c r="X38" s="4"/>
    </row>
    <row r="39" spans="1:24" x14ac:dyDescent="0.2">
      <c r="A39" s="8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15"/>
      <c r="X39" s="4"/>
    </row>
    <row r="40" spans="1:24" x14ac:dyDescent="0.2">
      <c r="A40" s="85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15"/>
      <c r="X40" s="4"/>
    </row>
    <row r="41" spans="1:24" x14ac:dyDescent="0.2">
      <c r="A41" s="85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15"/>
      <c r="X41" s="4"/>
    </row>
    <row r="42" spans="1:24" x14ac:dyDescent="0.2">
      <c r="A42" s="167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15"/>
      <c r="X42" s="4"/>
    </row>
    <row r="43" spans="1:24" x14ac:dyDescent="0.2">
      <c r="A43" s="88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0"/>
      <c r="P43" s="10"/>
      <c r="Q43" s="10"/>
      <c r="R43" s="15"/>
      <c r="S43" s="15"/>
      <c r="T43" s="15"/>
      <c r="U43" s="15"/>
      <c r="V43" s="15"/>
      <c r="W43" s="15"/>
      <c r="X43" s="4"/>
    </row>
    <row r="44" spans="1:24" x14ac:dyDescent="0.2">
      <c r="A44" s="93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1"/>
      <c r="P44" s="21"/>
      <c r="Q44" s="21"/>
      <c r="R44" s="20"/>
      <c r="S44" s="20"/>
      <c r="T44" s="20"/>
      <c r="U44" s="20"/>
      <c r="V44" s="20"/>
      <c r="W44" s="20"/>
      <c r="X44" s="115"/>
    </row>
    <row r="45" spans="1:24" x14ac:dyDescent="0.2">
      <c r="A45" s="85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1"/>
      <c r="P45" s="21"/>
      <c r="Q45" s="21"/>
      <c r="R45" s="20"/>
      <c r="S45" s="20"/>
      <c r="T45" s="20"/>
      <c r="U45" s="20"/>
      <c r="V45" s="20"/>
      <c r="W45" s="20"/>
      <c r="X45" s="115"/>
    </row>
    <row r="46" spans="1:24" x14ac:dyDescent="0.2">
      <c r="A46" s="101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1"/>
      <c r="P46" s="21"/>
      <c r="Q46" s="21"/>
      <c r="R46" s="20"/>
      <c r="S46" s="20"/>
      <c r="T46" s="20"/>
      <c r="U46" s="20"/>
      <c r="V46" s="20"/>
      <c r="W46" s="20"/>
      <c r="X46" s="115"/>
    </row>
    <row r="47" spans="1:24" x14ac:dyDescent="0.2">
      <c r="A47" s="102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24"/>
      <c r="P47" s="24"/>
      <c r="Q47" s="24"/>
      <c r="R47" s="69"/>
      <c r="S47" s="69"/>
      <c r="T47" s="69"/>
      <c r="U47" s="69"/>
      <c r="V47" s="69"/>
      <c r="W47" s="69"/>
      <c r="X47" s="111"/>
    </row>
    <row r="48" spans="1:24" x14ac:dyDescent="0.2">
      <c r="A48" s="103" t="s">
        <v>28</v>
      </c>
      <c r="B48" s="26">
        <f t="shared" ref="B48:N48" si="1">SUM(B36:B47)</f>
        <v>0</v>
      </c>
      <c r="C48" s="26">
        <f t="shared" si="1"/>
        <v>1</v>
      </c>
      <c r="D48" s="26">
        <f t="shared" si="1"/>
        <v>0</v>
      </c>
      <c r="E48" s="26">
        <f t="shared" si="1"/>
        <v>0</v>
      </c>
      <c r="F48" s="26">
        <f t="shared" si="1"/>
        <v>0</v>
      </c>
      <c r="G48" s="26">
        <f t="shared" si="1"/>
        <v>0</v>
      </c>
      <c r="H48" s="26">
        <f t="shared" si="1"/>
        <v>0</v>
      </c>
      <c r="I48" s="26">
        <f t="shared" si="1"/>
        <v>0</v>
      </c>
      <c r="J48" s="26">
        <f t="shared" si="1"/>
        <v>0</v>
      </c>
      <c r="K48" s="26">
        <f t="shared" si="1"/>
        <v>0</v>
      </c>
      <c r="L48" s="26">
        <f t="shared" si="1"/>
        <v>0</v>
      </c>
      <c r="M48" s="26">
        <f t="shared" si="1"/>
        <v>0</v>
      </c>
      <c r="N48" s="26">
        <f t="shared" si="1"/>
        <v>0</v>
      </c>
      <c r="O48" s="12" t="e">
        <f>(D48+J48+K48+N48)/(B48+J48+K48+M48)</f>
        <v>#DIV/0!</v>
      </c>
      <c r="P48" s="12" t="e">
        <f>($D48+$E48+($F48*2)+(G48*3))/$B48</f>
        <v>#DIV/0!</v>
      </c>
      <c r="Q48" s="12" t="e">
        <f>D48/B48</f>
        <v>#DIV/0!</v>
      </c>
      <c r="R48" s="26">
        <f>SUM(R36:R47)</f>
        <v>0</v>
      </c>
      <c r="S48" s="26">
        <f>SUM(S36:S47)</f>
        <v>0</v>
      </c>
      <c r="T48" s="26">
        <f>SUM(T36:T47)</f>
        <v>0</v>
      </c>
      <c r="U48" s="26">
        <f>SUM(U36:U47)</f>
        <v>0</v>
      </c>
      <c r="V48" s="26">
        <f>SUM(V36:V47)</f>
        <v>2</v>
      </c>
      <c r="W48" s="12">
        <f>(U48+V48)/(T48+U48+V48)</f>
        <v>1</v>
      </c>
      <c r="X48" s="12" t="e">
        <f>(D48-G48)/(B48-I48-G48+M48)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Totals</vt:lpstr>
      <vt:lpstr>Sheet1</vt:lpstr>
      <vt:lpstr>CoePerry</vt:lpstr>
      <vt:lpstr>MastroMazella</vt:lpstr>
      <vt:lpstr>HoagYesensky</vt:lpstr>
      <vt:lpstr>GunnellRohloff</vt:lpstr>
      <vt:lpstr>HobanRexrode</vt:lpstr>
      <vt:lpstr>DeMaioMitchell</vt:lpstr>
      <vt:lpstr>HynesHall</vt:lpstr>
      <vt:lpstr>Gabet</vt:lpstr>
      <vt:lpstr>Bernstein</vt:lpstr>
      <vt:lpstr>Catchers</vt:lpstr>
      <vt:lpstr>Griesemer</vt:lpstr>
      <vt:lpstr>UdellEidem</vt:lpstr>
      <vt:lpstr>WilesNoell</vt:lpstr>
      <vt:lpstr>Totals!Print_Area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Jim Moyes</cp:lastModifiedBy>
  <cp:lastPrinted>2021-05-17T16:21:07Z</cp:lastPrinted>
  <dcterms:created xsi:type="dcterms:W3CDTF">2021-02-08T17:49:13Z</dcterms:created>
  <dcterms:modified xsi:type="dcterms:W3CDTF">2025-07-27T03:34:12Z</dcterms:modified>
</cp:coreProperties>
</file>