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immoyes/Documents/baseball folder/Ponte Vedra/2011/"/>
    </mc:Choice>
  </mc:AlternateContent>
  <xr:revisionPtr revIDLastSave="0" documentId="13_ncr:1_{145E1186-109B-554C-9E52-E73CBE1C012E}" xr6:coauthVersionLast="47" xr6:coauthVersionMax="47" xr10:uidLastSave="{00000000-0000-0000-0000-000000000000}"/>
  <bookViews>
    <workbookView xWindow="7140" yWindow="4100" windowWidth="27640" windowHeight="16940" xr2:uid="{3C2B2AFF-68B2-9043-876B-6A3967C57F0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I45" i="1"/>
  <c r="H45" i="1"/>
  <c r="O45" i="1" s="1"/>
  <c r="G45" i="1"/>
  <c r="F45" i="1"/>
  <c r="E45" i="1"/>
  <c r="D45" i="1"/>
  <c r="C45" i="1"/>
  <c r="M45" i="1"/>
  <c r="O35" i="1"/>
  <c r="N35" i="1"/>
  <c r="O38" i="1"/>
  <c r="N38" i="1"/>
  <c r="O44" i="1"/>
  <c r="N44" i="1"/>
  <c r="O37" i="1"/>
  <c r="N37" i="1"/>
  <c r="O34" i="1"/>
  <c r="N34" i="1"/>
  <c r="N39" i="1"/>
  <c r="O39" i="1" s="1"/>
  <c r="N40" i="1"/>
  <c r="O40" i="1" s="1"/>
  <c r="O36" i="1"/>
  <c r="N36" i="1"/>
  <c r="O41" i="1"/>
  <c r="N41" i="1"/>
  <c r="O43" i="1"/>
  <c r="N43" i="1"/>
  <c r="O42" i="1"/>
  <c r="N42" i="1"/>
  <c r="O33" i="1"/>
  <c r="N33" i="1"/>
  <c r="W19" i="1"/>
  <c r="P19" i="1"/>
  <c r="Q19" i="1"/>
  <c r="O19" i="1"/>
  <c r="W28" i="1"/>
  <c r="Q28" i="1"/>
  <c r="P28" i="1"/>
  <c r="O28" i="1"/>
  <c r="Q5" i="1" l="1"/>
  <c r="W6" i="1"/>
  <c r="O6" i="1"/>
  <c r="P6" i="1"/>
  <c r="Q6" i="1"/>
  <c r="W23" i="1"/>
  <c r="Q23" i="1"/>
  <c r="Q22" i="1"/>
  <c r="P22" i="1"/>
  <c r="O22" i="1"/>
  <c r="W27" i="1"/>
  <c r="W26" i="1"/>
  <c r="W17" i="1"/>
  <c r="Q17" i="1"/>
  <c r="P17" i="1"/>
  <c r="O17" i="1"/>
  <c r="W8" i="1"/>
  <c r="Q8" i="1"/>
  <c r="P8" i="1"/>
  <c r="O8" i="1"/>
  <c r="W13" i="1"/>
  <c r="Q13" i="1"/>
  <c r="P13" i="1"/>
  <c r="O13" i="1"/>
  <c r="W10" i="1"/>
  <c r="Q10" i="1"/>
  <c r="P10" i="1"/>
  <c r="O10" i="1"/>
  <c r="W9" i="1"/>
  <c r="Q9" i="1"/>
  <c r="P9" i="1"/>
  <c r="O9" i="1"/>
  <c r="W15" i="1"/>
  <c r="Q15" i="1"/>
  <c r="P15" i="1"/>
  <c r="O15" i="1"/>
  <c r="W14" i="1"/>
  <c r="Q14" i="1"/>
  <c r="P14" i="1"/>
  <c r="O14" i="1"/>
  <c r="W7" i="1"/>
  <c r="Q7" i="1"/>
  <c r="P7" i="1"/>
  <c r="O7" i="1"/>
  <c r="W16" i="1"/>
  <c r="Q16" i="1"/>
  <c r="P16" i="1"/>
  <c r="O16" i="1"/>
  <c r="W25" i="1"/>
  <c r="W24" i="1"/>
  <c r="W21" i="1"/>
  <c r="Q21" i="1"/>
  <c r="P21" i="1"/>
  <c r="O21" i="1"/>
  <c r="W20" i="1"/>
  <c r="Q20" i="1"/>
  <c r="P20" i="1"/>
  <c r="O20" i="1"/>
  <c r="W18" i="1"/>
  <c r="Q18" i="1"/>
  <c r="P18" i="1"/>
  <c r="O18" i="1"/>
  <c r="W12" i="1"/>
  <c r="W11" i="1"/>
  <c r="Q12" i="1"/>
  <c r="P12" i="1"/>
  <c r="O12" i="1"/>
  <c r="Q11" i="1"/>
  <c r="P11" i="1"/>
  <c r="O11" i="1"/>
</calcChain>
</file>

<file path=xl/sharedStrings.xml><?xml version="1.0" encoding="utf-8"?>
<sst xmlns="http://schemas.openxmlformats.org/spreadsheetml/2006/main" count="78" uniqueCount="67">
  <si>
    <t>Player</t>
  </si>
  <si>
    <t>AB</t>
  </si>
  <si>
    <t>R</t>
  </si>
  <si>
    <t>H</t>
  </si>
  <si>
    <t>2B</t>
  </si>
  <si>
    <t>3B</t>
  </si>
  <si>
    <t>HR</t>
  </si>
  <si>
    <t>RBI</t>
  </si>
  <si>
    <t>SO</t>
  </si>
  <si>
    <t>BB</t>
  </si>
  <si>
    <t>HP</t>
  </si>
  <si>
    <t>SAC</t>
  </si>
  <si>
    <t>SF</t>
  </si>
  <si>
    <t>ROE</t>
  </si>
  <si>
    <t>OBP</t>
  </si>
  <si>
    <t>SLG. PCT.</t>
  </si>
  <si>
    <t>Bavg</t>
  </si>
  <si>
    <t>SB</t>
  </si>
  <si>
    <t>CS</t>
  </si>
  <si>
    <t>E</t>
  </si>
  <si>
    <t>A</t>
  </si>
  <si>
    <t>PO</t>
  </si>
  <si>
    <t>Fdg Pct</t>
  </si>
  <si>
    <t>Ponte Vedra Stats 2011</t>
  </si>
  <si>
    <t>Bret Poling</t>
  </si>
  <si>
    <t>Luke Parker</t>
  </si>
  <si>
    <t>Will Newton</t>
  </si>
  <si>
    <t>Bobby Boylan</t>
  </si>
  <si>
    <t>Sam Horne</t>
  </si>
  <si>
    <t>Brton Yelverton</t>
  </si>
  <si>
    <t>Nate Allen</t>
  </si>
  <si>
    <t>Jared Brehm</t>
  </si>
  <si>
    <t>Kenny Byram</t>
  </si>
  <si>
    <t>Mitch Hay</t>
  </si>
  <si>
    <t>Jake Jacob</t>
  </si>
  <si>
    <t>Brett Mueller</t>
  </si>
  <si>
    <t>Nate Rokosz</t>
  </si>
  <si>
    <t>Chris Teifer</t>
  </si>
  <si>
    <t>Kevin Young</t>
  </si>
  <si>
    <t>Kasey Week</t>
  </si>
  <si>
    <t>Matt Deegen</t>
  </si>
  <si>
    <t>Elliot Warfoord</t>
  </si>
  <si>
    <t>Max Miller</t>
  </si>
  <si>
    <t>Jordan McKenna</t>
  </si>
  <si>
    <t>Alex Willich</t>
  </si>
  <si>
    <t>Chris Levitt</t>
  </si>
  <si>
    <t>Totals</t>
  </si>
  <si>
    <t>Hitting Stats</t>
  </si>
  <si>
    <t>Player:</t>
  </si>
  <si>
    <t>G</t>
  </si>
  <si>
    <t>W</t>
  </si>
  <si>
    <t>L</t>
  </si>
  <si>
    <t>SV</t>
  </si>
  <si>
    <t>IP</t>
  </si>
  <si>
    <t>WP</t>
  </si>
  <si>
    <t>ER</t>
  </si>
  <si>
    <t>ERA</t>
  </si>
  <si>
    <t>WHIP</t>
  </si>
  <si>
    <t>Ryan Teifer</t>
  </si>
  <si>
    <t>Brian Yelverton</t>
  </si>
  <si>
    <t>Graham Barfield</t>
  </si>
  <si>
    <t>AJ Sleight</t>
  </si>
  <si>
    <t>Walker Sheller</t>
  </si>
  <si>
    <t>Travis Beyers</t>
  </si>
  <si>
    <t>Erik Morris</t>
  </si>
  <si>
    <t>Elliott Warford</t>
  </si>
  <si>
    <t>WON 17 LOSS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</si>
</sst>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000"/>
    <numFmt numFmtId="169" formatCode="0.0"/>
  </numFmts>
  <fonts count="4" x14ac:knownFonts="1">
    <font>
      <sz val="12"/>
      <color theme="1"/>
      <name val="Aptos Narrow"/>
      <family val="2"/>
      <scheme val="minor"/>
    </font>
    <font>
      <sz val="9"/>
      <color indexed="8"/>
      <name val="Geneva"/>
      <family val="2"/>
    </font>
    <font>
      <sz val="10"/>
      <color indexed="8"/>
      <name val="Geneva"/>
      <family val="2"/>
    </font>
    <font>
      <sz val="16"/>
      <color indexed="8"/>
      <name val="Genev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" fontId="1" fillId="0" borderId="3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left" wrapText="1"/>
    </xf>
    <xf numFmtId="1" fontId="1" fillId="0" borderId="3" xfId="0" applyNumberFormat="1" applyFont="1" applyBorder="1"/>
    <xf numFmtId="1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left" wrapText="1"/>
    </xf>
    <xf numFmtId="1" fontId="1" fillId="0" borderId="2" xfId="0" applyNumberFormat="1" applyFont="1" applyBorder="1"/>
    <xf numFmtId="1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3" xfId="0" applyBorder="1"/>
    <xf numFmtId="164" fontId="1" fillId="0" borderId="0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0" fillId="0" borderId="6" xfId="0" applyBorder="1"/>
    <xf numFmtId="0" fontId="1" fillId="0" borderId="7" xfId="0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left" wrapText="1"/>
    </xf>
    <xf numFmtId="164" fontId="1" fillId="0" borderId="7" xfId="0" applyNumberFormat="1" applyFont="1" applyBorder="1" applyAlignment="1">
      <alignment horizontal="left"/>
    </xf>
    <xf numFmtId="1" fontId="1" fillId="0" borderId="7" xfId="0" applyNumberFormat="1" applyFont="1" applyBorder="1"/>
    <xf numFmtId="0" fontId="1" fillId="0" borderId="7" xfId="0" applyFont="1" applyFill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169" fontId="1" fillId="0" borderId="3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1" fillId="0" borderId="10" xfId="0" applyNumberFormat="1" applyFont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2550-4F6E-9A4D-80F7-8F3D271B28D6}">
  <dimension ref="A2:W45"/>
  <sheetViews>
    <sheetView tabSelected="1" workbookViewId="0">
      <selection activeCell="D3" sqref="D3"/>
    </sheetView>
  </sheetViews>
  <sheetFormatPr baseColWidth="10" defaultRowHeight="16" x14ac:dyDescent="0.2"/>
  <cols>
    <col min="1" max="1" width="19.83203125" bestFit="1" customWidth="1"/>
    <col min="2" max="4" width="4.6640625" bestFit="1" customWidth="1"/>
    <col min="5" max="5" width="5.1640625" bestFit="1" customWidth="1"/>
    <col min="6" max="6" width="6.1640625" bestFit="1" customWidth="1"/>
    <col min="7" max="7" width="4.1640625" bestFit="1" customWidth="1"/>
    <col min="8" max="8" width="4.6640625" bestFit="1" customWidth="1"/>
    <col min="9" max="9" width="5.1640625" bestFit="1" customWidth="1"/>
    <col min="10" max="10" width="4.83203125" bestFit="1" customWidth="1"/>
    <col min="11" max="11" width="7.33203125" customWidth="1"/>
    <col min="12" max="12" width="5.5" bestFit="1" customWidth="1"/>
    <col min="13" max="13" width="4.6640625" bestFit="1" customWidth="1"/>
    <col min="14" max="14" width="6.6640625" customWidth="1"/>
    <col min="15" max="15" width="7.6640625" customWidth="1"/>
    <col min="16" max="16" width="7.5" customWidth="1"/>
    <col min="17" max="17" width="7.33203125" customWidth="1"/>
    <col min="18" max="20" width="3.5" bestFit="1" customWidth="1"/>
    <col min="21" max="22" width="4.6640625" bestFit="1" customWidth="1"/>
    <col min="23" max="23" width="6.5" bestFit="1" customWidth="1"/>
  </cols>
  <sheetData>
    <row r="2" spans="1:23" x14ac:dyDescent="0.2">
      <c r="A2" t="s">
        <v>23</v>
      </c>
      <c r="D2" t="s">
        <v>66</v>
      </c>
    </row>
    <row r="3" spans="1:23" x14ac:dyDescent="0.2">
      <c r="A3" t="s">
        <v>47</v>
      </c>
    </row>
    <row r="4" spans="1:23" ht="28" x14ac:dyDescent="0.2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4" t="s">
        <v>15</v>
      </c>
      <c r="Q4" s="2" t="s">
        <v>16</v>
      </c>
      <c r="R4" s="2" t="s">
        <v>17</v>
      </c>
      <c r="S4" s="5" t="s">
        <v>18</v>
      </c>
      <c r="T4" s="5" t="s">
        <v>19</v>
      </c>
      <c r="U4" s="2" t="s">
        <v>20</v>
      </c>
      <c r="V4" s="5" t="s">
        <v>21</v>
      </c>
      <c r="W4" s="6" t="s">
        <v>22</v>
      </c>
    </row>
    <row r="5" spans="1:23" x14ac:dyDescent="0.2">
      <c r="A5" t="s">
        <v>45</v>
      </c>
      <c r="B5" s="7">
        <v>1</v>
      </c>
      <c r="C5" s="7">
        <v>0</v>
      </c>
      <c r="D5" s="7">
        <v>1</v>
      </c>
      <c r="E5" s="16"/>
      <c r="F5" s="16"/>
      <c r="G5" s="16"/>
      <c r="H5" s="7">
        <v>2</v>
      </c>
      <c r="I5" s="16"/>
      <c r="J5" s="16"/>
      <c r="K5" s="16"/>
      <c r="L5" s="16"/>
      <c r="M5" s="16"/>
      <c r="N5" s="16"/>
      <c r="O5" s="16"/>
      <c r="P5" s="20"/>
      <c r="Q5" s="8">
        <f>D5/B5</f>
        <v>1</v>
      </c>
      <c r="R5" s="16"/>
      <c r="S5" s="16"/>
      <c r="T5" s="16"/>
      <c r="U5" s="16"/>
      <c r="V5" s="16"/>
      <c r="W5" s="26"/>
    </row>
    <row r="6" spans="1:23" x14ac:dyDescent="0.2">
      <c r="A6" t="s">
        <v>44</v>
      </c>
      <c r="B6" s="10">
        <v>7</v>
      </c>
      <c r="C6" s="10">
        <v>2</v>
      </c>
      <c r="D6" s="10">
        <v>3</v>
      </c>
      <c r="E6" s="13"/>
      <c r="F6" s="13"/>
      <c r="G6" s="13"/>
      <c r="H6" s="10">
        <v>5</v>
      </c>
      <c r="I6" s="13"/>
      <c r="J6" s="13"/>
      <c r="K6" s="13"/>
      <c r="L6" s="13"/>
      <c r="M6" s="13"/>
      <c r="N6" s="10">
        <v>1</v>
      </c>
      <c r="O6" s="9">
        <f>(D6+J6+K6+N6)/(B6+J6+K6+M6)</f>
        <v>0.5714285714285714</v>
      </c>
      <c r="P6" s="9">
        <f>($D6+$E6+($F6*2)+(G6*3))/$B6</f>
        <v>0.42857142857142855</v>
      </c>
      <c r="Q6" s="9">
        <f>D6/B6</f>
        <v>0.42857142857142855</v>
      </c>
      <c r="R6" s="13"/>
      <c r="S6" s="13"/>
      <c r="T6" s="12">
        <v>1</v>
      </c>
      <c r="U6" s="11">
        <v>2</v>
      </c>
      <c r="V6" s="10">
        <v>10</v>
      </c>
      <c r="W6" s="9">
        <f>(U6+V6)/(T6+U6+V6)</f>
        <v>0.92307692307692313</v>
      </c>
    </row>
    <row r="7" spans="1:23" x14ac:dyDescent="0.2">
      <c r="A7" t="s">
        <v>32</v>
      </c>
      <c r="B7" s="10">
        <v>97</v>
      </c>
      <c r="C7" s="10">
        <v>29</v>
      </c>
      <c r="D7" s="10">
        <v>38</v>
      </c>
      <c r="E7" s="10">
        <v>6</v>
      </c>
      <c r="F7" s="10">
        <v>1</v>
      </c>
      <c r="G7" s="10">
        <v>0</v>
      </c>
      <c r="H7" s="10">
        <v>14</v>
      </c>
      <c r="I7" s="10">
        <v>2</v>
      </c>
      <c r="J7" s="10">
        <v>8</v>
      </c>
      <c r="K7" s="10">
        <v>1</v>
      </c>
      <c r="L7" s="13"/>
      <c r="M7" s="10">
        <v>1</v>
      </c>
      <c r="N7" s="10">
        <v>4</v>
      </c>
      <c r="O7" s="9">
        <f>(D7+J7+K7+N7)/(B7+J7+K7+M7)</f>
        <v>0.47663551401869159</v>
      </c>
      <c r="P7" s="9">
        <f>($D7+$E7+($F7*2)+(G7*3))/$B7</f>
        <v>0.47422680412371132</v>
      </c>
      <c r="Q7" s="9">
        <f>D7/B7</f>
        <v>0.39175257731958762</v>
      </c>
      <c r="R7" s="10">
        <v>15</v>
      </c>
      <c r="S7" s="10">
        <v>5</v>
      </c>
      <c r="T7" s="10">
        <v>11</v>
      </c>
      <c r="U7" s="10">
        <v>60</v>
      </c>
      <c r="V7" s="10">
        <v>41</v>
      </c>
      <c r="W7" s="9">
        <f>(U7+V7)/(T7+U7+V7)</f>
        <v>0.9017857142857143</v>
      </c>
    </row>
    <row r="8" spans="1:23" x14ac:dyDescent="0.2">
      <c r="A8" t="s">
        <v>38</v>
      </c>
      <c r="B8" s="10">
        <v>45</v>
      </c>
      <c r="C8" s="10">
        <v>14</v>
      </c>
      <c r="D8" s="10">
        <v>17</v>
      </c>
      <c r="E8" s="10">
        <v>3</v>
      </c>
      <c r="F8" s="10">
        <v>0</v>
      </c>
      <c r="G8" s="10">
        <v>2</v>
      </c>
      <c r="H8" s="10">
        <v>12</v>
      </c>
      <c r="I8" s="10">
        <v>8</v>
      </c>
      <c r="J8" s="10">
        <v>9</v>
      </c>
      <c r="K8" s="10">
        <v>4</v>
      </c>
      <c r="L8" s="10">
        <v>0</v>
      </c>
      <c r="M8" s="10">
        <v>0</v>
      </c>
      <c r="N8" s="10">
        <v>1</v>
      </c>
      <c r="O8" s="9">
        <f>(D8+J8+K8+N8)/(B8+J8+K8+M8)</f>
        <v>0.53448275862068961</v>
      </c>
      <c r="P8" s="9">
        <f>($D8+$E8+($F8*2)+(G8*3))/$B8</f>
        <v>0.57777777777777772</v>
      </c>
      <c r="Q8" s="9">
        <f>D8/B8</f>
        <v>0.37777777777777777</v>
      </c>
      <c r="R8" s="10">
        <v>3</v>
      </c>
      <c r="S8" s="10">
        <v>2</v>
      </c>
      <c r="T8" s="12">
        <v>1</v>
      </c>
      <c r="U8" s="11">
        <v>1</v>
      </c>
      <c r="V8" s="12">
        <v>19</v>
      </c>
      <c r="W8" s="9">
        <f>(U8+V8)/(T8+U8+V8)</f>
        <v>0.95238095238095233</v>
      </c>
    </row>
    <row r="9" spans="1:23" x14ac:dyDescent="0.2">
      <c r="A9" t="s">
        <v>35</v>
      </c>
      <c r="B9" s="10">
        <v>43</v>
      </c>
      <c r="C9" s="10">
        <v>19</v>
      </c>
      <c r="D9" s="10">
        <v>15</v>
      </c>
      <c r="E9" s="10">
        <v>3</v>
      </c>
      <c r="F9" s="10">
        <v>1</v>
      </c>
      <c r="G9" s="10">
        <v>0</v>
      </c>
      <c r="H9" s="10">
        <v>8</v>
      </c>
      <c r="I9" s="10">
        <v>8</v>
      </c>
      <c r="J9" s="10">
        <v>18</v>
      </c>
      <c r="K9" s="10">
        <v>0</v>
      </c>
      <c r="L9" s="10">
        <v>1</v>
      </c>
      <c r="M9" s="10">
        <v>0</v>
      </c>
      <c r="N9" s="10">
        <v>2</v>
      </c>
      <c r="O9" s="9">
        <f>(D9+J9+K9+N9)/(B9+J9+K9+M9)</f>
        <v>0.57377049180327866</v>
      </c>
      <c r="P9" s="9">
        <f>($D9+$E9+($F9*2)+(G9*3))/$B9</f>
        <v>0.46511627906976744</v>
      </c>
      <c r="Q9" s="9">
        <f>D9/B9</f>
        <v>0.34883720930232559</v>
      </c>
      <c r="R9" s="10">
        <v>8</v>
      </c>
      <c r="S9" s="10">
        <v>0</v>
      </c>
      <c r="T9" s="15"/>
      <c r="U9" s="11">
        <v>3</v>
      </c>
      <c r="V9" s="10">
        <v>20</v>
      </c>
      <c r="W9" s="9">
        <f>(U9+V9)/(T9+U9+V9)</f>
        <v>1</v>
      </c>
    </row>
    <row r="10" spans="1:23" x14ac:dyDescent="0.2">
      <c r="A10" t="s">
        <v>36</v>
      </c>
      <c r="B10" s="10">
        <v>83</v>
      </c>
      <c r="C10" s="10">
        <v>16</v>
      </c>
      <c r="D10" s="10">
        <v>27</v>
      </c>
      <c r="E10" s="10">
        <v>2</v>
      </c>
      <c r="F10" s="10">
        <v>1</v>
      </c>
      <c r="G10" s="10">
        <v>0</v>
      </c>
      <c r="H10" s="10">
        <v>23</v>
      </c>
      <c r="I10" s="10">
        <v>15</v>
      </c>
      <c r="J10" s="10">
        <v>9</v>
      </c>
      <c r="K10" s="10">
        <v>6</v>
      </c>
      <c r="L10" s="10">
        <v>0</v>
      </c>
      <c r="M10" s="10">
        <v>2</v>
      </c>
      <c r="N10" s="10">
        <v>5</v>
      </c>
      <c r="O10" s="9">
        <f>(D10+J10+K10+N10)/(B10+J10+K10+M10)</f>
        <v>0.47</v>
      </c>
      <c r="P10" s="9">
        <f>($D10+$E10+($F10*2)+(G10*3))/$B10</f>
        <v>0.37349397590361444</v>
      </c>
      <c r="Q10" s="9">
        <f>D10/B10</f>
        <v>0.3253012048192771</v>
      </c>
      <c r="R10" s="10">
        <v>6</v>
      </c>
      <c r="S10" s="10">
        <v>1</v>
      </c>
      <c r="T10" s="10">
        <v>6</v>
      </c>
      <c r="U10" s="10">
        <v>20</v>
      </c>
      <c r="V10" s="10">
        <v>78</v>
      </c>
      <c r="W10" s="9">
        <f>(U10+V10)/(T10+U10+V10)</f>
        <v>0.94230769230769229</v>
      </c>
    </row>
    <row r="11" spans="1:23" x14ac:dyDescent="0.2">
      <c r="A11" t="s">
        <v>24</v>
      </c>
      <c r="B11" s="7">
        <v>62</v>
      </c>
      <c r="C11" s="7">
        <v>12</v>
      </c>
      <c r="D11" s="7">
        <v>19</v>
      </c>
      <c r="E11" s="7">
        <v>2</v>
      </c>
      <c r="F11" s="7">
        <v>0</v>
      </c>
      <c r="G11" s="7">
        <v>1</v>
      </c>
      <c r="H11" s="7">
        <v>15</v>
      </c>
      <c r="I11" s="7">
        <v>15</v>
      </c>
      <c r="J11" s="7">
        <v>16</v>
      </c>
      <c r="K11" s="7">
        <v>7</v>
      </c>
      <c r="L11" s="7">
        <v>0</v>
      </c>
      <c r="M11" s="7">
        <v>0</v>
      </c>
      <c r="N11" s="7">
        <v>2</v>
      </c>
      <c r="O11" s="8">
        <f>(D11+J11+K11+N11)/(B11+J11+K11+M11)</f>
        <v>0.51764705882352946</v>
      </c>
      <c r="P11" s="8">
        <f>($D11+$E11+($F11*2)+(G11*3))/$B11</f>
        <v>0.38709677419354838</v>
      </c>
      <c r="Q11" s="8">
        <f>D11/B11</f>
        <v>0.30645161290322581</v>
      </c>
      <c r="R11" s="7">
        <v>7</v>
      </c>
      <c r="S11" s="7">
        <v>1</v>
      </c>
      <c r="T11" s="7">
        <v>7</v>
      </c>
      <c r="U11" s="7">
        <v>44</v>
      </c>
      <c r="V11" s="7">
        <v>47</v>
      </c>
      <c r="W11" s="9">
        <f>(U11+V11)/(T11+U11+V11)</f>
        <v>0.9285714285714286</v>
      </c>
    </row>
    <row r="12" spans="1:23" x14ac:dyDescent="0.2">
      <c r="A12" t="s">
        <v>25</v>
      </c>
      <c r="B12" s="7">
        <v>64</v>
      </c>
      <c r="C12" s="7">
        <v>19</v>
      </c>
      <c r="D12" s="7">
        <v>18</v>
      </c>
      <c r="E12" s="7">
        <v>5</v>
      </c>
      <c r="F12" s="7">
        <v>1</v>
      </c>
      <c r="G12" s="7">
        <v>0</v>
      </c>
      <c r="H12" s="7">
        <v>11</v>
      </c>
      <c r="I12" s="7">
        <v>15</v>
      </c>
      <c r="J12" s="7">
        <v>17</v>
      </c>
      <c r="K12" s="7">
        <v>14</v>
      </c>
      <c r="L12" s="7">
        <v>0</v>
      </c>
      <c r="M12" s="7">
        <v>0</v>
      </c>
      <c r="N12" s="7">
        <v>2</v>
      </c>
      <c r="O12" s="8">
        <f>(D12+J12+K12+N12)/(B12+J12+K12+M12)</f>
        <v>0.5368421052631579</v>
      </c>
      <c r="P12" s="8">
        <f>($D12+$E12+($F12*2)+(G12*3))/$B12</f>
        <v>0.390625</v>
      </c>
      <c r="Q12" s="8">
        <f>D12/B12</f>
        <v>0.28125</v>
      </c>
      <c r="R12" s="7">
        <v>10</v>
      </c>
      <c r="S12" s="7">
        <v>3</v>
      </c>
      <c r="T12" s="7">
        <v>4</v>
      </c>
      <c r="U12" s="17">
        <v>23</v>
      </c>
      <c r="V12" s="18">
        <v>13</v>
      </c>
      <c r="W12" s="9">
        <f>(U12+V12)/(T12+U12+V12)</f>
        <v>0.9</v>
      </c>
    </row>
    <row r="13" spans="1:23" x14ac:dyDescent="0.2">
      <c r="A13" t="s">
        <v>37</v>
      </c>
      <c r="B13" s="7">
        <v>69</v>
      </c>
      <c r="C13" s="7">
        <v>23</v>
      </c>
      <c r="D13" s="7">
        <v>19</v>
      </c>
      <c r="E13" s="7">
        <v>1</v>
      </c>
      <c r="F13" s="7">
        <v>2</v>
      </c>
      <c r="G13" s="7">
        <v>0</v>
      </c>
      <c r="H13" s="7">
        <v>17</v>
      </c>
      <c r="I13" s="7">
        <v>22</v>
      </c>
      <c r="J13" s="7">
        <v>23</v>
      </c>
      <c r="K13" s="7">
        <v>9</v>
      </c>
      <c r="L13" s="7">
        <v>0</v>
      </c>
      <c r="M13" s="7">
        <v>1</v>
      </c>
      <c r="N13" s="7">
        <v>1</v>
      </c>
      <c r="O13" s="8">
        <f>(D13+J13+K13+N13)/(B13+J13+K13+M13)</f>
        <v>0.50980392156862742</v>
      </c>
      <c r="P13" s="8">
        <f>($D13+$E13+($F13*2)+(G13*3))/$B13</f>
        <v>0.34782608695652173</v>
      </c>
      <c r="Q13" s="8">
        <f>D13/B13</f>
        <v>0.27536231884057971</v>
      </c>
      <c r="R13" s="7">
        <v>1</v>
      </c>
      <c r="S13" s="16"/>
      <c r="T13" s="18">
        <v>4</v>
      </c>
      <c r="U13" s="17">
        <v>26</v>
      </c>
      <c r="V13" s="18">
        <v>156</v>
      </c>
      <c r="W13" s="9">
        <f>(U13+V13)/(T13+U13+V13)</f>
        <v>0.978494623655914</v>
      </c>
    </row>
    <row r="14" spans="1:23" x14ac:dyDescent="0.2">
      <c r="A14" t="s">
        <v>33</v>
      </c>
      <c r="B14" s="10">
        <v>42</v>
      </c>
      <c r="C14" s="10">
        <v>7</v>
      </c>
      <c r="D14" s="10">
        <v>10</v>
      </c>
      <c r="E14" s="10">
        <v>3</v>
      </c>
      <c r="F14" s="10">
        <v>1</v>
      </c>
      <c r="G14" s="10">
        <v>0</v>
      </c>
      <c r="H14" s="10">
        <v>11</v>
      </c>
      <c r="I14" s="10">
        <v>12</v>
      </c>
      <c r="J14" s="10">
        <v>8</v>
      </c>
      <c r="K14" s="10">
        <v>2</v>
      </c>
      <c r="L14" s="10">
        <v>1</v>
      </c>
      <c r="M14" s="10">
        <v>0</v>
      </c>
      <c r="N14" s="10">
        <v>2</v>
      </c>
      <c r="O14" s="9">
        <f>(D14+J14+K14+N14)/(B14+J14+K14+M14)</f>
        <v>0.42307692307692307</v>
      </c>
      <c r="P14" s="9">
        <f>($D14+$E14+($F14*2)+(G14*3))/$B14</f>
        <v>0.35714285714285715</v>
      </c>
      <c r="Q14" s="9">
        <f>D14/B14</f>
        <v>0.23809523809523808</v>
      </c>
      <c r="R14" s="10">
        <v>3</v>
      </c>
      <c r="S14" s="10">
        <v>2</v>
      </c>
      <c r="T14" s="15"/>
      <c r="U14" s="11">
        <v>1</v>
      </c>
      <c r="V14" s="10">
        <v>12</v>
      </c>
      <c r="W14" s="9">
        <f>(U14+V14)/(T14+U14+V14)</f>
        <v>1</v>
      </c>
    </row>
    <row r="15" spans="1:23" x14ac:dyDescent="0.2">
      <c r="A15" t="s">
        <v>34</v>
      </c>
      <c r="B15" s="7">
        <v>84</v>
      </c>
      <c r="C15" s="7">
        <v>25</v>
      </c>
      <c r="D15" s="7">
        <v>20</v>
      </c>
      <c r="E15" s="7">
        <v>2</v>
      </c>
      <c r="F15" s="7">
        <v>1</v>
      </c>
      <c r="G15" s="7">
        <v>0</v>
      </c>
      <c r="H15" s="7">
        <v>7</v>
      </c>
      <c r="I15" s="7">
        <v>14</v>
      </c>
      <c r="J15" s="7">
        <v>13</v>
      </c>
      <c r="K15" s="7">
        <v>1</v>
      </c>
      <c r="L15" s="7">
        <v>4</v>
      </c>
      <c r="M15" s="7">
        <v>1</v>
      </c>
      <c r="N15" s="7">
        <v>1</v>
      </c>
      <c r="O15" s="8">
        <f>(D15+J15+K15+N15)/(B15+J15+K15+M15)</f>
        <v>0.35353535353535354</v>
      </c>
      <c r="P15" s="8">
        <f>($D15+$E15+($F15*2)+(G15*3))/$B15</f>
        <v>0.2857142857142857</v>
      </c>
      <c r="Q15" s="8">
        <f>D15/B15</f>
        <v>0.23809523809523808</v>
      </c>
      <c r="R15" s="7">
        <v>19</v>
      </c>
      <c r="S15" s="7">
        <v>2</v>
      </c>
      <c r="T15" s="7">
        <v>2</v>
      </c>
      <c r="U15" s="17">
        <v>2</v>
      </c>
      <c r="V15" s="18">
        <v>36</v>
      </c>
      <c r="W15" s="9">
        <f>(U15+V15)/(T15+U15+V15)</f>
        <v>0.95</v>
      </c>
    </row>
    <row r="16" spans="1:23" x14ac:dyDescent="0.2">
      <c r="A16" t="s">
        <v>31</v>
      </c>
      <c r="B16" s="10">
        <v>42</v>
      </c>
      <c r="C16" s="10">
        <v>8</v>
      </c>
      <c r="D16" s="10">
        <v>7</v>
      </c>
      <c r="E16" s="13"/>
      <c r="F16" s="13"/>
      <c r="G16" s="13"/>
      <c r="H16" s="10">
        <v>8</v>
      </c>
      <c r="I16" s="10">
        <v>12</v>
      </c>
      <c r="J16" s="10">
        <v>6</v>
      </c>
      <c r="K16" s="13"/>
      <c r="L16" s="10">
        <v>1</v>
      </c>
      <c r="M16" s="10">
        <v>1</v>
      </c>
      <c r="N16" s="10">
        <v>0</v>
      </c>
      <c r="O16" s="9">
        <f>(D16+J16+K16+N16)/(B16+J16+K16+M16)</f>
        <v>0.26530612244897961</v>
      </c>
      <c r="P16" s="9">
        <f>($D16+$E16+($F16*2)+(G16*3))/$B16</f>
        <v>0.16666666666666666</v>
      </c>
      <c r="Q16" s="9">
        <f>D16/B16</f>
        <v>0.16666666666666666</v>
      </c>
      <c r="R16" s="10">
        <v>4</v>
      </c>
      <c r="S16" s="13"/>
      <c r="T16" s="10">
        <v>4</v>
      </c>
      <c r="U16" s="10">
        <v>6</v>
      </c>
      <c r="V16" s="10">
        <v>8</v>
      </c>
      <c r="W16" s="9">
        <f>(U16+V16)/(T16+U16+V16)</f>
        <v>0.77777777777777779</v>
      </c>
    </row>
    <row r="17" spans="1:23" x14ac:dyDescent="0.2">
      <c r="A17" t="s">
        <v>39</v>
      </c>
      <c r="B17" s="7">
        <v>6</v>
      </c>
      <c r="C17" s="7">
        <v>2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8">
        <f>(D17+J17+K17+N17)/(B17+J17+K17+M17)</f>
        <v>0.2857142857142857</v>
      </c>
      <c r="P17" s="8">
        <f>($D17+$E17+($F17*2)+(G17*3))/$B17</f>
        <v>0.16666666666666666</v>
      </c>
      <c r="Q17" s="8">
        <f>D17/B17</f>
        <v>0.16666666666666666</v>
      </c>
      <c r="R17" s="7">
        <v>2</v>
      </c>
      <c r="S17" s="16"/>
      <c r="T17" s="16"/>
      <c r="U17" s="7">
        <v>2</v>
      </c>
      <c r="V17" s="7">
        <v>10</v>
      </c>
      <c r="W17" s="9">
        <f>(U17+V17)/(T17+U17+V17)</f>
        <v>1</v>
      </c>
    </row>
    <row r="18" spans="1:23" x14ac:dyDescent="0.2">
      <c r="A18" t="s">
        <v>26</v>
      </c>
      <c r="B18" s="10">
        <v>7</v>
      </c>
      <c r="C18" s="10">
        <v>1</v>
      </c>
      <c r="D18" s="10">
        <v>1</v>
      </c>
      <c r="E18" s="10">
        <v>1</v>
      </c>
      <c r="F18" s="10">
        <v>1</v>
      </c>
      <c r="G18" s="10">
        <v>0</v>
      </c>
      <c r="H18" s="10">
        <v>1</v>
      </c>
      <c r="I18" s="10">
        <v>5</v>
      </c>
      <c r="J18" s="10">
        <v>3</v>
      </c>
      <c r="K18" s="10">
        <v>1</v>
      </c>
      <c r="L18" s="10">
        <v>0</v>
      </c>
      <c r="M18" s="10">
        <v>0</v>
      </c>
      <c r="N18" s="10">
        <v>0</v>
      </c>
      <c r="O18" s="9">
        <f>(D18+J18+K18+N18)/(B18+J18+K18+M18)</f>
        <v>0.45454545454545453</v>
      </c>
      <c r="P18" s="9">
        <f>($D18+$E18+($F18*2)+(G18*3))/$B18</f>
        <v>0.5714285714285714</v>
      </c>
      <c r="Q18" s="9">
        <f>D18/B18</f>
        <v>0.14285714285714285</v>
      </c>
      <c r="R18" s="10">
        <v>5</v>
      </c>
      <c r="S18" s="10">
        <v>2</v>
      </c>
      <c r="T18" s="10">
        <v>0</v>
      </c>
      <c r="U18" s="10">
        <v>1</v>
      </c>
      <c r="V18" s="10">
        <v>0</v>
      </c>
      <c r="W18" s="9">
        <f>(U18+V18)/(T18+U18+V18)</f>
        <v>1</v>
      </c>
    </row>
    <row r="19" spans="1:23" x14ac:dyDescent="0.2">
      <c r="A19" t="s">
        <v>58</v>
      </c>
      <c r="B19" s="10">
        <v>32</v>
      </c>
      <c r="C19" s="10">
        <v>3</v>
      </c>
      <c r="D19" s="10">
        <v>4</v>
      </c>
      <c r="E19" s="10">
        <v>1</v>
      </c>
      <c r="F19" s="10">
        <v>0</v>
      </c>
      <c r="G19" s="10">
        <v>0</v>
      </c>
      <c r="H19" s="10">
        <v>2</v>
      </c>
      <c r="I19" s="10">
        <v>14</v>
      </c>
      <c r="J19" s="10">
        <v>5</v>
      </c>
      <c r="K19" s="10">
        <v>3</v>
      </c>
      <c r="L19" s="10">
        <v>1</v>
      </c>
      <c r="M19" s="10">
        <v>0</v>
      </c>
      <c r="N19" s="10">
        <v>0</v>
      </c>
      <c r="O19" s="9">
        <f>(D19+J19+K19+N19)/(B19+J19+K19)</f>
        <v>0.3</v>
      </c>
      <c r="P19" s="9">
        <f>($D19+$E19+($F19*2)+(G19*3))/$B19</f>
        <v>0.15625</v>
      </c>
      <c r="Q19" s="9">
        <f>D19/B19</f>
        <v>0.125</v>
      </c>
      <c r="R19" s="10">
        <v>0</v>
      </c>
      <c r="S19" s="12">
        <v>0</v>
      </c>
      <c r="T19" s="11">
        <v>3</v>
      </c>
      <c r="U19" s="11">
        <v>70</v>
      </c>
      <c r="V19" s="11">
        <v>70</v>
      </c>
      <c r="W19" s="9">
        <f>(U19+V19)/(T19+U19+V19)</f>
        <v>0.97902097902097907</v>
      </c>
    </row>
    <row r="20" spans="1:23" x14ac:dyDescent="0.2">
      <c r="A20" t="s">
        <v>27</v>
      </c>
      <c r="B20" s="7">
        <v>10</v>
      </c>
      <c r="C20" s="7">
        <v>0</v>
      </c>
      <c r="D20" s="7">
        <v>1</v>
      </c>
      <c r="E20" s="7">
        <v>1</v>
      </c>
      <c r="F20" s="7">
        <v>0</v>
      </c>
      <c r="G20" s="7">
        <v>0</v>
      </c>
      <c r="H20" s="7">
        <v>1</v>
      </c>
      <c r="I20" s="7">
        <v>8</v>
      </c>
      <c r="J20" s="7">
        <v>2</v>
      </c>
      <c r="K20" s="7">
        <v>0</v>
      </c>
      <c r="L20" s="7">
        <v>0</v>
      </c>
      <c r="M20" s="7">
        <v>0</v>
      </c>
      <c r="N20" s="7">
        <v>0</v>
      </c>
      <c r="O20" s="8">
        <f>(D20+J20+K20+N20)/(B20+J20+K20+M20)</f>
        <v>0.25</v>
      </c>
      <c r="P20" s="8">
        <f>($D20+$E20+($F20*2)+(G20*3))/$B20</f>
        <v>0.2</v>
      </c>
      <c r="Q20" s="8">
        <f>D20/B20</f>
        <v>0.1</v>
      </c>
      <c r="R20" s="7">
        <v>0</v>
      </c>
      <c r="S20" s="7">
        <v>1</v>
      </c>
      <c r="T20" s="7">
        <v>1</v>
      </c>
      <c r="U20" s="17">
        <v>1</v>
      </c>
      <c r="V20" s="7">
        <v>6</v>
      </c>
      <c r="W20" s="9">
        <f>(U20+V20)/(T20+U20+V20)</f>
        <v>0.875</v>
      </c>
    </row>
    <row r="21" spans="1:23" x14ac:dyDescent="0.2">
      <c r="A21" t="s">
        <v>28</v>
      </c>
      <c r="B21" s="7">
        <v>2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1</v>
      </c>
      <c r="J21" s="7">
        <v>2</v>
      </c>
      <c r="K21" s="7">
        <v>0</v>
      </c>
      <c r="L21" s="7">
        <v>0</v>
      </c>
      <c r="M21" s="7">
        <v>0</v>
      </c>
      <c r="N21" s="7">
        <v>0</v>
      </c>
      <c r="O21" s="8">
        <f>(D21+J21+K21+N21)/(B21+J21+K21+M21)</f>
        <v>0.5</v>
      </c>
      <c r="P21" s="8">
        <f>($D21+$E21+($F21*2)+(G21*3))/$B21</f>
        <v>0</v>
      </c>
      <c r="Q21" s="8">
        <f>D21/B21</f>
        <v>0</v>
      </c>
      <c r="R21" s="7">
        <v>0</v>
      </c>
      <c r="S21" s="7">
        <v>0</v>
      </c>
      <c r="T21" s="7">
        <v>0</v>
      </c>
      <c r="U21" s="7">
        <v>4</v>
      </c>
      <c r="V21" s="25">
        <v>2</v>
      </c>
      <c r="W21" s="9">
        <f>(U21+V21)/(T21+U21+V21)</f>
        <v>1</v>
      </c>
    </row>
    <row r="22" spans="1:23" x14ac:dyDescent="0.2">
      <c r="A22" t="s">
        <v>42</v>
      </c>
      <c r="B22" s="7">
        <v>1</v>
      </c>
      <c r="C22" s="16"/>
      <c r="D22" s="7">
        <v>0</v>
      </c>
      <c r="E22" s="16"/>
      <c r="F22" s="16"/>
      <c r="G22" s="16"/>
      <c r="H22" s="16"/>
      <c r="I22" s="7">
        <v>1</v>
      </c>
      <c r="J22" s="16"/>
      <c r="K22" s="16"/>
      <c r="L22" s="16"/>
      <c r="M22" s="16"/>
      <c r="N22" s="16"/>
      <c r="O22" s="8">
        <f>(D22+J22+K22+N22)/(B22+J22+K22+M22)</f>
        <v>0</v>
      </c>
      <c r="P22" s="8">
        <f>($D22+$E22+($F22*2)+(G22*3))/$B22</f>
        <v>0</v>
      </c>
      <c r="Q22" s="8">
        <f>D22/B22</f>
        <v>0</v>
      </c>
      <c r="R22" s="7">
        <v>0</v>
      </c>
      <c r="S22" s="21"/>
      <c r="T22" s="21"/>
      <c r="U22" s="19"/>
      <c r="V22" s="16"/>
      <c r="W22" s="23"/>
    </row>
    <row r="23" spans="1:23" x14ac:dyDescent="0.2">
      <c r="A23" t="s">
        <v>43</v>
      </c>
      <c r="B23" s="7">
        <v>1</v>
      </c>
      <c r="C23" s="16"/>
      <c r="D23" s="7">
        <v>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0"/>
      <c r="Q23" s="8">
        <f>D23/B23</f>
        <v>0</v>
      </c>
      <c r="R23" s="16"/>
      <c r="S23" s="16"/>
      <c r="T23" s="21"/>
      <c r="U23" s="17">
        <v>1</v>
      </c>
      <c r="V23" s="25">
        <v>1</v>
      </c>
      <c r="W23" s="9">
        <f>(U23+V23)/(T23+U23+V23)</f>
        <v>1</v>
      </c>
    </row>
    <row r="24" spans="1:23" x14ac:dyDescent="0.2">
      <c r="A24" t="s">
        <v>29</v>
      </c>
      <c r="B24" s="13"/>
      <c r="C24" s="13"/>
      <c r="D24" s="13"/>
      <c r="E24" s="13"/>
      <c r="F24" s="13"/>
      <c r="G24" s="13"/>
      <c r="H24" s="13"/>
      <c r="I24" s="13"/>
      <c r="J24" s="10">
        <v>1</v>
      </c>
      <c r="K24" s="13"/>
      <c r="L24" s="13"/>
      <c r="M24" s="13"/>
      <c r="N24" s="13"/>
      <c r="O24" s="13"/>
      <c r="P24" s="14"/>
      <c r="Q24" s="9"/>
      <c r="R24" s="15"/>
      <c r="S24" s="15"/>
      <c r="T24" s="15"/>
      <c r="U24" s="11">
        <v>1</v>
      </c>
      <c r="V24" s="15"/>
      <c r="W24" s="9">
        <f>(U24+V24)/(T24+U24+V24)</f>
        <v>1</v>
      </c>
    </row>
    <row r="25" spans="1:23" x14ac:dyDescent="0.2">
      <c r="A25" t="s">
        <v>30</v>
      </c>
      <c r="B25" s="7">
        <v>0</v>
      </c>
      <c r="C25" s="7">
        <v>0</v>
      </c>
      <c r="D25" s="7">
        <v>0</v>
      </c>
      <c r="E25" s="7">
        <v>0</v>
      </c>
      <c r="F25" s="16"/>
      <c r="G25" s="7">
        <v>0</v>
      </c>
      <c r="H25" s="7">
        <v>0</v>
      </c>
      <c r="I25" s="7">
        <v>0</v>
      </c>
      <c r="J25" s="16"/>
      <c r="K25" s="16"/>
      <c r="L25" s="7">
        <v>1</v>
      </c>
      <c r="M25" s="16"/>
      <c r="N25" s="16"/>
      <c r="O25" s="8"/>
      <c r="P25" s="8"/>
      <c r="Q25" s="8"/>
      <c r="R25" s="7">
        <v>1</v>
      </c>
      <c r="S25" s="16"/>
      <c r="T25" s="7">
        <v>1</v>
      </c>
      <c r="U25" s="7">
        <v>7</v>
      </c>
      <c r="V25" s="7">
        <v>2</v>
      </c>
      <c r="W25" s="9">
        <f>(U25+V25)/(T25+U25+V25)</f>
        <v>0.9</v>
      </c>
    </row>
    <row r="26" spans="1:23" x14ac:dyDescent="0.2">
      <c r="A26" t="s">
        <v>40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2"/>
      <c r="O26" s="16"/>
      <c r="P26" s="20"/>
      <c r="Q26" s="9"/>
      <c r="R26" s="15"/>
      <c r="S26" s="10"/>
      <c r="T26" s="10">
        <v>1</v>
      </c>
      <c r="U26" s="10">
        <v>8</v>
      </c>
      <c r="V26" s="24">
        <v>2</v>
      </c>
      <c r="W26" s="9">
        <f>(U26+V26)/(T26+U26+V26)</f>
        <v>0.90909090909090906</v>
      </c>
    </row>
    <row r="27" spans="1:23" ht="17" thickBot="1" x14ac:dyDescent="0.25">
      <c r="A27" s="31" t="s">
        <v>41</v>
      </c>
      <c r="B27" s="32">
        <v>1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>
        <v>1</v>
      </c>
      <c r="O27" s="33"/>
      <c r="P27" s="35"/>
      <c r="Q27" s="36"/>
      <c r="R27" s="37"/>
      <c r="S27" s="33"/>
      <c r="T27" s="34"/>
      <c r="U27" s="32">
        <v>11</v>
      </c>
      <c r="V27" s="38">
        <v>1</v>
      </c>
      <c r="W27" s="39">
        <f>(U27+V27)/(T27+U27+V27)</f>
        <v>1</v>
      </c>
    </row>
    <row r="28" spans="1:23" x14ac:dyDescent="0.2">
      <c r="A28" s="29" t="s">
        <v>46</v>
      </c>
      <c r="B28" s="28">
        <v>701</v>
      </c>
      <c r="C28" s="28">
        <v>182</v>
      </c>
      <c r="D28" s="28">
        <v>201</v>
      </c>
      <c r="E28" s="28">
        <v>30</v>
      </c>
      <c r="F28" s="28">
        <v>8</v>
      </c>
      <c r="G28" s="28">
        <v>3</v>
      </c>
      <c r="H28" s="28">
        <v>137</v>
      </c>
      <c r="I28" s="28">
        <v>155</v>
      </c>
      <c r="J28" s="28">
        <v>141</v>
      </c>
      <c r="K28" s="28">
        <v>39</v>
      </c>
      <c r="L28" s="28">
        <v>9</v>
      </c>
      <c r="M28" s="28">
        <v>6</v>
      </c>
      <c r="N28" s="28">
        <v>22</v>
      </c>
      <c r="O28" s="30">
        <f>(D28+J28+K28+N28)/(B28+J28+K28+M28)</f>
        <v>0.45434047350620066</v>
      </c>
      <c r="P28" s="30">
        <f>($D28+$E28+($F28*2)+(G28*3))/$B28</f>
        <v>0.36519258202567761</v>
      </c>
      <c r="Q28" s="30">
        <f>D28/B28</f>
        <v>0.28673323823109842</v>
      </c>
      <c r="R28" s="28">
        <v>73</v>
      </c>
      <c r="S28" s="28">
        <v>23</v>
      </c>
      <c r="T28" s="28">
        <v>39</v>
      </c>
      <c r="U28" s="28">
        <v>154</v>
      </c>
      <c r="V28" s="28">
        <v>490</v>
      </c>
      <c r="W28" s="27">
        <f>(U28+V28)/(T28+U28+V28)</f>
        <v>0.94289897510980969</v>
      </c>
    </row>
    <row r="32" spans="1:23" ht="22" thickBot="1" x14ac:dyDescent="0.3">
      <c r="A32" s="40" t="s">
        <v>48</v>
      </c>
      <c r="B32" s="41" t="s">
        <v>49</v>
      </c>
      <c r="C32" s="41" t="s">
        <v>50</v>
      </c>
      <c r="D32" s="41" t="s">
        <v>51</v>
      </c>
      <c r="E32" s="41" t="s">
        <v>52</v>
      </c>
      <c r="F32" s="41" t="s">
        <v>53</v>
      </c>
      <c r="G32" s="41" t="s">
        <v>2</v>
      </c>
      <c r="H32" s="41" t="s">
        <v>3</v>
      </c>
      <c r="I32" s="41" t="s">
        <v>8</v>
      </c>
      <c r="J32" s="41" t="s">
        <v>9</v>
      </c>
      <c r="K32" s="41" t="s">
        <v>10</v>
      </c>
      <c r="L32" s="41" t="s">
        <v>54</v>
      </c>
      <c r="M32" s="41" t="s">
        <v>55</v>
      </c>
      <c r="N32" s="41" t="s">
        <v>56</v>
      </c>
      <c r="O32" s="41" t="s">
        <v>57</v>
      </c>
      <c r="P32" s="41"/>
    </row>
    <row r="33" spans="1:15" x14ac:dyDescent="0.2">
      <c r="A33" t="s">
        <v>59</v>
      </c>
      <c r="B33" s="10">
        <v>2</v>
      </c>
      <c r="C33" s="10">
        <v>1</v>
      </c>
      <c r="D33" s="10">
        <v>0</v>
      </c>
      <c r="E33" s="10">
        <v>1</v>
      </c>
      <c r="F33" s="10">
        <v>7.33</v>
      </c>
      <c r="G33" s="10">
        <v>0</v>
      </c>
      <c r="H33" s="10">
        <v>5</v>
      </c>
      <c r="I33" s="10">
        <v>7</v>
      </c>
      <c r="J33" s="10">
        <v>3</v>
      </c>
      <c r="K33" s="10">
        <v>0</v>
      </c>
      <c r="L33" s="10">
        <v>0</v>
      </c>
      <c r="M33" s="10">
        <v>0</v>
      </c>
      <c r="N33" s="42">
        <f>(M33*7)/F33</f>
        <v>0</v>
      </c>
      <c r="O33" s="42">
        <f>SUM(H33+J33+K33)/F33</f>
        <v>1.0914051841746248</v>
      </c>
    </row>
    <row r="34" spans="1:15" x14ac:dyDescent="0.2">
      <c r="A34" t="s">
        <v>35</v>
      </c>
      <c r="B34" s="10">
        <v>7</v>
      </c>
      <c r="C34" s="10">
        <v>2</v>
      </c>
      <c r="D34" s="10">
        <v>0</v>
      </c>
      <c r="E34" s="10">
        <v>0</v>
      </c>
      <c r="F34" s="10">
        <v>14.33</v>
      </c>
      <c r="G34" s="10">
        <v>7</v>
      </c>
      <c r="H34" s="10">
        <v>7</v>
      </c>
      <c r="I34" s="10">
        <v>15</v>
      </c>
      <c r="J34" s="10">
        <v>12</v>
      </c>
      <c r="K34" s="10">
        <v>2</v>
      </c>
      <c r="L34" s="10">
        <v>1</v>
      </c>
      <c r="M34" s="10">
        <v>3</v>
      </c>
      <c r="N34" s="42">
        <f>(M34*7)/F34</f>
        <v>1.4654570830425679</v>
      </c>
      <c r="O34" s="42">
        <f>SUM(H34+J34+K34)/F34</f>
        <v>1.4654570830425679</v>
      </c>
    </row>
    <row r="35" spans="1:15" x14ac:dyDescent="0.2">
      <c r="A35" t="s">
        <v>65</v>
      </c>
      <c r="B35" s="10">
        <v>10</v>
      </c>
      <c r="C35" s="10">
        <v>6</v>
      </c>
      <c r="D35" s="10">
        <v>0</v>
      </c>
      <c r="E35" s="10">
        <v>0</v>
      </c>
      <c r="F35" s="44">
        <v>44</v>
      </c>
      <c r="G35" s="10">
        <v>21</v>
      </c>
      <c r="H35" s="10">
        <v>37</v>
      </c>
      <c r="I35" s="10">
        <v>47</v>
      </c>
      <c r="J35" s="10">
        <v>13</v>
      </c>
      <c r="K35" s="10">
        <v>3</v>
      </c>
      <c r="L35" s="10">
        <v>4</v>
      </c>
      <c r="M35" s="10">
        <v>14</v>
      </c>
      <c r="N35" s="42">
        <f>(M35*7)/F35</f>
        <v>2.2272727272727271</v>
      </c>
      <c r="O35" s="42">
        <f>SUM(H35+J35+K35)/F35</f>
        <v>1.2045454545454546</v>
      </c>
    </row>
    <row r="36" spans="1:15" x14ac:dyDescent="0.2">
      <c r="A36" t="s">
        <v>30</v>
      </c>
      <c r="B36" s="10">
        <v>9</v>
      </c>
      <c r="C36" s="10">
        <v>1</v>
      </c>
      <c r="D36" s="10">
        <v>3</v>
      </c>
      <c r="E36" s="10">
        <v>1</v>
      </c>
      <c r="F36" s="10">
        <v>25.33</v>
      </c>
      <c r="G36" s="10">
        <v>14</v>
      </c>
      <c r="H36" s="10">
        <v>27</v>
      </c>
      <c r="I36" s="10">
        <v>15</v>
      </c>
      <c r="J36" s="10">
        <v>4</v>
      </c>
      <c r="K36" s="10">
        <v>4</v>
      </c>
      <c r="L36" s="10">
        <v>1</v>
      </c>
      <c r="M36" s="10">
        <v>10</v>
      </c>
      <c r="N36" s="42">
        <f>(M36*7)/F36</f>
        <v>2.7635215159889461</v>
      </c>
      <c r="O36" s="42">
        <f>SUM(H36+J36+K36)/F36</f>
        <v>1.3817607579944731</v>
      </c>
    </row>
    <row r="37" spans="1:15" x14ac:dyDescent="0.2">
      <c r="A37" t="s">
        <v>64</v>
      </c>
      <c r="B37" s="10">
        <v>8</v>
      </c>
      <c r="C37" s="10">
        <v>1</v>
      </c>
      <c r="D37" s="10">
        <v>1</v>
      </c>
      <c r="E37" s="10">
        <v>2</v>
      </c>
      <c r="F37" s="44">
        <v>10</v>
      </c>
      <c r="G37" s="10">
        <v>11</v>
      </c>
      <c r="H37" s="10">
        <v>14</v>
      </c>
      <c r="I37" s="10">
        <v>6</v>
      </c>
      <c r="J37" s="10">
        <v>1</v>
      </c>
      <c r="K37" s="10">
        <v>1</v>
      </c>
      <c r="L37" s="10">
        <v>0</v>
      </c>
      <c r="M37" s="10">
        <v>4</v>
      </c>
      <c r="N37" s="42">
        <f>(M37*7)/F37</f>
        <v>2.8</v>
      </c>
      <c r="O37" s="42">
        <f>SUM(H37+J37+K37)/F37</f>
        <v>1.6</v>
      </c>
    </row>
    <row r="38" spans="1:15" x14ac:dyDescent="0.2">
      <c r="A38" t="s">
        <v>40</v>
      </c>
      <c r="B38" s="7">
        <v>9</v>
      </c>
      <c r="C38" s="7">
        <v>4</v>
      </c>
      <c r="D38" s="7">
        <v>3</v>
      </c>
      <c r="E38" s="7">
        <v>0</v>
      </c>
      <c r="F38" s="7">
        <v>39.67</v>
      </c>
      <c r="G38" s="7">
        <v>26</v>
      </c>
      <c r="H38" s="7">
        <v>49</v>
      </c>
      <c r="I38" s="7">
        <v>31</v>
      </c>
      <c r="J38" s="7">
        <v>13</v>
      </c>
      <c r="K38" s="7">
        <v>5</v>
      </c>
      <c r="L38" s="7">
        <v>5</v>
      </c>
      <c r="M38" s="7">
        <v>21</v>
      </c>
      <c r="N38" s="43">
        <f>(M38*7)/F38</f>
        <v>3.7055709604234939</v>
      </c>
      <c r="O38" s="43">
        <f>SUM(H38+J38+K38)/F38</f>
        <v>1.6889337030501639</v>
      </c>
    </row>
    <row r="39" spans="1:15" x14ac:dyDescent="0.2">
      <c r="A39" t="s">
        <v>63</v>
      </c>
      <c r="B39" s="7">
        <v>6</v>
      </c>
      <c r="C39" s="7">
        <v>0</v>
      </c>
      <c r="D39" s="7">
        <v>0</v>
      </c>
      <c r="E39" s="16"/>
      <c r="F39" s="7">
        <v>7.33</v>
      </c>
      <c r="G39" s="7">
        <v>6</v>
      </c>
      <c r="H39" s="7">
        <v>7</v>
      </c>
      <c r="I39" s="7">
        <v>9</v>
      </c>
      <c r="J39" s="7">
        <v>11</v>
      </c>
      <c r="K39" s="7">
        <v>1</v>
      </c>
      <c r="L39" s="7">
        <v>4</v>
      </c>
      <c r="M39" s="7">
        <v>5</v>
      </c>
      <c r="N39" s="43">
        <f>(M39*7)/F39</f>
        <v>4.774897680763984</v>
      </c>
      <c r="O39" s="43">
        <f>(N39*7)/G39</f>
        <v>5.5707139608913145</v>
      </c>
    </row>
    <row r="40" spans="1:15" x14ac:dyDescent="0.2">
      <c r="A40" t="s">
        <v>31</v>
      </c>
      <c r="B40" s="10">
        <v>10</v>
      </c>
      <c r="C40" s="10">
        <v>2</v>
      </c>
      <c r="D40" s="10">
        <v>1</v>
      </c>
      <c r="E40" s="13"/>
      <c r="F40" s="42">
        <v>15.67</v>
      </c>
      <c r="G40" s="10">
        <v>16</v>
      </c>
      <c r="H40" s="10">
        <v>17</v>
      </c>
      <c r="I40" s="10">
        <v>13</v>
      </c>
      <c r="J40" s="10">
        <v>16</v>
      </c>
      <c r="K40" s="10">
        <v>5</v>
      </c>
      <c r="L40" s="10">
        <v>3</v>
      </c>
      <c r="M40" s="10">
        <v>13</v>
      </c>
      <c r="N40" s="42">
        <f>(M40*7)/F40</f>
        <v>5.8072750478621566</v>
      </c>
      <c r="O40" s="42">
        <f>(N40*7)/G40</f>
        <v>2.5406828334396936</v>
      </c>
    </row>
    <row r="41" spans="1:15" x14ac:dyDescent="0.2">
      <c r="A41" t="s">
        <v>62</v>
      </c>
      <c r="B41" s="10">
        <v>2</v>
      </c>
      <c r="C41" s="10">
        <v>0</v>
      </c>
      <c r="D41" s="10">
        <v>1</v>
      </c>
      <c r="E41" s="10"/>
      <c r="F41" s="10">
        <v>8</v>
      </c>
      <c r="G41" s="10">
        <v>7</v>
      </c>
      <c r="H41" s="10">
        <v>10</v>
      </c>
      <c r="I41" s="10">
        <v>9</v>
      </c>
      <c r="J41" s="10">
        <v>6</v>
      </c>
      <c r="K41" s="10">
        <v>1</v>
      </c>
      <c r="L41" s="10">
        <v>0</v>
      </c>
      <c r="M41" s="10">
        <v>7</v>
      </c>
      <c r="N41" s="42">
        <f>(M41*7)/F41</f>
        <v>6.125</v>
      </c>
      <c r="O41" s="42">
        <f>SUM(H41+J41+K41)/F41</f>
        <v>2.125</v>
      </c>
    </row>
    <row r="42" spans="1:15" x14ac:dyDescent="0.2">
      <c r="A42" t="s">
        <v>60</v>
      </c>
      <c r="B42" s="10">
        <v>7</v>
      </c>
      <c r="C42" s="10">
        <v>0</v>
      </c>
      <c r="D42" s="10">
        <v>0</v>
      </c>
      <c r="E42" s="13"/>
      <c r="F42" s="10">
        <v>9.33</v>
      </c>
      <c r="G42" s="10">
        <v>17</v>
      </c>
      <c r="H42" s="10">
        <v>15</v>
      </c>
      <c r="I42" s="10">
        <v>6</v>
      </c>
      <c r="J42" s="10">
        <v>8</v>
      </c>
      <c r="K42" s="10">
        <v>1</v>
      </c>
      <c r="L42" s="10">
        <v>3</v>
      </c>
      <c r="M42" s="10">
        <v>11</v>
      </c>
      <c r="N42" s="42">
        <f>(M42*7)/F42</f>
        <v>8.2529474812433019</v>
      </c>
      <c r="O42" s="42">
        <f>SUM(H42+J42+K42)/F42</f>
        <v>2.572347266881029</v>
      </c>
    </row>
    <row r="43" spans="1:15" x14ac:dyDescent="0.2">
      <c r="A43" t="s">
        <v>61</v>
      </c>
      <c r="B43" s="7">
        <v>4</v>
      </c>
      <c r="C43" s="7">
        <v>0</v>
      </c>
      <c r="D43" s="7">
        <v>0</v>
      </c>
      <c r="E43" s="16"/>
      <c r="F43" s="7">
        <v>3</v>
      </c>
      <c r="G43" s="7">
        <v>7</v>
      </c>
      <c r="H43" s="7">
        <v>3</v>
      </c>
      <c r="I43" s="7">
        <v>1</v>
      </c>
      <c r="J43" s="7">
        <v>4</v>
      </c>
      <c r="K43" s="7">
        <v>3</v>
      </c>
      <c r="L43" s="7">
        <v>1</v>
      </c>
      <c r="M43" s="7">
        <v>6</v>
      </c>
      <c r="N43" s="43">
        <f>(M43*7)/F43</f>
        <v>14</v>
      </c>
      <c r="O43" s="43">
        <f>SUM(H43+J43+K43)/F43</f>
        <v>3.3333333333333335</v>
      </c>
    </row>
    <row r="44" spans="1:15" ht="17" thickBot="1" x14ac:dyDescent="0.25">
      <c r="A44" s="31" t="s">
        <v>36</v>
      </c>
      <c r="B44" s="45">
        <v>1</v>
      </c>
      <c r="C44" s="45">
        <v>0</v>
      </c>
      <c r="D44" s="45">
        <v>1</v>
      </c>
      <c r="E44" s="45">
        <v>0</v>
      </c>
      <c r="F44" s="45">
        <v>0.33</v>
      </c>
      <c r="G44" s="45">
        <v>1</v>
      </c>
      <c r="H44" s="45">
        <v>1</v>
      </c>
      <c r="I44" s="45">
        <v>0</v>
      </c>
      <c r="J44" s="45">
        <v>2</v>
      </c>
      <c r="K44" s="45">
        <v>0</v>
      </c>
      <c r="L44" s="45">
        <v>0</v>
      </c>
      <c r="M44" s="45">
        <v>1</v>
      </c>
      <c r="N44" s="46">
        <f>(M44*7)/F44</f>
        <v>21.212121212121211</v>
      </c>
      <c r="O44" s="46">
        <f>SUM(H44+J44+K44)/F44</f>
        <v>9.0909090909090899</v>
      </c>
    </row>
    <row r="45" spans="1:15" x14ac:dyDescent="0.2">
      <c r="A45" s="47" t="s">
        <v>46</v>
      </c>
      <c r="C45" s="13">
        <f>SUM(C33:C44)</f>
        <v>17</v>
      </c>
      <c r="D45" s="13">
        <f t="shared" ref="D45:L45" si="0">SUM(D33:D44)</f>
        <v>10</v>
      </c>
      <c r="E45" s="13">
        <f t="shared" si="0"/>
        <v>4</v>
      </c>
      <c r="F45" s="13">
        <f t="shared" si="0"/>
        <v>184.32000000000002</v>
      </c>
      <c r="G45" s="13">
        <f t="shared" si="0"/>
        <v>133</v>
      </c>
      <c r="H45" s="13">
        <f t="shared" si="0"/>
        <v>192</v>
      </c>
      <c r="I45" s="13">
        <f t="shared" si="0"/>
        <v>159</v>
      </c>
      <c r="J45" s="13">
        <f t="shared" si="0"/>
        <v>93</v>
      </c>
      <c r="K45" s="13">
        <f t="shared" si="0"/>
        <v>26</v>
      </c>
      <c r="L45" s="13">
        <f t="shared" si="0"/>
        <v>22</v>
      </c>
      <c r="M45" s="13">
        <f t="shared" ref="C45:N45" si="1">SUM(M41:M44)</f>
        <v>25</v>
      </c>
      <c r="N45" s="43">
        <v>3.61</v>
      </c>
      <c r="O45" s="42">
        <f>SUM(H45+J45+K45)/F45</f>
        <v>1.6872829861111109</v>
      </c>
    </row>
  </sheetData>
  <sortState xmlns:xlrd2="http://schemas.microsoft.com/office/spreadsheetml/2017/richdata2" ref="A33:O44">
    <sortCondition ref="N33:N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Moyes</dc:creator>
  <cp:lastModifiedBy>Jim Moyes</cp:lastModifiedBy>
  <dcterms:created xsi:type="dcterms:W3CDTF">2025-07-29T03:00:39Z</dcterms:created>
  <dcterms:modified xsi:type="dcterms:W3CDTF">2025-07-29T03:51:22Z</dcterms:modified>
</cp:coreProperties>
</file>