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ocuments/baseball folder/Ponte Vedra/2022 Baseball folder/"/>
    </mc:Choice>
  </mc:AlternateContent>
  <xr:revisionPtr revIDLastSave="0" documentId="13_ncr:1_{7574D33F-D26E-294B-ABC6-7A81EB8BDBF6}" xr6:coauthVersionLast="47" xr6:coauthVersionMax="47" xr10:uidLastSave="{00000000-0000-0000-0000-000000000000}"/>
  <bookViews>
    <workbookView xWindow="12240" yWindow="1220" windowWidth="22760" windowHeight="14660" xr2:uid="{0BE0BC07-B718-294B-938C-DC513188ACEF}"/>
  </bookViews>
  <sheets>
    <sheet name="Totals" sheetId="1" r:id="rId1"/>
    <sheet name="PerryHartman" sheetId="10" r:id="rId2"/>
    <sheet name="DemioMitch" sheetId="9" r:id="rId3"/>
    <sheet name="WilesNoell" sheetId="8" r:id="rId4"/>
    <sheet name="HobanDeGoey" sheetId="7" r:id="rId5"/>
    <sheet name="MastoNied" sheetId="4" r:id="rId6"/>
    <sheet name="HoagYes" sheetId="5" r:id="rId7"/>
    <sheet name="RambleAnderson" sheetId="12" r:id="rId8"/>
    <sheet name="BradyPatel" sheetId="13" r:id="rId9"/>
    <sheet name="GunnellRohloff" sheetId="3" r:id="rId10"/>
    <sheet name="Catchers" sheetId="6" r:id="rId11"/>
    <sheet name="BernsteinRex" sheetId="2" r:id="rId12"/>
    <sheet name="EidemHall" sheetId="11" r:id="rId13"/>
  </sheets>
  <externalReferences>
    <externalReference r:id="rId14"/>
  </externalReferences>
  <definedNames>
    <definedName name="_xlnm._FilterDatabase" localSheetId="0" hidden="1">Totals!$A$4:$X$19</definedName>
    <definedName name="_xlnm.Print_Area" localSheetId="0">Totals!$A$2:$X$29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3" i="2" l="1"/>
  <c r="X23" i="1" l="1"/>
  <c r="V23" i="1"/>
  <c r="U23" i="1"/>
  <c r="R23" i="1"/>
  <c r="M23" i="1"/>
  <c r="L23" i="1"/>
  <c r="K23" i="1"/>
  <c r="E23" i="1"/>
  <c r="D23" i="1"/>
  <c r="C23" i="1"/>
  <c r="B30" i="13"/>
  <c r="Q30" i="13" s="1"/>
  <c r="Q23" i="1" s="1"/>
  <c r="C30" i="13"/>
  <c r="D30" i="13"/>
  <c r="E30" i="13"/>
  <c r="F30" i="13"/>
  <c r="F23" i="1" s="1"/>
  <c r="G30" i="13"/>
  <c r="G23" i="1" s="1"/>
  <c r="H30" i="13"/>
  <c r="H23" i="1" s="1"/>
  <c r="I30" i="13"/>
  <c r="I23" i="1" s="1"/>
  <c r="J30" i="13"/>
  <c r="J23" i="1" s="1"/>
  <c r="K30" i="13"/>
  <c r="L30" i="13"/>
  <c r="M30" i="13"/>
  <c r="N30" i="13"/>
  <c r="N23" i="1" s="1"/>
  <c r="R30" i="13"/>
  <c r="S30" i="13"/>
  <c r="S23" i="1" s="1"/>
  <c r="T30" i="13"/>
  <c r="T23" i="1" s="1"/>
  <c r="U30" i="13"/>
  <c r="V30" i="13"/>
  <c r="B23" i="1" l="1"/>
  <c r="P30" i="13"/>
  <c r="P23" i="1" s="1"/>
  <c r="O30" i="13"/>
  <c r="O23" i="1" s="1"/>
  <c r="W30" i="13"/>
  <c r="W23" i="1" s="1"/>
  <c r="X14" i="1"/>
  <c r="H14" i="1"/>
  <c r="G14" i="1"/>
  <c r="F14" i="1"/>
  <c r="V14" i="13"/>
  <c r="V14" i="1" s="1"/>
  <c r="U14" i="13"/>
  <c r="U14" i="1" s="1"/>
  <c r="T14" i="13"/>
  <c r="T14" i="1" s="1"/>
  <c r="S14" i="13"/>
  <c r="S14" i="1" s="1"/>
  <c r="R14" i="13"/>
  <c r="R14" i="1" s="1"/>
  <c r="N14" i="13"/>
  <c r="N14" i="1" s="1"/>
  <c r="M14" i="13"/>
  <c r="M14" i="1" s="1"/>
  <c r="L14" i="13"/>
  <c r="L14" i="1" s="1"/>
  <c r="K14" i="13"/>
  <c r="K14" i="1" s="1"/>
  <c r="J14" i="13"/>
  <c r="J14" i="1" s="1"/>
  <c r="I14" i="13"/>
  <c r="I14" i="1" s="1"/>
  <c r="H14" i="13"/>
  <c r="G14" i="13"/>
  <c r="F14" i="13"/>
  <c r="E14" i="13"/>
  <c r="E14" i="1" s="1"/>
  <c r="D14" i="13"/>
  <c r="D14" i="1" s="1"/>
  <c r="C14" i="13"/>
  <c r="C14" i="1" s="1"/>
  <c r="B14" i="13"/>
  <c r="B14" i="1" s="1"/>
  <c r="O14" i="13" l="1"/>
  <c r="O14" i="1" s="1"/>
  <c r="W14" i="13"/>
  <c r="W14" i="1" s="1"/>
  <c r="Q14" i="13"/>
  <c r="Q14" i="1" s="1"/>
  <c r="P14" i="13"/>
  <c r="P14" i="1" s="1"/>
  <c r="U22" i="1" l="1"/>
  <c r="T22" i="1"/>
  <c r="S22" i="1"/>
  <c r="R22" i="1"/>
  <c r="V53" i="2"/>
  <c r="W53" i="2" s="1"/>
  <c r="W22" i="1" s="1"/>
  <c r="V22" i="1" l="1"/>
  <c r="N53" i="2"/>
  <c r="N22" i="1"/>
  <c r="M22" i="1"/>
  <c r="L22" i="1"/>
  <c r="K22" i="1"/>
  <c r="J22" i="1"/>
  <c r="E22" i="1"/>
  <c r="Q53" i="2"/>
  <c r="Q22" i="1" s="1"/>
  <c r="M53" i="2"/>
  <c r="L53" i="2"/>
  <c r="K53" i="2"/>
  <c r="J53" i="2"/>
  <c r="I53" i="2"/>
  <c r="I22" i="1" s="1"/>
  <c r="H53" i="2"/>
  <c r="H22" i="1" s="1"/>
  <c r="G53" i="2"/>
  <c r="G22" i="1" s="1"/>
  <c r="F53" i="2"/>
  <c r="F22" i="1" s="1"/>
  <c r="E53" i="2"/>
  <c r="D53" i="2"/>
  <c r="D22" i="1" s="1"/>
  <c r="C53" i="2"/>
  <c r="C22" i="1" s="1"/>
  <c r="B53" i="2"/>
  <c r="P53" i="2" l="1"/>
  <c r="P22" i="1" s="1"/>
  <c r="O53" i="2"/>
  <c r="O22" i="1" s="1"/>
  <c r="B22" i="1"/>
  <c r="X22" i="1" s="1"/>
  <c r="V5" i="1"/>
  <c r="U5" i="1"/>
  <c r="T5" i="1"/>
  <c r="S5" i="1"/>
  <c r="K5" i="1"/>
  <c r="I5" i="1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R31" i="6"/>
  <c r="S31" i="6"/>
  <c r="T31" i="6"/>
  <c r="U31" i="6"/>
  <c r="V31" i="6"/>
  <c r="X31" i="6"/>
  <c r="Y31" i="6"/>
  <c r="Y83" i="6"/>
  <c r="X83" i="6"/>
  <c r="V83" i="6"/>
  <c r="U83" i="6"/>
  <c r="T83" i="6"/>
  <c r="S83" i="6"/>
  <c r="R83" i="6"/>
  <c r="R5" i="1" s="1"/>
  <c r="N83" i="6"/>
  <c r="N5" i="1" s="1"/>
  <c r="M83" i="6"/>
  <c r="M5" i="1" s="1"/>
  <c r="L83" i="6"/>
  <c r="L5" i="1" s="1"/>
  <c r="K83" i="6"/>
  <c r="J83" i="6"/>
  <c r="J5" i="1" s="1"/>
  <c r="I83" i="6"/>
  <c r="H83" i="6"/>
  <c r="H5" i="1" s="1"/>
  <c r="G83" i="6"/>
  <c r="G5" i="1" s="1"/>
  <c r="F83" i="6"/>
  <c r="F5" i="1" s="1"/>
  <c r="E83" i="6"/>
  <c r="E5" i="1" s="1"/>
  <c r="D83" i="6"/>
  <c r="D5" i="1" s="1"/>
  <c r="C83" i="6"/>
  <c r="C5" i="1" s="1"/>
  <c r="B83" i="6"/>
  <c r="B5" i="1" s="1"/>
  <c r="X5" i="1" l="1"/>
  <c r="Z31" i="6"/>
  <c r="P31" i="6"/>
  <c r="O31" i="6"/>
  <c r="W83" i="6"/>
  <c r="W5" i="1" s="1"/>
  <c r="W31" i="6"/>
  <c r="Q31" i="6"/>
  <c r="O83" i="6"/>
  <c r="O5" i="1" s="1"/>
  <c r="Z83" i="6"/>
  <c r="P83" i="6"/>
  <c r="P5" i="1" s="1"/>
  <c r="Q83" i="6"/>
  <c r="Q5" i="1" s="1"/>
  <c r="P70" i="9"/>
  <c r="B69" i="5" l="1"/>
  <c r="C69" i="5"/>
  <c r="D69" i="5"/>
  <c r="E69" i="5"/>
  <c r="F69" i="5"/>
  <c r="G69" i="5"/>
  <c r="H69" i="5"/>
  <c r="I69" i="5"/>
  <c r="W27" i="1" l="1"/>
  <c r="V48" i="7" l="1"/>
  <c r="U48" i="7"/>
  <c r="T48" i="7"/>
  <c r="S48" i="7"/>
  <c r="R48" i="7"/>
  <c r="Q48" i="7"/>
  <c r="P54" i="1" s="1"/>
  <c r="P48" i="7"/>
  <c r="M48" i="7"/>
  <c r="M54" i="1" s="1"/>
  <c r="L48" i="7"/>
  <c r="L54" i="1" s="1"/>
  <c r="K48" i="7"/>
  <c r="K54" i="1" s="1"/>
  <c r="J48" i="7"/>
  <c r="J54" i="1" s="1"/>
  <c r="I48" i="7"/>
  <c r="I54" i="1" s="1"/>
  <c r="H48" i="7"/>
  <c r="H54" i="1" s="1"/>
  <c r="G48" i="7"/>
  <c r="G54" i="1" s="1"/>
  <c r="F48" i="7"/>
  <c r="F54" i="1" s="1"/>
  <c r="E48" i="7"/>
  <c r="E54" i="1" s="1"/>
  <c r="D48" i="7"/>
  <c r="D54" i="1" s="1"/>
  <c r="C48" i="7"/>
  <c r="C54" i="1" s="1"/>
  <c r="B48" i="7"/>
  <c r="B54" i="1" s="1"/>
  <c r="W48" i="7" l="1"/>
  <c r="N48" i="7"/>
  <c r="N54" i="1" s="1"/>
  <c r="O48" i="7"/>
  <c r="O54" i="1" s="1"/>
  <c r="V25" i="1"/>
  <c r="S25" i="1"/>
  <c r="L25" i="1"/>
  <c r="K25" i="1"/>
  <c r="E25" i="1"/>
  <c r="D25" i="1"/>
  <c r="C25" i="1"/>
  <c r="V68" i="8"/>
  <c r="U68" i="8"/>
  <c r="U25" i="1" s="1"/>
  <c r="T68" i="8"/>
  <c r="T25" i="1" s="1"/>
  <c r="S68" i="8"/>
  <c r="R68" i="8"/>
  <c r="R25" i="1" s="1"/>
  <c r="Q68" i="8"/>
  <c r="Q25" i="1" s="1"/>
  <c r="N68" i="8"/>
  <c r="N25" i="1" s="1"/>
  <c r="M68" i="8"/>
  <c r="M25" i="1" s="1"/>
  <c r="L68" i="8"/>
  <c r="K68" i="8"/>
  <c r="J68" i="8"/>
  <c r="J25" i="1" s="1"/>
  <c r="I68" i="8"/>
  <c r="I25" i="1" s="1"/>
  <c r="H68" i="8"/>
  <c r="H25" i="1" s="1"/>
  <c r="G68" i="8"/>
  <c r="G25" i="1" s="1"/>
  <c r="F68" i="8"/>
  <c r="F25" i="1" s="1"/>
  <c r="E68" i="8"/>
  <c r="D68" i="8"/>
  <c r="C68" i="8"/>
  <c r="B68" i="8"/>
  <c r="B25" i="1" s="1"/>
  <c r="X60" i="3"/>
  <c r="X24" i="1" s="1"/>
  <c r="V60" i="3"/>
  <c r="V24" i="1" s="1"/>
  <c r="U60" i="3"/>
  <c r="U24" i="1" s="1"/>
  <c r="T60" i="3"/>
  <c r="T24" i="1" s="1"/>
  <c r="S60" i="3"/>
  <c r="S24" i="1" s="1"/>
  <c r="R60" i="3"/>
  <c r="R24" i="1" s="1"/>
  <c r="N60" i="3"/>
  <c r="N24" i="1" s="1"/>
  <c r="M60" i="3"/>
  <c r="M24" i="1" s="1"/>
  <c r="L60" i="3"/>
  <c r="L24" i="1" s="1"/>
  <c r="K60" i="3"/>
  <c r="K24" i="1" s="1"/>
  <c r="J60" i="3"/>
  <c r="J24" i="1" s="1"/>
  <c r="I60" i="3"/>
  <c r="I24" i="1" s="1"/>
  <c r="H60" i="3"/>
  <c r="H24" i="1" s="1"/>
  <c r="G60" i="3"/>
  <c r="G24" i="1" s="1"/>
  <c r="F60" i="3"/>
  <c r="F24" i="1" s="1"/>
  <c r="E60" i="3"/>
  <c r="E24" i="1" s="1"/>
  <c r="D60" i="3"/>
  <c r="D24" i="1" s="1"/>
  <c r="C60" i="3"/>
  <c r="C24" i="1" s="1"/>
  <c r="B60" i="3"/>
  <c r="B24" i="1" s="1"/>
  <c r="O68" i="8" l="1"/>
  <c r="O25" i="1" s="1"/>
  <c r="X68" i="8"/>
  <c r="X25" i="1" s="1"/>
  <c r="Q60" i="3"/>
  <c r="Q24" i="1" s="1"/>
  <c r="W68" i="8"/>
  <c r="W25" i="1" s="1"/>
  <c r="P68" i="8"/>
  <c r="P25" i="1" s="1"/>
  <c r="W60" i="3"/>
  <c r="W24" i="1" s="1"/>
  <c r="O60" i="3"/>
  <c r="O24" i="1" s="1"/>
  <c r="P60" i="3"/>
  <c r="P24" i="1" s="1"/>
  <c r="B30" i="2"/>
  <c r="P31" i="9" l="1"/>
  <c r="Q41" i="8"/>
  <c r="P60" i="1" s="1"/>
  <c r="P41" i="8"/>
  <c r="Q84" i="12" l="1"/>
  <c r="P84" i="12"/>
  <c r="M84" i="12"/>
  <c r="M62" i="1" s="1"/>
  <c r="L84" i="12"/>
  <c r="L62" i="1" s="1"/>
  <c r="K84" i="12"/>
  <c r="K62" i="1" s="1"/>
  <c r="J84" i="12"/>
  <c r="I84" i="12"/>
  <c r="I62" i="1" s="1"/>
  <c r="H84" i="12"/>
  <c r="H62" i="1" s="1"/>
  <c r="G84" i="12"/>
  <c r="G62" i="1" s="1"/>
  <c r="F84" i="12"/>
  <c r="F62" i="1" s="1"/>
  <c r="E84" i="12"/>
  <c r="E62" i="1" s="1"/>
  <c r="D84" i="12"/>
  <c r="D62" i="1" s="1"/>
  <c r="C84" i="12"/>
  <c r="C62" i="1" s="1"/>
  <c r="B84" i="12"/>
  <c r="B62" i="1" s="1"/>
  <c r="V70" i="12"/>
  <c r="U70" i="12"/>
  <c r="T70" i="12"/>
  <c r="T26" i="1" s="1"/>
  <c r="S70" i="12"/>
  <c r="R70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B70" i="12"/>
  <c r="B26" i="1" s="1"/>
  <c r="Q51" i="12"/>
  <c r="P55" i="1" s="1"/>
  <c r="P51" i="12"/>
  <c r="M51" i="12"/>
  <c r="M55" i="1" s="1"/>
  <c r="L51" i="12"/>
  <c r="L55" i="1" s="1"/>
  <c r="K51" i="12"/>
  <c r="K55" i="1" s="1"/>
  <c r="J51" i="12"/>
  <c r="J55" i="1" s="1"/>
  <c r="I51" i="12"/>
  <c r="I55" i="1" s="1"/>
  <c r="H51" i="12"/>
  <c r="H55" i="1" s="1"/>
  <c r="G51" i="12"/>
  <c r="G55" i="1" s="1"/>
  <c r="F51" i="12"/>
  <c r="F55" i="1" s="1"/>
  <c r="E51" i="12"/>
  <c r="E55" i="1" s="1"/>
  <c r="D51" i="12"/>
  <c r="D55" i="1" s="1"/>
  <c r="C51" i="12"/>
  <c r="C55" i="1" s="1"/>
  <c r="B51" i="12"/>
  <c r="B55" i="1" s="1"/>
  <c r="V30" i="12"/>
  <c r="U30" i="12"/>
  <c r="U7" i="1" s="1"/>
  <c r="T30" i="12"/>
  <c r="T7" i="1" s="1"/>
  <c r="S30" i="12"/>
  <c r="S7" i="1" s="1"/>
  <c r="R30" i="12"/>
  <c r="R7" i="1" s="1"/>
  <c r="N30" i="12"/>
  <c r="N7" i="1" s="1"/>
  <c r="M30" i="12"/>
  <c r="M7" i="1" s="1"/>
  <c r="L30" i="12"/>
  <c r="L7" i="1" s="1"/>
  <c r="K30" i="12"/>
  <c r="K7" i="1" s="1"/>
  <c r="J30" i="12"/>
  <c r="J7" i="1" s="1"/>
  <c r="I30" i="12"/>
  <c r="I7" i="1" s="1"/>
  <c r="H30" i="12"/>
  <c r="H7" i="1" s="1"/>
  <c r="G30" i="12"/>
  <c r="G7" i="1" s="1"/>
  <c r="F30" i="12"/>
  <c r="F7" i="1" s="1"/>
  <c r="E30" i="12"/>
  <c r="E7" i="1" s="1"/>
  <c r="D30" i="12"/>
  <c r="C30" i="12"/>
  <c r="C7" i="1" s="1"/>
  <c r="B30" i="12"/>
  <c r="B7" i="1" s="1"/>
  <c r="V63" i="11"/>
  <c r="V10" i="1" s="1"/>
  <c r="U63" i="11"/>
  <c r="U10" i="1" s="1"/>
  <c r="T63" i="11"/>
  <c r="T10" i="1" s="1"/>
  <c r="S63" i="11"/>
  <c r="S10" i="1" s="1"/>
  <c r="R63" i="11"/>
  <c r="R10" i="1" s="1"/>
  <c r="N63" i="11"/>
  <c r="N10" i="1" s="1"/>
  <c r="M63" i="11"/>
  <c r="M10" i="1" s="1"/>
  <c r="L63" i="11"/>
  <c r="L10" i="1" s="1"/>
  <c r="K63" i="11"/>
  <c r="K10" i="1" s="1"/>
  <c r="J63" i="11"/>
  <c r="J10" i="1" s="1"/>
  <c r="I63" i="11"/>
  <c r="I10" i="1" s="1"/>
  <c r="H63" i="11"/>
  <c r="H10" i="1" s="1"/>
  <c r="G63" i="11"/>
  <c r="G10" i="1" s="1"/>
  <c r="F63" i="11"/>
  <c r="F10" i="1" s="1"/>
  <c r="E63" i="11"/>
  <c r="E10" i="1" s="1"/>
  <c r="D63" i="11"/>
  <c r="D10" i="1" s="1"/>
  <c r="C63" i="11"/>
  <c r="C10" i="1" s="1"/>
  <c r="B63" i="11"/>
  <c r="B10" i="1" s="1"/>
  <c r="Q39" i="11"/>
  <c r="P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V26" i="11"/>
  <c r="V15" i="1" s="1"/>
  <c r="U26" i="11"/>
  <c r="U15" i="1" s="1"/>
  <c r="T26" i="11"/>
  <c r="T15" i="1" s="1"/>
  <c r="S26" i="11"/>
  <c r="S15" i="1" s="1"/>
  <c r="R26" i="11"/>
  <c r="R15" i="1" s="1"/>
  <c r="N26" i="11"/>
  <c r="N15" i="1" s="1"/>
  <c r="M26" i="11"/>
  <c r="M15" i="1" s="1"/>
  <c r="L26" i="11"/>
  <c r="L15" i="1" s="1"/>
  <c r="K26" i="11"/>
  <c r="K15" i="1" s="1"/>
  <c r="J26" i="11"/>
  <c r="J15" i="1" s="1"/>
  <c r="I26" i="11"/>
  <c r="I15" i="1" s="1"/>
  <c r="H26" i="11"/>
  <c r="H15" i="1" s="1"/>
  <c r="G26" i="11"/>
  <c r="G15" i="1" s="1"/>
  <c r="F26" i="11"/>
  <c r="F15" i="1" s="1"/>
  <c r="E26" i="11"/>
  <c r="E15" i="1" s="1"/>
  <c r="D26" i="11"/>
  <c r="D15" i="1" s="1"/>
  <c r="C26" i="11"/>
  <c r="C15" i="1" s="1"/>
  <c r="B26" i="11"/>
  <c r="B15" i="1" s="1"/>
  <c r="D7" i="1" l="1"/>
  <c r="O30" i="12"/>
  <c r="X15" i="1"/>
  <c r="X7" i="1"/>
  <c r="X10" i="1"/>
  <c r="W63" i="11"/>
  <c r="W10" i="1" s="1"/>
  <c r="P62" i="1"/>
  <c r="Q63" i="11"/>
  <c r="Q10" i="1" s="1"/>
  <c r="N51" i="12"/>
  <c r="N55" i="1" s="1"/>
  <c r="O84" i="12"/>
  <c r="O62" i="1" s="1"/>
  <c r="W70" i="12"/>
  <c r="W30" i="12"/>
  <c r="W7" i="1" s="1"/>
  <c r="V7" i="1"/>
  <c r="O63" i="11"/>
  <c r="O10" i="1" s="1"/>
  <c r="X63" i="11"/>
  <c r="N39" i="11"/>
  <c r="O39" i="11"/>
  <c r="O51" i="12"/>
  <c r="O55" i="1" s="1"/>
  <c r="O7" i="1"/>
  <c r="P30" i="12"/>
  <c r="P7" i="1" s="1"/>
  <c r="N84" i="12"/>
  <c r="N62" i="1" s="1"/>
  <c r="J62" i="1"/>
  <c r="O70" i="12"/>
  <c r="P70" i="12"/>
  <c r="X30" i="12"/>
  <c r="Q30" i="12"/>
  <c r="Q7" i="1" s="1"/>
  <c r="Q70" i="12"/>
  <c r="W26" i="11"/>
  <c r="W15" i="1" s="1"/>
  <c r="O26" i="11"/>
  <c r="O15" i="1" s="1"/>
  <c r="Q26" i="11"/>
  <c r="Q15" i="1" s="1"/>
  <c r="P26" i="11"/>
  <c r="P15" i="1" s="1"/>
  <c r="X26" i="11"/>
  <c r="P63" i="11"/>
  <c r="P10" i="1" s="1"/>
  <c r="V54" i="10" l="1"/>
  <c r="U54" i="10"/>
  <c r="T54" i="10"/>
  <c r="S54" i="10"/>
  <c r="R54" i="10"/>
  <c r="N54" i="10"/>
  <c r="M54" i="10"/>
  <c r="L54" i="10"/>
  <c r="K54" i="10"/>
  <c r="J54" i="10"/>
  <c r="I54" i="10"/>
  <c r="H54" i="10"/>
  <c r="G54" i="10"/>
  <c r="F54" i="10"/>
  <c r="E54" i="10"/>
  <c r="D54" i="10"/>
  <c r="Q54" i="10" s="1"/>
  <c r="C54" i="10"/>
  <c r="B54" i="10"/>
  <c r="Q42" i="10"/>
  <c r="P53" i="1" s="1"/>
  <c r="P42" i="10"/>
  <c r="M42" i="10"/>
  <c r="M53" i="1" s="1"/>
  <c r="L42" i="10"/>
  <c r="L53" i="1" s="1"/>
  <c r="K42" i="10"/>
  <c r="K53" i="1" s="1"/>
  <c r="J42" i="10"/>
  <c r="J53" i="1" s="1"/>
  <c r="I42" i="10"/>
  <c r="I53" i="1" s="1"/>
  <c r="H42" i="10"/>
  <c r="H53" i="1" s="1"/>
  <c r="G42" i="10"/>
  <c r="G53" i="1" s="1"/>
  <c r="F42" i="10"/>
  <c r="F53" i="1" s="1"/>
  <c r="E42" i="10"/>
  <c r="E53" i="1" s="1"/>
  <c r="D42" i="10"/>
  <c r="D53" i="1" s="1"/>
  <c r="C42" i="10"/>
  <c r="C53" i="1" s="1"/>
  <c r="B42" i="10"/>
  <c r="B53" i="1" s="1"/>
  <c r="V26" i="10"/>
  <c r="V11" i="1" s="1"/>
  <c r="U26" i="10"/>
  <c r="U11" i="1" s="1"/>
  <c r="T26" i="10"/>
  <c r="T11" i="1" s="1"/>
  <c r="S26" i="10"/>
  <c r="S11" i="1" s="1"/>
  <c r="R26" i="10"/>
  <c r="R11" i="1" s="1"/>
  <c r="N26" i="10"/>
  <c r="N11" i="1" s="1"/>
  <c r="M26" i="10"/>
  <c r="M11" i="1" s="1"/>
  <c r="L26" i="10"/>
  <c r="L11" i="1" s="1"/>
  <c r="K26" i="10"/>
  <c r="K11" i="1" s="1"/>
  <c r="J26" i="10"/>
  <c r="J11" i="1" s="1"/>
  <c r="I26" i="10"/>
  <c r="I11" i="1" s="1"/>
  <c r="H26" i="10"/>
  <c r="H11" i="1" s="1"/>
  <c r="G26" i="10"/>
  <c r="G11" i="1" s="1"/>
  <c r="F26" i="10"/>
  <c r="F11" i="1" s="1"/>
  <c r="E26" i="10"/>
  <c r="E11" i="1" s="1"/>
  <c r="D26" i="10"/>
  <c r="D11" i="1" s="1"/>
  <c r="C26" i="10"/>
  <c r="C11" i="1" s="1"/>
  <c r="B26" i="10"/>
  <c r="Q70" i="9"/>
  <c r="P61" i="1" s="1"/>
  <c r="M70" i="9"/>
  <c r="M61" i="1" s="1"/>
  <c r="L70" i="9"/>
  <c r="L61" i="1" s="1"/>
  <c r="K70" i="9"/>
  <c r="K61" i="1" s="1"/>
  <c r="J70" i="9"/>
  <c r="J61" i="1" s="1"/>
  <c r="I70" i="9"/>
  <c r="I61" i="1" s="1"/>
  <c r="H70" i="9"/>
  <c r="H61" i="1" s="1"/>
  <c r="G70" i="9"/>
  <c r="G61" i="1" s="1"/>
  <c r="F70" i="9"/>
  <c r="F61" i="1" s="1"/>
  <c r="E70" i="9"/>
  <c r="E61" i="1" s="1"/>
  <c r="D70" i="9"/>
  <c r="D61" i="1" s="1"/>
  <c r="C70" i="9"/>
  <c r="C61" i="1" s="1"/>
  <c r="B70" i="9"/>
  <c r="B61" i="1" s="1"/>
  <c r="V55" i="9"/>
  <c r="V13" i="1" s="1"/>
  <c r="U55" i="9"/>
  <c r="T55" i="9"/>
  <c r="T13" i="1" s="1"/>
  <c r="S55" i="9"/>
  <c r="S13" i="1" s="1"/>
  <c r="R55" i="9"/>
  <c r="R13" i="1" s="1"/>
  <c r="N55" i="9"/>
  <c r="N13" i="1" s="1"/>
  <c r="M55" i="9"/>
  <c r="M13" i="1" s="1"/>
  <c r="L55" i="9"/>
  <c r="L13" i="1" s="1"/>
  <c r="K55" i="9"/>
  <c r="K13" i="1" s="1"/>
  <c r="J55" i="9"/>
  <c r="J13" i="1" s="1"/>
  <c r="I55" i="9"/>
  <c r="I13" i="1" s="1"/>
  <c r="H55" i="9"/>
  <c r="H13" i="1" s="1"/>
  <c r="G55" i="9"/>
  <c r="G13" i="1" s="1"/>
  <c r="F55" i="9"/>
  <c r="F13" i="1" s="1"/>
  <c r="E55" i="9"/>
  <c r="E13" i="1" s="1"/>
  <c r="D55" i="9"/>
  <c r="C55" i="9"/>
  <c r="C13" i="1" s="1"/>
  <c r="B55" i="9"/>
  <c r="B13" i="1" s="1"/>
  <c r="Q31" i="9"/>
  <c r="P56" i="1" s="1"/>
  <c r="M31" i="9"/>
  <c r="L31" i="9"/>
  <c r="L56" i="1" s="1"/>
  <c r="K31" i="9"/>
  <c r="K56" i="1" s="1"/>
  <c r="J31" i="9"/>
  <c r="J56" i="1" s="1"/>
  <c r="I31" i="9"/>
  <c r="I56" i="1" s="1"/>
  <c r="H31" i="9"/>
  <c r="H56" i="1" s="1"/>
  <c r="G31" i="9"/>
  <c r="G56" i="1" s="1"/>
  <c r="F31" i="9"/>
  <c r="F56" i="1" s="1"/>
  <c r="E31" i="9"/>
  <c r="E56" i="1" s="1"/>
  <c r="D31" i="9"/>
  <c r="D56" i="1" s="1"/>
  <c r="C31" i="9"/>
  <c r="C56" i="1" s="1"/>
  <c r="B31" i="9"/>
  <c r="B56" i="1" s="1"/>
  <c r="V14" i="9"/>
  <c r="V28" i="1" s="1"/>
  <c r="U14" i="9"/>
  <c r="U28" i="1" s="1"/>
  <c r="T14" i="9"/>
  <c r="T28" i="1" s="1"/>
  <c r="S14" i="9"/>
  <c r="S28" i="1" s="1"/>
  <c r="R14" i="9"/>
  <c r="R28" i="1" s="1"/>
  <c r="N14" i="9"/>
  <c r="N28" i="1" s="1"/>
  <c r="M14" i="9"/>
  <c r="M28" i="1" s="1"/>
  <c r="L14" i="9"/>
  <c r="L28" i="1" s="1"/>
  <c r="K14" i="9"/>
  <c r="K28" i="1" s="1"/>
  <c r="J14" i="9"/>
  <c r="J28" i="1" s="1"/>
  <c r="I14" i="9"/>
  <c r="I28" i="1" s="1"/>
  <c r="H14" i="9"/>
  <c r="H28" i="1" s="1"/>
  <c r="G14" i="9"/>
  <c r="G28" i="1" s="1"/>
  <c r="F14" i="9"/>
  <c r="F28" i="1" s="1"/>
  <c r="E14" i="9"/>
  <c r="E28" i="1" s="1"/>
  <c r="D14" i="9"/>
  <c r="Q14" i="9" s="1"/>
  <c r="Q28" i="1" s="1"/>
  <c r="C14" i="9"/>
  <c r="C28" i="1" s="1"/>
  <c r="B14" i="9"/>
  <c r="B28" i="1" s="1"/>
  <c r="W54" i="10" l="1"/>
  <c r="D28" i="1"/>
  <c r="O14" i="9"/>
  <c r="O28" i="1" s="1"/>
  <c r="W28" i="1"/>
  <c r="O70" i="9"/>
  <c r="O61" i="1" s="1"/>
  <c r="N70" i="9"/>
  <c r="N61" i="1" s="1"/>
  <c r="W55" i="9"/>
  <c r="W13" i="1" s="1"/>
  <c r="Q26" i="10"/>
  <c r="Q11" i="1" s="1"/>
  <c r="B11" i="1"/>
  <c r="X11" i="1" s="1"/>
  <c r="N31" i="9"/>
  <c r="N56" i="1" s="1"/>
  <c r="W14" i="9"/>
  <c r="O42" i="10"/>
  <c r="O53" i="1" s="1"/>
  <c r="O55" i="9"/>
  <c r="O13" i="1" s="1"/>
  <c r="D13" i="1"/>
  <c r="X13" i="1" s="1"/>
  <c r="U13" i="1"/>
  <c r="O31" i="9"/>
  <c r="O56" i="1" s="1"/>
  <c r="M56" i="1"/>
  <c r="N42" i="10"/>
  <c r="N53" i="1" s="1"/>
  <c r="X54" i="10"/>
  <c r="X26" i="10"/>
  <c r="W26" i="10"/>
  <c r="W11" i="1" s="1"/>
  <c r="O54" i="10"/>
  <c r="P54" i="10"/>
  <c r="O26" i="10"/>
  <c r="O11" i="1" s="1"/>
  <c r="P26" i="10"/>
  <c r="P11" i="1" s="1"/>
  <c r="P55" i="9"/>
  <c r="P13" i="1" s="1"/>
  <c r="X55" i="9"/>
  <c r="Q55" i="9"/>
  <c r="Q13" i="1" s="1"/>
  <c r="P14" i="9"/>
  <c r="P28" i="1" s="1"/>
  <c r="X14" i="9"/>
  <c r="X28" i="1" s="1"/>
  <c r="M41" i="8" l="1"/>
  <c r="M60" i="1" s="1"/>
  <c r="L41" i="8"/>
  <c r="L60" i="1" s="1"/>
  <c r="K41" i="8"/>
  <c r="K60" i="1" s="1"/>
  <c r="J41" i="8"/>
  <c r="J60" i="1" s="1"/>
  <c r="I41" i="8"/>
  <c r="I60" i="1" s="1"/>
  <c r="H41" i="8"/>
  <c r="H60" i="1" s="1"/>
  <c r="G41" i="8"/>
  <c r="G60" i="1" s="1"/>
  <c r="F41" i="8"/>
  <c r="F60" i="1" s="1"/>
  <c r="E41" i="8"/>
  <c r="E60" i="1" s="1"/>
  <c r="D41" i="8"/>
  <c r="D60" i="1" s="1"/>
  <c r="C41" i="8"/>
  <c r="C60" i="1" s="1"/>
  <c r="B41" i="8"/>
  <c r="B60" i="1" s="1"/>
  <c r="V26" i="8"/>
  <c r="V21" i="1" s="1"/>
  <c r="U26" i="8"/>
  <c r="T26" i="8"/>
  <c r="T21" i="1" s="1"/>
  <c r="S26" i="8"/>
  <c r="S21" i="1" s="1"/>
  <c r="R26" i="8"/>
  <c r="R21" i="1" s="1"/>
  <c r="N26" i="8"/>
  <c r="N21" i="1" s="1"/>
  <c r="M26" i="8"/>
  <c r="M21" i="1" s="1"/>
  <c r="L26" i="8"/>
  <c r="L21" i="1" s="1"/>
  <c r="K26" i="8"/>
  <c r="K21" i="1" s="1"/>
  <c r="J26" i="8"/>
  <c r="J21" i="1" s="1"/>
  <c r="I26" i="8"/>
  <c r="I21" i="1" s="1"/>
  <c r="H26" i="8"/>
  <c r="H21" i="1" s="1"/>
  <c r="G26" i="8"/>
  <c r="G21" i="1" s="1"/>
  <c r="F26" i="8"/>
  <c r="F21" i="1" s="1"/>
  <c r="E26" i="8"/>
  <c r="E21" i="1" s="1"/>
  <c r="D26" i="8"/>
  <c r="C26" i="8"/>
  <c r="C21" i="1" s="1"/>
  <c r="B26" i="8"/>
  <c r="B21" i="1" s="1"/>
  <c r="W26" i="8" l="1"/>
  <c r="W21" i="1" s="1"/>
  <c r="U21" i="1"/>
  <c r="O26" i="8"/>
  <c r="O21" i="1" s="1"/>
  <c r="N41" i="8"/>
  <c r="N60" i="1" s="1"/>
  <c r="O41" i="8"/>
  <c r="O60" i="1" s="1"/>
  <c r="D21" i="1"/>
  <c r="X21" i="1" s="1"/>
  <c r="P26" i="8"/>
  <c r="P21" i="1" s="1"/>
  <c r="X26" i="8"/>
  <c r="Q26" i="8"/>
  <c r="Q21" i="1" s="1"/>
  <c r="V37" i="7" l="1"/>
  <c r="U37" i="7"/>
  <c r="T37" i="7"/>
  <c r="S37" i="7"/>
  <c r="R37" i="7"/>
  <c r="Q37" i="7"/>
  <c r="P37" i="7"/>
  <c r="M37" i="7"/>
  <c r="L37" i="7"/>
  <c r="K37" i="7"/>
  <c r="J37" i="7"/>
  <c r="I37" i="7"/>
  <c r="H37" i="7"/>
  <c r="G37" i="7"/>
  <c r="F37" i="7"/>
  <c r="E37" i="7"/>
  <c r="D37" i="7"/>
  <c r="C37" i="7"/>
  <c r="B37" i="7"/>
  <c r="V27" i="7"/>
  <c r="V18" i="1" s="1"/>
  <c r="U27" i="7"/>
  <c r="T27" i="7"/>
  <c r="T18" i="1" s="1"/>
  <c r="S27" i="7"/>
  <c r="S18" i="1" s="1"/>
  <c r="R27" i="7"/>
  <c r="R18" i="1" s="1"/>
  <c r="N27" i="7"/>
  <c r="N18" i="1" s="1"/>
  <c r="M27" i="7"/>
  <c r="M18" i="1" s="1"/>
  <c r="L27" i="7"/>
  <c r="L18" i="1" s="1"/>
  <c r="K27" i="7"/>
  <c r="J27" i="7"/>
  <c r="J18" i="1" s="1"/>
  <c r="I27" i="7"/>
  <c r="I18" i="1" s="1"/>
  <c r="H27" i="7"/>
  <c r="H18" i="1" s="1"/>
  <c r="G27" i="7"/>
  <c r="G18" i="1" s="1"/>
  <c r="F27" i="7"/>
  <c r="F18" i="1" s="1"/>
  <c r="E27" i="7"/>
  <c r="E18" i="1" s="1"/>
  <c r="D27" i="7"/>
  <c r="D18" i="1" s="1"/>
  <c r="C27" i="7"/>
  <c r="C18" i="1" s="1"/>
  <c r="B27" i="7"/>
  <c r="B18" i="1" s="1"/>
  <c r="V72" i="4"/>
  <c r="V9" i="1" s="1"/>
  <c r="U72" i="4"/>
  <c r="U9" i="1" s="1"/>
  <c r="T72" i="4"/>
  <c r="T9" i="1" s="1"/>
  <c r="S72" i="4"/>
  <c r="S9" i="1" s="1"/>
  <c r="R72" i="4"/>
  <c r="R9" i="1" s="1"/>
  <c r="N72" i="4"/>
  <c r="N9" i="1" s="1"/>
  <c r="M72" i="4"/>
  <c r="M9" i="1" s="1"/>
  <c r="L72" i="4"/>
  <c r="L9" i="1" s="1"/>
  <c r="K72" i="4"/>
  <c r="K9" i="1" s="1"/>
  <c r="J72" i="4"/>
  <c r="J9" i="1" s="1"/>
  <c r="I72" i="4"/>
  <c r="I9" i="1" s="1"/>
  <c r="H72" i="4"/>
  <c r="H9" i="1" s="1"/>
  <c r="G72" i="4"/>
  <c r="G9" i="1" s="1"/>
  <c r="F72" i="4"/>
  <c r="F9" i="1" s="1"/>
  <c r="E72" i="4"/>
  <c r="E9" i="1" s="1"/>
  <c r="D72" i="4"/>
  <c r="D9" i="1" s="1"/>
  <c r="C72" i="4"/>
  <c r="C9" i="1" s="1"/>
  <c r="B72" i="4"/>
  <c r="B9" i="1" s="1"/>
  <c r="W45" i="4"/>
  <c r="V45" i="4"/>
  <c r="U45" i="4"/>
  <c r="R45" i="4"/>
  <c r="Q45" i="4"/>
  <c r="P45" i="4"/>
  <c r="M45" i="4"/>
  <c r="L45" i="4"/>
  <c r="K45" i="4"/>
  <c r="J45" i="4"/>
  <c r="I45" i="4"/>
  <c r="H45" i="4"/>
  <c r="G45" i="4"/>
  <c r="F45" i="4"/>
  <c r="E45" i="4"/>
  <c r="D45" i="4"/>
  <c r="C45" i="4"/>
  <c r="B45" i="4"/>
  <c r="V27" i="4"/>
  <c r="U27" i="4"/>
  <c r="U16" i="1" s="1"/>
  <c r="T27" i="4"/>
  <c r="T16" i="1" s="1"/>
  <c r="S27" i="4"/>
  <c r="S16" i="1" s="1"/>
  <c r="R27" i="4"/>
  <c r="R16" i="1" s="1"/>
  <c r="N27" i="4"/>
  <c r="N16" i="1" s="1"/>
  <c r="M27" i="4"/>
  <c r="M16" i="1" s="1"/>
  <c r="L27" i="4"/>
  <c r="L16" i="1" s="1"/>
  <c r="K27" i="4"/>
  <c r="K16" i="1" s="1"/>
  <c r="J27" i="4"/>
  <c r="J16" i="1" s="1"/>
  <c r="I27" i="4"/>
  <c r="I16" i="1" s="1"/>
  <c r="H27" i="4"/>
  <c r="H16" i="1" s="1"/>
  <c r="G27" i="4"/>
  <c r="G16" i="1" s="1"/>
  <c r="F27" i="4"/>
  <c r="F16" i="1" s="1"/>
  <c r="E27" i="4"/>
  <c r="E16" i="1" s="1"/>
  <c r="D27" i="4"/>
  <c r="C27" i="4"/>
  <c r="C16" i="1" s="1"/>
  <c r="B27" i="4"/>
  <c r="Y65" i="6"/>
  <c r="X65" i="6"/>
  <c r="V65" i="6"/>
  <c r="V8" i="1" s="1"/>
  <c r="U65" i="6"/>
  <c r="U8" i="1" s="1"/>
  <c r="T65" i="6"/>
  <c r="T8" i="1" s="1"/>
  <c r="S65" i="6"/>
  <c r="S8" i="1" s="1"/>
  <c r="R65" i="6"/>
  <c r="R8" i="1" s="1"/>
  <c r="N65" i="6"/>
  <c r="N8" i="1" s="1"/>
  <c r="M65" i="6"/>
  <c r="M8" i="1" s="1"/>
  <c r="L65" i="6"/>
  <c r="L8" i="1" s="1"/>
  <c r="K65" i="6"/>
  <c r="J65" i="6"/>
  <c r="J8" i="1" s="1"/>
  <c r="I65" i="6"/>
  <c r="I8" i="1" s="1"/>
  <c r="H65" i="6"/>
  <c r="H8" i="1" s="1"/>
  <c r="G65" i="6"/>
  <c r="G8" i="1" s="1"/>
  <c r="F65" i="6"/>
  <c r="F8" i="1" s="1"/>
  <c r="E65" i="6"/>
  <c r="E8" i="1" s="1"/>
  <c r="D65" i="6"/>
  <c r="C65" i="6"/>
  <c r="C8" i="1" s="1"/>
  <c r="B65" i="6"/>
  <c r="B8" i="1" s="1"/>
  <c r="V12" i="1"/>
  <c r="U12" i="1"/>
  <c r="T12" i="1"/>
  <c r="S12" i="1"/>
  <c r="R12" i="1"/>
  <c r="N12" i="1"/>
  <c r="M12" i="1"/>
  <c r="L12" i="1"/>
  <c r="K12" i="1"/>
  <c r="J12" i="1"/>
  <c r="I12" i="1"/>
  <c r="H12" i="1"/>
  <c r="G12" i="1"/>
  <c r="F12" i="1"/>
  <c r="E12" i="1"/>
  <c r="C12" i="1"/>
  <c r="B12" i="1"/>
  <c r="Q83" i="5"/>
  <c r="P59" i="1" s="1"/>
  <c r="P83" i="5"/>
  <c r="M83" i="5"/>
  <c r="M59" i="1" s="1"/>
  <c r="L83" i="5"/>
  <c r="L59" i="1" s="1"/>
  <c r="K83" i="5"/>
  <c r="K59" i="1" s="1"/>
  <c r="J83" i="5"/>
  <c r="I83" i="5"/>
  <c r="I59" i="1" s="1"/>
  <c r="H83" i="5"/>
  <c r="H59" i="1" s="1"/>
  <c r="G83" i="5"/>
  <c r="G59" i="1" s="1"/>
  <c r="F83" i="5"/>
  <c r="E83" i="5"/>
  <c r="E59" i="1" s="1"/>
  <c r="D83" i="5"/>
  <c r="D59" i="1" s="1"/>
  <c r="C83" i="5"/>
  <c r="C59" i="1" s="1"/>
  <c r="B83" i="5"/>
  <c r="B59" i="1" s="1"/>
  <c r="V69" i="5"/>
  <c r="V19" i="1" s="1"/>
  <c r="U69" i="5"/>
  <c r="T69" i="5"/>
  <c r="T19" i="1" s="1"/>
  <c r="S69" i="5"/>
  <c r="S19" i="1" s="1"/>
  <c r="R69" i="5"/>
  <c r="R19" i="1" s="1"/>
  <c r="N69" i="5"/>
  <c r="N19" i="1" s="1"/>
  <c r="M69" i="5"/>
  <c r="M19" i="1" s="1"/>
  <c r="L69" i="5"/>
  <c r="L19" i="1" s="1"/>
  <c r="K69" i="5"/>
  <c r="K19" i="1" s="1"/>
  <c r="J69" i="5"/>
  <c r="J19" i="1" s="1"/>
  <c r="I19" i="1"/>
  <c r="H19" i="1"/>
  <c r="G19" i="1"/>
  <c r="F19" i="1"/>
  <c r="E19" i="1"/>
  <c r="C19" i="1"/>
  <c r="Q48" i="5"/>
  <c r="P57" i="1" s="1"/>
  <c r="P48" i="5"/>
  <c r="M48" i="5"/>
  <c r="M57" i="1" s="1"/>
  <c r="L48" i="5"/>
  <c r="L57" i="1" s="1"/>
  <c r="K48" i="5"/>
  <c r="K57" i="1" s="1"/>
  <c r="J48" i="5"/>
  <c r="J57" i="1" s="1"/>
  <c r="I48" i="5"/>
  <c r="I57" i="1" s="1"/>
  <c r="H48" i="5"/>
  <c r="G48" i="5"/>
  <c r="G57" i="1" s="1"/>
  <c r="F48" i="5"/>
  <c r="F57" i="1" s="1"/>
  <c r="E48" i="5"/>
  <c r="E57" i="1" s="1"/>
  <c r="D48" i="5"/>
  <c r="D57" i="1" s="1"/>
  <c r="C48" i="5"/>
  <c r="C57" i="1" s="1"/>
  <c r="B48" i="5"/>
  <c r="B57" i="1" s="1"/>
  <c r="V27" i="5"/>
  <c r="V20" i="1" s="1"/>
  <c r="U27" i="5"/>
  <c r="T27" i="5"/>
  <c r="T20" i="1" s="1"/>
  <c r="S27" i="5"/>
  <c r="S20" i="1" s="1"/>
  <c r="R27" i="5"/>
  <c r="R20" i="1" s="1"/>
  <c r="N27" i="5"/>
  <c r="N20" i="1" s="1"/>
  <c r="M27" i="5"/>
  <c r="M20" i="1" s="1"/>
  <c r="L27" i="5"/>
  <c r="L20" i="1" s="1"/>
  <c r="K27" i="5"/>
  <c r="J27" i="5"/>
  <c r="J20" i="1" s="1"/>
  <c r="I27" i="5"/>
  <c r="I20" i="1" s="1"/>
  <c r="H27" i="5"/>
  <c r="H20" i="1" s="1"/>
  <c r="G27" i="5"/>
  <c r="G20" i="1" s="1"/>
  <c r="F27" i="5"/>
  <c r="F20" i="1" s="1"/>
  <c r="E27" i="5"/>
  <c r="E20" i="1" s="1"/>
  <c r="D27" i="5"/>
  <c r="D20" i="1" s="1"/>
  <c r="C27" i="5"/>
  <c r="C20" i="1" s="1"/>
  <c r="B27" i="5"/>
  <c r="B20" i="1" s="1"/>
  <c r="Q44" i="3"/>
  <c r="P58" i="1" s="1"/>
  <c r="P44" i="3"/>
  <c r="M44" i="3"/>
  <c r="M58" i="1" s="1"/>
  <c r="L44" i="3"/>
  <c r="L58" i="1" s="1"/>
  <c r="K44" i="3"/>
  <c r="K58" i="1" s="1"/>
  <c r="J44" i="3"/>
  <c r="J58" i="1" s="1"/>
  <c r="I44" i="3"/>
  <c r="I58" i="1" s="1"/>
  <c r="H44" i="3"/>
  <c r="H58" i="1" s="1"/>
  <c r="G44" i="3"/>
  <c r="G58" i="1" s="1"/>
  <c r="F44" i="3"/>
  <c r="E44" i="3"/>
  <c r="E58" i="1" s="1"/>
  <c r="D44" i="3"/>
  <c r="D58" i="1" s="1"/>
  <c r="C44" i="3"/>
  <c r="C58" i="1" s="1"/>
  <c r="B44" i="3"/>
  <c r="B58" i="1" s="1"/>
  <c r="X25" i="3"/>
  <c r="V25" i="3"/>
  <c r="V17" i="1" s="1"/>
  <c r="U25" i="3"/>
  <c r="T25" i="3"/>
  <c r="T17" i="1" s="1"/>
  <c r="S25" i="3"/>
  <c r="S17" i="1" s="1"/>
  <c r="R25" i="3"/>
  <c r="R17" i="1" s="1"/>
  <c r="N25" i="3"/>
  <c r="N17" i="1" s="1"/>
  <c r="M25" i="3"/>
  <c r="M17" i="1" s="1"/>
  <c r="L25" i="3"/>
  <c r="L17" i="1" s="1"/>
  <c r="K25" i="3"/>
  <c r="K17" i="1" s="1"/>
  <c r="J25" i="3"/>
  <c r="J17" i="1" s="1"/>
  <c r="I25" i="3"/>
  <c r="I17" i="1" s="1"/>
  <c r="H25" i="3"/>
  <c r="H17" i="1" s="1"/>
  <c r="G25" i="3"/>
  <c r="G17" i="1" s="1"/>
  <c r="F25" i="3"/>
  <c r="F17" i="1" s="1"/>
  <c r="E25" i="3"/>
  <c r="E17" i="1" s="1"/>
  <c r="D25" i="3"/>
  <c r="D17" i="1" s="1"/>
  <c r="C25" i="3"/>
  <c r="C17" i="1" s="1"/>
  <c r="B25" i="3"/>
  <c r="B17" i="1" s="1"/>
  <c r="Q44" i="2"/>
  <c r="P52" i="1" s="1"/>
  <c r="P44" i="2"/>
  <c r="M44" i="2"/>
  <c r="K52" i="1" s="1"/>
  <c r="L44" i="2"/>
  <c r="K44" i="2"/>
  <c r="J52" i="1" s="1"/>
  <c r="J44" i="2"/>
  <c r="I52" i="1" s="1"/>
  <c r="I44" i="2"/>
  <c r="M52" i="1" s="1"/>
  <c r="H44" i="2"/>
  <c r="G52" i="1" s="1"/>
  <c r="G44" i="2"/>
  <c r="F44" i="2"/>
  <c r="F52" i="1" s="1"/>
  <c r="E44" i="2"/>
  <c r="E52" i="1" s="1"/>
  <c r="D44" i="2"/>
  <c r="D52" i="1" s="1"/>
  <c r="C44" i="2"/>
  <c r="C52" i="1" s="1"/>
  <c r="B44" i="2"/>
  <c r="B52" i="1" s="1"/>
  <c r="V30" i="2"/>
  <c r="V6" i="1" s="1"/>
  <c r="U30" i="2"/>
  <c r="U6" i="1" s="1"/>
  <c r="T30" i="2"/>
  <c r="T6" i="1" s="1"/>
  <c r="S30" i="2"/>
  <c r="S6" i="1" s="1"/>
  <c r="R30" i="2"/>
  <c r="R6" i="1" s="1"/>
  <c r="N30" i="2"/>
  <c r="N6" i="1" s="1"/>
  <c r="M30" i="2"/>
  <c r="M6" i="1" s="1"/>
  <c r="L30" i="2"/>
  <c r="L6" i="1" s="1"/>
  <c r="K30" i="2"/>
  <c r="K6" i="1" s="1"/>
  <c r="J30" i="2"/>
  <c r="J6" i="1" s="1"/>
  <c r="I30" i="2"/>
  <c r="I6" i="1" s="1"/>
  <c r="H30" i="2"/>
  <c r="H6" i="1" s="1"/>
  <c r="G30" i="2"/>
  <c r="G6" i="1" s="1"/>
  <c r="F30" i="2"/>
  <c r="F6" i="1" s="1"/>
  <c r="E30" i="2"/>
  <c r="E6" i="1" s="1"/>
  <c r="D30" i="2"/>
  <c r="D6" i="1" s="1"/>
  <c r="C30" i="2"/>
  <c r="C6" i="1" s="1"/>
  <c r="C100" i="1"/>
  <c r="B100" i="1"/>
  <c r="M99" i="1"/>
  <c r="L99" i="1"/>
  <c r="F82" i="1"/>
  <c r="O73" i="1"/>
  <c r="N73" i="1"/>
  <c r="O72" i="1"/>
  <c r="N72" i="1"/>
  <c r="O71" i="1"/>
  <c r="N71" i="1"/>
  <c r="O70" i="1"/>
  <c r="N70" i="1"/>
  <c r="N69" i="1"/>
  <c r="V47" i="1"/>
  <c r="U47" i="1"/>
  <c r="T47" i="1"/>
  <c r="S47" i="1"/>
  <c r="R47" i="1"/>
  <c r="N47" i="1"/>
  <c r="M47" i="1"/>
  <c r="K47" i="1"/>
  <c r="J47" i="1"/>
  <c r="I47" i="1"/>
  <c r="H47" i="1"/>
  <c r="F47" i="1"/>
  <c r="E47" i="1"/>
  <c r="D47" i="1"/>
  <c r="C47" i="1"/>
  <c r="B47" i="1"/>
  <c r="X44" i="1"/>
  <c r="Q44" i="1"/>
  <c r="O44" i="1"/>
  <c r="X43" i="1"/>
  <c r="X42" i="1"/>
  <c r="X41" i="1"/>
  <c r="X40" i="1"/>
  <c r="Q40" i="1"/>
  <c r="O40" i="1"/>
  <c r="X39" i="1"/>
  <c r="W39" i="1"/>
  <c r="Q39" i="1"/>
  <c r="O39" i="1"/>
  <c r="X38" i="1"/>
  <c r="W38" i="1"/>
  <c r="Q38" i="1"/>
  <c r="O38" i="1"/>
  <c r="X37" i="1"/>
  <c r="W37" i="1"/>
  <c r="Q37" i="1"/>
  <c r="O37" i="1"/>
  <c r="X36" i="1"/>
  <c r="W36" i="1"/>
  <c r="Q36" i="1"/>
  <c r="O36" i="1"/>
  <c r="X35" i="1"/>
  <c r="W35" i="1"/>
  <c r="Q35" i="1"/>
  <c r="O35" i="1"/>
  <c r="W34" i="1"/>
  <c r="Q34" i="1"/>
  <c r="O34" i="1"/>
  <c r="V26" i="1"/>
  <c r="U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H52" i="1" l="1"/>
  <c r="O44" i="2"/>
  <c r="N45" i="4"/>
  <c r="O45" i="4"/>
  <c r="O27" i="4"/>
  <c r="L52" i="1"/>
  <c r="L64" i="1" s="1"/>
  <c r="L67" i="1" s="1"/>
  <c r="L82" i="1" s="1"/>
  <c r="X9" i="1"/>
  <c r="X17" i="1"/>
  <c r="X20" i="1"/>
  <c r="X18" i="1"/>
  <c r="M64" i="1"/>
  <c r="I64" i="1"/>
  <c r="I67" i="1" s="1"/>
  <c r="I82" i="1" s="1"/>
  <c r="N44" i="2"/>
  <c r="N52" i="1" s="1"/>
  <c r="O52" i="1"/>
  <c r="B19" i="1"/>
  <c r="X69" i="5"/>
  <c r="B16" i="1"/>
  <c r="X27" i="4"/>
  <c r="W27" i="7"/>
  <c r="W18" i="1" s="1"/>
  <c r="N44" i="3"/>
  <c r="N58" i="1" s="1"/>
  <c r="F58" i="1"/>
  <c r="W25" i="3"/>
  <c r="W17" i="1" s="1"/>
  <c r="W27" i="5"/>
  <c r="W20" i="1" s="1"/>
  <c r="O12" i="1"/>
  <c r="N83" i="5"/>
  <c r="N59" i="1" s="1"/>
  <c r="P64" i="1"/>
  <c r="D64" i="1"/>
  <c r="D67" i="1" s="1"/>
  <c r="D82" i="1" s="1"/>
  <c r="E64" i="1"/>
  <c r="C64" i="1"/>
  <c r="G64" i="1"/>
  <c r="G67" i="1" s="1"/>
  <c r="G82" i="1" s="1"/>
  <c r="K64" i="1"/>
  <c r="K67" i="1" s="1"/>
  <c r="K82" i="1" s="1"/>
  <c r="W72" i="4"/>
  <c r="W9" i="1" s="1"/>
  <c r="Q25" i="3"/>
  <c r="Q17" i="1" s="1"/>
  <c r="O44" i="3"/>
  <c r="O58" i="1" s="1"/>
  <c r="O69" i="5"/>
  <c r="O19" i="1" s="1"/>
  <c r="O83" i="5"/>
  <c r="O59" i="1" s="1"/>
  <c r="O65" i="6"/>
  <c r="O8" i="1" s="1"/>
  <c r="Q27" i="4"/>
  <c r="Q16" i="1" s="1"/>
  <c r="O72" i="4"/>
  <c r="O9" i="1" s="1"/>
  <c r="U20" i="1"/>
  <c r="Z65" i="6"/>
  <c r="W65" i="6"/>
  <c r="W8" i="1" s="1"/>
  <c r="K8" i="1"/>
  <c r="D12" i="1"/>
  <c r="X12" i="1" s="1"/>
  <c r="D16" i="1"/>
  <c r="W37" i="7"/>
  <c r="W30" i="2"/>
  <c r="W6" i="1" s="1"/>
  <c r="Q30" i="2"/>
  <c r="Q6" i="1" s="1"/>
  <c r="P25" i="3"/>
  <c r="P17" i="1" s="1"/>
  <c r="U17" i="1"/>
  <c r="O27" i="5"/>
  <c r="O20" i="1" s="1"/>
  <c r="O48" i="5"/>
  <c r="O57" i="1" s="1"/>
  <c r="W69" i="5"/>
  <c r="W19" i="1" s="1"/>
  <c r="D19" i="1"/>
  <c r="D8" i="1"/>
  <c r="X8" i="1" s="1"/>
  <c r="O37" i="7"/>
  <c r="U18" i="1"/>
  <c r="F59" i="1"/>
  <c r="J59" i="1"/>
  <c r="J64" i="1" s="1"/>
  <c r="L29" i="1"/>
  <c r="L32" i="1" s="1"/>
  <c r="B6" i="1"/>
  <c r="X6" i="1" s="1"/>
  <c r="P27" i="5"/>
  <c r="P20" i="1" s="1"/>
  <c r="N48" i="5"/>
  <c r="N57" i="1" s="1"/>
  <c r="K20" i="1"/>
  <c r="H57" i="1"/>
  <c r="U19" i="1"/>
  <c r="W12" i="1"/>
  <c r="W27" i="4"/>
  <c r="W16" i="1" s="1"/>
  <c r="V16" i="1"/>
  <c r="V29" i="1" s="1"/>
  <c r="O27" i="7"/>
  <c r="O18" i="1" s="1"/>
  <c r="N37" i="7"/>
  <c r="O47" i="1"/>
  <c r="W47" i="1"/>
  <c r="C29" i="1"/>
  <c r="X27" i="7"/>
  <c r="K18" i="1"/>
  <c r="W26" i="1"/>
  <c r="L100" i="1"/>
  <c r="Q47" i="1"/>
  <c r="M100" i="1"/>
  <c r="Q27" i="7"/>
  <c r="Q18" i="1" s="1"/>
  <c r="P27" i="7"/>
  <c r="P18" i="1" s="1"/>
  <c r="O16" i="1"/>
  <c r="Q72" i="4"/>
  <c r="Q9" i="1" s="1"/>
  <c r="P27" i="4"/>
  <c r="P16" i="1" s="1"/>
  <c r="P72" i="4"/>
  <c r="P9" i="1" s="1"/>
  <c r="G29" i="1"/>
  <c r="G32" i="1" s="1"/>
  <c r="P12" i="1"/>
  <c r="Q12" i="1"/>
  <c r="P65" i="6"/>
  <c r="P8" i="1" s="1"/>
  <c r="Q65" i="6"/>
  <c r="Q8" i="1" s="1"/>
  <c r="P69" i="5"/>
  <c r="P19" i="1" s="1"/>
  <c r="X27" i="5"/>
  <c r="Q27" i="5"/>
  <c r="Q20" i="1" s="1"/>
  <c r="Q69" i="5"/>
  <c r="Q19" i="1" s="1"/>
  <c r="F29" i="1"/>
  <c r="H29" i="1"/>
  <c r="I29" i="1"/>
  <c r="S29" i="1"/>
  <c r="J29" i="1"/>
  <c r="R29" i="1"/>
  <c r="N29" i="1"/>
  <c r="T29" i="1"/>
  <c r="X26" i="1"/>
  <c r="E29" i="1"/>
  <c r="M29" i="1"/>
  <c r="O25" i="3"/>
  <c r="O17" i="1" s="1"/>
  <c r="X30" i="2"/>
  <c r="O30" i="2"/>
  <c r="O6" i="1" s="1"/>
  <c r="P30" i="2"/>
  <c r="P6" i="1" s="1"/>
  <c r="X19" i="1" l="1"/>
  <c r="X16" i="1"/>
  <c r="F64" i="1"/>
  <c r="N64" i="1" s="1"/>
  <c r="B29" i="1"/>
  <c r="B32" i="1" s="1"/>
  <c r="M67" i="1"/>
  <c r="M82" i="1" s="1"/>
  <c r="N82" i="1" s="1"/>
  <c r="E67" i="1"/>
  <c r="E82" i="1" s="1"/>
  <c r="C67" i="1"/>
  <c r="C82" i="1" s="1"/>
  <c r="J67" i="1"/>
  <c r="J82" i="1" s="1"/>
  <c r="H64" i="1"/>
  <c r="K29" i="1"/>
  <c r="K32" i="1" s="1"/>
  <c r="D29" i="1"/>
  <c r="U29" i="1"/>
  <c r="U32" i="1" s="1"/>
  <c r="L34" i="1"/>
  <c r="L47" i="1" s="1"/>
  <c r="C32" i="1"/>
  <c r="N68" i="1"/>
  <c r="G34" i="1"/>
  <c r="X34" i="1" s="1"/>
  <c r="N32" i="1"/>
  <c r="R32" i="1"/>
  <c r="E32" i="1"/>
  <c r="J32" i="1"/>
  <c r="H32" i="1"/>
  <c r="S32" i="1"/>
  <c r="M32" i="1"/>
  <c r="I32" i="1"/>
  <c r="T32" i="1"/>
  <c r="F32" i="1"/>
  <c r="V32" i="1"/>
  <c r="O64" i="1" l="1"/>
  <c r="F67" i="1"/>
  <c r="N67" i="1" s="1"/>
  <c r="D32" i="1"/>
  <c r="X32" i="1" s="1"/>
  <c r="P29" i="1"/>
  <c r="X29" i="1"/>
  <c r="Q29" i="1"/>
  <c r="Q32" i="1" s="1"/>
  <c r="H67" i="1"/>
  <c r="H82" i="1" s="1"/>
  <c r="O82" i="1" s="1"/>
  <c r="O29" i="1"/>
  <c r="O32" i="1" s="1"/>
  <c r="W29" i="1"/>
  <c r="W32" i="1" s="1"/>
  <c r="W33" i="1"/>
  <c r="G47" i="1"/>
  <c r="X33" i="1"/>
  <c r="O67" i="1" l="1"/>
</calcChain>
</file>

<file path=xl/sharedStrings.xml><?xml version="1.0" encoding="utf-8"?>
<sst xmlns="http://schemas.openxmlformats.org/spreadsheetml/2006/main" count="1512" uniqueCount="175">
  <si>
    <t>Hitting Stats:</t>
  </si>
  <si>
    <t>Player</t>
  </si>
  <si>
    <t>AB</t>
  </si>
  <si>
    <t>R</t>
  </si>
  <si>
    <t>H</t>
  </si>
  <si>
    <t>2B</t>
  </si>
  <si>
    <t>3B</t>
  </si>
  <si>
    <t>HR</t>
  </si>
  <si>
    <t>RBI</t>
  </si>
  <si>
    <t>SO</t>
  </si>
  <si>
    <t>BB</t>
  </si>
  <si>
    <t>HP</t>
  </si>
  <si>
    <t>SAC</t>
  </si>
  <si>
    <t>SF</t>
  </si>
  <si>
    <t>ROE</t>
  </si>
  <si>
    <t>OBP</t>
  </si>
  <si>
    <t>SLG</t>
  </si>
  <si>
    <t>Bavg</t>
  </si>
  <si>
    <t>SB</t>
  </si>
  <si>
    <t>CS</t>
  </si>
  <si>
    <t>E</t>
  </si>
  <si>
    <t>A</t>
  </si>
  <si>
    <t>PO</t>
  </si>
  <si>
    <t>Fdg Pct</t>
  </si>
  <si>
    <t>BABIP</t>
  </si>
  <si>
    <t>Tyler Bernstein</t>
  </si>
  <si>
    <t>Parker Gunnell</t>
  </si>
  <si>
    <t>Ethan Yesensky</t>
  </si>
  <si>
    <t>Joe Hoban</t>
  </si>
  <si>
    <t>Dom Mastro</t>
  </si>
  <si>
    <t>Matt Hoag</t>
  </si>
  <si>
    <t>Zach Wiles</t>
  </si>
  <si>
    <t>Cade Eidem</t>
  </si>
  <si>
    <t>Cole Mitchell</t>
  </si>
  <si>
    <t>Bryce Hall</t>
  </si>
  <si>
    <t>John Noell</t>
  </si>
  <si>
    <t>Chris Perry</t>
  </si>
  <si>
    <t>Sam DeMaio</t>
  </si>
  <si>
    <t>Totals</t>
  </si>
  <si>
    <t>2021 Totals</t>
  </si>
  <si>
    <t>2020 Totals</t>
  </si>
  <si>
    <t>2019 Totals</t>
  </si>
  <si>
    <t>2010 Totals</t>
  </si>
  <si>
    <t>2011 Totals</t>
  </si>
  <si>
    <t>2012 Totals</t>
  </si>
  <si>
    <t>2013 Totals</t>
  </si>
  <si>
    <t>2014 Totals</t>
  </si>
  <si>
    <t>.946</t>
  </si>
  <si>
    <t>2015 Totals</t>
  </si>
  <si>
    <t>.949</t>
  </si>
  <si>
    <t>2016 Totals</t>
  </si>
  <si>
    <t>.944</t>
  </si>
  <si>
    <t>2017 Totals</t>
  </si>
  <si>
    <t>2018 Totals</t>
  </si>
  <si>
    <t>2009 Missing</t>
  </si>
  <si>
    <t>Pitching Stats:</t>
  </si>
  <si>
    <t>Player:</t>
  </si>
  <si>
    <t>G</t>
  </si>
  <si>
    <t>W</t>
  </si>
  <si>
    <t>L</t>
  </si>
  <si>
    <t>SV</t>
  </si>
  <si>
    <t>IP</t>
  </si>
  <si>
    <t>WP</t>
  </si>
  <si>
    <t>ER</t>
  </si>
  <si>
    <t>ERA</t>
  </si>
  <si>
    <t>WHIP</t>
  </si>
  <si>
    <t>NP</t>
  </si>
  <si>
    <t>Tanner Rohloff</t>
  </si>
  <si>
    <t>S</t>
  </si>
  <si>
    <t>191.7</t>
  </si>
  <si>
    <t>2013 Total</t>
  </si>
  <si>
    <t>2.36</t>
  </si>
  <si>
    <t>1.31</t>
  </si>
  <si>
    <t>2012 Total</t>
  </si>
  <si>
    <t>2011 Total</t>
  </si>
  <si>
    <t>3.61</t>
  </si>
  <si>
    <t>1.69</t>
  </si>
  <si>
    <t>2010 Total</t>
  </si>
  <si>
    <t>2009 Totals</t>
  </si>
  <si>
    <t>Career Totals (-2009)</t>
  </si>
  <si>
    <t>Opponents:</t>
  </si>
  <si>
    <t>PV</t>
  </si>
  <si>
    <t>Opp</t>
  </si>
  <si>
    <t>Record</t>
  </si>
  <si>
    <t>0-1</t>
  </si>
  <si>
    <t>Oakleaf</t>
  </si>
  <si>
    <t>Ponte Vedra High School  2022</t>
  </si>
  <si>
    <t>Opponent</t>
  </si>
  <si>
    <t>SOE</t>
  </si>
  <si>
    <t>SLG. PCT.</t>
  </si>
  <si>
    <t>BA</t>
  </si>
  <si>
    <t>PITCHING</t>
  </si>
  <si>
    <t>HB</t>
  </si>
  <si>
    <t>PC</t>
  </si>
  <si>
    <t>2022 Totals</t>
  </si>
  <si>
    <t>Braden Kessel</t>
  </si>
  <si>
    <t>PB</t>
  </si>
  <si>
    <t>Opp CS</t>
  </si>
  <si>
    <t>Mac Wilkens</t>
  </si>
  <si>
    <t>Braden Kessell</t>
  </si>
  <si>
    <t>Mac Wilkins</t>
  </si>
  <si>
    <t>Joe Niederschmidt</t>
  </si>
  <si>
    <t>Grady Hartman</t>
  </si>
  <si>
    <t>SLG PCT</t>
  </si>
  <si>
    <t>Pitching</t>
  </si>
  <si>
    <t>Cole Rambler</t>
  </si>
  <si>
    <t>Eric Anderdon</t>
  </si>
  <si>
    <t>Eric Andersson</t>
  </si>
  <si>
    <t>Eric Anderson</t>
  </si>
  <si>
    <t>Creekside</t>
  </si>
  <si>
    <t>1-1</t>
  </si>
  <si>
    <t>Fletcher</t>
  </si>
  <si>
    <t>1-2</t>
  </si>
  <si>
    <t>Thomas DeGoey</t>
  </si>
  <si>
    <t>TOTALS</t>
  </si>
  <si>
    <t>St. Joseph Academy</t>
  </si>
  <si>
    <t>1-3</t>
  </si>
  <si>
    <t>St Joseph Academy</t>
  </si>
  <si>
    <t>Menendez</t>
  </si>
  <si>
    <t>2-3</t>
  </si>
  <si>
    <t>Avery Rexroad</t>
  </si>
  <si>
    <t>Menenedez</t>
  </si>
  <si>
    <t>Tocoi Creek</t>
  </si>
  <si>
    <t>3-3</t>
  </si>
  <si>
    <t>Bartram Trail</t>
  </si>
  <si>
    <t>3-4</t>
  </si>
  <si>
    <t>Martin County</t>
  </si>
  <si>
    <t>3-5</t>
  </si>
  <si>
    <t>The First Academu</t>
  </si>
  <si>
    <t>3-6</t>
  </si>
  <si>
    <t>The First Academy</t>
  </si>
  <si>
    <t>2022Pitching Stats</t>
  </si>
  <si>
    <t xml:space="preserve">Winter Springs </t>
  </si>
  <si>
    <t>4-6</t>
  </si>
  <si>
    <t>Winter Springss</t>
  </si>
  <si>
    <t>Winter Springs</t>
  </si>
  <si>
    <t>Timber Creek</t>
  </si>
  <si>
    <t xml:space="preserve">Timber Creek </t>
  </si>
  <si>
    <t>5-6</t>
  </si>
  <si>
    <t>St. Augustine</t>
  </si>
  <si>
    <t>6-6</t>
  </si>
  <si>
    <t>A. O'Hara</t>
  </si>
  <si>
    <t>Austin O'Hara</t>
  </si>
  <si>
    <t>Valdosta Lowndes</t>
  </si>
  <si>
    <t>6-7</t>
  </si>
  <si>
    <t>Atlantic Coast</t>
  </si>
  <si>
    <t>6-8</t>
  </si>
  <si>
    <t>Trinity Christian</t>
  </si>
  <si>
    <t>Mandarin</t>
  </si>
  <si>
    <t>First Coast</t>
  </si>
  <si>
    <t>6-9</t>
  </si>
  <si>
    <t>6-10</t>
  </si>
  <si>
    <t>6-11</t>
  </si>
  <si>
    <t>Nease</t>
  </si>
  <si>
    <t>6-12</t>
  </si>
  <si>
    <t>Neaase</t>
  </si>
  <si>
    <t>Fleming Island</t>
  </si>
  <si>
    <t>6-13</t>
  </si>
  <si>
    <t>Episcopal</t>
  </si>
  <si>
    <t>6-14</t>
  </si>
  <si>
    <t>Bishop Kenny</t>
  </si>
  <si>
    <t>6-15</t>
  </si>
  <si>
    <t>Clay</t>
  </si>
  <si>
    <t>6-16</t>
  </si>
  <si>
    <t>Bolles</t>
  </si>
  <si>
    <t>7-16</t>
  </si>
  <si>
    <t>Providence</t>
  </si>
  <si>
    <t>7-17</t>
  </si>
  <si>
    <t>Jack Brady</t>
  </si>
  <si>
    <t>Orange Park</t>
  </si>
  <si>
    <t>8-17</t>
  </si>
  <si>
    <t>R. Patel</t>
  </si>
  <si>
    <t>R Patel</t>
  </si>
  <si>
    <t>9-17</t>
  </si>
  <si>
    <t>9-18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</si>
</sst>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.000"/>
    <numFmt numFmtId="165" formatCode="0.000"/>
    <numFmt numFmtId="166" formatCode=".00"/>
    <numFmt numFmtId="167" formatCode="#\ #/#"/>
    <numFmt numFmtId="168" formatCode="0.0"/>
  </numFmts>
  <fonts count="15" x14ac:knownFonts="1">
    <font>
      <sz val="12"/>
      <color theme="1"/>
      <name val="Calibri"/>
      <family val="2"/>
      <scheme val="minor"/>
    </font>
    <font>
      <sz val="9"/>
      <color indexed="8"/>
      <name val="Geneva"/>
      <family val="2"/>
    </font>
    <font>
      <sz val="16"/>
      <color indexed="8"/>
      <name val="Geneva"/>
      <family val="2"/>
    </font>
    <font>
      <u/>
      <sz val="12"/>
      <color indexed="8"/>
      <name val="Geneva"/>
      <family val="2"/>
    </font>
    <font>
      <sz val="10"/>
      <color indexed="8"/>
      <name val="Geneva"/>
      <family val="2"/>
    </font>
    <font>
      <sz val="11"/>
      <color indexed="8"/>
      <name val="Geneva"/>
      <family val="2"/>
    </font>
    <font>
      <sz val="12"/>
      <color indexed="8"/>
      <name val="Geneva"/>
      <family val="2"/>
    </font>
    <font>
      <sz val="10"/>
      <color rgb="FF000000"/>
      <name val="Geneva"/>
      <family val="2"/>
    </font>
    <font>
      <sz val="9"/>
      <color rgb="FF000000"/>
      <name val="Geneva"/>
      <family val="2"/>
    </font>
    <font>
      <sz val="12"/>
      <color rgb="FF000000"/>
      <name val="Geneva"/>
      <family val="2"/>
    </font>
    <font>
      <sz val="13"/>
      <color indexed="8"/>
      <name val="Geneva"/>
      <family val="2"/>
    </font>
    <font>
      <sz val="11"/>
      <color rgb="FF000000"/>
      <name val="Geneva"/>
      <family val="2"/>
    </font>
    <font>
      <u/>
      <sz val="16"/>
      <color indexed="8"/>
      <name val="Geneva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hair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medium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hair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medium">
        <color indexed="12"/>
      </left>
      <right style="thin">
        <color indexed="12"/>
      </right>
      <top/>
      <bottom style="hair">
        <color indexed="12"/>
      </bottom>
      <diagonal/>
    </border>
    <border>
      <left style="medium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8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13"/>
      </bottom>
      <diagonal/>
    </border>
    <border>
      <left style="thin">
        <color indexed="12"/>
      </left>
      <right style="thin">
        <color indexed="12"/>
      </right>
      <top style="thick">
        <color indexed="13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/>
      <bottom/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theme="1" tint="0.2499465926084170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theme="1" tint="0.24994659260841701"/>
      </bottom>
      <diagonal/>
    </border>
    <border>
      <left/>
      <right style="thin">
        <color indexed="12"/>
      </right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/>
      <right style="thin">
        <color rgb="FFAAAAAA"/>
      </right>
      <top/>
      <bottom style="thin">
        <color rgb="FF000000"/>
      </bottom>
      <diagonal/>
    </border>
    <border>
      <left/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AAAAAA"/>
      </left>
      <right style="thin">
        <color rgb="FFAAAAAA"/>
      </right>
      <top/>
      <bottom/>
      <diagonal/>
    </border>
  </borders>
  <cellStyleXfs count="1">
    <xf numFmtId="0" fontId="0" fillId="0" borderId="0"/>
  </cellStyleXfs>
  <cellXfs count="238">
    <xf numFmtId="0" fontId="0" fillId="0" borderId="0" xfId="0"/>
    <xf numFmtId="1" fontId="1" fillId="0" borderId="1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" fillId="0" borderId="12" xfId="0" applyNumberFormat="1" applyFont="1" applyBorder="1" applyAlignment="1">
      <alignment horizontal="left"/>
    </xf>
    <xf numFmtId="1" fontId="1" fillId="0" borderId="12" xfId="0" applyNumberFormat="1" applyFont="1" applyBorder="1" applyAlignment="1">
      <alignment horizontal="left"/>
    </xf>
    <xf numFmtId="1" fontId="1" fillId="0" borderId="13" xfId="0" applyNumberFormat="1" applyFont="1" applyBorder="1" applyAlignment="1">
      <alignment horizontal="left"/>
    </xf>
    <xf numFmtId="164" fontId="1" fillId="0" borderId="8" xfId="0" applyNumberFormat="1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164" fontId="1" fillId="0" borderId="15" xfId="0" applyNumberFormat="1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0" fontId="4" fillId="0" borderId="19" xfId="0" applyFont="1" applyBorder="1"/>
    <xf numFmtId="0" fontId="4" fillId="0" borderId="20" xfId="0" applyFont="1" applyBorder="1"/>
    <xf numFmtId="165" fontId="4" fillId="0" borderId="1" xfId="0" applyNumberFormat="1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left"/>
    </xf>
    <xf numFmtId="165" fontId="4" fillId="0" borderId="23" xfId="0" applyNumberFormat="1" applyFont="1" applyBorder="1" applyAlignment="1">
      <alignment horizontal="left"/>
    </xf>
    <xf numFmtId="165" fontId="4" fillId="0" borderId="6" xfId="0" applyNumberFormat="1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5" fillId="0" borderId="5" xfId="0" applyFont="1" applyBorder="1"/>
    <xf numFmtId="0" fontId="5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2" fontId="1" fillId="0" borderId="17" xfId="0" applyNumberFormat="1" applyFont="1" applyBorder="1" applyAlignment="1">
      <alignment horizontal="left"/>
    </xf>
    <xf numFmtId="1" fontId="1" fillId="0" borderId="15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left"/>
    </xf>
    <xf numFmtId="166" fontId="1" fillId="0" borderId="13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12" xfId="0" applyNumberFormat="1" applyFont="1" applyBorder="1" applyAlignment="1">
      <alignment horizontal="left"/>
    </xf>
    <xf numFmtId="167" fontId="1" fillId="0" borderId="15" xfId="0" applyNumberFormat="1" applyFont="1" applyBorder="1" applyAlignment="1">
      <alignment horizontal="left"/>
    </xf>
    <xf numFmtId="1" fontId="4" fillId="0" borderId="5" xfId="0" applyNumberFormat="1" applyFont="1" applyBorder="1"/>
    <xf numFmtId="1" fontId="4" fillId="0" borderId="1" xfId="0" applyNumberFormat="1" applyFont="1" applyBorder="1" applyAlignment="1">
      <alignment horizontal="left"/>
    </xf>
    <xf numFmtId="0" fontId="1" fillId="0" borderId="29" xfId="0" applyFont="1" applyBorder="1"/>
    <xf numFmtId="0" fontId="1" fillId="0" borderId="30" xfId="0" applyFont="1" applyBorder="1" applyAlignment="1">
      <alignment horizontal="left"/>
    </xf>
    <xf numFmtId="1" fontId="1" fillId="0" borderId="30" xfId="0" applyNumberFormat="1" applyFont="1" applyBorder="1" applyAlignment="1">
      <alignment horizontal="left"/>
    </xf>
    <xf numFmtId="1" fontId="4" fillId="0" borderId="30" xfId="0" applyNumberFormat="1" applyFont="1" applyBorder="1" applyAlignment="1">
      <alignment horizontal="left"/>
    </xf>
    <xf numFmtId="1" fontId="4" fillId="0" borderId="12" xfId="0" applyNumberFormat="1" applyFont="1" applyBorder="1" applyAlignment="1">
      <alignment horizontal="left"/>
    </xf>
    <xf numFmtId="17" fontId="4" fillId="0" borderId="1" xfId="0" quotePrefix="1" applyNumberFormat="1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0" fillId="0" borderId="0" xfId="0" applyAlignment="1">
      <alignment horizontal="left"/>
    </xf>
    <xf numFmtId="16" fontId="4" fillId="0" borderId="1" xfId="0" quotePrefix="1" applyNumberFormat="1" applyFont="1" applyBorder="1" applyAlignment="1">
      <alignment horizontal="left"/>
    </xf>
    <xf numFmtId="0" fontId="4" fillId="0" borderId="13" xfId="0" quotePrefix="1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32" xfId="0" applyFont="1" applyBorder="1"/>
    <xf numFmtId="0" fontId="7" fillId="0" borderId="33" xfId="0" applyFont="1" applyBorder="1"/>
    <xf numFmtId="1" fontId="7" fillId="0" borderId="34" xfId="0" applyNumberFormat="1" applyFont="1" applyBorder="1" applyAlignment="1">
      <alignment horizontal="left"/>
    </xf>
    <xf numFmtId="0" fontId="4" fillId="0" borderId="1" xfId="0" applyFont="1" applyBorder="1"/>
    <xf numFmtId="0" fontId="7" fillId="0" borderId="0" xfId="0" applyFont="1"/>
    <xf numFmtId="0" fontId="7" fillId="0" borderId="35" xfId="0" applyFont="1" applyBorder="1" applyAlignment="1">
      <alignment horizontal="left"/>
    </xf>
    <xf numFmtId="0" fontId="4" fillId="0" borderId="12" xfId="0" applyFont="1" applyBorder="1"/>
    <xf numFmtId="0" fontId="4" fillId="0" borderId="13" xfId="0" applyFont="1" applyBorder="1"/>
    <xf numFmtId="1" fontId="4" fillId="0" borderId="13" xfId="0" applyNumberFormat="1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167" fontId="1" fillId="0" borderId="1" xfId="0" applyNumberFormat="1" applyFont="1" applyBorder="1" applyAlignment="1">
      <alignment horizontal="left"/>
    </xf>
    <xf numFmtId="167" fontId="1" fillId="0" borderId="8" xfId="0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0" fontId="8" fillId="0" borderId="34" xfId="0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6" xfId="0" applyFont="1" applyBorder="1" applyAlignment="1">
      <alignment horizontal="left" wrapText="1"/>
    </xf>
    <xf numFmtId="0" fontId="7" fillId="0" borderId="36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7" fillId="0" borderId="35" xfId="0" applyFont="1" applyBorder="1"/>
    <xf numFmtId="0" fontId="7" fillId="0" borderId="38" xfId="0" applyFont="1" applyBorder="1"/>
    <xf numFmtId="0" fontId="7" fillId="0" borderId="40" xfId="0" applyFont="1" applyBorder="1"/>
    <xf numFmtId="0" fontId="7" fillId="0" borderId="41" xfId="0" applyFont="1" applyBorder="1" applyAlignment="1">
      <alignment horizontal="left"/>
    </xf>
    <xf numFmtId="1" fontId="8" fillId="0" borderId="42" xfId="0" applyNumberFormat="1" applyFont="1" applyBorder="1"/>
    <xf numFmtId="1" fontId="8" fillId="0" borderId="43" xfId="0" applyNumberFormat="1" applyFont="1" applyBorder="1" applyAlignment="1">
      <alignment horizontal="left"/>
    </xf>
    <xf numFmtId="164" fontId="8" fillId="0" borderId="43" xfId="0" applyNumberFormat="1" applyFont="1" applyBorder="1" applyAlignment="1">
      <alignment horizontal="left"/>
    </xf>
    <xf numFmtId="1" fontId="7" fillId="0" borderId="43" xfId="0" applyNumberFormat="1" applyFont="1" applyBorder="1" applyAlignment="1">
      <alignment horizontal="left"/>
    </xf>
    <xf numFmtId="0" fontId="8" fillId="0" borderId="38" xfId="0" applyFont="1" applyBorder="1"/>
    <xf numFmtId="0" fontId="8" fillId="0" borderId="37" xfId="0" applyFont="1" applyBorder="1" applyAlignment="1">
      <alignment horizontal="left"/>
    </xf>
    <xf numFmtId="1" fontId="8" fillId="0" borderId="38" xfId="0" applyNumberFormat="1" applyFont="1" applyBorder="1"/>
    <xf numFmtId="1" fontId="8" fillId="0" borderId="37" xfId="0" applyNumberFormat="1" applyFont="1" applyBorder="1" applyAlignment="1">
      <alignment horizontal="left"/>
    </xf>
    <xf numFmtId="1" fontId="9" fillId="0" borderId="38" xfId="0" applyNumberFormat="1" applyFont="1" applyBorder="1" applyAlignment="1">
      <alignment horizontal="center"/>
    </xf>
    <xf numFmtId="1" fontId="9" fillId="0" borderId="37" xfId="0" applyNumberFormat="1" applyFont="1" applyBorder="1" applyAlignment="1">
      <alignment horizontal="left"/>
    </xf>
    <xf numFmtId="0" fontId="8" fillId="0" borderId="42" xfId="0" applyFont="1" applyBorder="1"/>
    <xf numFmtId="0" fontId="8" fillId="0" borderId="43" xfId="0" applyFont="1" applyBorder="1" applyAlignment="1">
      <alignment horizontal="left"/>
    </xf>
    <xf numFmtId="167" fontId="8" fillId="0" borderId="37" xfId="0" applyNumberFormat="1" applyFont="1" applyBorder="1" applyAlignment="1">
      <alignment horizontal="left"/>
    </xf>
    <xf numFmtId="2" fontId="8" fillId="0" borderId="37" xfId="0" applyNumberFormat="1" applyFont="1" applyBorder="1" applyAlignment="1">
      <alignment horizontal="left"/>
    </xf>
    <xf numFmtId="168" fontId="8" fillId="0" borderId="37" xfId="0" applyNumberFormat="1" applyFont="1" applyBorder="1" applyAlignment="1">
      <alignment horizontal="left"/>
    </xf>
    <xf numFmtId="1" fontId="8" fillId="0" borderId="37" xfId="0" applyNumberFormat="1" applyFont="1" applyBorder="1"/>
    <xf numFmtId="1" fontId="8" fillId="0" borderId="44" xfId="0" applyNumberFormat="1" applyFont="1" applyBorder="1" applyAlignment="1">
      <alignment horizontal="left"/>
    </xf>
    <xf numFmtId="167" fontId="8" fillId="0" borderId="44" xfId="0" applyNumberFormat="1" applyFont="1" applyBorder="1" applyAlignment="1">
      <alignment horizontal="left"/>
    </xf>
    <xf numFmtId="168" fontId="8" fillId="0" borderId="44" xfId="0" applyNumberFormat="1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4" fillId="0" borderId="8" xfId="0" applyFont="1" applyBorder="1" applyAlignment="1">
      <alignment horizontal="left"/>
    </xf>
    <xf numFmtId="1" fontId="1" fillId="0" borderId="15" xfId="0" applyNumberFormat="1" applyFont="1" applyBorder="1" applyAlignment="1">
      <alignment horizontal="center"/>
    </xf>
    <xf numFmtId="2" fontId="1" fillId="0" borderId="15" xfId="0" applyNumberFormat="1" applyFont="1" applyBorder="1"/>
    <xf numFmtId="1" fontId="1" fillId="0" borderId="15" xfId="0" applyNumberFormat="1" applyFont="1" applyBorder="1"/>
    <xf numFmtId="0" fontId="4" fillId="0" borderId="15" xfId="0" applyFont="1" applyBorder="1"/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4" fillId="0" borderId="1" xfId="0" applyNumberFormat="1" applyFont="1" applyBorder="1"/>
    <xf numFmtId="0" fontId="7" fillId="0" borderId="45" xfId="0" applyFont="1" applyBorder="1"/>
    <xf numFmtId="1" fontId="1" fillId="0" borderId="8" xfId="0" applyNumberFormat="1" applyFont="1" applyBorder="1" applyAlignment="1">
      <alignment horizontal="center"/>
    </xf>
    <xf numFmtId="1" fontId="1" fillId="0" borderId="8" xfId="0" applyNumberFormat="1" applyFont="1" applyBorder="1"/>
    <xf numFmtId="1" fontId="4" fillId="0" borderId="8" xfId="0" applyNumberFormat="1" applyFont="1" applyBorder="1"/>
    <xf numFmtId="0" fontId="1" fillId="0" borderId="15" xfId="0" applyFont="1" applyBorder="1"/>
    <xf numFmtId="1" fontId="6" fillId="0" borderId="1" xfId="0" applyNumberFormat="1" applyFont="1" applyBorder="1" applyAlignment="1">
      <alignment horizontal="center"/>
    </xf>
    <xf numFmtId="0" fontId="1" fillId="0" borderId="1" xfId="0" applyFont="1" applyBorder="1"/>
    <xf numFmtId="168" fontId="1" fillId="0" borderId="1" xfId="0" applyNumberFormat="1" applyFont="1" applyBorder="1" applyAlignment="1">
      <alignment horizontal="left"/>
    </xf>
    <xf numFmtId="167" fontId="1" fillId="0" borderId="13" xfId="0" applyNumberFormat="1" applyFont="1" applyBorder="1" applyAlignment="1">
      <alignment horizontal="left"/>
    </xf>
    <xf numFmtId="168" fontId="1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" fontId="1" fillId="0" borderId="46" xfId="0" applyNumberFormat="1" applyFont="1" applyBorder="1" applyAlignment="1">
      <alignment horizontal="left"/>
    </xf>
    <xf numFmtId="167" fontId="1" fillId="0" borderId="46" xfId="0" applyNumberFormat="1" applyFont="1" applyBorder="1" applyAlignment="1">
      <alignment horizontal="left"/>
    </xf>
    <xf numFmtId="168" fontId="1" fillId="0" borderId="46" xfId="0" applyNumberFormat="1" applyFont="1" applyBorder="1" applyAlignment="1">
      <alignment horizontal="left"/>
    </xf>
    <xf numFmtId="2" fontId="1" fillId="0" borderId="46" xfId="0" applyNumberFormat="1" applyFont="1" applyBorder="1" applyAlignment="1">
      <alignment horizontal="left"/>
    </xf>
    <xf numFmtId="164" fontId="8" fillId="0" borderId="32" xfId="0" applyNumberFormat="1" applyFont="1" applyBorder="1" applyAlignment="1">
      <alignment horizontal="left"/>
    </xf>
    <xf numFmtId="166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47" xfId="0" applyFont="1" applyBorder="1" applyAlignment="1">
      <alignment horizontal="left"/>
    </xf>
    <xf numFmtId="0" fontId="7" fillId="0" borderId="48" xfId="0" applyFont="1" applyBorder="1" applyAlignment="1">
      <alignment horizontal="left"/>
    </xf>
    <xf numFmtId="0" fontId="10" fillId="0" borderId="1" xfId="0" applyFont="1" applyBorder="1"/>
    <xf numFmtId="1" fontId="4" fillId="0" borderId="46" xfId="0" applyNumberFormat="1" applyFont="1" applyBorder="1" applyAlignment="1">
      <alignment horizontal="left"/>
    </xf>
    <xf numFmtId="2" fontId="4" fillId="0" borderId="15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7" fillId="0" borderId="48" xfId="0" applyFont="1" applyBorder="1"/>
    <xf numFmtId="1" fontId="11" fillId="0" borderId="0" xfId="0" applyNumberFormat="1" applyFont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1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12" fillId="0" borderId="5" xfId="0" applyFont="1" applyBorder="1"/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5" xfId="0" applyFont="1" applyBorder="1"/>
    <xf numFmtId="2" fontId="2" fillId="0" borderId="1" xfId="0" applyNumberFormat="1" applyFont="1" applyBorder="1" applyAlignment="1">
      <alignment horizontal="left"/>
    </xf>
    <xf numFmtId="1" fontId="2" fillId="0" borderId="27" xfId="0" applyNumberFormat="1" applyFont="1" applyBorder="1" applyAlignment="1">
      <alignment horizontal="left"/>
    </xf>
    <xf numFmtId="0" fontId="2" fillId="0" borderId="0" xfId="0" applyFont="1"/>
    <xf numFmtId="2" fontId="2" fillId="0" borderId="27" xfId="0" applyNumberFormat="1" applyFont="1" applyBorder="1" applyAlignment="1">
      <alignment horizontal="left"/>
    </xf>
    <xf numFmtId="166" fontId="2" fillId="0" borderId="27" xfId="0" applyNumberFormat="1" applyFont="1" applyBorder="1" applyAlignment="1">
      <alignment horizontal="left"/>
    </xf>
    <xf numFmtId="1" fontId="2" fillId="0" borderId="12" xfId="0" applyNumberFormat="1" applyFont="1" applyBorder="1" applyAlignment="1">
      <alignment horizontal="left"/>
    </xf>
    <xf numFmtId="2" fontId="2" fillId="0" borderId="12" xfId="0" applyNumberFormat="1" applyFont="1" applyBorder="1" applyAlignment="1">
      <alignment horizontal="left"/>
    </xf>
    <xf numFmtId="166" fontId="2" fillId="0" borderId="12" xfId="0" applyNumberFormat="1" applyFont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2" fontId="2" fillId="0" borderId="8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0" fontId="2" fillId="0" borderId="28" xfId="0" applyFont="1" applyBorder="1"/>
    <xf numFmtId="1" fontId="2" fillId="0" borderId="17" xfId="0" applyNumberFormat="1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2" fillId="0" borderId="20" xfId="0" applyFont="1" applyBorder="1"/>
    <xf numFmtId="1" fontId="2" fillId="0" borderId="15" xfId="0" applyNumberFormat="1" applyFont="1" applyBorder="1" applyAlignment="1">
      <alignment horizontal="left"/>
    </xf>
    <xf numFmtId="2" fontId="2" fillId="0" borderId="15" xfId="0" applyNumberFormat="1" applyFont="1" applyBorder="1" applyAlignment="1">
      <alignment horizontal="left"/>
    </xf>
    <xf numFmtId="1" fontId="2" fillId="0" borderId="5" xfId="0" applyNumberFormat="1" applyFont="1" applyBorder="1"/>
    <xf numFmtId="167" fontId="2" fillId="0" borderId="1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/>
    </xf>
    <xf numFmtId="0" fontId="4" fillId="0" borderId="11" xfId="0" applyFont="1" applyBorder="1"/>
    <xf numFmtId="164" fontId="4" fillId="0" borderId="12" xfId="0" applyNumberFormat="1" applyFont="1" applyBorder="1" applyAlignment="1">
      <alignment horizontal="left"/>
    </xf>
    <xf numFmtId="164" fontId="4" fillId="0" borderId="8" xfId="0" applyNumberFormat="1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left"/>
    </xf>
    <xf numFmtId="0" fontId="4" fillId="0" borderId="7" xfId="0" applyFont="1" applyBorder="1"/>
    <xf numFmtId="0" fontId="4" fillId="0" borderId="14" xfId="0" applyFont="1" applyBorder="1"/>
    <xf numFmtId="164" fontId="4" fillId="0" borderId="15" xfId="0" applyNumberFormat="1" applyFont="1" applyBorder="1" applyAlignment="1">
      <alignment horizontal="left"/>
    </xf>
    <xf numFmtId="164" fontId="4" fillId="0" borderId="16" xfId="0" applyNumberFormat="1" applyFont="1" applyBorder="1" applyAlignment="1">
      <alignment horizontal="left"/>
    </xf>
    <xf numFmtId="164" fontId="4" fillId="0" borderId="13" xfId="0" applyNumberFormat="1" applyFont="1" applyBorder="1" applyAlignment="1">
      <alignment horizontal="left"/>
    </xf>
    <xf numFmtId="164" fontId="4" fillId="0" borderId="17" xfId="0" applyNumberFormat="1" applyFont="1" applyBorder="1" applyAlignment="1">
      <alignment horizontal="left"/>
    </xf>
    <xf numFmtId="164" fontId="4" fillId="0" borderId="18" xfId="0" applyNumberFormat="1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164" fontId="4" fillId="0" borderId="21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13" fillId="0" borderId="0" xfId="0" applyFont="1" applyAlignment="1">
      <alignment vertical="top" wrapText="1"/>
    </xf>
    <xf numFmtId="1" fontId="6" fillId="0" borderId="5" xfId="0" applyNumberFormat="1" applyFont="1" applyBorder="1"/>
    <xf numFmtId="0" fontId="6" fillId="0" borderId="26" xfId="0" applyFont="1" applyBorder="1" applyAlignment="1">
      <alignment horizontal="left"/>
    </xf>
    <xf numFmtId="1" fontId="6" fillId="0" borderId="13" xfId="0" applyNumberFormat="1" applyFont="1" applyBorder="1" applyAlignment="1">
      <alignment horizontal="left"/>
    </xf>
    <xf numFmtId="2" fontId="6" fillId="0" borderId="15" xfId="0" applyNumberFormat="1" applyFont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2" fontId="6" fillId="0" borderId="12" xfId="0" applyNumberFormat="1" applyFont="1" applyBorder="1" applyAlignment="1">
      <alignment horizontal="left"/>
    </xf>
    <xf numFmtId="12" fontId="6" fillId="0" borderId="1" xfId="0" quotePrefix="1" applyNumberFormat="1" applyFont="1" applyBorder="1" applyAlignment="1">
      <alignment horizontal="left"/>
    </xf>
    <xf numFmtId="0" fontId="6" fillId="0" borderId="5" xfId="0" applyFont="1" applyBorder="1"/>
    <xf numFmtId="12" fontId="6" fillId="0" borderId="1" xfId="0" applyNumberFormat="1" applyFont="1" applyBorder="1" applyAlignment="1">
      <alignment horizontal="left"/>
    </xf>
    <xf numFmtId="0" fontId="6" fillId="0" borderId="7" xfId="0" applyFont="1" applyBorder="1"/>
    <xf numFmtId="1" fontId="6" fillId="0" borderId="8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2" fontId="6" fillId="0" borderId="8" xfId="0" applyNumberFormat="1" applyFont="1" applyBorder="1" applyAlignment="1">
      <alignment horizontal="left"/>
    </xf>
    <xf numFmtId="2" fontId="6" fillId="0" borderId="8" xfId="0" applyNumberFormat="1" applyFont="1" applyBorder="1" applyAlignment="1">
      <alignment horizontal="left"/>
    </xf>
    <xf numFmtId="1" fontId="6" fillId="0" borderId="14" xfId="0" applyNumberFormat="1" applyFont="1" applyBorder="1"/>
    <xf numFmtId="167" fontId="6" fillId="0" borderId="15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left"/>
    </xf>
    <xf numFmtId="1" fontId="1" fillId="0" borderId="31" xfId="0" applyNumberFormat="1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166" fontId="2" fillId="0" borderId="8" xfId="0" applyNumberFormat="1" applyFont="1" applyBorder="1" applyAlignment="1">
      <alignment horizontal="left"/>
    </xf>
    <xf numFmtId="0" fontId="7" fillId="0" borderId="49" xfId="0" applyFont="1" applyBorder="1"/>
    <xf numFmtId="167" fontId="1" fillId="0" borderId="12" xfId="0" applyNumberFormat="1" applyFont="1" applyBorder="1" applyAlignment="1">
      <alignment horizontal="left"/>
    </xf>
    <xf numFmtId="1" fontId="8" fillId="0" borderId="41" xfId="0" applyNumberFormat="1" applyFont="1" applyBorder="1" applyAlignment="1">
      <alignment horizontal="left"/>
    </xf>
    <xf numFmtId="167" fontId="8" fillId="0" borderId="41" xfId="0" applyNumberFormat="1" applyFont="1" applyBorder="1" applyAlignment="1">
      <alignment horizontal="left"/>
    </xf>
    <xf numFmtId="168" fontId="8" fillId="0" borderId="41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" fontId="4" fillId="0" borderId="1" xfId="0" applyNumberFormat="1" applyFont="1" applyBorder="1"/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moyes/Documents/baseball%20folder/Ponte%20Vedra/2021/Ponte%20Vedra%202021%20Sta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Sheet1"/>
      <sheetName val="CoePerry"/>
      <sheetName val="MastroMazella"/>
      <sheetName val="HoagYesensky"/>
      <sheetName val="GunnellRohloff"/>
      <sheetName val="HobanRexrode"/>
      <sheetName val="DeMaioMitchell"/>
      <sheetName val="HynesHall"/>
      <sheetName val="Gabet"/>
      <sheetName val="Bernstein"/>
      <sheetName val="Catchers"/>
      <sheetName val="Griesemer"/>
      <sheetName val="UdellEidem"/>
      <sheetName val="WilesNoe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7656B-C588-AB4B-8420-B1648A4B3C2A}">
  <sheetPr>
    <pageSetUpPr fitToPage="1"/>
  </sheetPr>
  <dimension ref="A1:X100"/>
  <sheetViews>
    <sheetView tabSelected="1" workbookViewId="0">
      <selection activeCell="F14" sqref="F14"/>
    </sheetView>
  </sheetViews>
  <sheetFormatPr baseColWidth="10" defaultRowHeight="16" x14ac:dyDescent="0.2"/>
  <cols>
    <col min="1" max="1" width="21.1640625" customWidth="1"/>
    <col min="2" max="3" width="5.5" customWidth="1"/>
    <col min="4" max="4" width="5.6640625" customWidth="1"/>
    <col min="5" max="5" width="4.83203125" customWidth="1"/>
    <col min="6" max="6" width="10.1640625" customWidth="1"/>
    <col min="7" max="7" width="7" bestFit="1" customWidth="1"/>
    <col min="8" max="8" width="7.83203125" customWidth="1"/>
    <col min="9" max="10" width="7" bestFit="1" customWidth="1"/>
    <col min="11" max="12" width="5.6640625" bestFit="1" customWidth="1"/>
    <col min="13" max="13" width="7" bestFit="1" customWidth="1"/>
    <col min="14" max="14" width="9.6640625" bestFit="1" customWidth="1"/>
    <col min="15" max="15" width="8.33203125" customWidth="1"/>
    <col min="16" max="16" width="9" customWidth="1"/>
    <col min="17" max="17" width="6.5" customWidth="1"/>
    <col min="18" max="20" width="4.6640625" bestFit="1" customWidth="1"/>
    <col min="21" max="22" width="5.83203125" bestFit="1" customWidth="1"/>
    <col min="23" max="24" width="7.5" bestFit="1" customWidth="1"/>
  </cols>
  <sheetData>
    <row r="1" spans="1:24" ht="17" thickBot="1" x14ac:dyDescent="0.25"/>
    <row r="2" spans="1:24" ht="21" x14ac:dyDescent="0.25">
      <c r="A2" s="229" t="s">
        <v>86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"/>
    </row>
    <row r="3" spans="1:24" x14ac:dyDescent="0.2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5"/>
      <c r="T3" s="5"/>
      <c r="U3" s="5"/>
      <c r="V3" s="5"/>
      <c r="W3" s="5"/>
      <c r="X3" s="6"/>
    </row>
    <row r="4" spans="1:24" ht="30" x14ac:dyDescent="0.2">
      <c r="A4" s="180" t="s">
        <v>1</v>
      </c>
      <c r="B4" s="110" t="s">
        <v>2</v>
      </c>
      <c r="C4" s="110" t="s">
        <v>3</v>
      </c>
      <c r="D4" s="110" t="s">
        <v>4</v>
      </c>
      <c r="E4" s="110" t="s">
        <v>5</v>
      </c>
      <c r="F4" s="110" t="s">
        <v>6</v>
      </c>
      <c r="G4" s="110" t="s">
        <v>7</v>
      </c>
      <c r="H4" s="110" t="s">
        <v>8</v>
      </c>
      <c r="I4" s="110" t="s">
        <v>9</v>
      </c>
      <c r="J4" s="110" t="s">
        <v>10</v>
      </c>
      <c r="K4" s="110" t="s">
        <v>11</v>
      </c>
      <c r="L4" s="110" t="s">
        <v>12</v>
      </c>
      <c r="M4" s="110" t="s">
        <v>13</v>
      </c>
      <c r="N4" s="110" t="s">
        <v>14</v>
      </c>
      <c r="O4" s="110" t="s">
        <v>15</v>
      </c>
      <c r="P4" s="110" t="s">
        <v>16</v>
      </c>
      <c r="Q4" s="110" t="s">
        <v>17</v>
      </c>
      <c r="R4" s="110" t="s">
        <v>18</v>
      </c>
      <c r="S4" s="110" t="s">
        <v>19</v>
      </c>
      <c r="T4" s="110" t="s">
        <v>20</v>
      </c>
      <c r="U4" s="110" t="s">
        <v>21</v>
      </c>
      <c r="V4" s="110" t="s">
        <v>22</v>
      </c>
      <c r="W4" s="181" t="s">
        <v>23</v>
      </c>
      <c r="X4" s="182" t="s">
        <v>24</v>
      </c>
    </row>
    <row r="5" spans="1:24" x14ac:dyDescent="0.2">
      <c r="A5" s="18" t="s">
        <v>142</v>
      </c>
      <c r="B5" s="5">
        <f>Catchers!B83</f>
        <v>2</v>
      </c>
      <c r="C5" s="5">
        <f>Catchers!C83</f>
        <v>0</v>
      </c>
      <c r="D5" s="5">
        <f>Catchers!D83</f>
        <v>1</v>
      </c>
      <c r="E5" s="5">
        <f>Catchers!E83</f>
        <v>0</v>
      </c>
      <c r="F5" s="5">
        <f>Catchers!F83</f>
        <v>0</v>
      </c>
      <c r="G5" s="5">
        <f>Catchers!G83</f>
        <v>0</v>
      </c>
      <c r="H5" s="5">
        <f>Catchers!H83</f>
        <v>2</v>
      </c>
      <c r="I5" s="5">
        <f>Catchers!I83</f>
        <v>0</v>
      </c>
      <c r="J5" s="5">
        <f>Catchers!J83</f>
        <v>1</v>
      </c>
      <c r="K5" s="5">
        <f>Catchers!K83</f>
        <v>0</v>
      </c>
      <c r="L5" s="5">
        <f>Catchers!L83</f>
        <v>0</v>
      </c>
      <c r="M5" s="5">
        <f>Catchers!M83</f>
        <v>0</v>
      </c>
      <c r="N5" s="5">
        <f>Catchers!N83</f>
        <v>0</v>
      </c>
      <c r="O5" s="183">
        <f>Catchers!O83</f>
        <v>0.66666666666666663</v>
      </c>
      <c r="P5" s="183">
        <f>Catchers!P83</f>
        <v>0.5</v>
      </c>
      <c r="Q5" s="183">
        <f>Catchers!Q83</f>
        <v>0.5</v>
      </c>
      <c r="R5" s="5">
        <f>Catchers!R83</f>
        <v>0</v>
      </c>
      <c r="S5" s="5">
        <f>Catchers!S83</f>
        <v>0</v>
      </c>
      <c r="T5" s="5">
        <f>Catchers!T83</f>
        <v>0</v>
      </c>
      <c r="U5" s="5">
        <f>Catchers!U83</f>
        <v>0</v>
      </c>
      <c r="V5" s="5">
        <f>Catchers!V83</f>
        <v>0</v>
      </c>
      <c r="W5" s="5" t="e">
        <f>Catchers!W83</f>
        <v>#DIV/0!</v>
      </c>
      <c r="X5" s="183">
        <f t="shared" ref="X5:X13" si="0">(D5-G5)/(B5-I5-G5+M5)</f>
        <v>0.5</v>
      </c>
    </row>
    <row r="6" spans="1:24" x14ac:dyDescent="0.2">
      <c r="A6" s="18" t="s">
        <v>25</v>
      </c>
      <c r="B6" s="46">
        <f>BernsteinRex!B30</f>
        <v>76</v>
      </c>
      <c r="C6" s="46">
        <f>BernsteinRex!C30</f>
        <v>21</v>
      </c>
      <c r="D6" s="46">
        <f>BernsteinRex!D30</f>
        <v>29</v>
      </c>
      <c r="E6" s="46">
        <f>BernsteinRex!E30</f>
        <v>4</v>
      </c>
      <c r="F6" s="46">
        <f>BernsteinRex!F30</f>
        <v>1</v>
      </c>
      <c r="G6" s="46">
        <f>BernsteinRex!G30</f>
        <v>0</v>
      </c>
      <c r="H6" s="46">
        <f>BernsteinRex!H30</f>
        <v>10</v>
      </c>
      <c r="I6" s="46">
        <f>BernsteinRex!I30</f>
        <v>7</v>
      </c>
      <c r="J6" s="46">
        <f>BernsteinRex!J30</f>
        <v>12</v>
      </c>
      <c r="K6" s="46">
        <f>BernsteinRex!K30</f>
        <v>4</v>
      </c>
      <c r="L6" s="46">
        <f>BernsteinRex!L30</f>
        <v>0</v>
      </c>
      <c r="M6" s="46">
        <f>BernsteinRex!M30</f>
        <v>2</v>
      </c>
      <c r="N6" s="46">
        <f>BernsteinRex!N30</f>
        <v>2</v>
      </c>
      <c r="O6" s="183">
        <f>BernsteinRex!O30</f>
        <v>0.5</v>
      </c>
      <c r="P6" s="183">
        <f>BernsteinRex!P30</f>
        <v>0.46052631578947367</v>
      </c>
      <c r="Q6" s="183">
        <f>BernsteinRex!Q30</f>
        <v>0.38157894736842107</v>
      </c>
      <c r="R6" s="46">
        <f>BernsteinRex!R30</f>
        <v>8</v>
      </c>
      <c r="S6" s="46">
        <f>BernsteinRex!S30</f>
        <v>0</v>
      </c>
      <c r="T6" s="46">
        <f>BernsteinRex!T30</f>
        <v>6</v>
      </c>
      <c r="U6" s="46">
        <f>BernsteinRex!U30</f>
        <v>41</v>
      </c>
      <c r="V6" s="46">
        <f>BernsteinRex!V30</f>
        <v>37</v>
      </c>
      <c r="W6" s="183">
        <f>BernsteinRex!W30</f>
        <v>0.9285714285714286</v>
      </c>
      <c r="X6" s="183">
        <f t="shared" si="0"/>
        <v>0.40845070422535212</v>
      </c>
    </row>
    <row r="7" spans="1:24" x14ac:dyDescent="0.2">
      <c r="A7" s="18" t="s">
        <v>105</v>
      </c>
      <c r="B7" s="46">
        <f>RambleAnderson!B30</f>
        <v>57</v>
      </c>
      <c r="C7" s="46">
        <f>RambleAnderson!C30</f>
        <v>8</v>
      </c>
      <c r="D7" s="46">
        <f>RambleAnderson!D30</f>
        <v>19</v>
      </c>
      <c r="E7" s="46">
        <f>RambleAnderson!E30</f>
        <v>2</v>
      </c>
      <c r="F7" s="46">
        <f>RambleAnderson!F30</f>
        <v>0</v>
      </c>
      <c r="G7" s="46">
        <f>RambleAnderson!G30</f>
        <v>0</v>
      </c>
      <c r="H7" s="46">
        <f>RambleAnderson!H30</f>
        <v>9</v>
      </c>
      <c r="I7" s="46">
        <f>RambleAnderson!I30</f>
        <v>12</v>
      </c>
      <c r="J7" s="46">
        <f>RambleAnderson!J30</f>
        <v>12</v>
      </c>
      <c r="K7" s="46">
        <f>RambleAnderson!K30</f>
        <v>2</v>
      </c>
      <c r="L7" s="46">
        <f>RambleAnderson!L30</f>
        <v>0</v>
      </c>
      <c r="M7" s="46">
        <f>RambleAnderson!M30</f>
        <v>1</v>
      </c>
      <c r="N7" s="46">
        <f>RambleAnderson!N30</f>
        <v>0</v>
      </c>
      <c r="O7" s="183">
        <f>RambleAnderson!O30</f>
        <v>0.45833333333333331</v>
      </c>
      <c r="P7" s="183">
        <f>RambleAnderson!P30</f>
        <v>0.36842105263157893</v>
      </c>
      <c r="Q7" s="183">
        <f>RambleAnderson!Q30</f>
        <v>0.33333333333333331</v>
      </c>
      <c r="R7" s="46">
        <f>RambleAnderson!R30</f>
        <v>6</v>
      </c>
      <c r="S7" s="46">
        <f>RambleAnderson!S30</f>
        <v>0</v>
      </c>
      <c r="T7" s="46">
        <f>RambleAnderson!T30</f>
        <v>7</v>
      </c>
      <c r="U7" s="46">
        <f>RambleAnderson!U30</f>
        <v>13</v>
      </c>
      <c r="V7" s="46">
        <f>RambleAnderson!V30</f>
        <v>41</v>
      </c>
      <c r="W7" s="183">
        <f>RambleAnderson!W30</f>
        <v>0.88524590163934425</v>
      </c>
      <c r="X7" s="183">
        <f t="shared" si="0"/>
        <v>0.41304347826086957</v>
      </c>
    </row>
    <row r="8" spans="1:24" x14ac:dyDescent="0.2">
      <c r="A8" s="18" t="s">
        <v>100</v>
      </c>
      <c r="B8" s="5">
        <f>Catchers!B65</f>
        <v>76</v>
      </c>
      <c r="C8" s="5">
        <f>Catchers!C65</f>
        <v>10</v>
      </c>
      <c r="D8" s="5">
        <f>Catchers!D65</f>
        <v>24</v>
      </c>
      <c r="E8" s="5">
        <f>Catchers!E65</f>
        <v>7</v>
      </c>
      <c r="F8" s="5">
        <f>Catchers!F65</f>
        <v>0</v>
      </c>
      <c r="G8" s="5">
        <f>Catchers!G65</f>
        <v>0</v>
      </c>
      <c r="H8" s="5">
        <f>Catchers!H65</f>
        <v>13</v>
      </c>
      <c r="I8" s="5">
        <f>Catchers!I65</f>
        <v>22</v>
      </c>
      <c r="J8" s="5">
        <f>Catchers!J65</f>
        <v>12</v>
      </c>
      <c r="K8" s="5">
        <f>Catchers!K65</f>
        <v>5</v>
      </c>
      <c r="L8" s="5">
        <f>Catchers!L65</f>
        <v>1</v>
      </c>
      <c r="M8" s="5">
        <f>Catchers!M65</f>
        <v>0</v>
      </c>
      <c r="N8" s="5">
        <f>Catchers!N65</f>
        <v>3</v>
      </c>
      <c r="O8" s="183">
        <f>Catchers!O65</f>
        <v>0.4731182795698925</v>
      </c>
      <c r="P8" s="183">
        <f>Catchers!P65</f>
        <v>0.40789473684210525</v>
      </c>
      <c r="Q8" s="183">
        <f>Catchers!Q65</f>
        <v>0.31578947368421051</v>
      </c>
      <c r="R8" s="5">
        <f>Catchers!R65</f>
        <v>3</v>
      </c>
      <c r="S8" s="5">
        <f>Catchers!S65</f>
        <v>1</v>
      </c>
      <c r="T8" s="5">
        <f>Catchers!T65</f>
        <v>8</v>
      </c>
      <c r="U8" s="5">
        <f>Catchers!U65</f>
        <v>18</v>
      </c>
      <c r="V8" s="5">
        <f>Catchers!V65</f>
        <v>161</v>
      </c>
      <c r="W8" s="183">
        <f>Catchers!W65</f>
        <v>0.95721925133689845</v>
      </c>
      <c r="X8" s="183">
        <f t="shared" si="0"/>
        <v>0.44444444444444442</v>
      </c>
    </row>
    <row r="9" spans="1:24" x14ac:dyDescent="0.2">
      <c r="A9" s="18" t="s">
        <v>101</v>
      </c>
      <c r="B9" s="5">
        <f>MastoNied!B72</f>
        <v>19</v>
      </c>
      <c r="C9" s="5">
        <f>MastoNied!C72</f>
        <v>3</v>
      </c>
      <c r="D9" s="5">
        <f>MastoNied!D72</f>
        <v>6</v>
      </c>
      <c r="E9" s="5">
        <f>MastoNied!E72</f>
        <v>0</v>
      </c>
      <c r="F9" s="5">
        <f>MastoNied!F72</f>
        <v>0</v>
      </c>
      <c r="G9" s="5">
        <f>MastoNied!G72</f>
        <v>0</v>
      </c>
      <c r="H9" s="5">
        <f>MastoNied!H72</f>
        <v>2</v>
      </c>
      <c r="I9" s="5">
        <f>MastoNied!I72</f>
        <v>5</v>
      </c>
      <c r="J9" s="5">
        <f>MastoNied!J72</f>
        <v>2</v>
      </c>
      <c r="K9" s="5">
        <f>MastoNied!K72</f>
        <v>2</v>
      </c>
      <c r="L9" s="5">
        <f>MastoNied!L72</f>
        <v>0</v>
      </c>
      <c r="M9" s="5">
        <f>MastoNied!M72</f>
        <v>0</v>
      </c>
      <c r="N9" s="5">
        <f>MastoNied!N72</f>
        <v>0</v>
      </c>
      <c r="O9" s="183">
        <f>MastoNied!O72</f>
        <v>0.43478260869565216</v>
      </c>
      <c r="P9" s="183">
        <f>MastoNied!P72</f>
        <v>0.31578947368421051</v>
      </c>
      <c r="Q9" s="183">
        <f>MastoNied!Q72</f>
        <v>0.31578947368421051</v>
      </c>
      <c r="R9" s="5">
        <f>MastoNied!R72</f>
        <v>1</v>
      </c>
      <c r="S9" s="5">
        <f>MastoNied!S72</f>
        <v>1</v>
      </c>
      <c r="T9" s="5">
        <f>MastoNied!T72</f>
        <v>0</v>
      </c>
      <c r="U9" s="5">
        <f>MastoNied!U72</f>
        <v>0</v>
      </c>
      <c r="V9" s="5">
        <f>MastoNied!V72</f>
        <v>7</v>
      </c>
      <c r="W9" s="183">
        <f>MastoNied!W72</f>
        <v>1</v>
      </c>
      <c r="X9" s="183">
        <f t="shared" si="0"/>
        <v>0.42857142857142855</v>
      </c>
    </row>
    <row r="10" spans="1:24" x14ac:dyDescent="0.2">
      <c r="A10" s="18" t="s">
        <v>34</v>
      </c>
      <c r="B10" s="46">
        <f>EidemHall!B63</f>
        <v>46</v>
      </c>
      <c r="C10" s="46">
        <f>EidemHall!C63</f>
        <v>8</v>
      </c>
      <c r="D10" s="46">
        <f>EidemHall!D63</f>
        <v>13</v>
      </c>
      <c r="E10" s="46">
        <f>EidemHall!E63</f>
        <v>0</v>
      </c>
      <c r="F10" s="46">
        <f>EidemHall!F63</f>
        <v>0</v>
      </c>
      <c r="G10" s="46">
        <f>EidemHall!G63</f>
        <v>1</v>
      </c>
      <c r="H10" s="46">
        <f>EidemHall!H63</f>
        <v>8</v>
      </c>
      <c r="I10" s="46">
        <f>EidemHall!I63</f>
        <v>14</v>
      </c>
      <c r="J10" s="46">
        <f>EidemHall!J63</f>
        <v>6</v>
      </c>
      <c r="K10" s="46">
        <f>EidemHall!K63</f>
        <v>1</v>
      </c>
      <c r="L10" s="46">
        <f>EidemHall!L63</f>
        <v>0</v>
      </c>
      <c r="M10" s="46">
        <f>EidemHall!M63</f>
        <v>0</v>
      </c>
      <c r="N10" s="46">
        <f>EidemHall!N63</f>
        <v>1</v>
      </c>
      <c r="O10" s="183">
        <f>EidemHall!O63</f>
        <v>0.39622641509433965</v>
      </c>
      <c r="P10" s="183">
        <f>EidemHall!P63</f>
        <v>0.34782608695652173</v>
      </c>
      <c r="Q10" s="183">
        <f>EidemHall!Q63</f>
        <v>0.28260869565217389</v>
      </c>
      <c r="R10" s="46">
        <f>EidemHall!R63</f>
        <v>2</v>
      </c>
      <c r="S10" s="46">
        <f>EidemHall!S63</f>
        <v>0</v>
      </c>
      <c r="T10" s="46">
        <f>EidemHall!T63</f>
        <v>3</v>
      </c>
      <c r="U10" s="46">
        <f>EidemHall!U63</f>
        <v>0</v>
      </c>
      <c r="V10" s="46">
        <f>EidemHall!V63</f>
        <v>34</v>
      </c>
      <c r="W10" s="183">
        <f>EidemHall!W63</f>
        <v>0.91891891891891897</v>
      </c>
      <c r="X10" s="183">
        <f t="shared" si="0"/>
        <v>0.38709677419354838</v>
      </c>
    </row>
    <row r="11" spans="1:24" x14ac:dyDescent="0.2">
      <c r="A11" s="18" t="s">
        <v>102</v>
      </c>
      <c r="B11" s="5">
        <f>PerryHartman!B26</f>
        <v>60</v>
      </c>
      <c r="C11" s="5">
        <f>PerryHartman!C26</f>
        <v>10</v>
      </c>
      <c r="D11" s="5">
        <f>PerryHartman!D26</f>
        <v>16</v>
      </c>
      <c r="E11" s="5">
        <f>PerryHartman!E26</f>
        <v>4</v>
      </c>
      <c r="F11" s="5">
        <f>PerryHartman!F26</f>
        <v>1</v>
      </c>
      <c r="G11" s="5">
        <f>PerryHartman!G26</f>
        <v>0</v>
      </c>
      <c r="H11" s="5">
        <f>PerryHartman!H26</f>
        <v>5</v>
      </c>
      <c r="I11" s="5">
        <f>PerryHartman!I26</f>
        <v>23</v>
      </c>
      <c r="J11" s="5">
        <f>PerryHartman!J26</f>
        <v>8</v>
      </c>
      <c r="K11" s="5">
        <f>PerryHartman!K26</f>
        <v>0</v>
      </c>
      <c r="L11" s="5">
        <f>PerryHartman!L26</f>
        <v>0</v>
      </c>
      <c r="M11" s="5">
        <f>PerryHartman!M26</f>
        <v>0</v>
      </c>
      <c r="N11" s="5">
        <f>PerryHartman!N26</f>
        <v>0</v>
      </c>
      <c r="O11" s="183">
        <f>PerryHartman!O26</f>
        <v>0.35294117647058826</v>
      </c>
      <c r="P11" s="183">
        <f>PerryHartman!P26</f>
        <v>0.36666666666666664</v>
      </c>
      <c r="Q11" s="183">
        <f>PerryHartman!Q26</f>
        <v>0.26666666666666666</v>
      </c>
      <c r="R11" s="5">
        <f>PerryHartman!R26</f>
        <v>1</v>
      </c>
      <c r="S11" s="5">
        <f>PerryHartman!S26</f>
        <v>0</v>
      </c>
      <c r="T11" s="5">
        <f>PerryHartman!T26</f>
        <v>6</v>
      </c>
      <c r="U11" s="5">
        <f>PerryHartman!U26</f>
        <v>25</v>
      </c>
      <c r="V11" s="5">
        <f>PerryHartman!V26</f>
        <v>22</v>
      </c>
      <c r="W11" s="183">
        <f>PerryHartman!W26</f>
        <v>0.8867924528301887</v>
      </c>
      <c r="X11" s="183">
        <f t="shared" si="0"/>
        <v>0.43243243243243246</v>
      </c>
    </row>
    <row r="12" spans="1:24" x14ac:dyDescent="0.2">
      <c r="A12" s="18" t="s">
        <v>99</v>
      </c>
      <c r="B12" s="5">
        <f>Catchers!B31</f>
        <v>77</v>
      </c>
      <c r="C12" s="5">
        <f>Catchers!C31</f>
        <v>19</v>
      </c>
      <c r="D12" s="5">
        <f>Catchers!D31</f>
        <v>20</v>
      </c>
      <c r="E12" s="5">
        <f>Catchers!E31</f>
        <v>3</v>
      </c>
      <c r="F12" s="5">
        <f>Catchers!F31</f>
        <v>1</v>
      </c>
      <c r="G12" s="5">
        <f>Catchers!G31</f>
        <v>0</v>
      </c>
      <c r="H12" s="5">
        <f>Catchers!H31</f>
        <v>12</v>
      </c>
      <c r="I12" s="5">
        <f>Catchers!I31</f>
        <v>15</v>
      </c>
      <c r="J12" s="5">
        <f>Catchers!J31</f>
        <v>9</v>
      </c>
      <c r="K12" s="5">
        <f>Catchers!K31</f>
        <v>7</v>
      </c>
      <c r="L12" s="5">
        <f>Catchers!L31</f>
        <v>0</v>
      </c>
      <c r="M12" s="5">
        <f>Catchers!M31</f>
        <v>1</v>
      </c>
      <c r="N12" s="5">
        <f>Catchers!N31</f>
        <v>3</v>
      </c>
      <c r="O12" s="183">
        <f>Catchers!O31</f>
        <v>0.41935483870967744</v>
      </c>
      <c r="P12" s="183">
        <f>Catchers!P31</f>
        <v>0.32467532467532467</v>
      </c>
      <c r="Q12" s="183">
        <f>Catchers!Q31</f>
        <v>0.25974025974025972</v>
      </c>
      <c r="R12" s="5">
        <f>Catchers!R31</f>
        <v>4</v>
      </c>
      <c r="S12" s="5">
        <f>Catchers!S31</f>
        <v>2</v>
      </c>
      <c r="T12" s="5">
        <f>Catchers!T31</f>
        <v>0</v>
      </c>
      <c r="U12" s="5">
        <f>Catchers!U31</f>
        <v>5</v>
      </c>
      <c r="V12" s="5">
        <f>Catchers!V31</f>
        <v>66</v>
      </c>
      <c r="W12" s="183">
        <f>Catchers!W31</f>
        <v>1</v>
      </c>
      <c r="X12" s="183">
        <f t="shared" si="0"/>
        <v>0.31746031746031744</v>
      </c>
    </row>
    <row r="13" spans="1:24" x14ac:dyDescent="0.2">
      <c r="A13" s="18" t="s">
        <v>33</v>
      </c>
      <c r="B13" s="46">
        <f>DemioMitch!B55</f>
        <v>16</v>
      </c>
      <c r="C13" s="46">
        <f>DemioMitch!C55</f>
        <v>0</v>
      </c>
      <c r="D13" s="46">
        <f>DemioMitch!D55</f>
        <v>4</v>
      </c>
      <c r="E13" s="46">
        <f>DemioMitch!E55</f>
        <v>1</v>
      </c>
      <c r="F13" s="46">
        <f>DemioMitch!F55</f>
        <v>0</v>
      </c>
      <c r="G13" s="46">
        <f>DemioMitch!G55</f>
        <v>0</v>
      </c>
      <c r="H13" s="46">
        <f>DemioMitch!H55</f>
        <v>6</v>
      </c>
      <c r="I13" s="46">
        <f>DemioMitch!I55</f>
        <v>5</v>
      </c>
      <c r="J13" s="46">
        <f>DemioMitch!J55</f>
        <v>1</v>
      </c>
      <c r="K13" s="46">
        <f>DemioMitch!K55</f>
        <v>0</v>
      </c>
      <c r="L13" s="46">
        <f>DemioMitch!L55</f>
        <v>0</v>
      </c>
      <c r="M13" s="46">
        <f>DemioMitch!M55</f>
        <v>3</v>
      </c>
      <c r="N13" s="46">
        <f>DemioMitch!N55</f>
        <v>1</v>
      </c>
      <c r="O13" s="183">
        <f>DemioMitch!O55</f>
        <v>0.3</v>
      </c>
      <c r="P13" s="183">
        <f>DemioMitch!P55</f>
        <v>0.3125</v>
      </c>
      <c r="Q13" s="183">
        <f>DemioMitch!Q55</f>
        <v>0.25</v>
      </c>
      <c r="R13" s="46">
        <f>DemioMitch!R55</f>
        <v>1</v>
      </c>
      <c r="S13" s="46">
        <f>DemioMitch!S55</f>
        <v>1</v>
      </c>
      <c r="T13" s="46">
        <f>DemioMitch!T55</f>
        <v>0</v>
      </c>
      <c r="U13" s="46">
        <f>DemioMitch!U55</f>
        <v>3</v>
      </c>
      <c r="V13" s="46">
        <f>DemioMitch!V55</f>
        <v>11</v>
      </c>
      <c r="W13" s="183">
        <f>DemioMitch!W55</f>
        <v>1</v>
      </c>
      <c r="X13" s="183">
        <f t="shared" si="0"/>
        <v>0.2857142857142857</v>
      </c>
    </row>
    <row r="14" spans="1:24" x14ac:dyDescent="0.2">
      <c r="A14" s="184" t="s">
        <v>168</v>
      </c>
      <c r="B14" s="5">
        <f>BradyPatel!B14</f>
        <v>4</v>
      </c>
      <c r="C14" s="5">
        <f>BradyPatel!C14</f>
        <v>1</v>
      </c>
      <c r="D14" s="5">
        <f>BradyPatel!D14</f>
        <v>1</v>
      </c>
      <c r="E14" s="5">
        <f>BradyPatel!E14</f>
        <v>0</v>
      </c>
      <c r="F14" s="5">
        <f>BradyPatel!F14</f>
        <v>0</v>
      </c>
      <c r="G14" s="5">
        <f>BradyPatel!G14</f>
        <v>0</v>
      </c>
      <c r="H14" s="5">
        <f>BradyPatel!H14</f>
        <v>0</v>
      </c>
      <c r="I14" s="5">
        <f>BradyPatel!I14</f>
        <v>1</v>
      </c>
      <c r="J14" s="5">
        <f>BradyPatel!J14</f>
        <v>0</v>
      </c>
      <c r="K14" s="5">
        <f>BradyPatel!K14</f>
        <v>1</v>
      </c>
      <c r="L14" s="5">
        <f>BradyPatel!L14</f>
        <v>0</v>
      </c>
      <c r="M14" s="5">
        <f>BradyPatel!M14</f>
        <v>0</v>
      </c>
      <c r="N14" s="5">
        <f>BradyPatel!N14</f>
        <v>0</v>
      </c>
      <c r="O14" s="183">
        <f>BradyPatel!O14</f>
        <v>0.4</v>
      </c>
      <c r="P14" s="183">
        <f>BradyPatel!P14</f>
        <v>0.25</v>
      </c>
      <c r="Q14" s="183">
        <f>BradyPatel!Q14</f>
        <v>0.25</v>
      </c>
      <c r="R14" s="5">
        <f>BradyPatel!R14</f>
        <v>0</v>
      </c>
      <c r="S14" s="5">
        <f>BradyPatel!S14</f>
        <v>0</v>
      </c>
      <c r="T14" s="5">
        <f>BradyPatel!T14</f>
        <v>0</v>
      </c>
      <c r="U14" s="5">
        <f>BradyPatel!U14</f>
        <v>1</v>
      </c>
      <c r="V14" s="5">
        <f>BradyPatel!V14</f>
        <v>1</v>
      </c>
      <c r="W14" s="183">
        <f>BradyPatel!W14</f>
        <v>1</v>
      </c>
      <c r="X14" s="5">
        <f>BradyPatel!X14</f>
        <v>0</v>
      </c>
    </row>
    <row r="15" spans="1:24" x14ac:dyDescent="0.2">
      <c r="A15" s="184" t="s">
        <v>32</v>
      </c>
      <c r="B15" s="51">
        <f>EidemHall!B26</f>
        <v>31</v>
      </c>
      <c r="C15" s="51">
        <f>EidemHall!C26</f>
        <v>10</v>
      </c>
      <c r="D15" s="51">
        <f>EidemHall!D26</f>
        <v>7</v>
      </c>
      <c r="E15" s="51">
        <f>EidemHall!E26</f>
        <v>0</v>
      </c>
      <c r="F15" s="51">
        <f>EidemHall!F26</f>
        <v>0</v>
      </c>
      <c r="G15" s="51">
        <f>EidemHall!G26</f>
        <v>0</v>
      </c>
      <c r="H15" s="51">
        <f>EidemHall!H26</f>
        <v>6</v>
      </c>
      <c r="I15" s="51">
        <f>EidemHall!I26</f>
        <v>12</v>
      </c>
      <c r="J15" s="51">
        <f>EidemHall!J26</f>
        <v>9</v>
      </c>
      <c r="K15" s="51">
        <f>EidemHall!K26</f>
        <v>0</v>
      </c>
      <c r="L15" s="51">
        <f>EidemHall!L26</f>
        <v>1</v>
      </c>
      <c r="M15" s="51">
        <f>EidemHall!M26</f>
        <v>2</v>
      </c>
      <c r="N15" s="51">
        <f>EidemHall!N26</f>
        <v>0</v>
      </c>
      <c r="O15" s="185">
        <f>EidemHall!O26</f>
        <v>0.38095238095238093</v>
      </c>
      <c r="P15" s="185">
        <f>EidemHall!P26</f>
        <v>0.22580645161290322</v>
      </c>
      <c r="Q15" s="185">
        <f>EidemHall!Q26</f>
        <v>0.22580645161290322</v>
      </c>
      <c r="R15" s="51">
        <f>EidemHall!R26</f>
        <v>6</v>
      </c>
      <c r="S15" s="51">
        <f>EidemHall!S26</f>
        <v>1</v>
      </c>
      <c r="T15" s="51">
        <f>EidemHall!T26</f>
        <v>2</v>
      </c>
      <c r="U15" s="51">
        <f>EidemHall!U26</f>
        <v>0</v>
      </c>
      <c r="V15" s="51">
        <f>EidemHall!V26</f>
        <v>6</v>
      </c>
      <c r="W15" s="185">
        <f>EidemHall!W26</f>
        <v>0.75</v>
      </c>
      <c r="X15" s="183">
        <f t="shared" ref="X15:X21" si="1">(D15-G15)/(B15-I15-G15+M15)</f>
        <v>0.33333333333333331</v>
      </c>
    </row>
    <row r="16" spans="1:24" x14ac:dyDescent="0.2">
      <c r="A16" s="184" t="s">
        <v>29</v>
      </c>
      <c r="B16" s="130">
        <f>MastoNied!B27</f>
        <v>59</v>
      </c>
      <c r="C16" s="130">
        <f>MastoNied!C27</f>
        <v>7</v>
      </c>
      <c r="D16" s="130">
        <f>MastoNied!D27</f>
        <v>13</v>
      </c>
      <c r="E16" s="130">
        <f>MastoNied!E27</f>
        <v>3</v>
      </c>
      <c r="F16" s="130">
        <f>MastoNied!F27</f>
        <v>0</v>
      </c>
      <c r="G16" s="130">
        <f>MastoNied!G27</f>
        <v>0</v>
      </c>
      <c r="H16" s="130">
        <f>MastoNied!H27</f>
        <v>4</v>
      </c>
      <c r="I16" s="130">
        <f>MastoNied!I27</f>
        <v>12</v>
      </c>
      <c r="J16" s="130">
        <f>MastoNied!J27</f>
        <v>2</v>
      </c>
      <c r="K16" s="130">
        <f>MastoNied!K27</f>
        <v>3</v>
      </c>
      <c r="L16" s="130">
        <f>MastoNied!L27</f>
        <v>0</v>
      </c>
      <c r="M16" s="130">
        <f>MastoNied!M27</f>
        <v>1</v>
      </c>
      <c r="N16" s="130">
        <f>MastoNied!N27</f>
        <v>3</v>
      </c>
      <c r="O16" s="185">
        <f>MastoNied!O27</f>
        <v>0.32307692307692309</v>
      </c>
      <c r="P16" s="185">
        <f>MastoNied!P27</f>
        <v>0.2711864406779661</v>
      </c>
      <c r="Q16" s="185">
        <f>MastoNied!Q27</f>
        <v>0.22033898305084745</v>
      </c>
      <c r="R16" s="130">
        <f>MastoNied!R27</f>
        <v>0</v>
      </c>
      <c r="S16" s="130">
        <f>MastoNied!S27</f>
        <v>1</v>
      </c>
      <c r="T16" s="130">
        <f>MastoNied!T27</f>
        <v>2</v>
      </c>
      <c r="U16" s="130">
        <f>MastoNied!U27</f>
        <v>28</v>
      </c>
      <c r="V16" s="130">
        <f>MastoNied!V27</f>
        <v>23</v>
      </c>
      <c r="W16" s="185">
        <f>MastoNied!W27</f>
        <v>0.96226415094339623</v>
      </c>
      <c r="X16" s="183">
        <f t="shared" si="1"/>
        <v>0.27083333333333331</v>
      </c>
    </row>
    <row r="17" spans="1:24" x14ac:dyDescent="0.2">
      <c r="A17" s="184" t="s">
        <v>26</v>
      </c>
      <c r="B17" s="130">
        <f>GunnellRohloff!B25</f>
        <v>62</v>
      </c>
      <c r="C17" s="130">
        <f>GunnellRohloff!C25</f>
        <v>9</v>
      </c>
      <c r="D17" s="130">
        <f>GunnellRohloff!D25</f>
        <v>12</v>
      </c>
      <c r="E17" s="130">
        <f>GunnellRohloff!E25</f>
        <v>1</v>
      </c>
      <c r="F17" s="130">
        <f>GunnellRohloff!F25</f>
        <v>1</v>
      </c>
      <c r="G17" s="130">
        <f>GunnellRohloff!G25</f>
        <v>0</v>
      </c>
      <c r="H17" s="130">
        <f>GunnellRohloff!H25</f>
        <v>6</v>
      </c>
      <c r="I17" s="130">
        <f>GunnellRohloff!I25</f>
        <v>14</v>
      </c>
      <c r="J17" s="130">
        <f>GunnellRohloff!J25</f>
        <v>8</v>
      </c>
      <c r="K17" s="130">
        <f>GunnellRohloff!K25</f>
        <v>1</v>
      </c>
      <c r="L17" s="130">
        <f>GunnellRohloff!L25</f>
        <v>0</v>
      </c>
      <c r="M17" s="130">
        <f>GunnellRohloff!M25</f>
        <v>0</v>
      </c>
      <c r="N17" s="130">
        <f>GunnellRohloff!N25</f>
        <v>1</v>
      </c>
      <c r="O17" s="185">
        <f>GunnellRohloff!O25</f>
        <v>0.30985915492957744</v>
      </c>
      <c r="P17" s="185">
        <f>GunnellRohloff!P25</f>
        <v>0.24193548387096775</v>
      </c>
      <c r="Q17" s="185">
        <f>GunnellRohloff!Q25</f>
        <v>0.19354838709677419</v>
      </c>
      <c r="R17" s="130">
        <f>GunnellRohloff!R25</f>
        <v>2</v>
      </c>
      <c r="S17" s="130">
        <f>GunnellRohloff!S25</f>
        <v>2</v>
      </c>
      <c r="T17" s="130">
        <f>GunnellRohloff!T25</f>
        <v>4</v>
      </c>
      <c r="U17" s="130">
        <f>GunnellRohloff!U25</f>
        <v>1</v>
      </c>
      <c r="V17" s="130">
        <f>GunnellRohloff!V25</f>
        <v>42</v>
      </c>
      <c r="W17" s="185">
        <f>GunnellRohloff!W25</f>
        <v>0.91489361702127658</v>
      </c>
      <c r="X17" s="183">
        <f t="shared" si="1"/>
        <v>0.25</v>
      </c>
    </row>
    <row r="18" spans="1:24" x14ac:dyDescent="0.2">
      <c r="A18" s="184" t="s">
        <v>28</v>
      </c>
      <c r="B18" s="110">
        <f>HobanDeGoey!B27</f>
        <v>47</v>
      </c>
      <c r="C18" s="110">
        <f>HobanDeGoey!C27</f>
        <v>7</v>
      </c>
      <c r="D18" s="110">
        <f>HobanDeGoey!D27</f>
        <v>9</v>
      </c>
      <c r="E18" s="110">
        <f>HobanDeGoey!E27</f>
        <v>0</v>
      </c>
      <c r="F18" s="110">
        <f>HobanDeGoey!F27</f>
        <v>0</v>
      </c>
      <c r="G18" s="110">
        <f>HobanDeGoey!G27</f>
        <v>0</v>
      </c>
      <c r="H18" s="110">
        <f>HobanDeGoey!H27</f>
        <v>2</v>
      </c>
      <c r="I18" s="110">
        <f>HobanDeGoey!I27</f>
        <v>9</v>
      </c>
      <c r="J18" s="110">
        <f>HobanDeGoey!J27</f>
        <v>4</v>
      </c>
      <c r="K18" s="110">
        <f>HobanDeGoey!K27</f>
        <v>0</v>
      </c>
      <c r="L18" s="110">
        <f>HobanDeGoey!L27</f>
        <v>1</v>
      </c>
      <c r="M18" s="110">
        <f>HobanDeGoey!M27</f>
        <v>0</v>
      </c>
      <c r="N18" s="110">
        <f>HobanDeGoey!N27</f>
        <v>0</v>
      </c>
      <c r="O18" s="186">
        <f>HobanDeGoey!O27</f>
        <v>0.25490196078431371</v>
      </c>
      <c r="P18" s="186">
        <f>HobanDeGoey!P27</f>
        <v>0.19148936170212766</v>
      </c>
      <c r="Q18" s="186">
        <f>HobanDeGoey!Q27</f>
        <v>0.19148936170212766</v>
      </c>
      <c r="R18" s="110">
        <f>HobanDeGoey!R27</f>
        <v>5</v>
      </c>
      <c r="S18" s="110">
        <f>HobanDeGoey!S27</f>
        <v>0</v>
      </c>
      <c r="T18" s="110">
        <f>HobanDeGoey!T27</f>
        <v>0</v>
      </c>
      <c r="U18" s="110">
        <f>HobanDeGoey!U27</f>
        <v>1</v>
      </c>
      <c r="V18" s="110">
        <f>HobanDeGoey!V27</f>
        <v>27</v>
      </c>
      <c r="W18" s="186">
        <f>HobanDeGoey!W27</f>
        <v>1</v>
      </c>
      <c r="X18" s="183">
        <f t="shared" si="1"/>
        <v>0.23684210526315788</v>
      </c>
    </row>
    <row r="19" spans="1:24" x14ac:dyDescent="0.2">
      <c r="A19" s="184" t="s">
        <v>27</v>
      </c>
      <c r="B19" s="51">
        <f>HoagYes!B69</f>
        <v>28</v>
      </c>
      <c r="C19" s="51">
        <f>HoagYes!C69</f>
        <v>4</v>
      </c>
      <c r="D19" s="51">
        <f>HoagYes!D69</f>
        <v>5</v>
      </c>
      <c r="E19" s="51">
        <f>HoagYes!E69</f>
        <v>1</v>
      </c>
      <c r="F19" s="51">
        <f>HoagYes!F69</f>
        <v>0</v>
      </c>
      <c r="G19" s="51">
        <f>HoagYes!G69</f>
        <v>0</v>
      </c>
      <c r="H19" s="51">
        <f>HoagYes!H69</f>
        <v>4</v>
      </c>
      <c r="I19" s="51">
        <f>HoagYes!I69</f>
        <v>15</v>
      </c>
      <c r="J19" s="51">
        <f>HoagYes!J69</f>
        <v>1</v>
      </c>
      <c r="K19" s="51">
        <f>HoagYes!K69</f>
        <v>0</v>
      </c>
      <c r="L19" s="51">
        <f>HoagYes!L69</f>
        <v>0</v>
      </c>
      <c r="M19" s="51">
        <f>HoagYes!M69</f>
        <v>1</v>
      </c>
      <c r="N19" s="51">
        <f>HoagYes!N69</f>
        <v>3</v>
      </c>
      <c r="O19" s="185">
        <f>HoagYes!O69</f>
        <v>0.3</v>
      </c>
      <c r="P19" s="185">
        <f>HoagYes!P69</f>
        <v>0.21428571428571427</v>
      </c>
      <c r="Q19" s="185">
        <f>HoagYes!Q69</f>
        <v>0.17857142857142858</v>
      </c>
      <c r="R19" s="51">
        <f>HoagYes!R69</f>
        <v>2</v>
      </c>
      <c r="S19" s="51">
        <f>HoagYes!S69</f>
        <v>0</v>
      </c>
      <c r="T19" s="51">
        <f>HoagYes!T69</f>
        <v>5</v>
      </c>
      <c r="U19" s="51">
        <f>HoagYes!U69</f>
        <v>3</v>
      </c>
      <c r="V19" s="51">
        <f>HoagYes!V69</f>
        <v>39</v>
      </c>
      <c r="W19" s="185">
        <f>HoagYes!W69</f>
        <v>0.8936170212765957</v>
      </c>
      <c r="X19" s="183">
        <f t="shared" si="1"/>
        <v>0.35714285714285715</v>
      </c>
    </row>
    <row r="20" spans="1:24" x14ac:dyDescent="0.2">
      <c r="A20" s="184" t="s">
        <v>30</v>
      </c>
      <c r="B20" s="130">
        <f>HoagYes!B27</f>
        <v>18</v>
      </c>
      <c r="C20" s="130">
        <f>HoagYes!C27</f>
        <v>2</v>
      </c>
      <c r="D20" s="130">
        <f>HoagYes!D27</f>
        <v>3</v>
      </c>
      <c r="E20" s="130">
        <f>HoagYes!E27</f>
        <v>0</v>
      </c>
      <c r="F20" s="130">
        <f>HoagYes!F27</f>
        <v>0</v>
      </c>
      <c r="G20" s="130">
        <f>HoagYes!G27</f>
        <v>0</v>
      </c>
      <c r="H20" s="130">
        <f>HoagYes!H27</f>
        <v>1</v>
      </c>
      <c r="I20" s="130">
        <f>HoagYes!I27</f>
        <v>8</v>
      </c>
      <c r="J20" s="130">
        <f>HoagYes!J27</f>
        <v>1</v>
      </c>
      <c r="K20" s="130">
        <f>HoagYes!K27</f>
        <v>0</v>
      </c>
      <c r="L20" s="130">
        <f>HoagYes!L27</f>
        <v>0</v>
      </c>
      <c r="M20" s="130">
        <f>HoagYes!M27</f>
        <v>0</v>
      </c>
      <c r="N20" s="130">
        <f>HoagYes!N27</f>
        <v>1</v>
      </c>
      <c r="O20" s="185">
        <f>HoagYes!O27</f>
        <v>0.26315789473684209</v>
      </c>
      <c r="P20" s="185">
        <f>HoagYes!P27</f>
        <v>0.16666666666666666</v>
      </c>
      <c r="Q20" s="185">
        <f>HoagYes!Q27</f>
        <v>0.16666666666666666</v>
      </c>
      <c r="R20" s="130">
        <f>HoagYes!R27</f>
        <v>0</v>
      </c>
      <c r="S20" s="130">
        <f>HoagYes!S27</f>
        <v>0</v>
      </c>
      <c r="T20" s="130">
        <f>HoagYes!T27</f>
        <v>1</v>
      </c>
      <c r="U20" s="130">
        <f>HoagYes!U27</f>
        <v>5</v>
      </c>
      <c r="V20" s="130">
        <f>HoagYes!V27</f>
        <v>14</v>
      </c>
      <c r="W20" s="185">
        <f>HoagYes!W27</f>
        <v>0.95</v>
      </c>
      <c r="X20" s="185">
        <f t="shared" si="1"/>
        <v>0.3</v>
      </c>
    </row>
    <row r="21" spans="1:24" x14ac:dyDescent="0.2">
      <c r="A21" s="184" t="s">
        <v>31</v>
      </c>
      <c r="B21" s="51">
        <f>WilesNoell!B26</f>
        <v>15</v>
      </c>
      <c r="C21" s="51">
        <f>WilesNoell!C26</f>
        <v>1</v>
      </c>
      <c r="D21" s="51">
        <f>WilesNoell!D26</f>
        <v>2</v>
      </c>
      <c r="E21" s="51">
        <f>WilesNoell!E26</f>
        <v>0</v>
      </c>
      <c r="F21" s="51">
        <f>WilesNoell!F26</f>
        <v>0</v>
      </c>
      <c r="G21" s="51">
        <f>WilesNoell!G26</f>
        <v>0</v>
      </c>
      <c r="H21" s="51">
        <f>WilesNoell!H26</f>
        <v>2</v>
      </c>
      <c r="I21" s="51">
        <f>WilesNoell!I26</f>
        <v>4</v>
      </c>
      <c r="J21" s="51">
        <f>WilesNoell!J26</f>
        <v>2</v>
      </c>
      <c r="K21" s="51">
        <f>WilesNoell!K26</f>
        <v>1</v>
      </c>
      <c r="L21" s="51">
        <f>WilesNoell!L26</f>
        <v>1</v>
      </c>
      <c r="M21" s="51">
        <f>WilesNoell!M26</f>
        <v>0</v>
      </c>
      <c r="N21" s="51">
        <f>WilesNoell!N26</f>
        <v>0</v>
      </c>
      <c r="O21" s="185">
        <f>WilesNoell!O26</f>
        <v>0.27777777777777779</v>
      </c>
      <c r="P21" s="185">
        <f>WilesNoell!P26</f>
        <v>0.13333333333333333</v>
      </c>
      <c r="Q21" s="185">
        <f>WilesNoell!Q26</f>
        <v>0.13333333333333333</v>
      </c>
      <c r="R21" s="51">
        <f>WilesNoell!R26</f>
        <v>0</v>
      </c>
      <c r="S21" s="51">
        <f>WilesNoell!S26</f>
        <v>0</v>
      </c>
      <c r="T21" s="51">
        <f>WilesNoell!T26</f>
        <v>1</v>
      </c>
      <c r="U21" s="51">
        <f>WilesNoell!U26</f>
        <v>6</v>
      </c>
      <c r="V21" s="51">
        <f>WilesNoell!V26</f>
        <v>3</v>
      </c>
      <c r="W21" s="185">
        <f>WilesNoell!W26</f>
        <v>0.9</v>
      </c>
      <c r="X21" s="185">
        <f t="shared" si="1"/>
        <v>0.18181818181818182</v>
      </c>
    </row>
    <row r="22" spans="1:24" x14ac:dyDescent="0.2">
      <c r="A22" s="184" t="s">
        <v>120</v>
      </c>
      <c r="B22" s="46">
        <f>BernsteinRex!B53</f>
        <v>0</v>
      </c>
      <c r="C22" s="46">
        <f>BernsteinRex!C53</f>
        <v>1</v>
      </c>
      <c r="D22" s="46">
        <f>BernsteinRex!D53</f>
        <v>0</v>
      </c>
      <c r="E22" s="46">
        <f>BernsteinRex!E53</f>
        <v>0</v>
      </c>
      <c r="F22" s="46">
        <f>BernsteinRex!F53</f>
        <v>0</v>
      </c>
      <c r="G22" s="46">
        <f>BernsteinRex!G53</f>
        <v>0</v>
      </c>
      <c r="H22" s="46">
        <f>BernsteinRex!H53</f>
        <v>0</v>
      </c>
      <c r="I22" s="46">
        <f>BernsteinRex!I53</f>
        <v>0</v>
      </c>
      <c r="J22" s="46">
        <f>BernsteinRex!J53</f>
        <v>2</v>
      </c>
      <c r="K22" s="46">
        <f>BernsteinRex!K53</f>
        <v>0</v>
      </c>
      <c r="L22" s="46">
        <f>BernsteinRex!L53</f>
        <v>0</v>
      </c>
      <c r="M22" s="46">
        <f>BernsteinRex!M53</f>
        <v>0</v>
      </c>
      <c r="N22" s="46">
        <f>BernsteinRex!N53</f>
        <v>0</v>
      </c>
      <c r="O22" s="183">
        <f>BernsteinRex!O53</f>
        <v>1</v>
      </c>
      <c r="P22" s="183" t="e">
        <f>BernsteinRex!P53</f>
        <v>#DIV/0!</v>
      </c>
      <c r="Q22" s="183">
        <f>BernsteinRex!Q53</f>
        <v>0</v>
      </c>
      <c r="R22" s="46">
        <f>BernsteinRex!R53</f>
        <v>0</v>
      </c>
      <c r="S22" s="46">
        <f>BernsteinRex!S53</f>
        <v>0</v>
      </c>
      <c r="T22" s="46">
        <f>BernsteinRex!T53</f>
        <v>0</v>
      </c>
      <c r="U22" s="46">
        <f>BernsteinRex!U53</f>
        <v>1</v>
      </c>
      <c r="V22" s="46">
        <f>BernsteinRex!V53</f>
        <v>1</v>
      </c>
      <c r="W22" s="183">
        <f>BernsteinRex!W53</f>
        <v>1</v>
      </c>
      <c r="X22" s="185" t="e">
        <f t="shared" ref="X22" si="2">(D22-G22)/(B22-I22-G22+M22)</f>
        <v>#DIV/0!</v>
      </c>
    </row>
    <row r="23" spans="1:24" x14ac:dyDescent="0.2">
      <c r="A23" s="184" t="s">
        <v>172</v>
      </c>
      <c r="B23" s="130">
        <f>BradyPatel!B30</f>
        <v>1</v>
      </c>
      <c r="C23" s="130">
        <f>BradyPatel!C30</f>
        <v>1</v>
      </c>
      <c r="D23" s="130">
        <f>BradyPatel!D30</f>
        <v>0</v>
      </c>
      <c r="E23" s="130">
        <f>BradyPatel!E30</f>
        <v>0</v>
      </c>
      <c r="F23" s="130">
        <f>BradyPatel!F30</f>
        <v>0</v>
      </c>
      <c r="G23" s="130">
        <f>BradyPatel!G30</f>
        <v>0</v>
      </c>
      <c r="H23" s="130">
        <f>BradyPatel!H30</f>
        <v>0</v>
      </c>
      <c r="I23" s="130">
        <f>BradyPatel!I30</f>
        <v>1</v>
      </c>
      <c r="J23" s="130">
        <f>BradyPatel!J30</f>
        <v>0</v>
      </c>
      <c r="K23" s="130">
        <f>BradyPatel!K30</f>
        <v>0</v>
      </c>
      <c r="L23" s="130">
        <f>BradyPatel!L30</f>
        <v>0</v>
      </c>
      <c r="M23" s="130">
        <f>BradyPatel!M30</f>
        <v>0</v>
      </c>
      <c r="N23" s="130">
        <f>BradyPatel!N30</f>
        <v>0</v>
      </c>
      <c r="O23" s="185">
        <f>BradyPatel!O30</f>
        <v>0</v>
      </c>
      <c r="P23" s="185">
        <f>BradyPatel!P30</f>
        <v>0</v>
      </c>
      <c r="Q23" s="185">
        <f>BradyPatel!Q30</f>
        <v>0</v>
      </c>
      <c r="R23" s="130">
        <f>BradyPatel!R30</f>
        <v>0</v>
      </c>
      <c r="S23" s="130">
        <f>BradyPatel!S30</f>
        <v>0</v>
      </c>
      <c r="T23" s="130">
        <f>BradyPatel!T30</f>
        <v>0</v>
      </c>
      <c r="U23" s="130">
        <f>BradyPatel!U30</f>
        <v>0</v>
      </c>
      <c r="V23" s="130">
        <f>BradyPatel!V30</f>
        <v>0</v>
      </c>
      <c r="W23" s="130" t="e">
        <f>BradyPatel!W30</f>
        <v>#DIV/0!</v>
      </c>
      <c r="X23" s="130">
        <f>BradyPatel!X30</f>
        <v>0</v>
      </c>
    </row>
    <row r="24" spans="1:24" x14ac:dyDescent="0.2">
      <c r="A24" s="184" t="s">
        <v>67</v>
      </c>
      <c r="B24" s="5">
        <f>GunnellRohloff!B60</f>
        <v>0</v>
      </c>
      <c r="C24" s="5">
        <f>GunnellRohloff!C60</f>
        <v>0</v>
      </c>
      <c r="D24" s="5">
        <f>GunnellRohloff!D60</f>
        <v>0</v>
      </c>
      <c r="E24" s="5">
        <f>GunnellRohloff!E60</f>
        <v>0</v>
      </c>
      <c r="F24" s="5">
        <f>GunnellRohloff!F60</f>
        <v>0</v>
      </c>
      <c r="G24" s="5">
        <f>GunnellRohloff!G60</f>
        <v>0</v>
      </c>
      <c r="H24" s="5">
        <f>GunnellRohloff!H60</f>
        <v>0</v>
      </c>
      <c r="I24" s="5">
        <f>GunnellRohloff!I60</f>
        <v>0</v>
      </c>
      <c r="J24" s="5">
        <f>GunnellRohloff!J60</f>
        <v>0</v>
      </c>
      <c r="K24" s="5">
        <f>GunnellRohloff!K60</f>
        <v>0</v>
      </c>
      <c r="L24" s="5">
        <f>GunnellRohloff!L60</f>
        <v>0</v>
      </c>
      <c r="M24" s="5">
        <f>GunnellRohloff!M60</f>
        <v>0</v>
      </c>
      <c r="N24" s="5">
        <f>GunnellRohloff!N60</f>
        <v>0</v>
      </c>
      <c r="O24" s="5" t="e">
        <f>GunnellRohloff!O60</f>
        <v>#DIV/0!</v>
      </c>
      <c r="P24" s="5" t="e">
        <f>GunnellRohloff!P60</f>
        <v>#DIV/0!</v>
      </c>
      <c r="Q24" s="5" t="e">
        <f>GunnellRohloff!Q60</f>
        <v>#DIV/0!</v>
      </c>
      <c r="R24" s="5">
        <f>GunnellRohloff!R60</f>
        <v>0</v>
      </c>
      <c r="S24" s="5">
        <f>GunnellRohloff!S60</f>
        <v>0</v>
      </c>
      <c r="T24" s="5">
        <f>GunnellRohloff!T60</f>
        <v>1</v>
      </c>
      <c r="U24" s="5">
        <f>GunnellRohloff!U60</f>
        <v>2</v>
      </c>
      <c r="V24" s="5">
        <f>GunnellRohloff!V60</f>
        <v>2</v>
      </c>
      <c r="W24" s="183">
        <f>GunnellRohloff!W60</f>
        <v>0.8</v>
      </c>
      <c r="X24" s="5">
        <f>GunnellRohloff!X60</f>
        <v>0</v>
      </c>
    </row>
    <row r="25" spans="1:24" x14ac:dyDescent="0.2">
      <c r="A25" s="184" t="s">
        <v>35</v>
      </c>
      <c r="B25" s="51">
        <f>WilesNoell!B68</f>
        <v>0</v>
      </c>
      <c r="C25" s="51">
        <f>WilesNoell!C68</f>
        <v>0</v>
      </c>
      <c r="D25" s="51">
        <f>WilesNoell!D68</f>
        <v>0</v>
      </c>
      <c r="E25" s="51">
        <f>WilesNoell!E68</f>
        <v>0</v>
      </c>
      <c r="F25" s="51">
        <f>WilesNoell!F68</f>
        <v>0</v>
      </c>
      <c r="G25" s="51">
        <f>WilesNoell!G68</f>
        <v>0</v>
      </c>
      <c r="H25" s="51">
        <f>WilesNoell!H68</f>
        <v>0</v>
      </c>
      <c r="I25" s="51">
        <f>WilesNoell!I68</f>
        <v>0</v>
      </c>
      <c r="J25" s="51">
        <f>WilesNoell!J68</f>
        <v>0</v>
      </c>
      <c r="K25" s="51">
        <f>WilesNoell!K68</f>
        <v>0</v>
      </c>
      <c r="L25" s="51">
        <f>WilesNoell!L68</f>
        <v>0</v>
      </c>
      <c r="M25" s="51">
        <f>WilesNoell!M68</f>
        <v>0</v>
      </c>
      <c r="N25" s="51">
        <f>WilesNoell!N68</f>
        <v>0</v>
      </c>
      <c r="O25" s="51" t="e">
        <f>WilesNoell!O68</f>
        <v>#DIV/0!</v>
      </c>
      <c r="P25" s="51" t="e">
        <f>WilesNoell!P68</f>
        <v>#DIV/0!</v>
      </c>
      <c r="Q25" s="51" t="e">
        <f>WilesNoell!Q68</f>
        <v>#DIV/0!</v>
      </c>
      <c r="R25" s="51">
        <f>WilesNoell!R68</f>
        <v>0</v>
      </c>
      <c r="S25" s="51">
        <f>WilesNoell!S68</f>
        <v>0</v>
      </c>
      <c r="T25" s="51">
        <f>WilesNoell!T68</f>
        <v>1</v>
      </c>
      <c r="U25" s="51">
        <f>WilesNoell!U68</f>
        <v>2</v>
      </c>
      <c r="V25" s="51">
        <f>WilesNoell!V68</f>
        <v>0</v>
      </c>
      <c r="W25" s="185">
        <f>WilesNoell!W68</f>
        <v>0.66666666666666663</v>
      </c>
      <c r="X25" s="51" t="e">
        <f>WilesNoell!X68</f>
        <v>#DIV/0!</v>
      </c>
    </row>
    <row r="26" spans="1:24" x14ac:dyDescent="0.2">
      <c r="A26" s="184" t="s">
        <v>107</v>
      </c>
      <c r="B26" s="51">
        <f>RambleAnderson!B70</f>
        <v>0</v>
      </c>
      <c r="C26" s="130">
        <f>[1]HynesHall!C31</f>
        <v>0</v>
      </c>
      <c r="D26" s="130">
        <f>[1]HynesHall!D31</f>
        <v>0</v>
      </c>
      <c r="E26" s="130">
        <f>[1]HynesHall!E31</f>
        <v>0</v>
      </c>
      <c r="F26" s="130">
        <f>[1]HynesHall!F31</f>
        <v>0</v>
      </c>
      <c r="G26" s="130">
        <f>[1]HynesHall!G31</f>
        <v>0</v>
      </c>
      <c r="H26" s="130">
        <f>[1]HynesHall!H31</f>
        <v>0</v>
      </c>
      <c r="I26" s="130">
        <f>[1]HynesHall!I31</f>
        <v>0</v>
      </c>
      <c r="J26" s="130">
        <f>[1]HynesHall!J31</f>
        <v>0</v>
      </c>
      <c r="K26" s="130">
        <f>[1]HynesHall!K31</f>
        <v>0</v>
      </c>
      <c r="L26" s="130">
        <f>[1]HynesHall!L31</f>
        <v>0</v>
      </c>
      <c r="M26" s="130">
        <f>[1]HynesHall!M31</f>
        <v>0</v>
      </c>
      <c r="N26" s="130">
        <f>[1]HynesHall!N31</f>
        <v>0</v>
      </c>
      <c r="O26" s="185">
        <f>[1]HynesHall!O31</f>
        <v>0</v>
      </c>
      <c r="P26" s="185">
        <f>[1]HynesHall!P31</f>
        <v>0</v>
      </c>
      <c r="Q26" s="185">
        <f>[1]HynesHall!Q31</f>
        <v>0</v>
      </c>
      <c r="R26" s="130">
        <f>[1]HynesHall!R31</f>
        <v>0</v>
      </c>
      <c r="S26" s="130">
        <f>[1]HynesHall!S31</f>
        <v>0</v>
      </c>
      <c r="T26" s="51">
        <f>RambleAnderson!T70</f>
        <v>3</v>
      </c>
      <c r="U26" s="130">
        <f>[1]HynesHall!U31</f>
        <v>0</v>
      </c>
      <c r="V26" s="130">
        <f>[1]HynesHall!V31</f>
        <v>0</v>
      </c>
      <c r="W26" s="187">
        <f>(U26+V26)/(T26+U26+V26)</f>
        <v>0</v>
      </c>
      <c r="X26" s="188" t="e">
        <f>(D26-G26)/(B26-I26-G26+M26)</f>
        <v>#DIV/0!</v>
      </c>
    </row>
    <row r="27" spans="1:24" x14ac:dyDescent="0.2">
      <c r="A27" s="184" t="s">
        <v>36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185"/>
      <c r="P27" s="185"/>
      <c r="Q27" s="185"/>
      <c r="R27" s="51"/>
      <c r="S27" s="51"/>
      <c r="T27" s="51">
        <v>1</v>
      </c>
      <c r="U27" s="51"/>
      <c r="V27" s="51">
        <v>1</v>
      </c>
      <c r="W27" s="187">
        <f>(U27+V27)/(T27+U27+V27)</f>
        <v>0.5</v>
      </c>
      <c r="X27" s="188"/>
    </row>
    <row r="28" spans="1:24" x14ac:dyDescent="0.2">
      <c r="A28" s="189" t="s">
        <v>37</v>
      </c>
      <c r="B28" s="110">
        <f>DemioMitch!B14</f>
        <v>0</v>
      </c>
      <c r="C28" s="110">
        <f>DemioMitch!C14</f>
        <v>1</v>
      </c>
      <c r="D28" s="110">
        <f>DemioMitch!D14</f>
        <v>0</v>
      </c>
      <c r="E28" s="110">
        <f>DemioMitch!E14</f>
        <v>0</v>
      </c>
      <c r="F28" s="110">
        <f>DemioMitch!F14</f>
        <v>0</v>
      </c>
      <c r="G28" s="110">
        <f>DemioMitch!G14</f>
        <v>0</v>
      </c>
      <c r="H28" s="110">
        <f>DemioMitch!H14</f>
        <v>0</v>
      </c>
      <c r="I28" s="110">
        <f>DemioMitch!I14</f>
        <v>0</v>
      </c>
      <c r="J28" s="110">
        <f>DemioMitch!J14</f>
        <v>0</v>
      </c>
      <c r="K28" s="110">
        <f>DemioMitch!K14</f>
        <v>0</v>
      </c>
      <c r="L28" s="110">
        <f>DemioMitch!L14</f>
        <v>0</v>
      </c>
      <c r="M28" s="110">
        <f>DemioMitch!M14</f>
        <v>0</v>
      </c>
      <c r="N28" s="110">
        <f>DemioMitch!N14</f>
        <v>0</v>
      </c>
      <c r="O28" s="110" t="e">
        <f>DemioMitch!O14</f>
        <v>#DIV/0!</v>
      </c>
      <c r="P28" s="110" t="e">
        <f>DemioMitch!P14</f>
        <v>#DIV/0!</v>
      </c>
      <c r="Q28" s="110" t="e">
        <f>DemioMitch!Q14</f>
        <v>#DIV/0!</v>
      </c>
      <c r="R28" s="110">
        <f>DemioMitch!R14</f>
        <v>0</v>
      </c>
      <c r="S28" s="110">
        <f>DemioMitch!S14</f>
        <v>0</v>
      </c>
      <c r="T28" s="110">
        <f>DemioMitch!T14</f>
        <v>2</v>
      </c>
      <c r="U28" s="110">
        <f>DemioMitch!U14</f>
        <v>1</v>
      </c>
      <c r="V28" s="110">
        <f>DemioMitch!V14</f>
        <v>1</v>
      </c>
      <c r="W28" s="187">
        <f>(U28+V28)/(T28+U28+V28)</f>
        <v>0.5</v>
      </c>
      <c r="X28" s="110" t="e">
        <f>DemioMitch!X14</f>
        <v>#DIV/0!</v>
      </c>
    </row>
    <row r="29" spans="1:24" x14ac:dyDescent="0.2">
      <c r="A29" s="190" t="s">
        <v>38</v>
      </c>
      <c r="B29" s="74">
        <f t="shared" ref="B29:N29" si="3">SUM(B5:B28)</f>
        <v>694</v>
      </c>
      <c r="C29" s="74">
        <f t="shared" si="3"/>
        <v>123</v>
      </c>
      <c r="D29" s="74">
        <f t="shared" si="3"/>
        <v>184</v>
      </c>
      <c r="E29" s="74">
        <f t="shared" si="3"/>
        <v>26</v>
      </c>
      <c r="F29" s="74">
        <f t="shared" si="3"/>
        <v>4</v>
      </c>
      <c r="G29" s="74">
        <f t="shared" si="3"/>
        <v>1</v>
      </c>
      <c r="H29" s="74">
        <f t="shared" si="3"/>
        <v>92</v>
      </c>
      <c r="I29" s="74">
        <f t="shared" si="3"/>
        <v>179</v>
      </c>
      <c r="J29" s="74">
        <f t="shared" si="3"/>
        <v>92</v>
      </c>
      <c r="K29" s="74">
        <f t="shared" si="3"/>
        <v>27</v>
      </c>
      <c r="L29" s="74">
        <f t="shared" si="3"/>
        <v>4</v>
      </c>
      <c r="M29" s="74">
        <f t="shared" si="3"/>
        <v>11</v>
      </c>
      <c r="N29" s="74">
        <f t="shared" si="3"/>
        <v>18</v>
      </c>
      <c r="O29" s="191">
        <f>(D29+J29+K29)/(B29+J29+K29+M29)</f>
        <v>0.36771844660194175</v>
      </c>
      <c r="P29" s="191">
        <f>($D29+$E29+($F29*2)+(G29*3))/$B29</f>
        <v>0.31844380403458211</v>
      </c>
      <c r="Q29" s="191">
        <f>D29/B29</f>
        <v>0.26512968299711814</v>
      </c>
      <c r="R29" s="74">
        <f>SUM(R5:R28)</f>
        <v>41</v>
      </c>
      <c r="S29" s="74">
        <f>SUM(S5:S28)</f>
        <v>9</v>
      </c>
      <c r="T29" s="74">
        <f>SUM(T5:T28)</f>
        <v>53</v>
      </c>
      <c r="U29" s="74">
        <f>SUM(U5:U28)</f>
        <v>156</v>
      </c>
      <c r="V29" s="74">
        <f>SUM(V5:V28)</f>
        <v>539</v>
      </c>
      <c r="W29" s="185">
        <f>(U29+V29)/(T29+U29+V29)</f>
        <v>0.92914438502673802</v>
      </c>
      <c r="X29" s="191">
        <f>(D29-G29)/(B29-I29-G29+M29)</f>
        <v>0.34857142857142859</v>
      </c>
    </row>
    <row r="30" spans="1:24" x14ac:dyDescent="0.2">
      <c r="A30" s="18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183"/>
      <c r="P30" s="183"/>
      <c r="Q30" s="183"/>
      <c r="R30" s="46"/>
      <c r="S30" s="46"/>
      <c r="T30" s="46"/>
      <c r="U30" s="46"/>
      <c r="V30" s="46"/>
      <c r="W30" s="183"/>
      <c r="X30" s="188"/>
    </row>
    <row r="31" spans="1:24" ht="30" x14ac:dyDescent="0.2">
      <c r="A31" s="19"/>
      <c r="B31" s="110" t="s">
        <v>2</v>
      </c>
      <c r="C31" s="110" t="s">
        <v>3</v>
      </c>
      <c r="D31" s="110" t="s">
        <v>4</v>
      </c>
      <c r="E31" s="110" t="s">
        <v>5</v>
      </c>
      <c r="F31" s="110" t="s">
        <v>6</v>
      </c>
      <c r="G31" s="110" t="s">
        <v>7</v>
      </c>
      <c r="H31" s="110" t="s">
        <v>8</v>
      </c>
      <c r="I31" s="110" t="s">
        <v>9</v>
      </c>
      <c r="J31" s="110" t="s">
        <v>10</v>
      </c>
      <c r="K31" s="110" t="s">
        <v>11</v>
      </c>
      <c r="L31" s="110" t="s">
        <v>12</v>
      </c>
      <c r="M31" s="110" t="s">
        <v>13</v>
      </c>
      <c r="N31" s="110" t="s">
        <v>14</v>
      </c>
      <c r="O31" s="110" t="s">
        <v>15</v>
      </c>
      <c r="P31" s="110"/>
      <c r="Q31" s="110" t="s">
        <v>17</v>
      </c>
      <c r="R31" s="110" t="s">
        <v>18</v>
      </c>
      <c r="S31" s="110" t="s">
        <v>19</v>
      </c>
      <c r="T31" s="110" t="s">
        <v>20</v>
      </c>
      <c r="U31" s="110" t="s">
        <v>21</v>
      </c>
      <c r="V31" s="110" t="s">
        <v>22</v>
      </c>
      <c r="W31" s="181" t="s">
        <v>23</v>
      </c>
      <c r="X31" s="182" t="s">
        <v>24</v>
      </c>
    </row>
    <row r="32" spans="1:24" x14ac:dyDescent="0.2">
      <c r="A32" s="20" t="s">
        <v>94</v>
      </c>
      <c r="B32" s="130">
        <f>B29</f>
        <v>694</v>
      </c>
      <c r="C32" s="130">
        <f t="shared" ref="C32:W32" si="4">C29</f>
        <v>123</v>
      </c>
      <c r="D32" s="130">
        <f t="shared" si="4"/>
        <v>184</v>
      </c>
      <c r="E32" s="130">
        <f t="shared" si="4"/>
        <v>26</v>
      </c>
      <c r="F32" s="130">
        <f t="shared" si="4"/>
        <v>4</v>
      </c>
      <c r="G32" s="130">
        <f t="shared" si="4"/>
        <v>1</v>
      </c>
      <c r="H32" s="130">
        <f t="shared" si="4"/>
        <v>92</v>
      </c>
      <c r="I32" s="130">
        <f t="shared" si="4"/>
        <v>179</v>
      </c>
      <c r="J32" s="130">
        <f t="shared" si="4"/>
        <v>92</v>
      </c>
      <c r="K32" s="130">
        <f t="shared" si="4"/>
        <v>27</v>
      </c>
      <c r="L32" s="130">
        <f t="shared" si="4"/>
        <v>4</v>
      </c>
      <c r="M32" s="130">
        <f t="shared" si="4"/>
        <v>11</v>
      </c>
      <c r="N32" s="130">
        <f t="shared" si="4"/>
        <v>18</v>
      </c>
      <c r="O32" s="185">
        <f t="shared" si="4"/>
        <v>0.36771844660194175</v>
      </c>
      <c r="P32" s="130"/>
      <c r="Q32" s="185">
        <f t="shared" si="4"/>
        <v>0.26512968299711814</v>
      </c>
      <c r="R32" s="130">
        <f t="shared" si="4"/>
        <v>41</v>
      </c>
      <c r="S32" s="130">
        <f t="shared" si="4"/>
        <v>9</v>
      </c>
      <c r="T32" s="130">
        <f t="shared" si="4"/>
        <v>53</v>
      </c>
      <c r="U32" s="130">
        <f t="shared" si="4"/>
        <v>156</v>
      </c>
      <c r="V32" s="130">
        <f t="shared" si="4"/>
        <v>539</v>
      </c>
      <c r="W32" s="185">
        <f t="shared" si="4"/>
        <v>0.92914438502673802</v>
      </c>
      <c r="X32" s="188">
        <f t="shared" ref="X32:X44" si="5">(D32-G32)/(B32-I32-G32+M32)</f>
        <v>0.34857142857142859</v>
      </c>
    </row>
    <row r="33" spans="1:24" x14ac:dyDescent="0.2">
      <c r="A33" s="20" t="s">
        <v>39</v>
      </c>
      <c r="B33" s="130">
        <v>674</v>
      </c>
      <c r="C33" s="130">
        <v>107</v>
      </c>
      <c r="D33" s="130">
        <v>157</v>
      </c>
      <c r="E33" s="130">
        <v>25</v>
      </c>
      <c r="F33" s="130">
        <v>3</v>
      </c>
      <c r="G33" s="130">
        <v>1</v>
      </c>
      <c r="H33" s="130">
        <v>73</v>
      </c>
      <c r="I33" s="130">
        <v>161</v>
      </c>
      <c r="J33" s="130">
        <v>101</v>
      </c>
      <c r="K33" s="130">
        <v>20</v>
      </c>
      <c r="L33" s="130">
        <v>2</v>
      </c>
      <c r="M33" s="130">
        <v>6</v>
      </c>
      <c r="N33" s="130">
        <v>27</v>
      </c>
      <c r="O33" s="185">
        <v>0.34699999999999998</v>
      </c>
      <c r="P33" s="185"/>
      <c r="Q33" s="185">
        <v>0.23300000000000001</v>
      </c>
      <c r="R33" s="130">
        <v>56</v>
      </c>
      <c r="S33" s="130">
        <v>14</v>
      </c>
      <c r="T33" s="130">
        <v>36</v>
      </c>
      <c r="U33" s="130">
        <v>181</v>
      </c>
      <c r="V33" s="130">
        <v>522</v>
      </c>
      <c r="W33" s="187">
        <f t="shared" ref="W33:W39" si="6">(U33+V33)/(T33+U33+V33)</f>
        <v>0.95128552097428953</v>
      </c>
      <c r="X33" s="188">
        <f t="shared" si="5"/>
        <v>0.30115830115830117</v>
      </c>
    </row>
    <row r="34" spans="1:24" x14ac:dyDescent="0.2">
      <c r="A34" s="20" t="s">
        <v>40</v>
      </c>
      <c r="B34" s="130">
        <v>244</v>
      </c>
      <c r="C34" s="130">
        <v>35</v>
      </c>
      <c r="D34" s="130">
        <v>56</v>
      </c>
      <c r="E34" s="130">
        <v>7</v>
      </c>
      <c r="F34" s="130">
        <v>3</v>
      </c>
      <c r="G34" s="130">
        <f>G29</f>
        <v>1</v>
      </c>
      <c r="H34" s="130">
        <v>23</v>
      </c>
      <c r="I34" s="130">
        <v>82</v>
      </c>
      <c r="J34" s="130">
        <v>37</v>
      </c>
      <c r="K34" s="130">
        <v>6</v>
      </c>
      <c r="L34" s="130">
        <f>L29</f>
        <v>4</v>
      </c>
      <c r="M34" s="130">
        <v>3</v>
      </c>
      <c r="N34" s="130">
        <v>3</v>
      </c>
      <c r="O34" s="192">
        <f t="shared" ref="O34:O40" si="7">(D34+J34+K34)/(B34+J34+K34+M34)</f>
        <v>0.3413793103448276</v>
      </c>
      <c r="P34" s="193"/>
      <c r="Q34" s="194">
        <f t="shared" ref="Q34:Q40" si="8">D34/B34</f>
        <v>0.22950819672131148</v>
      </c>
      <c r="R34" s="130">
        <v>18</v>
      </c>
      <c r="S34" s="130">
        <v>9</v>
      </c>
      <c r="T34" s="130">
        <v>20</v>
      </c>
      <c r="U34" s="130">
        <v>80</v>
      </c>
      <c r="V34" s="130">
        <v>183</v>
      </c>
      <c r="W34" s="187">
        <f t="shared" si="6"/>
        <v>0.92932862190812726</v>
      </c>
      <c r="X34" s="188">
        <f t="shared" si="5"/>
        <v>0.33536585365853661</v>
      </c>
    </row>
    <row r="35" spans="1:24" x14ac:dyDescent="0.2">
      <c r="A35" s="20" t="s">
        <v>41</v>
      </c>
      <c r="B35" s="130">
        <v>708</v>
      </c>
      <c r="C35" s="130">
        <v>155</v>
      </c>
      <c r="D35" s="130">
        <v>190</v>
      </c>
      <c r="E35" s="130">
        <v>35</v>
      </c>
      <c r="F35" s="130">
        <v>5</v>
      </c>
      <c r="G35" s="130">
        <v>8</v>
      </c>
      <c r="H35" s="130">
        <v>119</v>
      </c>
      <c r="I35" s="130">
        <v>162</v>
      </c>
      <c r="J35" s="130">
        <v>109</v>
      </c>
      <c r="K35" s="130">
        <v>28</v>
      </c>
      <c r="L35" s="130">
        <v>1</v>
      </c>
      <c r="M35" s="130">
        <v>14</v>
      </c>
      <c r="N35" s="130">
        <v>30</v>
      </c>
      <c r="O35" s="195">
        <f t="shared" si="7"/>
        <v>0.38067520372526192</v>
      </c>
      <c r="P35" s="195"/>
      <c r="Q35" s="195">
        <f t="shared" si="8"/>
        <v>0.26836158192090398</v>
      </c>
      <c r="R35" s="130">
        <v>61</v>
      </c>
      <c r="S35" s="130">
        <v>18</v>
      </c>
      <c r="T35" s="130">
        <v>44</v>
      </c>
      <c r="U35" s="130">
        <v>182</v>
      </c>
      <c r="V35" s="130">
        <v>517</v>
      </c>
      <c r="W35" s="187">
        <f t="shared" si="6"/>
        <v>0.94078061911170929</v>
      </c>
      <c r="X35" s="188">
        <f t="shared" si="5"/>
        <v>0.32971014492753625</v>
      </c>
    </row>
    <row r="36" spans="1:24" x14ac:dyDescent="0.2">
      <c r="A36" s="22" t="s">
        <v>42</v>
      </c>
      <c r="B36" s="196">
        <v>849</v>
      </c>
      <c r="C36" s="196">
        <v>223</v>
      </c>
      <c r="D36" s="196">
        <v>264</v>
      </c>
      <c r="E36" s="196">
        <v>57</v>
      </c>
      <c r="F36" s="196">
        <v>9</v>
      </c>
      <c r="G36" s="196">
        <v>12</v>
      </c>
      <c r="H36" s="196">
        <v>168</v>
      </c>
      <c r="I36" s="196">
        <v>209</v>
      </c>
      <c r="J36" s="196">
        <v>170</v>
      </c>
      <c r="K36" s="196">
        <v>40</v>
      </c>
      <c r="L36" s="196">
        <v>14</v>
      </c>
      <c r="M36" s="196">
        <v>5</v>
      </c>
      <c r="N36" s="196">
        <v>34</v>
      </c>
      <c r="O36" s="192">
        <f t="shared" si="7"/>
        <v>0.44548872180451127</v>
      </c>
      <c r="P36" s="192"/>
      <c r="Q36" s="192">
        <f t="shared" si="8"/>
        <v>0.31095406360424027</v>
      </c>
      <c r="R36" s="196">
        <v>44</v>
      </c>
      <c r="S36" s="196">
        <v>24</v>
      </c>
      <c r="T36" s="196">
        <v>39</v>
      </c>
      <c r="U36" s="196">
        <v>224</v>
      </c>
      <c r="V36" s="196">
        <v>570</v>
      </c>
      <c r="W36" s="192">
        <f t="shared" si="6"/>
        <v>0.95318127250900364</v>
      </c>
      <c r="X36" s="188">
        <f t="shared" si="5"/>
        <v>0.3981042654028436</v>
      </c>
    </row>
    <row r="37" spans="1:24" x14ac:dyDescent="0.2">
      <c r="A37" s="23" t="s">
        <v>43</v>
      </c>
      <c r="B37" s="197">
        <v>701</v>
      </c>
      <c r="C37" s="197">
        <v>182</v>
      </c>
      <c r="D37" s="197">
        <v>201</v>
      </c>
      <c r="E37" s="197">
        <v>30</v>
      </c>
      <c r="F37" s="197">
        <v>8</v>
      </c>
      <c r="G37" s="197">
        <v>3</v>
      </c>
      <c r="H37" s="197">
        <v>137</v>
      </c>
      <c r="I37" s="197">
        <v>155</v>
      </c>
      <c r="J37" s="197">
        <v>141</v>
      </c>
      <c r="K37" s="197">
        <v>39</v>
      </c>
      <c r="L37" s="197">
        <v>9</v>
      </c>
      <c r="M37" s="197">
        <v>6</v>
      </c>
      <c r="N37" s="197">
        <v>22</v>
      </c>
      <c r="O37" s="194">
        <f t="shared" si="7"/>
        <v>0.4295377677564825</v>
      </c>
      <c r="P37" s="194"/>
      <c r="Q37" s="194">
        <f t="shared" si="8"/>
        <v>0.28673323823109842</v>
      </c>
      <c r="R37" s="197">
        <v>73</v>
      </c>
      <c r="S37" s="197">
        <v>23</v>
      </c>
      <c r="T37" s="197">
        <v>39</v>
      </c>
      <c r="U37" s="197">
        <v>154</v>
      </c>
      <c r="V37" s="197">
        <v>490</v>
      </c>
      <c r="W37" s="198">
        <f t="shared" si="6"/>
        <v>0.94289897510980969</v>
      </c>
      <c r="X37" s="188">
        <f t="shared" si="5"/>
        <v>0.36065573770491804</v>
      </c>
    </row>
    <row r="38" spans="1:24" x14ac:dyDescent="0.2">
      <c r="A38" s="18" t="s">
        <v>44</v>
      </c>
      <c r="B38" s="5">
        <v>772</v>
      </c>
      <c r="C38" s="5">
        <v>118</v>
      </c>
      <c r="D38" s="5">
        <v>196</v>
      </c>
      <c r="E38" s="5">
        <v>30</v>
      </c>
      <c r="F38" s="5">
        <v>1</v>
      </c>
      <c r="G38" s="5">
        <v>1</v>
      </c>
      <c r="H38" s="5">
        <v>101</v>
      </c>
      <c r="I38" s="5">
        <v>188</v>
      </c>
      <c r="J38" s="5">
        <v>104</v>
      </c>
      <c r="K38" s="5">
        <v>34</v>
      </c>
      <c r="L38" s="5">
        <v>12</v>
      </c>
      <c r="M38" s="5">
        <v>9</v>
      </c>
      <c r="N38" s="5">
        <v>25</v>
      </c>
      <c r="O38" s="183">
        <f t="shared" si="7"/>
        <v>0.3634385201305767</v>
      </c>
      <c r="P38" s="183"/>
      <c r="Q38" s="183">
        <f t="shared" si="8"/>
        <v>0.25388601036269431</v>
      </c>
      <c r="R38" s="5">
        <v>70</v>
      </c>
      <c r="S38" s="5">
        <v>13</v>
      </c>
      <c r="T38" s="5">
        <v>54</v>
      </c>
      <c r="U38" s="5">
        <v>189</v>
      </c>
      <c r="V38" s="5">
        <v>471</v>
      </c>
      <c r="W38" s="191">
        <f t="shared" si="6"/>
        <v>0.92436974789915971</v>
      </c>
      <c r="X38" s="188">
        <f t="shared" si="5"/>
        <v>0.32939189189189189</v>
      </c>
    </row>
    <row r="39" spans="1:24" x14ac:dyDescent="0.2">
      <c r="A39" s="18" t="s">
        <v>45</v>
      </c>
      <c r="B39" s="5">
        <v>821</v>
      </c>
      <c r="C39" s="5">
        <v>155</v>
      </c>
      <c r="D39" s="5">
        <v>199</v>
      </c>
      <c r="E39" s="5">
        <v>33</v>
      </c>
      <c r="F39" s="5">
        <v>3</v>
      </c>
      <c r="G39" s="5">
        <v>1</v>
      </c>
      <c r="H39" s="5">
        <v>113</v>
      </c>
      <c r="I39" s="5">
        <v>164</v>
      </c>
      <c r="J39" s="5">
        <v>98</v>
      </c>
      <c r="K39" s="5">
        <v>42</v>
      </c>
      <c r="L39" s="5">
        <v>15</v>
      </c>
      <c r="M39" s="5">
        <v>6</v>
      </c>
      <c r="N39" s="5">
        <v>39</v>
      </c>
      <c r="O39" s="183">
        <f t="shared" si="7"/>
        <v>0.35056876938986559</v>
      </c>
      <c r="P39" s="183"/>
      <c r="Q39" s="183">
        <f t="shared" si="8"/>
        <v>0.24238733252131547</v>
      </c>
      <c r="R39" s="5">
        <v>72</v>
      </c>
      <c r="S39" s="5">
        <v>10</v>
      </c>
      <c r="T39" s="5">
        <v>37</v>
      </c>
      <c r="U39" s="5">
        <v>214</v>
      </c>
      <c r="V39" s="5">
        <v>513</v>
      </c>
      <c r="W39" s="183">
        <f t="shared" si="6"/>
        <v>0.95157068062827221</v>
      </c>
      <c r="X39" s="188">
        <f t="shared" si="5"/>
        <v>0.29909365558912387</v>
      </c>
    </row>
    <row r="40" spans="1:24" x14ac:dyDescent="0.2">
      <c r="A40" s="19" t="s">
        <v>46</v>
      </c>
      <c r="B40" s="5">
        <v>761</v>
      </c>
      <c r="C40" s="5">
        <v>185</v>
      </c>
      <c r="D40" s="5">
        <v>234</v>
      </c>
      <c r="E40" s="5">
        <v>40</v>
      </c>
      <c r="F40" s="5">
        <v>7</v>
      </c>
      <c r="G40" s="5">
        <v>5</v>
      </c>
      <c r="H40" s="5">
        <v>138</v>
      </c>
      <c r="I40" s="5">
        <v>159</v>
      </c>
      <c r="J40" s="5">
        <v>95</v>
      </c>
      <c r="K40" s="5">
        <v>37</v>
      </c>
      <c r="L40" s="5">
        <v>3</v>
      </c>
      <c r="M40" s="5">
        <v>11</v>
      </c>
      <c r="N40" s="5">
        <v>26</v>
      </c>
      <c r="O40" s="183">
        <f t="shared" si="7"/>
        <v>0.40486725663716816</v>
      </c>
      <c r="P40" s="183"/>
      <c r="Q40" s="183">
        <f t="shared" si="8"/>
        <v>0.30749014454664914</v>
      </c>
      <c r="R40" s="5">
        <v>60</v>
      </c>
      <c r="S40" s="5">
        <v>25</v>
      </c>
      <c r="T40" s="5">
        <v>51</v>
      </c>
      <c r="U40" s="5">
        <v>251</v>
      </c>
      <c r="V40" s="5">
        <v>651</v>
      </c>
      <c r="W40" s="5" t="s">
        <v>47</v>
      </c>
      <c r="X40" s="188">
        <f t="shared" si="5"/>
        <v>0.37664473684210525</v>
      </c>
    </row>
    <row r="41" spans="1:24" x14ac:dyDescent="0.2">
      <c r="A41" s="19" t="s">
        <v>48</v>
      </c>
      <c r="B41" s="5">
        <v>685</v>
      </c>
      <c r="C41" s="5">
        <v>131</v>
      </c>
      <c r="D41" s="5">
        <v>179</v>
      </c>
      <c r="E41" s="5">
        <v>21</v>
      </c>
      <c r="F41" s="5">
        <v>8</v>
      </c>
      <c r="G41" s="5">
        <v>2</v>
      </c>
      <c r="H41" s="5">
        <v>138</v>
      </c>
      <c r="I41" s="5">
        <v>153</v>
      </c>
      <c r="J41" s="5">
        <v>73</v>
      </c>
      <c r="K41" s="5">
        <v>26</v>
      </c>
      <c r="L41" s="5">
        <v>10</v>
      </c>
      <c r="M41" s="5">
        <v>11</v>
      </c>
      <c r="N41" s="5">
        <v>32</v>
      </c>
      <c r="O41" s="183">
        <v>0.35</v>
      </c>
      <c r="P41" s="183"/>
      <c r="Q41" s="183">
        <v>0.26100000000000001</v>
      </c>
      <c r="R41" s="5">
        <v>67</v>
      </c>
      <c r="S41" s="5">
        <v>19</v>
      </c>
      <c r="T41" s="5">
        <v>46</v>
      </c>
      <c r="U41" s="5">
        <v>241</v>
      </c>
      <c r="V41" s="5">
        <v>609</v>
      </c>
      <c r="W41" s="5" t="s">
        <v>49</v>
      </c>
      <c r="X41" s="188">
        <f t="shared" si="5"/>
        <v>0.32717190388170053</v>
      </c>
    </row>
    <row r="42" spans="1:24" x14ac:dyDescent="0.2">
      <c r="A42" s="19" t="s">
        <v>50</v>
      </c>
      <c r="B42" s="5">
        <v>692</v>
      </c>
      <c r="C42" s="5">
        <v>141</v>
      </c>
      <c r="D42" s="5">
        <v>207</v>
      </c>
      <c r="E42" s="5">
        <v>35</v>
      </c>
      <c r="F42" s="5">
        <v>5</v>
      </c>
      <c r="G42" s="5">
        <v>5</v>
      </c>
      <c r="H42" s="5">
        <v>112</v>
      </c>
      <c r="I42" s="5">
        <v>128</v>
      </c>
      <c r="J42" s="5">
        <v>90</v>
      </c>
      <c r="K42" s="5">
        <v>25</v>
      </c>
      <c r="L42" s="5">
        <v>5</v>
      </c>
      <c r="M42" s="5">
        <v>9</v>
      </c>
      <c r="N42" s="5">
        <v>21</v>
      </c>
      <c r="O42" s="183">
        <v>0.39500000000000002</v>
      </c>
      <c r="P42" s="183"/>
      <c r="Q42" s="183">
        <v>0.29899999999999999</v>
      </c>
      <c r="R42" s="5">
        <v>84</v>
      </c>
      <c r="S42" s="5">
        <v>19</v>
      </c>
      <c r="T42" s="5">
        <v>45</v>
      </c>
      <c r="U42" s="5">
        <v>223</v>
      </c>
      <c r="V42" s="5">
        <v>541</v>
      </c>
      <c r="W42" s="5" t="s">
        <v>51</v>
      </c>
      <c r="X42" s="188">
        <f t="shared" si="5"/>
        <v>0.35563380281690143</v>
      </c>
    </row>
    <row r="43" spans="1:24" x14ac:dyDescent="0.2">
      <c r="A43" s="19" t="s">
        <v>52</v>
      </c>
      <c r="B43" s="5">
        <v>744</v>
      </c>
      <c r="C43" s="5">
        <v>141</v>
      </c>
      <c r="D43" s="5">
        <v>213</v>
      </c>
      <c r="E43" s="5">
        <v>28</v>
      </c>
      <c r="F43" s="5">
        <v>2</v>
      </c>
      <c r="G43" s="5">
        <v>6</v>
      </c>
      <c r="H43" s="5">
        <v>97</v>
      </c>
      <c r="I43" s="5">
        <v>139</v>
      </c>
      <c r="J43" s="5">
        <v>84</v>
      </c>
      <c r="K43" s="5">
        <v>30</v>
      </c>
      <c r="L43" s="5">
        <v>11</v>
      </c>
      <c r="M43" s="5">
        <v>12</v>
      </c>
      <c r="N43" s="5">
        <v>27</v>
      </c>
      <c r="O43" s="183">
        <v>0.376</v>
      </c>
      <c r="P43" s="183"/>
      <c r="Q43" s="183">
        <v>0.28599999999999998</v>
      </c>
      <c r="R43" s="5">
        <v>67</v>
      </c>
      <c r="S43" s="5"/>
      <c r="T43" s="5"/>
      <c r="U43" s="5"/>
      <c r="V43" s="5"/>
      <c r="W43" s="24"/>
      <c r="X43" s="188">
        <f t="shared" si="5"/>
        <v>0.33878887070376434</v>
      </c>
    </row>
    <row r="44" spans="1:24" x14ac:dyDescent="0.2">
      <c r="A44" s="18" t="s">
        <v>53</v>
      </c>
      <c r="B44" s="60">
        <v>734</v>
      </c>
      <c r="C44" s="60">
        <v>167</v>
      </c>
      <c r="D44" s="60">
        <v>198</v>
      </c>
      <c r="E44" s="60">
        <v>44</v>
      </c>
      <c r="F44" s="60">
        <v>7</v>
      </c>
      <c r="G44" s="60">
        <v>6</v>
      </c>
      <c r="H44" s="60">
        <v>125</v>
      </c>
      <c r="I44" s="60">
        <v>165</v>
      </c>
      <c r="J44" s="60">
        <v>123</v>
      </c>
      <c r="K44" s="60">
        <v>27</v>
      </c>
      <c r="L44" s="60">
        <v>5</v>
      </c>
      <c r="M44" s="60">
        <v>8</v>
      </c>
      <c r="N44" s="60">
        <v>35</v>
      </c>
      <c r="O44" s="199">
        <f>(D44+J44+K44)/(B44+J44+K44+M44)</f>
        <v>0.39013452914798208</v>
      </c>
      <c r="P44" s="199"/>
      <c r="Q44" s="199">
        <f>D44/B44</f>
        <v>0.26975476839237056</v>
      </c>
      <c r="R44" s="200"/>
      <c r="S44" s="200"/>
      <c r="T44" s="200"/>
      <c r="U44" s="200"/>
      <c r="V44" s="200"/>
      <c r="W44" s="200"/>
      <c r="X44" s="188">
        <f t="shared" si="5"/>
        <v>0.33625218914185639</v>
      </c>
    </row>
    <row r="45" spans="1:24" ht="17" thickBot="1" x14ac:dyDescent="0.25">
      <c r="A45" s="25" t="s">
        <v>54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  <c r="P45" s="27"/>
      <c r="Q45" s="26"/>
      <c r="R45" s="26"/>
      <c r="S45" s="26"/>
      <c r="T45" s="26"/>
      <c r="U45" s="26"/>
      <c r="V45" s="26"/>
      <c r="W45" s="27"/>
      <c r="X45" s="28"/>
    </row>
    <row r="46" spans="1:24" ht="17" thickTop="1" x14ac:dyDescent="0.2">
      <c r="A46" s="1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6"/>
    </row>
    <row r="47" spans="1:24" x14ac:dyDescent="0.2">
      <c r="A47" s="18" t="s">
        <v>38</v>
      </c>
      <c r="B47" s="5">
        <f t="shared" ref="B47:N47" si="9">SUM(B34:B46)</f>
        <v>7711</v>
      </c>
      <c r="C47" s="5">
        <f t="shared" si="9"/>
        <v>1633</v>
      </c>
      <c r="D47" s="5">
        <f t="shared" si="9"/>
        <v>2137</v>
      </c>
      <c r="E47" s="5">
        <f t="shared" si="9"/>
        <v>360</v>
      </c>
      <c r="F47" s="5">
        <f t="shared" si="9"/>
        <v>58</v>
      </c>
      <c r="G47" s="5">
        <f t="shared" si="9"/>
        <v>50</v>
      </c>
      <c r="H47" s="5">
        <f t="shared" si="9"/>
        <v>1271</v>
      </c>
      <c r="I47" s="5">
        <f t="shared" si="9"/>
        <v>1704</v>
      </c>
      <c r="J47" s="5">
        <f t="shared" si="9"/>
        <v>1124</v>
      </c>
      <c r="K47" s="5">
        <f t="shared" si="9"/>
        <v>334</v>
      </c>
      <c r="L47" s="5">
        <f t="shared" si="9"/>
        <v>89</v>
      </c>
      <c r="M47" s="5">
        <f t="shared" si="9"/>
        <v>94</v>
      </c>
      <c r="N47" s="5">
        <f t="shared" si="9"/>
        <v>294</v>
      </c>
      <c r="O47" s="183">
        <f>(D47+J47+K47)/(B47+J47+K47+M47)</f>
        <v>0.38810320630465295</v>
      </c>
      <c r="P47" s="183"/>
      <c r="Q47" s="183">
        <f>D47/B47</f>
        <v>0.27713655816366228</v>
      </c>
      <c r="R47" s="5">
        <f>SUM(R34:R46)</f>
        <v>616</v>
      </c>
      <c r="S47" s="5">
        <f>SUM(S34:S46)</f>
        <v>160</v>
      </c>
      <c r="T47" s="5">
        <f>SUM(T34:T46)</f>
        <v>375</v>
      </c>
      <c r="U47" s="5">
        <f>SUM(U34:U46)</f>
        <v>1758</v>
      </c>
      <c r="V47" s="5">
        <f>SUM(V34:V46)</f>
        <v>4545</v>
      </c>
      <c r="W47" s="183">
        <f>(U47+V47)/(T47+U47+V47)</f>
        <v>0.94384546271338721</v>
      </c>
      <c r="X47" s="28"/>
    </row>
    <row r="48" spans="1:24" x14ac:dyDescent="0.2">
      <c r="A48" s="18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</row>
    <row r="49" spans="1:24" ht="21" x14ac:dyDescent="0.25">
      <c r="A49" s="30"/>
      <c r="B49" s="31"/>
      <c r="C49" s="231" t="s">
        <v>131</v>
      </c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32"/>
    </row>
    <row r="50" spans="1:24" ht="21" x14ac:dyDescent="0.25">
      <c r="A50" s="153" t="s">
        <v>55</v>
      </c>
      <c r="B50" s="154"/>
      <c r="C50" s="154"/>
      <c r="D50" s="155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31"/>
      <c r="R50" s="31"/>
      <c r="S50" s="31"/>
      <c r="T50" s="31"/>
      <c r="U50" s="31"/>
      <c r="V50" s="31"/>
      <c r="W50" s="34"/>
      <c r="X50" s="28"/>
    </row>
    <row r="51" spans="1:24" ht="22" thickBot="1" x14ac:dyDescent="0.3">
      <c r="A51" s="156" t="s">
        <v>56</v>
      </c>
      <c r="B51" s="157" t="s">
        <v>57</v>
      </c>
      <c r="C51" s="157" t="s">
        <v>58</v>
      </c>
      <c r="D51" s="157" t="s">
        <v>59</v>
      </c>
      <c r="E51" s="157" t="s">
        <v>60</v>
      </c>
      <c r="F51" s="157" t="s">
        <v>61</v>
      </c>
      <c r="G51" s="157" t="s">
        <v>3</v>
      </c>
      <c r="H51" s="157" t="s">
        <v>4</v>
      </c>
      <c r="I51" s="157" t="s">
        <v>9</v>
      </c>
      <c r="J51" s="157" t="s">
        <v>10</v>
      </c>
      <c r="K51" s="157" t="s">
        <v>11</v>
      </c>
      <c r="L51" s="157" t="s">
        <v>62</v>
      </c>
      <c r="M51" s="157" t="s">
        <v>63</v>
      </c>
      <c r="N51" s="157" t="s">
        <v>64</v>
      </c>
      <c r="O51" s="157" t="s">
        <v>65</v>
      </c>
      <c r="P51" s="157" t="s">
        <v>66</v>
      </c>
      <c r="R51" s="33"/>
      <c r="S51" s="31"/>
      <c r="T51" s="31"/>
      <c r="U51" s="31"/>
      <c r="V51" s="31"/>
      <c r="W51" s="33"/>
      <c r="X51" s="35"/>
    </row>
    <row r="52" spans="1:24" ht="21" x14ac:dyDescent="0.25">
      <c r="A52" s="158" t="s">
        <v>120</v>
      </c>
      <c r="B52" s="154">
        <f>BernsteinRex!B44</f>
        <v>8</v>
      </c>
      <c r="C52" s="154">
        <f>BernsteinRex!C44</f>
        <v>1</v>
      </c>
      <c r="D52" s="154">
        <f>BernsteinRex!D44</f>
        <v>1</v>
      </c>
      <c r="E52" s="154">
        <f>BernsteinRex!E44</f>
        <v>1</v>
      </c>
      <c r="F52" s="154">
        <f>BernsteinRex!F44</f>
        <v>16.990000000000002</v>
      </c>
      <c r="G52" s="154">
        <f>BernsteinRex!H44</f>
        <v>9</v>
      </c>
      <c r="H52" s="154">
        <f>BernsteinRex!G44</f>
        <v>19</v>
      </c>
      <c r="I52" s="154">
        <f>BernsteinRex!J44</f>
        <v>9</v>
      </c>
      <c r="J52" s="154">
        <f>BernsteinRex!K44</f>
        <v>5</v>
      </c>
      <c r="K52" s="154">
        <f>BernsteinRex!M44</f>
        <v>1</v>
      </c>
      <c r="L52" s="154">
        <f>BernsteinRex!L44</f>
        <v>3</v>
      </c>
      <c r="M52" s="154">
        <f>BernsteinRex!I44</f>
        <v>6</v>
      </c>
      <c r="N52" s="159">
        <f>BernsteinRex!N44</f>
        <v>2.4720423778693346</v>
      </c>
      <c r="O52" s="159">
        <f>BernsteinRex!O44</f>
        <v>1.4714537963507943</v>
      </c>
      <c r="P52" s="154">
        <f>BernsteinRex!Q44</f>
        <v>207</v>
      </c>
      <c r="R52" s="31"/>
      <c r="S52" s="31"/>
      <c r="T52" s="31"/>
      <c r="U52" s="31"/>
      <c r="V52" s="31"/>
      <c r="W52" s="31"/>
      <c r="X52" s="6"/>
    </row>
    <row r="53" spans="1:24" ht="21" x14ac:dyDescent="0.25">
      <c r="A53" s="161" t="s">
        <v>36</v>
      </c>
      <c r="B53" s="160">
        <f>PerryHartman!B42</f>
        <v>8</v>
      </c>
      <c r="C53" s="160">
        <f>PerryHartman!C42</f>
        <v>2</v>
      </c>
      <c r="D53" s="160">
        <f>PerryHartman!D42</f>
        <v>2</v>
      </c>
      <c r="E53" s="160">
        <f>PerryHartman!E42</f>
        <v>0</v>
      </c>
      <c r="F53" s="162">
        <f>PerryHartman!F42</f>
        <v>24.66</v>
      </c>
      <c r="G53" s="160">
        <f>PerryHartman!G42</f>
        <v>16</v>
      </c>
      <c r="H53" s="160">
        <f>PerryHartman!H42</f>
        <v>23</v>
      </c>
      <c r="I53" s="160">
        <f>PerryHartman!I42</f>
        <v>16</v>
      </c>
      <c r="J53" s="160">
        <f>PerryHartman!J42</f>
        <v>12</v>
      </c>
      <c r="K53" s="160">
        <f>PerryHartman!K42</f>
        <v>8</v>
      </c>
      <c r="L53" s="160">
        <f>PerryHartman!L42</f>
        <v>3</v>
      </c>
      <c r="M53" s="160">
        <f>PerryHartman!M42</f>
        <v>12</v>
      </c>
      <c r="N53" s="162">
        <f>PerryHartman!N42</f>
        <v>3.4063260340632602</v>
      </c>
      <c r="O53" s="163">
        <f>PerryHartman!O42</f>
        <v>1.7437145174371451</v>
      </c>
      <c r="P53" s="160">
        <f>PerryHartman!Q42</f>
        <v>407</v>
      </c>
      <c r="R53" s="31"/>
      <c r="S53" s="31"/>
      <c r="T53" s="31"/>
      <c r="U53" s="31"/>
      <c r="V53" s="31"/>
      <c r="W53" s="31"/>
      <c r="X53" s="6"/>
    </row>
    <row r="54" spans="1:24" ht="21" x14ac:dyDescent="0.25">
      <c r="A54" s="161" t="s">
        <v>113</v>
      </c>
      <c r="B54" s="160">
        <f>HobanDeGoey!B48</f>
        <v>5</v>
      </c>
      <c r="C54" s="160">
        <f>HobanDeGoey!C48</f>
        <v>0</v>
      </c>
      <c r="D54" s="160">
        <f>HobanDeGoey!D48</f>
        <v>0</v>
      </c>
      <c r="E54" s="160">
        <f>HobanDeGoey!E48</f>
        <v>0</v>
      </c>
      <c r="F54" s="162">
        <f>HobanDeGoey!F48</f>
        <v>6.67</v>
      </c>
      <c r="G54" s="160">
        <f>HobanDeGoey!G48</f>
        <v>7</v>
      </c>
      <c r="H54" s="160">
        <f>HobanDeGoey!H48</f>
        <v>1</v>
      </c>
      <c r="I54" s="160">
        <f>HobanDeGoey!I48</f>
        <v>9</v>
      </c>
      <c r="J54" s="160">
        <f>HobanDeGoey!J48</f>
        <v>10</v>
      </c>
      <c r="K54" s="160">
        <f>HobanDeGoey!K48</f>
        <v>2</v>
      </c>
      <c r="L54" s="160">
        <f>HobanDeGoey!L48</f>
        <v>3</v>
      </c>
      <c r="M54" s="160">
        <f>HobanDeGoey!M48</f>
        <v>4</v>
      </c>
      <c r="N54" s="162">
        <f>HobanDeGoey!N48</f>
        <v>4.197901049475262</v>
      </c>
      <c r="O54" s="163">
        <f>HobanDeGoey!O48</f>
        <v>1.9490254872563719</v>
      </c>
      <c r="P54" s="160">
        <f>HobanDeGoey!Q48</f>
        <v>151</v>
      </c>
      <c r="R54" s="31"/>
      <c r="S54" s="136"/>
      <c r="T54" s="31"/>
      <c r="U54" s="31"/>
      <c r="V54" s="31"/>
      <c r="W54" s="31"/>
      <c r="X54" s="6"/>
    </row>
    <row r="55" spans="1:24" ht="21" x14ac:dyDescent="0.25">
      <c r="A55" s="161" t="s">
        <v>105</v>
      </c>
      <c r="B55" s="164">
        <f>RambleAnderson!B51</f>
        <v>4</v>
      </c>
      <c r="C55" s="164">
        <f>RambleAnderson!C51</f>
        <v>0</v>
      </c>
      <c r="D55" s="164">
        <f>RambleAnderson!D51</f>
        <v>1</v>
      </c>
      <c r="E55" s="164">
        <f>RambleAnderson!E51</f>
        <v>0</v>
      </c>
      <c r="F55" s="165">
        <f>RambleAnderson!F51</f>
        <v>11.67</v>
      </c>
      <c r="G55" s="164">
        <f>RambleAnderson!G51</f>
        <v>10</v>
      </c>
      <c r="H55" s="164">
        <f>RambleAnderson!H51</f>
        <v>13</v>
      </c>
      <c r="I55" s="164">
        <f>RambleAnderson!I51</f>
        <v>9</v>
      </c>
      <c r="J55" s="164">
        <f>RambleAnderson!J51</f>
        <v>5</v>
      </c>
      <c r="K55" s="164">
        <f>RambleAnderson!K51</f>
        <v>1</v>
      </c>
      <c r="L55" s="164">
        <f>RambleAnderson!L51</f>
        <v>6</v>
      </c>
      <c r="M55" s="164">
        <f>RambleAnderson!M51</f>
        <v>7</v>
      </c>
      <c r="N55" s="165">
        <f>RambleAnderson!N51</f>
        <v>4.1988003427592115</v>
      </c>
      <c r="O55" s="165">
        <f>RambleAnderson!O51</f>
        <v>1.6281062553556127</v>
      </c>
      <c r="P55" s="164">
        <f>RambleAnderson!Q51</f>
        <v>173</v>
      </c>
      <c r="R55" s="31"/>
      <c r="S55" s="31"/>
      <c r="T55" s="31"/>
      <c r="U55" s="31"/>
      <c r="V55" s="31"/>
      <c r="W55" s="31"/>
      <c r="X55" s="6"/>
    </row>
    <row r="56" spans="1:24" ht="21" x14ac:dyDescent="0.25">
      <c r="A56" s="161" t="s">
        <v>37</v>
      </c>
      <c r="B56" s="164">
        <f>DemioMitch!B31</f>
        <v>10</v>
      </c>
      <c r="C56" s="164">
        <f>DemioMitch!C31</f>
        <v>2</v>
      </c>
      <c r="D56" s="164">
        <f>DemioMitch!D31</f>
        <v>3</v>
      </c>
      <c r="E56" s="164">
        <f>DemioMitch!E31</f>
        <v>0</v>
      </c>
      <c r="F56" s="165">
        <f>DemioMitch!F31</f>
        <v>32.659999999999997</v>
      </c>
      <c r="G56" s="164">
        <f>DemioMitch!G31</f>
        <v>32</v>
      </c>
      <c r="H56" s="164">
        <f>DemioMitch!H31</f>
        <v>45</v>
      </c>
      <c r="I56" s="164">
        <f>DemioMitch!I31</f>
        <v>27</v>
      </c>
      <c r="J56" s="164">
        <f>DemioMitch!J31</f>
        <v>9</v>
      </c>
      <c r="K56" s="164">
        <f>DemioMitch!K31</f>
        <v>0</v>
      </c>
      <c r="L56" s="164">
        <f>DemioMitch!L31</f>
        <v>6</v>
      </c>
      <c r="M56" s="164">
        <f>DemioMitch!M31</f>
        <v>24</v>
      </c>
      <c r="N56" s="165">
        <f>DemioMitch!N31</f>
        <v>5.1439069197795471</v>
      </c>
      <c r="O56" s="165">
        <f>DemioMitch!O31</f>
        <v>1.6533986527862832</v>
      </c>
      <c r="P56" s="164">
        <f>DemioMitch!Q31</f>
        <v>499</v>
      </c>
      <c r="R56" s="31"/>
      <c r="S56" s="31"/>
      <c r="T56" s="31"/>
      <c r="U56" s="31"/>
      <c r="V56" s="31"/>
      <c r="W56" s="31"/>
      <c r="X56" s="6"/>
    </row>
    <row r="57" spans="1:24" ht="21" x14ac:dyDescent="0.25">
      <c r="A57" s="161" t="s">
        <v>30</v>
      </c>
      <c r="B57" s="160">
        <f>HoagYes!B48</f>
        <v>10</v>
      </c>
      <c r="C57" s="160">
        <f>HoagYes!C48</f>
        <v>4</v>
      </c>
      <c r="D57" s="160">
        <f>HoagYes!D48</f>
        <v>6</v>
      </c>
      <c r="E57" s="160">
        <f>HoagYes!E48</f>
        <v>0</v>
      </c>
      <c r="F57" s="162">
        <f>HoagYes!F48</f>
        <v>39</v>
      </c>
      <c r="G57" s="160">
        <f>HoagYes!G48</f>
        <v>41</v>
      </c>
      <c r="H57" s="160">
        <f>HoagYes!H48</f>
        <v>50</v>
      </c>
      <c r="I57" s="160">
        <f>HoagYes!I48</f>
        <v>47</v>
      </c>
      <c r="J57" s="160">
        <f>HoagYes!J48</f>
        <v>16</v>
      </c>
      <c r="K57" s="160">
        <f>HoagYes!K48</f>
        <v>4</v>
      </c>
      <c r="L57" s="160">
        <f>HoagYes!L48</f>
        <v>5</v>
      </c>
      <c r="M57" s="160">
        <f>HoagYes!M48</f>
        <v>29</v>
      </c>
      <c r="N57" s="163">
        <f>HoagYes!N48</f>
        <v>5.2051282051282053</v>
      </c>
      <c r="O57" s="163">
        <f>HoagYes!O48</f>
        <v>1.7948717948717949</v>
      </c>
      <c r="P57" s="160">
        <f>HoagYes!Q48</f>
        <v>722</v>
      </c>
      <c r="R57" s="31"/>
      <c r="S57" s="31"/>
      <c r="T57" s="31"/>
      <c r="U57" s="31"/>
      <c r="V57" s="31"/>
      <c r="W57" s="31"/>
      <c r="X57" s="6"/>
    </row>
    <row r="58" spans="1:24" ht="21" x14ac:dyDescent="0.25">
      <c r="A58" s="161" t="s">
        <v>67</v>
      </c>
      <c r="B58" s="167">
        <f>GunnellRohloff!B44</f>
        <v>9</v>
      </c>
      <c r="C58" s="167">
        <f>GunnellRohloff!C44</f>
        <v>0</v>
      </c>
      <c r="D58" s="167">
        <f>GunnellRohloff!D44</f>
        <v>3</v>
      </c>
      <c r="E58" s="167">
        <f>GunnellRohloff!E44</f>
        <v>0</v>
      </c>
      <c r="F58" s="168">
        <f>GunnellRohloff!F44</f>
        <v>19.68</v>
      </c>
      <c r="G58" s="167">
        <f>GunnellRohloff!G44</f>
        <v>16</v>
      </c>
      <c r="H58" s="167">
        <f>GunnellRohloff!H44</f>
        <v>22</v>
      </c>
      <c r="I58" s="167">
        <f>GunnellRohloff!I44</f>
        <v>29</v>
      </c>
      <c r="J58" s="167">
        <f>GunnellRohloff!J44</f>
        <v>12</v>
      </c>
      <c r="K58" s="167">
        <f>GunnellRohloff!K44</f>
        <v>5</v>
      </c>
      <c r="L58" s="167">
        <f>GunnellRohloff!L44</f>
        <v>6</v>
      </c>
      <c r="M58" s="167">
        <f>GunnellRohloff!M44</f>
        <v>15</v>
      </c>
      <c r="N58" s="223">
        <f>GunnellRohloff!N44</f>
        <v>5.3353658536585371</v>
      </c>
      <c r="O58" s="223">
        <f>GunnellRohloff!O44</f>
        <v>1.9817073170731707</v>
      </c>
      <c r="P58" s="167">
        <f>GunnellRohloff!Q44</f>
        <v>424</v>
      </c>
      <c r="R58" s="31"/>
      <c r="S58" s="31"/>
      <c r="T58" s="31"/>
      <c r="U58" s="31"/>
      <c r="V58" s="31"/>
      <c r="W58" s="31"/>
      <c r="X58" s="6"/>
    </row>
    <row r="59" spans="1:24" ht="21" x14ac:dyDescent="0.25">
      <c r="A59" s="161" t="s">
        <v>27</v>
      </c>
      <c r="B59" s="167">
        <f>HoagYes!B83</f>
        <v>6</v>
      </c>
      <c r="C59" s="167">
        <f>HoagYes!C83</f>
        <v>0</v>
      </c>
      <c r="D59" s="167">
        <f>HoagYes!D83</f>
        <v>1</v>
      </c>
      <c r="E59" s="167">
        <f>HoagYes!E83</f>
        <v>0</v>
      </c>
      <c r="F59" s="168">
        <f>HoagYes!F83</f>
        <v>10</v>
      </c>
      <c r="G59" s="167">
        <f>HoagYes!G83</f>
        <v>13</v>
      </c>
      <c r="H59" s="167">
        <f>HoagYes!H83</f>
        <v>14</v>
      </c>
      <c r="I59" s="167">
        <f>HoagYes!I83</f>
        <v>5</v>
      </c>
      <c r="J59" s="167">
        <f>HoagYes!J83</f>
        <v>9</v>
      </c>
      <c r="K59" s="167">
        <f>HoagYes!K83</f>
        <v>3</v>
      </c>
      <c r="L59" s="167">
        <f>HoagYes!L83</f>
        <v>3</v>
      </c>
      <c r="M59" s="167">
        <f>HoagYes!M83</f>
        <v>8</v>
      </c>
      <c r="N59" s="168">
        <f>HoagYes!N83</f>
        <v>5.6</v>
      </c>
      <c r="O59" s="168">
        <f>HoagYes!O83</f>
        <v>2.6</v>
      </c>
      <c r="P59" s="167">
        <f>HoagYes!Q83</f>
        <v>198</v>
      </c>
      <c r="R59" s="31"/>
      <c r="S59" s="31"/>
      <c r="T59" s="31"/>
      <c r="U59" s="31"/>
      <c r="V59" s="31"/>
      <c r="W59" s="31"/>
      <c r="X59" s="6"/>
    </row>
    <row r="60" spans="1:24" ht="21" x14ac:dyDescent="0.25">
      <c r="A60" s="161" t="s">
        <v>35</v>
      </c>
      <c r="B60" s="154">
        <f>WilesNoell!B41</f>
        <v>7</v>
      </c>
      <c r="C60" s="154">
        <f>WilesNoell!C41</f>
        <v>0</v>
      </c>
      <c r="D60" s="154">
        <f>WilesNoell!D41</f>
        <v>1</v>
      </c>
      <c r="E60" s="154">
        <f>WilesNoell!E41</f>
        <v>0</v>
      </c>
      <c r="F60" s="159">
        <f>WilesNoell!F41</f>
        <v>8.99</v>
      </c>
      <c r="G60" s="154">
        <f>WilesNoell!G41</f>
        <v>10</v>
      </c>
      <c r="H60" s="154">
        <f>WilesNoell!H41</f>
        <v>11</v>
      </c>
      <c r="I60" s="154">
        <f>WilesNoell!I41</f>
        <v>7</v>
      </c>
      <c r="J60" s="154">
        <f>WilesNoell!J41</f>
        <v>13</v>
      </c>
      <c r="K60" s="154">
        <f>WilesNoell!K41</f>
        <v>2</v>
      </c>
      <c r="L60" s="154">
        <f>WilesNoell!L41</f>
        <v>0</v>
      </c>
      <c r="M60" s="154">
        <f>WilesNoell!M41</f>
        <v>10</v>
      </c>
      <c r="N60" s="159">
        <f>WilesNoell!N41</f>
        <v>7.7864293659621797</v>
      </c>
      <c r="O60" s="159">
        <f>WilesNoell!O41</f>
        <v>2.8921023359288096</v>
      </c>
      <c r="P60" s="154">
        <f>WilesNoell!Q41</f>
        <v>180</v>
      </c>
      <c r="R60" s="31"/>
      <c r="S60" s="31"/>
      <c r="T60" s="31"/>
      <c r="U60" s="31"/>
      <c r="V60" s="31"/>
      <c r="W60" s="31"/>
      <c r="X60" s="6"/>
    </row>
    <row r="61" spans="1:24" ht="21" x14ac:dyDescent="0.25">
      <c r="A61" s="161" t="s">
        <v>33</v>
      </c>
      <c r="B61" s="154">
        <f>DemioMitch!B70</f>
        <v>4</v>
      </c>
      <c r="C61" s="154">
        <f>DemioMitch!C70</f>
        <v>0</v>
      </c>
      <c r="D61" s="154">
        <f>DemioMitch!D70</f>
        <v>0</v>
      </c>
      <c r="E61" s="154">
        <f>DemioMitch!E70</f>
        <v>2</v>
      </c>
      <c r="F61" s="159">
        <f>DemioMitch!F70</f>
        <v>3.33</v>
      </c>
      <c r="G61" s="154">
        <f>DemioMitch!G70</f>
        <v>4</v>
      </c>
      <c r="H61" s="154">
        <f>DemioMitch!H70</f>
        <v>4</v>
      </c>
      <c r="I61" s="154">
        <f>DemioMitch!I70</f>
        <v>5</v>
      </c>
      <c r="J61" s="154">
        <f>DemioMitch!J70</f>
        <v>2</v>
      </c>
      <c r="K61" s="154">
        <f>DemioMitch!K70</f>
        <v>0</v>
      </c>
      <c r="L61" s="154">
        <f>DemioMitch!L70</f>
        <v>0</v>
      </c>
      <c r="M61" s="154">
        <f>DemioMitch!M70</f>
        <v>4</v>
      </c>
      <c r="N61" s="169">
        <f>DemioMitch!N70</f>
        <v>8.408408408408409</v>
      </c>
      <c r="O61" s="169">
        <f>DemioMitch!O70</f>
        <v>1.8018018018018018</v>
      </c>
      <c r="P61" s="154">
        <f>DemioMitch!Q70</f>
        <v>64</v>
      </c>
      <c r="R61" s="31"/>
      <c r="S61" s="31"/>
      <c r="T61" s="31"/>
      <c r="U61" s="31"/>
      <c r="V61" s="31"/>
      <c r="W61" s="31"/>
      <c r="X61" s="6"/>
    </row>
    <row r="62" spans="1:24" ht="21" x14ac:dyDescent="0.25">
      <c r="A62" s="170" t="s">
        <v>108</v>
      </c>
      <c r="B62" s="164">
        <f>RambleAnderson!B84</f>
        <v>6</v>
      </c>
      <c r="C62" s="164">
        <f>RambleAnderson!C84</f>
        <v>0</v>
      </c>
      <c r="D62" s="164">
        <f>RambleAnderson!D84</f>
        <v>0</v>
      </c>
      <c r="E62" s="164">
        <f>RambleAnderson!E84</f>
        <v>0</v>
      </c>
      <c r="F62" s="165">
        <f>RambleAnderson!F84</f>
        <v>4.66</v>
      </c>
      <c r="G62" s="164">
        <f>RambleAnderson!G84</f>
        <v>14</v>
      </c>
      <c r="H62" s="164">
        <f>RambleAnderson!H84</f>
        <v>10</v>
      </c>
      <c r="I62" s="164">
        <f>RambleAnderson!I84</f>
        <v>6</v>
      </c>
      <c r="J62" s="164">
        <f>RambleAnderson!J84</f>
        <v>12</v>
      </c>
      <c r="K62" s="164">
        <f>RambleAnderson!K84</f>
        <v>2</v>
      </c>
      <c r="L62" s="164">
        <f>RambleAnderson!L84</f>
        <v>2</v>
      </c>
      <c r="M62" s="164">
        <f>RambleAnderson!M84</f>
        <v>11</v>
      </c>
      <c r="N62" s="166">
        <f>RambleAnderson!N84</f>
        <v>16.523605150214593</v>
      </c>
      <c r="O62" s="166">
        <f>RambleAnderson!O84</f>
        <v>5.1502145922746783</v>
      </c>
      <c r="P62" s="164">
        <f>RambleAnderson!Q84</f>
        <v>167</v>
      </c>
      <c r="R62" s="31"/>
      <c r="S62" s="31"/>
      <c r="T62" s="31"/>
      <c r="U62" s="31"/>
      <c r="V62" s="31"/>
      <c r="W62" s="31"/>
      <c r="X62" s="6"/>
    </row>
    <row r="63" spans="1:24" ht="21" x14ac:dyDescent="0.25">
      <c r="A63" s="170"/>
      <c r="B63" s="171"/>
      <c r="C63" s="171"/>
      <c r="D63" s="171"/>
      <c r="E63" s="171"/>
      <c r="F63" s="172"/>
      <c r="G63" s="171"/>
      <c r="H63" s="171"/>
      <c r="I63" s="171"/>
      <c r="J63" s="171"/>
      <c r="K63" s="171"/>
      <c r="L63" s="171"/>
      <c r="M63" s="171"/>
      <c r="N63" s="172"/>
      <c r="O63" s="172"/>
      <c r="P63" s="171"/>
      <c r="R63" s="31"/>
      <c r="S63" s="31"/>
      <c r="T63" s="31"/>
      <c r="U63" s="31"/>
      <c r="V63" s="31"/>
      <c r="W63" s="31"/>
      <c r="X63" s="6"/>
    </row>
    <row r="64" spans="1:24" ht="21" x14ac:dyDescent="0.25">
      <c r="A64" s="173" t="s">
        <v>38</v>
      </c>
      <c r="B64" s="174"/>
      <c r="C64" s="174">
        <f t="shared" ref="C64:M64" si="10">SUM(C52:C62)</f>
        <v>9</v>
      </c>
      <c r="D64" s="174">
        <f t="shared" si="10"/>
        <v>18</v>
      </c>
      <c r="E64" s="174">
        <f t="shared" si="10"/>
        <v>3</v>
      </c>
      <c r="F64" s="174">
        <f t="shared" si="10"/>
        <v>178.31000000000003</v>
      </c>
      <c r="G64" s="174">
        <f t="shared" si="10"/>
        <v>172</v>
      </c>
      <c r="H64" s="174">
        <f t="shared" si="10"/>
        <v>212</v>
      </c>
      <c r="I64" s="174">
        <f t="shared" si="10"/>
        <v>169</v>
      </c>
      <c r="J64" s="174">
        <f t="shared" si="10"/>
        <v>105</v>
      </c>
      <c r="K64" s="174">
        <f t="shared" si="10"/>
        <v>28</v>
      </c>
      <c r="L64" s="174">
        <f t="shared" si="10"/>
        <v>37</v>
      </c>
      <c r="M64" s="174">
        <f t="shared" si="10"/>
        <v>130</v>
      </c>
      <c r="N64" s="175">
        <f t="shared" ref="N64" si="11">(M64*7)/F64</f>
        <v>5.1034714822500131</v>
      </c>
      <c r="O64" s="175">
        <f>(H64+J64+K64)/F64</f>
        <v>1.9348325949189611</v>
      </c>
      <c r="P64" s="174">
        <f>SUM(P52:P62)</f>
        <v>3192</v>
      </c>
      <c r="R64" s="31"/>
      <c r="S64" s="31"/>
      <c r="T64" s="31"/>
      <c r="U64" s="31"/>
      <c r="V64" s="31"/>
      <c r="W64" s="31"/>
      <c r="X64" s="6"/>
    </row>
    <row r="65" spans="1:24" ht="21" x14ac:dyDescent="0.25">
      <c r="A65" s="176"/>
      <c r="B65" s="154"/>
      <c r="C65" s="154"/>
      <c r="D65" s="154"/>
      <c r="E65" s="154"/>
      <c r="F65" s="177"/>
      <c r="G65" s="154"/>
      <c r="H65" s="154"/>
      <c r="I65" s="154"/>
      <c r="J65" s="154"/>
      <c r="K65" s="154"/>
      <c r="L65" s="154"/>
      <c r="M65" s="154"/>
      <c r="N65" s="178"/>
      <c r="O65" s="178"/>
      <c r="P65" s="179"/>
      <c r="Q65" s="31"/>
      <c r="R65" s="31"/>
      <c r="S65" s="31"/>
      <c r="T65" s="31"/>
      <c r="U65" s="31"/>
      <c r="V65" s="31"/>
      <c r="W65" s="31"/>
      <c r="X65" s="6"/>
    </row>
    <row r="66" spans="1:24" ht="18" thickBot="1" x14ac:dyDescent="0.3">
      <c r="A66" s="201"/>
      <c r="B66" s="63"/>
      <c r="C66" s="202" t="s">
        <v>58</v>
      </c>
      <c r="D66" s="202" t="s">
        <v>59</v>
      </c>
      <c r="E66" s="202" t="s">
        <v>68</v>
      </c>
      <c r="F66" s="202" t="s">
        <v>61</v>
      </c>
      <c r="G66" s="202" t="s">
        <v>3</v>
      </c>
      <c r="H66" s="202" t="s">
        <v>4</v>
      </c>
      <c r="I66" s="202" t="s">
        <v>9</v>
      </c>
      <c r="J66" s="202" t="s">
        <v>10</v>
      </c>
      <c r="K66" s="202" t="s">
        <v>11</v>
      </c>
      <c r="L66" s="202" t="s">
        <v>62</v>
      </c>
      <c r="M66" s="202" t="s">
        <v>63</v>
      </c>
      <c r="N66" s="202" t="s">
        <v>64</v>
      </c>
      <c r="O66" s="202" t="s">
        <v>65</v>
      </c>
      <c r="P66" s="11"/>
      <c r="Q66" s="31"/>
      <c r="R66" s="31"/>
      <c r="S66" s="31"/>
      <c r="T66" s="31"/>
      <c r="U66" s="31"/>
      <c r="V66" s="31"/>
      <c r="W66" s="31"/>
      <c r="X66" s="6"/>
    </row>
    <row r="67" spans="1:24" ht="17" x14ac:dyDescent="0.25">
      <c r="A67" s="201" t="s">
        <v>94</v>
      </c>
      <c r="B67" s="63"/>
      <c r="C67" s="203">
        <f>C64</f>
        <v>9</v>
      </c>
      <c r="D67" s="203">
        <f t="shared" ref="D67:M67" si="12">D64</f>
        <v>18</v>
      </c>
      <c r="E67" s="203">
        <f t="shared" si="12"/>
        <v>3</v>
      </c>
      <c r="F67" s="203">
        <f t="shared" si="12"/>
        <v>178.31000000000003</v>
      </c>
      <c r="G67" s="203">
        <f t="shared" si="12"/>
        <v>172</v>
      </c>
      <c r="H67" s="203">
        <f t="shared" si="12"/>
        <v>212</v>
      </c>
      <c r="I67" s="203">
        <f t="shared" si="12"/>
        <v>169</v>
      </c>
      <c r="J67" s="203">
        <f t="shared" si="12"/>
        <v>105</v>
      </c>
      <c r="K67" s="203">
        <f t="shared" si="12"/>
        <v>28</v>
      </c>
      <c r="L67" s="203">
        <f t="shared" si="12"/>
        <v>37</v>
      </c>
      <c r="M67" s="203">
        <f t="shared" si="12"/>
        <v>130</v>
      </c>
      <c r="N67" s="204">
        <f t="shared" ref="N67:N73" si="13">(M67*7)/F67</f>
        <v>5.1034714822500131</v>
      </c>
      <c r="O67" s="204">
        <f>(H67+J67+K67)/F67</f>
        <v>1.9348325949189611</v>
      </c>
      <c r="P67" s="147"/>
      <c r="Q67" s="31"/>
      <c r="R67" s="31"/>
      <c r="S67" s="31"/>
      <c r="T67" s="31"/>
      <c r="U67" s="31"/>
      <c r="V67" s="31"/>
      <c r="W67" s="31"/>
      <c r="X67" s="6"/>
    </row>
    <row r="68" spans="1:24" ht="17" x14ac:dyDescent="0.25">
      <c r="A68" s="201" t="s">
        <v>39</v>
      </c>
      <c r="B68" s="63"/>
      <c r="C68" s="203">
        <v>13</v>
      </c>
      <c r="D68" s="203">
        <v>15</v>
      </c>
      <c r="E68" s="203">
        <v>6</v>
      </c>
      <c r="F68" s="203">
        <v>174</v>
      </c>
      <c r="G68" s="203">
        <v>146</v>
      </c>
      <c r="H68" s="203">
        <v>151</v>
      </c>
      <c r="I68" s="203">
        <v>158</v>
      </c>
      <c r="J68" s="203">
        <v>110</v>
      </c>
      <c r="K68" s="203">
        <v>45</v>
      </c>
      <c r="L68" s="203">
        <v>11</v>
      </c>
      <c r="M68" s="203">
        <v>103</v>
      </c>
      <c r="N68" s="204">
        <f t="shared" si="13"/>
        <v>4.1436781609195403</v>
      </c>
      <c r="O68" s="205">
        <v>1.76</v>
      </c>
      <c r="P68" s="40"/>
      <c r="Q68" s="31"/>
      <c r="R68" s="31"/>
      <c r="S68" s="31"/>
      <c r="T68" s="31"/>
      <c r="U68" s="31"/>
      <c r="V68" s="31"/>
      <c r="W68" s="31"/>
      <c r="X68" s="6"/>
    </row>
    <row r="69" spans="1:24" ht="17" x14ac:dyDescent="0.25">
      <c r="A69" s="201" t="s">
        <v>40</v>
      </c>
      <c r="B69" s="63"/>
      <c r="C69" s="206">
        <v>4</v>
      </c>
      <c r="D69" s="206">
        <v>6</v>
      </c>
      <c r="E69" s="206">
        <v>1</v>
      </c>
      <c r="F69" s="206">
        <v>62.67</v>
      </c>
      <c r="G69" s="206">
        <v>46</v>
      </c>
      <c r="H69" s="206">
        <v>61</v>
      </c>
      <c r="I69" s="206">
        <v>42</v>
      </c>
      <c r="J69" s="206">
        <v>31</v>
      </c>
      <c r="K69" s="206">
        <v>9</v>
      </c>
      <c r="L69" s="206">
        <v>11</v>
      </c>
      <c r="M69" s="206">
        <v>27</v>
      </c>
      <c r="N69" s="204">
        <f t="shared" si="13"/>
        <v>3.0157970320727618</v>
      </c>
      <c r="O69" s="204">
        <v>1.61</v>
      </c>
      <c r="P69" s="37"/>
      <c r="Q69" s="31"/>
      <c r="R69" s="31"/>
      <c r="S69" s="31"/>
      <c r="T69" s="31"/>
      <c r="U69" s="31"/>
      <c r="V69" s="31"/>
      <c r="W69" s="31"/>
      <c r="X69" s="6"/>
    </row>
    <row r="70" spans="1:24" ht="17" x14ac:dyDescent="0.25">
      <c r="A70" s="201" t="s">
        <v>41</v>
      </c>
      <c r="B70" s="63"/>
      <c r="C70" s="207">
        <v>17</v>
      </c>
      <c r="D70" s="207">
        <v>11</v>
      </c>
      <c r="E70" s="207">
        <v>5</v>
      </c>
      <c r="F70" s="208">
        <v>182.33333333333334</v>
      </c>
      <c r="G70" s="207">
        <v>141</v>
      </c>
      <c r="H70" s="207">
        <v>158</v>
      </c>
      <c r="I70" s="207">
        <v>197</v>
      </c>
      <c r="J70" s="207">
        <v>124</v>
      </c>
      <c r="K70" s="207">
        <v>30</v>
      </c>
      <c r="L70" s="207">
        <v>12</v>
      </c>
      <c r="M70" s="207">
        <v>100</v>
      </c>
      <c r="N70" s="204">
        <f t="shared" si="13"/>
        <v>3.839122486288848</v>
      </c>
      <c r="O70" s="204">
        <f>(H70+J70+K70)/F70</f>
        <v>1.7111517367458866</v>
      </c>
      <c r="P70" s="37"/>
      <c r="Q70" s="31"/>
      <c r="R70" s="31"/>
      <c r="S70" s="31"/>
      <c r="T70" s="31"/>
      <c r="U70" s="31"/>
      <c r="V70" s="31"/>
      <c r="W70" s="31"/>
      <c r="X70" s="6"/>
    </row>
    <row r="71" spans="1:24" ht="17" x14ac:dyDescent="0.25">
      <c r="A71" s="201" t="s">
        <v>53</v>
      </c>
      <c r="B71" s="63"/>
      <c r="C71" s="207">
        <v>16</v>
      </c>
      <c r="D71" s="207">
        <v>13</v>
      </c>
      <c r="E71" s="207">
        <v>5</v>
      </c>
      <c r="F71" s="207">
        <v>189.33</v>
      </c>
      <c r="G71" s="207">
        <v>151</v>
      </c>
      <c r="H71" s="207">
        <v>174</v>
      </c>
      <c r="I71" s="207">
        <v>197</v>
      </c>
      <c r="J71" s="207">
        <v>142</v>
      </c>
      <c r="K71" s="207">
        <v>40</v>
      </c>
      <c r="L71" s="207">
        <v>22</v>
      </c>
      <c r="M71" s="207">
        <v>118</v>
      </c>
      <c r="N71" s="204">
        <f t="shared" si="13"/>
        <v>4.362752865367348</v>
      </c>
      <c r="O71" s="204">
        <f>(H71+J71+K71)/F71</f>
        <v>1.8803147942745471</v>
      </c>
      <c r="P71" s="37"/>
      <c r="Q71" s="31"/>
      <c r="R71" s="31"/>
      <c r="S71" s="31"/>
      <c r="T71" s="31"/>
      <c r="U71" s="31"/>
      <c r="V71" s="31"/>
      <c r="W71" s="31"/>
      <c r="X71" s="6"/>
    </row>
    <row r="72" spans="1:24" ht="17" x14ac:dyDescent="0.25">
      <c r="A72" s="201" t="s">
        <v>52</v>
      </c>
      <c r="B72" s="63"/>
      <c r="C72" s="63">
        <v>17</v>
      </c>
      <c r="D72" s="63">
        <v>11</v>
      </c>
      <c r="E72" s="63">
        <v>6</v>
      </c>
      <c r="F72" s="209" t="s">
        <v>69</v>
      </c>
      <c r="G72" s="63">
        <v>96</v>
      </c>
      <c r="H72" s="63">
        <v>157</v>
      </c>
      <c r="I72" s="63">
        <v>172</v>
      </c>
      <c r="J72" s="63">
        <v>78</v>
      </c>
      <c r="K72" s="63">
        <v>26</v>
      </c>
      <c r="L72" s="63">
        <v>14</v>
      </c>
      <c r="M72" s="63">
        <v>58</v>
      </c>
      <c r="N72" s="204">
        <f t="shared" si="13"/>
        <v>2.1178925404277518</v>
      </c>
      <c r="O72" s="204">
        <f>(H72+J72+K72)/F72</f>
        <v>1.3615023474178405</v>
      </c>
      <c r="P72" s="37"/>
      <c r="Q72" s="31"/>
      <c r="R72" s="31"/>
      <c r="S72" s="31"/>
      <c r="T72" s="31"/>
      <c r="U72" s="31"/>
      <c r="V72" s="31"/>
      <c r="W72" s="31"/>
      <c r="X72" s="6"/>
    </row>
    <row r="73" spans="1:24" ht="17" x14ac:dyDescent="0.25">
      <c r="A73" s="210" t="s">
        <v>50</v>
      </c>
      <c r="B73" s="63"/>
      <c r="C73" s="62">
        <v>12</v>
      </c>
      <c r="D73" s="62">
        <v>14</v>
      </c>
      <c r="E73" s="62">
        <v>5</v>
      </c>
      <c r="F73" s="211">
        <v>168.66666666666671</v>
      </c>
      <c r="G73" s="62">
        <v>115</v>
      </c>
      <c r="H73" s="62">
        <v>168</v>
      </c>
      <c r="I73" s="62">
        <v>175</v>
      </c>
      <c r="J73" s="62">
        <v>87</v>
      </c>
      <c r="K73" s="62">
        <v>33</v>
      </c>
      <c r="L73" s="62">
        <v>24</v>
      </c>
      <c r="M73" s="62">
        <v>67</v>
      </c>
      <c r="N73" s="204">
        <f t="shared" si="13"/>
        <v>2.7806324110671929</v>
      </c>
      <c r="O73" s="204">
        <f>(H73+J73+K73)/F73</f>
        <v>1.7075098814229244</v>
      </c>
      <c r="P73" s="37"/>
      <c r="Q73" s="31"/>
      <c r="R73" s="31"/>
      <c r="S73" s="31"/>
      <c r="T73" s="31"/>
      <c r="U73" s="31"/>
      <c r="V73" s="31"/>
      <c r="W73" s="31"/>
      <c r="X73" s="6"/>
    </row>
    <row r="74" spans="1:24" ht="17" x14ac:dyDescent="0.25">
      <c r="A74" s="210" t="s">
        <v>48</v>
      </c>
      <c r="B74" s="63"/>
      <c r="C74" s="62">
        <v>8</v>
      </c>
      <c r="D74" s="62">
        <v>18</v>
      </c>
      <c r="E74" s="62">
        <v>6</v>
      </c>
      <c r="F74" s="211">
        <v>168.66666666666671</v>
      </c>
      <c r="G74" s="62">
        <v>137</v>
      </c>
      <c r="H74" s="62">
        <v>179</v>
      </c>
      <c r="I74" s="62">
        <v>118</v>
      </c>
      <c r="J74" s="62">
        <v>76</v>
      </c>
      <c r="K74" s="62">
        <v>30</v>
      </c>
      <c r="L74" s="62">
        <v>10</v>
      </c>
      <c r="M74" s="62">
        <v>102</v>
      </c>
      <c r="N74" s="62">
        <v>4.2300000000000004</v>
      </c>
      <c r="O74" s="62">
        <v>1.69</v>
      </c>
      <c r="P74" s="10"/>
      <c r="Q74" s="31"/>
      <c r="R74" s="31"/>
      <c r="S74" s="31"/>
      <c r="T74" s="31"/>
      <c r="U74" s="31"/>
      <c r="V74" s="31"/>
      <c r="W74" s="31"/>
      <c r="X74" s="6"/>
    </row>
    <row r="75" spans="1:24" ht="17" x14ac:dyDescent="0.25">
      <c r="A75" s="210" t="s">
        <v>46</v>
      </c>
      <c r="B75" s="63"/>
      <c r="C75" s="62">
        <v>20</v>
      </c>
      <c r="D75" s="62">
        <v>9</v>
      </c>
      <c r="E75" s="62">
        <v>6</v>
      </c>
      <c r="F75" s="211">
        <v>186</v>
      </c>
      <c r="G75" s="62">
        <v>103</v>
      </c>
      <c r="H75" s="62">
        <v>153</v>
      </c>
      <c r="I75" s="62">
        <v>174</v>
      </c>
      <c r="J75" s="62">
        <v>101</v>
      </c>
      <c r="K75" s="62">
        <v>30</v>
      </c>
      <c r="L75" s="62">
        <v>9</v>
      </c>
      <c r="M75" s="62">
        <v>79</v>
      </c>
      <c r="N75" s="62">
        <v>2.97</v>
      </c>
      <c r="O75" s="62">
        <v>1.53</v>
      </c>
      <c r="P75" s="10"/>
      <c r="Q75" s="31"/>
      <c r="R75" s="31"/>
      <c r="S75" s="31"/>
      <c r="T75" s="31"/>
      <c r="U75" s="31"/>
      <c r="V75" s="31"/>
      <c r="W75" s="31"/>
      <c r="X75" s="6"/>
    </row>
    <row r="76" spans="1:24" ht="17" x14ac:dyDescent="0.25">
      <c r="A76" s="210" t="s">
        <v>70</v>
      </c>
      <c r="B76" s="63"/>
      <c r="C76" s="62">
        <v>21</v>
      </c>
      <c r="D76" s="62">
        <v>11</v>
      </c>
      <c r="E76" s="62">
        <v>7</v>
      </c>
      <c r="F76" s="211">
        <v>222.33333333333334</v>
      </c>
      <c r="G76" s="62">
        <v>109</v>
      </c>
      <c r="H76" s="62">
        <v>200</v>
      </c>
      <c r="I76" s="62">
        <v>231</v>
      </c>
      <c r="J76" s="62">
        <v>69</v>
      </c>
      <c r="K76" s="62">
        <v>22</v>
      </c>
      <c r="L76" s="62">
        <v>15</v>
      </c>
      <c r="M76" s="62">
        <v>75</v>
      </c>
      <c r="N76" s="62" t="s">
        <v>71</v>
      </c>
      <c r="O76" s="62" t="s">
        <v>72</v>
      </c>
      <c r="P76" s="10"/>
      <c r="Q76" s="31"/>
      <c r="R76" s="31"/>
      <c r="S76" s="31"/>
      <c r="T76" s="31"/>
      <c r="U76" s="31"/>
      <c r="V76" s="31"/>
      <c r="W76" s="31"/>
      <c r="X76" s="6"/>
    </row>
    <row r="77" spans="1:24" ht="17" x14ac:dyDescent="0.25">
      <c r="A77" s="210" t="s">
        <v>73</v>
      </c>
      <c r="B77" s="63"/>
      <c r="C77" s="62">
        <v>21</v>
      </c>
      <c r="D77" s="62">
        <v>9</v>
      </c>
      <c r="E77" s="62">
        <v>6</v>
      </c>
      <c r="F77" s="211">
        <v>211</v>
      </c>
      <c r="G77" s="62">
        <v>72</v>
      </c>
      <c r="H77" s="62">
        <v>162</v>
      </c>
      <c r="I77" s="62">
        <v>171</v>
      </c>
      <c r="J77" s="62">
        <v>62</v>
      </c>
      <c r="K77" s="62">
        <v>12</v>
      </c>
      <c r="L77" s="62">
        <v>10</v>
      </c>
      <c r="M77" s="62">
        <v>51</v>
      </c>
      <c r="N77" s="62">
        <v>1.69</v>
      </c>
      <c r="O77" s="62">
        <v>1.1200000000000001</v>
      </c>
      <c r="P77" s="10"/>
      <c r="Q77" s="31"/>
      <c r="R77" s="31"/>
      <c r="S77" s="31"/>
      <c r="T77" s="31"/>
      <c r="U77" s="31"/>
      <c r="V77" s="31"/>
      <c r="W77" s="31"/>
      <c r="X77" s="6"/>
    </row>
    <row r="78" spans="1:24" ht="17" x14ac:dyDescent="0.25">
      <c r="A78" s="210" t="s">
        <v>74</v>
      </c>
      <c r="B78" s="63"/>
      <c r="C78" s="62">
        <v>17</v>
      </c>
      <c r="D78" s="62">
        <v>10</v>
      </c>
      <c r="E78" s="62">
        <v>4</v>
      </c>
      <c r="F78" s="211">
        <v>184.33</v>
      </c>
      <c r="G78" s="62">
        <v>133</v>
      </c>
      <c r="H78" s="62">
        <v>192</v>
      </c>
      <c r="I78" s="62">
        <v>159</v>
      </c>
      <c r="J78" s="62">
        <v>93</v>
      </c>
      <c r="K78" s="62">
        <v>26</v>
      </c>
      <c r="L78" s="62">
        <v>22</v>
      </c>
      <c r="M78" s="62">
        <v>95</v>
      </c>
      <c r="N78" s="62" t="s">
        <v>75</v>
      </c>
      <c r="O78" s="62" t="s">
        <v>76</v>
      </c>
      <c r="P78" s="10"/>
      <c r="Q78" s="31"/>
      <c r="R78" s="31"/>
      <c r="S78" s="31"/>
      <c r="T78" s="31"/>
      <c r="U78" s="31"/>
      <c r="V78" s="31"/>
      <c r="W78" s="31"/>
      <c r="X78" s="6"/>
    </row>
    <row r="79" spans="1:24" ht="17" x14ac:dyDescent="0.25">
      <c r="A79" s="210" t="s">
        <v>77</v>
      </c>
      <c r="B79" s="63"/>
      <c r="C79" s="62">
        <v>18</v>
      </c>
      <c r="D79" s="62">
        <v>14</v>
      </c>
      <c r="E79" s="62">
        <v>3</v>
      </c>
      <c r="F79" s="211">
        <v>204.33</v>
      </c>
      <c r="G79" s="62">
        <v>194</v>
      </c>
      <c r="H79" s="62">
        <v>221</v>
      </c>
      <c r="I79" s="62">
        <v>182</v>
      </c>
      <c r="J79" s="62">
        <v>129</v>
      </c>
      <c r="K79" s="62">
        <v>24</v>
      </c>
      <c r="L79" s="62">
        <v>7</v>
      </c>
      <c r="M79" s="62">
        <v>111</v>
      </c>
      <c r="N79" s="62">
        <v>3.26</v>
      </c>
      <c r="O79" s="62">
        <v>1.83</v>
      </c>
      <c r="P79" s="10"/>
      <c r="Q79" s="31"/>
      <c r="R79" s="31"/>
      <c r="S79" s="31"/>
      <c r="T79" s="31"/>
      <c r="U79" s="31"/>
      <c r="V79" s="31"/>
      <c r="W79" s="31"/>
      <c r="X79" s="6"/>
    </row>
    <row r="80" spans="1:24" ht="17" x14ac:dyDescent="0.25">
      <c r="A80" s="212" t="s">
        <v>78</v>
      </c>
      <c r="B80" s="213"/>
      <c r="C80" s="214">
        <v>7</v>
      </c>
      <c r="D80" s="214">
        <v>14</v>
      </c>
      <c r="E80" s="214"/>
      <c r="F80" s="215"/>
      <c r="G80" s="214"/>
      <c r="H80" s="214"/>
      <c r="I80" s="214"/>
      <c r="J80" s="214"/>
      <c r="K80" s="214"/>
      <c r="L80" s="214"/>
      <c r="M80" s="214"/>
      <c r="N80" s="216"/>
      <c r="O80" s="216"/>
      <c r="P80" s="43"/>
      <c r="Q80" s="31"/>
      <c r="R80" s="31"/>
      <c r="S80" s="31"/>
      <c r="T80" s="31"/>
      <c r="U80" s="31"/>
      <c r="V80" s="31"/>
      <c r="W80" s="31"/>
      <c r="X80" s="6"/>
    </row>
    <row r="81" spans="1:24" ht="17" x14ac:dyDescent="0.25">
      <c r="A81" s="217"/>
      <c r="B81" s="206"/>
      <c r="C81" s="206"/>
      <c r="D81" s="206"/>
      <c r="E81" s="206"/>
      <c r="F81" s="218"/>
      <c r="G81" s="206"/>
      <c r="H81" s="206"/>
      <c r="I81" s="206"/>
      <c r="J81" s="206"/>
      <c r="K81" s="206"/>
      <c r="L81" s="206"/>
      <c r="M81" s="206"/>
      <c r="N81" s="204"/>
      <c r="O81" s="204"/>
      <c r="P81" s="37"/>
      <c r="Q81" s="31"/>
      <c r="R81" s="31"/>
      <c r="S81" s="31"/>
      <c r="T81" s="31"/>
      <c r="U81" s="31"/>
      <c r="V81" s="31"/>
      <c r="W81" s="31"/>
      <c r="X81" s="6"/>
    </row>
    <row r="82" spans="1:24" ht="17" x14ac:dyDescent="0.25">
      <c r="A82" s="210" t="s">
        <v>79</v>
      </c>
      <c r="B82" s="63"/>
      <c r="C82" s="63">
        <f>SUM(C67:C80)</f>
        <v>200</v>
      </c>
      <c r="D82" s="63">
        <f>SUM(D67:D80)</f>
        <v>173</v>
      </c>
      <c r="E82" s="63">
        <f>SUM(E67:E80)</f>
        <v>63</v>
      </c>
      <c r="F82" s="62">
        <f t="shared" ref="F82" si="14">SUM(F69:F80)</f>
        <v>1779.66</v>
      </c>
      <c r="G82" s="63">
        <f>SUM(G67:G80)</f>
        <v>1615</v>
      </c>
      <c r="H82" s="63">
        <f>SUM(H67:H80)</f>
        <v>2188</v>
      </c>
      <c r="I82" s="63">
        <f t="shared" ref="I82:M82" si="15">SUM(I67:I80)</f>
        <v>2145</v>
      </c>
      <c r="J82" s="63">
        <f t="shared" si="15"/>
        <v>1207</v>
      </c>
      <c r="K82" s="63">
        <f t="shared" si="15"/>
        <v>355</v>
      </c>
      <c r="L82" s="63">
        <f t="shared" si="15"/>
        <v>204</v>
      </c>
      <c r="M82" s="63">
        <f t="shared" si="15"/>
        <v>1116</v>
      </c>
      <c r="N82" s="219">
        <f>(M82*7)/F82</f>
        <v>4.3896025083442902</v>
      </c>
      <c r="O82" s="219">
        <f>(H82+J82+K82)/F82</f>
        <v>2.1071440612251777</v>
      </c>
      <c r="P82" s="36"/>
      <c r="Q82" s="31"/>
      <c r="R82" s="31"/>
      <c r="S82" s="31"/>
      <c r="T82" s="31"/>
      <c r="U82" s="31"/>
      <c r="V82" s="31"/>
      <c r="W82" s="31"/>
      <c r="X82" s="6"/>
    </row>
    <row r="83" spans="1:24" x14ac:dyDescent="0.2">
      <c r="A83" s="4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5"/>
      <c r="R83" s="5"/>
      <c r="S83" s="5"/>
      <c r="T83" s="5"/>
      <c r="U83" s="5"/>
      <c r="V83" s="5"/>
      <c r="W83" s="5"/>
      <c r="X83" s="6"/>
    </row>
    <row r="84" spans="1:24" ht="17" thickBot="1" x14ac:dyDescent="0.25">
      <c r="A84" s="47" t="s">
        <v>80</v>
      </c>
      <c r="B84" s="48" t="s">
        <v>81</v>
      </c>
      <c r="C84" s="48" t="s">
        <v>82</v>
      </c>
      <c r="D84" s="49"/>
      <c r="E84" s="48" t="s">
        <v>83</v>
      </c>
      <c r="F84" s="49"/>
      <c r="G84" s="49"/>
      <c r="H84" s="48" t="s">
        <v>82</v>
      </c>
      <c r="I84" s="49"/>
      <c r="J84" s="49"/>
      <c r="K84" s="49"/>
      <c r="L84" s="48" t="s">
        <v>81</v>
      </c>
      <c r="M84" s="48" t="s">
        <v>82</v>
      </c>
      <c r="N84" s="48" t="s">
        <v>83</v>
      </c>
      <c r="O84" s="50"/>
      <c r="P84" s="51"/>
      <c r="Q84" s="5"/>
      <c r="R84" s="5"/>
      <c r="S84" s="5"/>
      <c r="T84" s="5"/>
      <c r="U84" s="5"/>
      <c r="V84" s="5"/>
      <c r="W84" s="5"/>
      <c r="X84" s="6"/>
    </row>
    <row r="85" spans="1:24" x14ac:dyDescent="0.2">
      <c r="A85" s="18" t="s">
        <v>85</v>
      </c>
      <c r="B85" s="5">
        <v>8</v>
      </c>
      <c r="C85" s="5">
        <v>10</v>
      </c>
      <c r="D85" s="5"/>
      <c r="E85" s="52" t="s">
        <v>84</v>
      </c>
      <c r="F85" s="5"/>
      <c r="G85" s="5"/>
      <c r="H85" s="18" t="s">
        <v>147</v>
      </c>
      <c r="I85" s="5"/>
      <c r="J85" s="5"/>
      <c r="K85" s="5"/>
      <c r="L85" s="53">
        <v>3</v>
      </c>
      <c r="M85" s="54">
        <v>14</v>
      </c>
      <c r="N85" s="53" t="s">
        <v>150</v>
      </c>
      <c r="O85" s="5"/>
      <c r="P85" s="5"/>
      <c r="Q85" s="5"/>
      <c r="R85" s="5"/>
      <c r="S85" s="5"/>
      <c r="T85" s="5"/>
      <c r="U85" s="5"/>
      <c r="V85" s="5"/>
      <c r="W85" s="5"/>
      <c r="X85" s="6"/>
    </row>
    <row r="86" spans="1:24" x14ac:dyDescent="0.2">
      <c r="A86" t="s">
        <v>109</v>
      </c>
      <c r="B86" s="5">
        <v>7</v>
      </c>
      <c r="C86" s="5">
        <v>5</v>
      </c>
      <c r="D86" s="5"/>
      <c r="E86" s="53" t="s">
        <v>110</v>
      </c>
      <c r="F86" s="5"/>
      <c r="G86" s="5"/>
      <c r="H86" s="5" t="s">
        <v>148</v>
      </c>
      <c r="I86" s="5"/>
      <c r="J86" s="5"/>
      <c r="K86" s="5"/>
      <c r="L86" s="5">
        <v>0</v>
      </c>
      <c r="M86" s="5">
        <v>1</v>
      </c>
      <c r="N86" s="53" t="s">
        <v>151</v>
      </c>
      <c r="O86" s="5"/>
      <c r="P86" s="5"/>
      <c r="Q86" s="5"/>
      <c r="R86" s="5"/>
      <c r="S86" s="5"/>
      <c r="T86" s="5"/>
      <c r="U86" s="5"/>
      <c r="V86" s="5"/>
      <c r="W86" s="5"/>
      <c r="X86" s="6"/>
    </row>
    <row r="87" spans="1:24" x14ac:dyDescent="0.2">
      <c r="A87" t="s">
        <v>111</v>
      </c>
      <c r="B87" s="55">
        <v>3</v>
      </c>
      <c r="C87" s="55">
        <v>9</v>
      </c>
      <c r="D87" s="5"/>
      <c r="E87" s="53" t="s">
        <v>112</v>
      </c>
      <c r="F87" s="5"/>
      <c r="G87" s="5"/>
      <c r="H87" s="5" t="s">
        <v>149</v>
      </c>
      <c r="I87" s="5"/>
      <c r="J87" s="5"/>
      <c r="K87" s="5"/>
      <c r="L87" s="5">
        <v>2</v>
      </c>
      <c r="M87" s="5">
        <v>4</v>
      </c>
      <c r="N87" s="53" t="s">
        <v>152</v>
      </c>
      <c r="O87" s="5"/>
      <c r="P87" s="5"/>
      <c r="Q87" s="5"/>
      <c r="R87" s="5"/>
      <c r="S87" s="5"/>
      <c r="T87" s="5"/>
      <c r="U87" s="5"/>
      <c r="V87" s="5"/>
      <c r="W87" s="5"/>
      <c r="X87" s="6"/>
    </row>
    <row r="88" spans="1:24" x14ac:dyDescent="0.2">
      <c r="A88" s="18" t="s">
        <v>115</v>
      </c>
      <c r="B88" s="5">
        <v>0</v>
      </c>
      <c r="C88" s="5">
        <v>4</v>
      </c>
      <c r="D88" s="5"/>
      <c r="E88" s="56" t="s">
        <v>116</v>
      </c>
      <c r="F88" s="5"/>
      <c r="G88" s="5"/>
      <c r="H88" s="5" t="s">
        <v>153</v>
      </c>
      <c r="I88" s="5"/>
      <c r="J88" s="5"/>
      <c r="K88" s="5"/>
      <c r="L88" s="5">
        <v>4</v>
      </c>
      <c r="M88" s="5">
        <v>10</v>
      </c>
      <c r="N88" s="53" t="s">
        <v>154</v>
      </c>
      <c r="O88" s="5"/>
      <c r="P88" s="5"/>
      <c r="Q88" s="5"/>
      <c r="R88" s="5"/>
      <c r="S88" s="5"/>
      <c r="T88" s="5"/>
      <c r="U88" s="5"/>
      <c r="V88" s="5"/>
      <c r="W88" s="5"/>
      <c r="X88" s="6"/>
    </row>
    <row r="89" spans="1:24" x14ac:dyDescent="0.2">
      <c r="A89" s="18" t="s">
        <v>118</v>
      </c>
      <c r="B89" s="5">
        <v>10</v>
      </c>
      <c r="C89" s="5">
        <v>4</v>
      </c>
      <c r="D89" s="5"/>
      <c r="E89" s="53" t="s">
        <v>119</v>
      </c>
      <c r="F89" s="5"/>
      <c r="G89" s="5"/>
      <c r="H89" s="5" t="s">
        <v>156</v>
      </c>
      <c r="I89" s="5"/>
      <c r="J89" s="5"/>
      <c r="K89" s="5"/>
      <c r="L89" s="5">
        <v>5</v>
      </c>
      <c r="M89" s="5">
        <v>9</v>
      </c>
      <c r="N89" s="53" t="s">
        <v>157</v>
      </c>
      <c r="O89" s="5"/>
      <c r="P89" s="5"/>
      <c r="Q89" s="5"/>
      <c r="R89" s="5"/>
      <c r="S89" s="5"/>
      <c r="T89" s="5"/>
      <c r="U89" s="5"/>
      <c r="V89" s="5"/>
      <c r="W89" s="5"/>
      <c r="X89" s="6"/>
    </row>
    <row r="90" spans="1:24" x14ac:dyDescent="0.2">
      <c r="A90" s="18" t="s">
        <v>122</v>
      </c>
      <c r="B90" s="5">
        <v>8</v>
      </c>
      <c r="C90" s="5">
        <v>7</v>
      </c>
      <c r="D90" s="5"/>
      <c r="E90" s="53" t="s">
        <v>123</v>
      </c>
      <c r="F90" s="5"/>
      <c r="G90" s="5"/>
      <c r="H90" s="5" t="s">
        <v>158</v>
      </c>
      <c r="I90" s="5"/>
      <c r="J90" s="5"/>
      <c r="K90" s="5"/>
      <c r="L90" s="5">
        <v>0</v>
      </c>
      <c r="M90" s="5">
        <v>3</v>
      </c>
      <c r="N90" s="53" t="s">
        <v>159</v>
      </c>
      <c r="O90" s="5"/>
      <c r="P90" s="5"/>
      <c r="Q90" s="5"/>
      <c r="R90" s="5"/>
      <c r="S90" s="5"/>
      <c r="T90" s="5"/>
      <c r="U90" s="5"/>
      <c r="V90" s="5"/>
      <c r="W90" s="5"/>
      <c r="X90" s="6"/>
    </row>
    <row r="91" spans="1:24" x14ac:dyDescent="0.2">
      <c r="A91" s="18" t="s">
        <v>124</v>
      </c>
      <c r="B91" s="5">
        <v>3</v>
      </c>
      <c r="C91" s="5">
        <v>8</v>
      </c>
      <c r="D91" s="5"/>
      <c r="E91" s="53" t="s">
        <v>125</v>
      </c>
      <c r="F91" s="5"/>
      <c r="G91" s="5"/>
      <c r="H91" s="5" t="s">
        <v>160</v>
      </c>
      <c r="I91" s="5"/>
      <c r="J91" s="5"/>
      <c r="K91" s="5"/>
      <c r="L91" s="5">
        <v>1</v>
      </c>
      <c r="M91" s="5">
        <v>3</v>
      </c>
      <c r="N91" s="53" t="s">
        <v>161</v>
      </c>
      <c r="O91" s="5"/>
      <c r="P91" s="5"/>
      <c r="Q91" s="5"/>
      <c r="R91" s="5"/>
      <c r="S91" s="5"/>
      <c r="T91" s="5"/>
      <c r="U91" s="5"/>
      <c r="V91" s="5"/>
      <c r="W91" s="5"/>
      <c r="X91" s="6"/>
    </row>
    <row r="92" spans="1:24" x14ac:dyDescent="0.2">
      <c r="A92" s="18" t="s">
        <v>126</v>
      </c>
      <c r="B92" s="5">
        <v>1</v>
      </c>
      <c r="C92" s="5">
        <v>9</v>
      </c>
      <c r="D92" s="5"/>
      <c r="E92" s="53" t="s">
        <v>127</v>
      </c>
      <c r="F92" s="5"/>
      <c r="G92" s="5"/>
      <c r="H92" s="5" t="s">
        <v>162</v>
      </c>
      <c r="I92" s="5"/>
      <c r="J92" s="5"/>
      <c r="K92" s="5"/>
      <c r="L92" s="5">
        <v>5</v>
      </c>
      <c r="M92" s="5">
        <v>8</v>
      </c>
      <c r="N92" s="53" t="s">
        <v>163</v>
      </c>
      <c r="O92" s="5"/>
      <c r="P92" s="5"/>
      <c r="Q92" s="5"/>
      <c r="R92" s="5"/>
      <c r="S92" s="5"/>
      <c r="T92" s="5"/>
      <c r="U92" s="5"/>
      <c r="V92" s="5"/>
      <c r="W92" s="5"/>
      <c r="X92" s="6"/>
    </row>
    <row r="93" spans="1:24" x14ac:dyDescent="0.2">
      <c r="A93" s="18" t="s">
        <v>130</v>
      </c>
      <c r="B93" s="5">
        <v>5</v>
      </c>
      <c r="C93" s="5">
        <v>15</v>
      </c>
      <c r="D93" s="5"/>
      <c r="E93" s="53" t="s">
        <v>129</v>
      </c>
      <c r="F93" s="5"/>
      <c r="G93" s="5"/>
      <c r="H93" s="5" t="s">
        <v>164</v>
      </c>
      <c r="I93" s="5"/>
      <c r="J93" s="5"/>
      <c r="K93" s="5"/>
      <c r="L93" s="5">
        <v>3</v>
      </c>
      <c r="M93" s="5">
        <v>2</v>
      </c>
      <c r="N93" s="53" t="s">
        <v>165</v>
      </c>
      <c r="O93" s="5"/>
      <c r="P93" s="5"/>
      <c r="Q93" s="5"/>
      <c r="R93" s="5"/>
      <c r="S93" s="5"/>
      <c r="T93" s="5"/>
      <c r="U93" s="5"/>
      <c r="V93" s="5"/>
      <c r="W93" s="5"/>
      <c r="X93" s="6"/>
    </row>
    <row r="94" spans="1:24" x14ac:dyDescent="0.2">
      <c r="A94" s="18" t="s">
        <v>132</v>
      </c>
      <c r="B94" s="5">
        <v>5</v>
      </c>
      <c r="C94" s="5">
        <v>2</v>
      </c>
      <c r="D94" s="5"/>
      <c r="E94" s="53" t="s">
        <v>133</v>
      </c>
      <c r="F94" s="5"/>
      <c r="G94" s="5"/>
      <c r="H94" s="5" t="s">
        <v>166</v>
      </c>
      <c r="I94" s="5"/>
      <c r="J94" s="5"/>
      <c r="K94" s="5"/>
      <c r="L94" s="5">
        <v>3</v>
      </c>
      <c r="M94" s="5">
        <v>11</v>
      </c>
      <c r="N94" s="53" t="s">
        <v>167</v>
      </c>
      <c r="O94" s="5"/>
      <c r="P94" s="5"/>
      <c r="Q94" s="5"/>
      <c r="R94" s="5"/>
      <c r="S94" s="5"/>
      <c r="T94" s="5"/>
      <c r="U94" s="5"/>
      <c r="V94" s="5"/>
      <c r="W94" s="5"/>
      <c r="X94" s="6"/>
    </row>
    <row r="95" spans="1:24" x14ac:dyDescent="0.2">
      <c r="A95" s="18" t="s">
        <v>137</v>
      </c>
      <c r="B95" s="5">
        <v>5</v>
      </c>
      <c r="C95" s="5">
        <v>1</v>
      </c>
      <c r="D95" s="5"/>
      <c r="E95" s="56" t="s">
        <v>138</v>
      </c>
      <c r="F95" s="5"/>
      <c r="G95" s="5"/>
      <c r="H95" s="5" t="s">
        <v>169</v>
      </c>
      <c r="I95" s="5"/>
      <c r="J95" s="5"/>
      <c r="K95" s="5"/>
      <c r="L95" s="5">
        <v>11</v>
      </c>
      <c r="M95" s="5">
        <v>7</v>
      </c>
      <c r="N95" s="56" t="s">
        <v>170</v>
      </c>
      <c r="O95" s="5"/>
      <c r="P95" s="5"/>
      <c r="Q95" s="5"/>
      <c r="R95" s="5"/>
      <c r="S95" s="5"/>
      <c r="T95" s="5"/>
      <c r="U95" s="5"/>
      <c r="V95" s="5"/>
      <c r="W95" s="5"/>
      <c r="X95" s="6"/>
    </row>
    <row r="96" spans="1:24" x14ac:dyDescent="0.2">
      <c r="A96" s="18" t="s">
        <v>139</v>
      </c>
      <c r="B96" s="5">
        <v>15</v>
      </c>
      <c r="C96" s="5">
        <v>0</v>
      </c>
      <c r="D96" s="5"/>
      <c r="E96" s="53" t="s">
        <v>140</v>
      </c>
      <c r="F96" s="5"/>
      <c r="G96" s="5"/>
      <c r="H96" s="5" t="s">
        <v>145</v>
      </c>
      <c r="I96" s="5"/>
      <c r="J96" s="5"/>
      <c r="K96" s="5"/>
      <c r="L96" s="5">
        <v>8</v>
      </c>
      <c r="M96" s="5">
        <v>4</v>
      </c>
      <c r="N96" s="53" t="s">
        <v>173</v>
      </c>
      <c r="O96" s="5"/>
      <c r="P96" s="5"/>
      <c r="Q96" s="5"/>
      <c r="R96" s="5"/>
      <c r="S96" s="5"/>
      <c r="T96" s="5"/>
      <c r="U96" s="5"/>
      <c r="V96" s="5"/>
      <c r="W96" s="5"/>
      <c r="X96" s="6"/>
    </row>
    <row r="97" spans="1:24" x14ac:dyDescent="0.2">
      <c r="A97" s="18" t="s">
        <v>143</v>
      </c>
      <c r="B97" s="53">
        <v>3</v>
      </c>
      <c r="C97" s="54">
        <v>11</v>
      </c>
      <c r="D97" s="5"/>
      <c r="E97" s="57" t="s">
        <v>144</v>
      </c>
      <c r="G97" s="5"/>
      <c r="H97" s="58" t="s">
        <v>111</v>
      </c>
      <c r="L97" s="58">
        <v>1</v>
      </c>
      <c r="M97" s="58">
        <v>5</v>
      </c>
      <c r="N97" s="53" t="s">
        <v>174</v>
      </c>
      <c r="O97" s="5"/>
      <c r="P97" s="5"/>
      <c r="Q97" s="5"/>
      <c r="R97" s="5"/>
      <c r="S97" s="5"/>
      <c r="T97" s="5"/>
      <c r="U97" s="5"/>
      <c r="V97" s="5"/>
      <c r="W97" s="5"/>
      <c r="X97" s="6"/>
    </row>
    <row r="98" spans="1:24" x14ac:dyDescent="0.2">
      <c r="A98" s="59" t="s">
        <v>145</v>
      </c>
      <c r="B98" s="60">
        <v>5</v>
      </c>
      <c r="C98" s="60">
        <v>6</v>
      </c>
      <c r="D98" s="60"/>
      <c r="E98" s="61" t="s">
        <v>146</v>
      </c>
      <c r="F98" s="5"/>
      <c r="G98" s="5"/>
      <c r="H98" s="5"/>
      <c r="I98" s="5"/>
      <c r="J98" s="5"/>
      <c r="K98" s="5"/>
      <c r="L98" s="5"/>
      <c r="M98" s="5"/>
      <c r="N98" s="56"/>
      <c r="O98" s="5"/>
      <c r="P98" s="5"/>
      <c r="Q98" s="5"/>
      <c r="R98" s="5"/>
      <c r="S98" s="5"/>
      <c r="T98" s="5"/>
      <c r="U98" s="5"/>
      <c r="V98" s="5"/>
      <c r="W98" s="5"/>
      <c r="X98" s="6"/>
    </row>
    <row r="99" spans="1:24" x14ac:dyDescent="0.2">
      <c r="F99" s="5"/>
      <c r="G99" s="5"/>
      <c r="H99" s="5"/>
      <c r="I99" s="5"/>
      <c r="J99" s="5"/>
      <c r="K99" s="5"/>
      <c r="L99" s="5">
        <f>SUM(L85:L98)</f>
        <v>46</v>
      </c>
      <c r="M99" s="5">
        <f>SUM(M85:M98)</f>
        <v>81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6"/>
    </row>
    <row r="100" spans="1:24" x14ac:dyDescent="0.2">
      <c r="A100" s="18"/>
      <c r="B100" s="5">
        <f>SUM(B85:B99)</f>
        <v>78</v>
      </c>
      <c r="C100" s="5">
        <f>SUM(C85:C99)</f>
        <v>91</v>
      </c>
      <c r="D100" s="5"/>
      <c r="E100" s="5"/>
      <c r="F100" s="5"/>
      <c r="G100" s="5"/>
      <c r="H100" s="5"/>
      <c r="I100" s="5"/>
      <c r="J100" s="5"/>
      <c r="K100" s="5"/>
      <c r="L100" s="5">
        <f>B100+L99</f>
        <v>124</v>
      </c>
      <c r="M100" s="5">
        <f>C100+M99</f>
        <v>172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6"/>
    </row>
  </sheetData>
  <sortState xmlns:xlrd2="http://schemas.microsoft.com/office/spreadsheetml/2017/richdata2" ref="A52:P62">
    <sortCondition ref="N52:N62"/>
  </sortState>
  <mergeCells count="2">
    <mergeCell ref="A2:W2"/>
    <mergeCell ref="C49:W49"/>
  </mergeCells>
  <pageMargins left="0.7" right="0.7" top="0.75" bottom="0.75" header="0.3" footer="0.3"/>
  <pageSetup scale="66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419AB-F0CA-6E4B-A0CF-80A9321F416D}">
  <dimension ref="A1:X60"/>
  <sheetViews>
    <sheetView workbookViewId="0">
      <pane ySplit="1400" topLeftCell="A31" activePane="bottomLeft"/>
      <selection pane="bottomLeft" activeCell="M41" sqref="M41"/>
    </sheetView>
  </sheetViews>
  <sheetFormatPr baseColWidth="10" defaultRowHeight="16" x14ac:dyDescent="0.2"/>
  <cols>
    <col min="1" max="1" width="15.83203125" bestFit="1" customWidth="1"/>
    <col min="2" max="2" width="3.33203125" bestFit="1" customWidth="1"/>
    <col min="3" max="3" width="2.6640625" bestFit="1" customWidth="1"/>
    <col min="4" max="5" width="3.1640625" bestFit="1" customWidth="1"/>
    <col min="6" max="6" width="5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6640625" bestFit="1" customWidth="1"/>
    <col min="13" max="13" width="2.83203125" bestFit="1" customWidth="1"/>
    <col min="14" max="14" width="5.6640625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1" width="2.33203125" bestFit="1" customWidth="1"/>
    <col min="22" max="22" width="3.1640625" bestFit="1" customWidth="1"/>
    <col min="23" max="23" width="6.5" bestFit="1" customWidth="1"/>
    <col min="24" max="24" width="5.6640625" bestFit="1" customWidth="1"/>
  </cols>
  <sheetData>
    <row r="1" spans="1:24" x14ac:dyDescent="0.2">
      <c r="A1" t="s">
        <v>26</v>
      </c>
    </row>
    <row r="3" spans="1:24" x14ac:dyDescent="0.2">
      <c r="A3" s="78" t="s">
        <v>87</v>
      </c>
      <c r="B3" s="79" t="s">
        <v>2</v>
      </c>
      <c r="C3" s="79" t="s">
        <v>3</v>
      </c>
      <c r="D3" s="79" t="s">
        <v>4</v>
      </c>
      <c r="E3" s="79" t="s">
        <v>5</v>
      </c>
      <c r="F3" s="79" t="s">
        <v>6</v>
      </c>
      <c r="G3" s="79" t="s">
        <v>7</v>
      </c>
      <c r="H3" s="79" t="s">
        <v>8</v>
      </c>
      <c r="I3" s="79" t="s">
        <v>9</v>
      </c>
      <c r="J3" s="79" t="s">
        <v>10</v>
      </c>
      <c r="K3" s="79" t="s">
        <v>11</v>
      </c>
      <c r="L3" s="79" t="s">
        <v>12</v>
      </c>
      <c r="M3" s="79" t="s">
        <v>13</v>
      </c>
      <c r="N3" s="79" t="s">
        <v>88</v>
      </c>
      <c r="O3" s="79" t="s">
        <v>15</v>
      </c>
      <c r="P3" s="80" t="s">
        <v>89</v>
      </c>
      <c r="Q3" s="79" t="s">
        <v>90</v>
      </c>
      <c r="R3" s="79" t="s">
        <v>18</v>
      </c>
      <c r="S3" s="79" t="s">
        <v>19</v>
      </c>
      <c r="T3" s="79" t="s">
        <v>20</v>
      </c>
      <c r="U3" s="79" t="s">
        <v>21</v>
      </c>
      <c r="V3" s="79" t="s">
        <v>22</v>
      </c>
      <c r="W3" s="80" t="s">
        <v>23</v>
      </c>
      <c r="X3" s="81" t="s">
        <v>24</v>
      </c>
    </row>
    <row r="4" spans="1:24" x14ac:dyDescent="0.2">
      <c r="A4" s="64" t="s">
        <v>122</v>
      </c>
      <c r="B4" s="82">
        <v>4</v>
      </c>
      <c r="C4" s="82">
        <v>1</v>
      </c>
      <c r="D4" s="82">
        <v>1</v>
      </c>
      <c r="E4" s="82"/>
      <c r="F4" s="82"/>
      <c r="G4" s="82"/>
      <c r="H4" s="82">
        <v>2</v>
      </c>
      <c r="I4" s="82">
        <v>2</v>
      </c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>
        <v>3</v>
      </c>
      <c r="W4" s="82"/>
      <c r="X4" s="82"/>
    </row>
    <row r="5" spans="1:24" x14ac:dyDescent="0.2">
      <c r="A5" s="66" t="s">
        <v>124</v>
      </c>
      <c r="B5" s="82">
        <v>2</v>
      </c>
      <c r="C5" s="82">
        <v>0</v>
      </c>
      <c r="D5" s="82">
        <v>2</v>
      </c>
      <c r="E5" s="82"/>
      <c r="F5" s="82"/>
      <c r="G5" s="82"/>
      <c r="H5" s="82">
        <v>2</v>
      </c>
      <c r="I5" s="82"/>
      <c r="J5" s="82"/>
      <c r="K5" s="82"/>
      <c r="L5" s="82"/>
      <c r="M5" s="82"/>
      <c r="N5" s="82"/>
      <c r="O5" s="82"/>
      <c r="P5" s="82"/>
      <c r="Q5" s="82"/>
      <c r="R5" s="82">
        <v>1</v>
      </c>
      <c r="S5" s="82"/>
      <c r="T5" s="82">
        <v>1</v>
      </c>
      <c r="U5" s="82"/>
      <c r="V5" s="82">
        <v>2</v>
      </c>
      <c r="W5" s="82"/>
      <c r="X5" s="82"/>
    </row>
    <row r="6" spans="1:24" x14ac:dyDescent="0.2">
      <c r="A6" s="65" t="s">
        <v>126</v>
      </c>
      <c r="B6" s="82">
        <v>2</v>
      </c>
      <c r="C6" s="82">
        <v>1</v>
      </c>
      <c r="D6" s="82">
        <v>1</v>
      </c>
      <c r="E6" s="82"/>
      <c r="F6" s="82"/>
      <c r="G6" s="82"/>
      <c r="H6" s="82"/>
      <c r="I6" s="82"/>
      <c r="J6" s="82">
        <v>1</v>
      </c>
      <c r="K6" s="82"/>
      <c r="L6" s="82"/>
      <c r="M6" s="82"/>
      <c r="N6" s="82"/>
      <c r="O6" s="82"/>
      <c r="P6" s="82"/>
      <c r="Q6" s="82"/>
      <c r="R6" s="82"/>
      <c r="S6" s="82"/>
      <c r="T6" s="82">
        <v>1</v>
      </c>
      <c r="U6" s="82"/>
      <c r="V6" s="82">
        <v>1</v>
      </c>
      <c r="W6" s="82"/>
      <c r="X6" s="82"/>
    </row>
    <row r="7" spans="1:24" x14ac:dyDescent="0.2">
      <c r="A7" s="83" t="s">
        <v>134</v>
      </c>
      <c r="B7" s="84">
        <v>2</v>
      </c>
      <c r="C7" s="84">
        <v>2</v>
      </c>
      <c r="D7" s="84">
        <v>1</v>
      </c>
      <c r="E7" s="84"/>
      <c r="F7" s="82">
        <v>1</v>
      </c>
      <c r="G7" s="82"/>
      <c r="H7" s="82"/>
      <c r="I7" s="82"/>
      <c r="J7" s="82"/>
      <c r="K7" s="82">
        <v>1</v>
      </c>
      <c r="L7" s="82"/>
      <c r="M7" s="82"/>
      <c r="N7" s="82"/>
      <c r="O7" s="82"/>
      <c r="P7" s="82"/>
      <c r="Q7" s="82"/>
      <c r="R7" s="82"/>
      <c r="S7" s="82"/>
      <c r="T7" s="82"/>
      <c r="U7" s="82"/>
      <c r="V7" s="82">
        <v>7</v>
      </c>
      <c r="W7" s="82"/>
      <c r="X7" s="82"/>
    </row>
    <row r="8" spans="1:24" x14ac:dyDescent="0.2">
      <c r="A8" s="119" t="s">
        <v>136</v>
      </c>
      <c r="B8" s="82">
        <v>4</v>
      </c>
      <c r="C8" s="82">
        <v>0</v>
      </c>
      <c r="D8" s="82">
        <v>0</v>
      </c>
      <c r="E8" s="82"/>
      <c r="F8" s="82"/>
      <c r="G8" s="82"/>
      <c r="H8" s="82"/>
      <c r="I8" s="82"/>
      <c r="J8" s="82"/>
      <c r="K8" s="82"/>
      <c r="L8" s="82"/>
      <c r="M8" s="82"/>
      <c r="N8" s="82">
        <v>1</v>
      </c>
      <c r="O8" s="82"/>
      <c r="P8" s="82"/>
      <c r="Q8" s="82"/>
      <c r="R8" s="82"/>
      <c r="S8" s="82">
        <v>1</v>
      </c>
      <c r="T8" s="82"/>
      <c r="U8" s="82"/>
      <c r="V8" s="82"/>
      <c r="W8" s="82"/>
      <c r="X8" s="82"/>
    </row>
    <row r="9" spans="1:24" x14ac:dyDescent="0.2">
      <c r="A9" s="64" t="s">
        <v>139</v>
      </c>
      <c r="B9" s="82">
        <v>2</v>
      </c>
      <c r="C9" s="82">
        <v>3</v>
      </c>
      <c r="D9" s="82">
        <v>1</v>
      </c>
      <c r="E9" s="82"/>
      <c r="F9" s="82"/>
      <c r="G9" s="82"/>
      <c r="H9" s="82">
        <v>0</v>
      </c>
      <c r="I9" s="82"/>
      <c r="J9" s="82">
        <v>2</v>
      </c>
      <c r="K9" s="82"/>
      <c r="L9" s="82"/>
      <c r="M9" s="82"/>
      <c r="N9" s="82"/>
      <c r="O9" s="82"/>
      <c r="P9" s="82"/>
      <c r="Q9" s="82"/>
      <c r="R9" s="82">
        <v>1</v>
      </c>
      <c r="S9" s="82"/>
      <c r="T9" s="82"/>
      <c r="U9" s="82"/>
      <c r="V9" s="82"/>
      <c r="W9" s="82"/>
      <c r="X9" s="82"/>
    </row>
    <row r="10" spans="1:24" x14ac:dyDescent="0.2">
      <c r="A10" s="66" t="s">
        <v>143</v>
      </c>
      <c r="B10" s="82">
        <v>2</v>
      </c>
      <c r="C10" s="82">
        <v>0</v>
      </c>
      <c r="D10" s="82">
        <v>0</v>
      </c>
      <c r="E10" s="82"/>
      <c r="F10" s="82"/>
      <c r="G10" s="82"/>
      <c r="H10" s="82"/>
      <c r="I10" s="82"/>
      <c r="J10" s="82">
        <v>1</v>
      </c>
      <c r="K10" s="82"/>
      <c r="L10" s="82"/>
      <c r="M10" s="82"/>
      <c r="N10" s="82"/>
      <c r="O10" s="82"/>
      <c r="P10" s="82"/>
      <c r="Q10" s="82"/>
      <c r="R10" s="82"/>
      <c r="S10" s="82">
        <v>1</v>
      </c>
      <c r="T10" s="82"/>
      <c r="U10" s="82"/>
      <c r="V10" s="82">
        <v>3</v>
      </c>
      <c r="W10" s="82"/>
      <c r="X10" s="82"/>
    </row>
    <row r="11" spans="1:24" x14ac:dyDescent="0.2">
      <c r="A11" s="66" t="s">
        <v>145</v>
      </c>
      <c r="B11" s="82">
        <v>4</v>
      </c>
      <c r="C11" s="82">
        <v>0</v>
      </c>
      <c r="D11" s="82">
        <v>2</v>
      </c>
      <c r="E11" s="82"/>
      <c r="F11" s="82"/>
      <c r="G11" s="82"/>
      <c r="H11" s="82">
        <v>1</v>
      </c>
      <c r="I11" s="82">
        <v>1</v>
      </c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>
        <v>1</v>
      </c>
      <c r="W11" s="82"/>
      <c r="X11" s="82"/>
    </row>
    <row r="12" spans="1:24" x14ac:dyDescent="0.2">
      <c r="A12" s="66" t="s">
        <v>147</v>
      </c>
      <c r="B12" s="82">
        <v>2</v>
      </c>
      <c r="C12" s="82">
        <v>0</v>
      </c>
      <c r="D12" s="82">
        <v>0</v>
      </c>
      <c r="E12" s="82"/>
      <c r="F12" s="82"/>
      <c r="G12" s="82"/>
      <c r="H12" s="82"/>
      <c r="I12" s="82">
        <v>1</v>
      </c>
      <c r="J12" s="82">
        <v>1</v>
      </c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>
        <v>1</v>
      </c>
      <c r="V12" s="82">
        <v>1</v>
      </c>
      <c r="W12" s="82"/>
      <c r="X12" s="82"/>
    </row>
    <row r="13" spans="1:24" x14ac:dyDescent="0.2">
      <c r="A13" s="5" t="s">
        <v>148</v>
      </c>
      <c r="B13" s="82">
        <v>4</v>
      </c>
      <c r="C13" s="82">
        <v>0</v>
      </c>
      <c r="D13" s="82">
        <v>0</v>
      </c>
      <c r="E13" s="82"/>
      <c r="F13" s="82"/>
      <c r="G13" s="82"/>
      <c r="H13" s="82"/>
      <c r="I13" s="82">
        <v>1</v>
      </c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>
        <v>1</v>
      </c>
      <c r="W13" s="82"/>
      <c r="X13" s="82"/>
    </row>
    <row r="14" spans="1:24" x14ac:dyDescent="0.2">
      <c r="A14" s="66" t="s">
        <v>149</v>
      </c>
      <c r="B14" s="82">
        <v>4</v>
      </c>
      <c r="C14" s="82">
        <v>0</v>
      </c>
      <c r="D14" s="82">
        <v>0</v>
      </c>
      <c r="E14" s="82"/>
      <c r="F14" s="82"/>
      <c r="G14" s="82"/>
      <c r="H14" s="82"/>
      <c r="I14" s="82">
        <v>1</v>
      </c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>
        <v>2</v>
      </c>
      <c r="W14" s="82"/>
      <c r="X14" s="82"/>
    </row>
    <row r="15" spans="1:24" x14ac:dyDescent="0.2">
      <c r="A15" s="67" t="s">
        <v>153</v>
      </c>
      <c r="B15" s="82">
        <v>4</v>
      </c>
      <c r="C15" s="82">
        <v>0</v>
      </c>
      <c r="D15" s="82">
        <v>0</v>
      </c>
      <c r="E15" s="82"/>
      <c r="F15" s="82"/>
      <c r="G15" s="82"/>
      <c r="H15" s="82"/>
      <c r="I15" s="82">
        <v>1</v>
      </c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>
        <v>1</v>
      </c>
      <c r="W15" s="82"/>
      <c r="X15" s="82"/>
    </row>
    <row r="16" spans="1:24" x14ac:dyDescent="0.2">
      <c r="A16" s="69" t="s">
        <v>156</v>
      </c>
      <c r="B16" s="82">
        <v>2</v>
      </c>
      <c r="C16" s="82">
        <v>1</v>
      </c>
      <c r="D16" s="82">
        <v>0</v>
      </c>
      <c r="E16" s="82"/>
      <c r="F16" s="82"/>
      <c r="G16" s="82"/>
      <c r="H16" s="82"/>
      <c r="I16" s="82">
        <v>1</v>
      </c>
      <c r="J16" s="82">
        <v>1</v>
      </c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>
        <v>3</v>
      </c>
      <c r="W16" s="82"/>
      <c r="X16" s="82"/>
    </row>
    <row r="17" spans="1:24" x14ac:dyDescent="0.2">
      <c r="A17" s="65" t="s">
        <v>158</v>
      </c>
      <c r="B17" s="82">
        <v>3</v>
      </c>
      <c r="C17" s="82">
        <v>0</v>
      </c>
      <c r="D17" s="82">
        <v>0</v>
      </c>
      <c r="E17" s="82"/>
      <c r="F17" s="82"/>
      <c r="G17" s="82"/>
      <c r="H17" s="82"/>
      <c r="I17" s="82">
        <v>1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>
        <v>3</v>
      </c>
      <c r="W17" s="82"/>
      <c r="X17" s="82"/>
    </row>
    <row r="18" spans="1:24" x14ac:dyDescent="0.2">
      <c r="A18" s="69" t="s">
        <v>160</v>
      </c>
      <c r="B18" s="82">
        <v>2</v>
      </c>
      <c r="C18" s="82">
        <v>0</v>
      </c>
      <c r="D18" s="82">
        <v>1</v>
      </c>
      <c r="E18" s="82"/>
      <c r="F18" s="82"/>
      <c r="G18" s="82"/>
      <c r="H18" s="82"/>
      <c r="I18" s="82"/>
      <c r="J18" s="82">
        <v>1</v>
      </c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>
        <v>2</v>
      </c>
      <c r="W18" s="82"/>
      <c r="X18" s="82"/>
    </row>
    <row r="19" spans="1:24" x14ac:dyDescent="0.2">
      <c r="A19" s="65" t="s">
        <v>162</v>
      </c>
      <c r="B19" s="82">
        <v>4</v>
      </c>
      <c r="C19" s="82">
        <v>0</v>
      </c>
      <c r="D19" s="82">
        <v>1</v>
      </c>
      <c r="E19" s="82"/>
      <c r="F19" s="82"/>
      <c r="G19" s="82"/>
      <c r="H19" s="82">
        <v>1</v>
      </c>
      <c r="I19" s="82">
        <v>2</v>
      </c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>
        <v>1</v>
      </c>
      <c r="U19" s="82"/>
      <c r="V19" s="82">
        <v>1</v>
      </c>
      <c r="W19" s="82"/>
      <c r="X19" s="82"/>
    </row>
    <row r="20" spans="1:24" x14ac:dyDescent="0.2">
      <c r="A20" s="69" t="s">
        <v>164</v>
      </c>
      <c r="B20" s="82">
        <v>3</v>
      </c>
      <c r="C20" s="82">
        <v>0</v>
      </c>
      <c r="D20" s="82">
        <v>0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>
        <v>2</v>
      </c>
      <c r="W20" s="82"/>
      <c r="X20" s="82"/>
    </row>
    <row r="21" spans="1:24" x14ac:dyDescent="0.2">
      <c r="A21" s="87" t="s">
        <v>166</v>
      </c>
      <c r="B21" s="82">
        <v>3</v>
      </c>
      <c r="C21" s="82">
        <v>0</v>
      </c>
      <c r="D21" s="82">
        <v>1</v>
      </c>
      <c r="E21" s="82"/>
      <c r="F21" s="82"/>
      <c r="G21" s="82"/>
      <c r="H21" s="82"/>
      <c r="I21" s="82">
        <v>1</v>
      </c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>
        <v>1</v>
      </c>
      <c r="U21" s="82"/>
      <c r="V21" s="82">
        <v>3</v>
      </c>
      <c r="W21" s="82"/>
      <c r="X21" s="82"/>
    </row>
    <row r="22" spans="1:24" x14ac:dyDescent="0.2">
      <c r="A22" s="65" t="s">
        <v>169</v>
      </c>
      <c r="B22" s="88">
        <v>3</v>
      </c>
      <c r="C22" s="88">
        <v>1</v>
      </c>
      <c r="D22" s="88">
        <v>1</v>
      </c>
      <c r="E22" s="88">
        <v>1</v>
      </c>
      <c r="F22" s="88"/>
      <c r="G22" s="88"/>
      <c r="H22" s="88"/>
      <c r="I22" s="88"/>
      <c r="J22" s="88">
        <v>1</v>
      </c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>
        <v>2</v>
      </c>
      <c r="W22" s="88"/>
      <c r="X22" s="88"/>
    </row>
    <row r="23" spans="1:24" x14ac:dyDescent="0.2">
      <c r="A23" s="224" t="s">
        <v>145</v>
      </c>
      <c r="B23" s="88">
        <v>3</v>
      </c>
      <c r="C23" s="88">
        <v>0</v>
      </c>
      <c r="D23" s="88">
        <v>0</v>
      </c>
      <c r="E23" s="88"/>
      <c r="F23" s="88"/>
      <c r="G23" s="88"/>
      <c r="H23" s="88"/>
      <c r="I23" s="88">
        <v>1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>
        <v>3</v>
      </c>
      <c r="W23" s="88"/>
      <c r="X23" s="88"/>
    </row>
    <row r="24" spans="1:24" x14ac:dyDescent="0.2">
      <c r="A24" s="89" t="s">
        <v>111</v>
      </c>
      <c r="B24" s="90">
        <v>3</v>
      </c>
      <c r="C24" s="90">
        <v>0</v>
      </c>
      <c r="D24" s="90">
        <v>0</v>
      </c>
      <c r="E24" s="90"/>
      <c r="F24" s="90"/>
      <c r="G24" s="90"/>
      <c r="H24" s="90"/>
      <c r="I24" s="90">
        <v>1</v>
      </c>
      <c r="J24" s="90"/>
      <c r="K24" s="90"/>
      <c r="L24" s="90"/>
      <c r="M24" s="90"/>
      <c r="N24" s="90"/>
      <c r="O24" s="91"/>
      <c r="P24" s="91"/>
      <c r="Q24" s="91"/>
      <c r="R24" s="90"/>
      <c r="S24" s="90"/>
      <c r="T24" s="90"/>
      <c r="U24" s="90"/>
      <c r="V24" s="90">
        <v>1</v>
      </c>
      <c r="W24" s="90"/>
      <c r="X24" s="92"/>
    </row>
    <row r="25" spans="1:24" x14ac:dyDescent="0.2">
      <c r="A25" s="93" t="s">
        <v>38</v>
      </c>
      <c r="B25" s="94">
        <f t="shared" ref="B25:N25" si="0">SUM(B4:B24)</f>
        <v>62</v>
      </c>
      <c r="C25" s="94">
        <f t="shared" si="0"/>
        <v>9</v>
      </c>
      <c r="D25" s="94">
        <f t="shared" si="0"/>
        <v>12</v>
      </c>
      <c r="E25" s="94">
        <f t="shared" si="0"/>
        <v>1</v>
      </c>
      <c r="F25" s="94">
        <f t="shared" si="0"/>
        <v>1</v>
      </c>
      <c r="G25" s="94">
        <f t="shared" si="0"/>
        <v>0</v>
      </c>
      <c r="H25" s="94">
        <f t="shared" si="0"/>
        <v>6</v>
      </c>
      <c r="I25" s="94">
        <f t="shared" si="0"/>
        <v>14</v>
      </c>
      <c r="J25" s="94">
        <f t="shared" si="0"/>
        <v>8</v>
      </c>
      <c r="K25" s="94">
        <f t="shared" si="0"/>
        <v>1</v>
      </c>
      <c r="L25" s="94">
        <f t="shared" si="0"/>
        <v>0</v>
      </c>
      <c r="M25" s="94">
        <f t="shared" si="0"/>
        <v>0</v>
      </c>
      <c r="N25" s="94">
        <f t="shared" si="0"/>
        <v>1</v>
      </c>
      <c r="O25" s="17">
        <f>(D25+J25+K25+N25)/(B25+J25+K25+M25)</f>
        <v>0.30985915492957744</v>
      </c>
      <c r="P25" s="17">
        <f>($D25+$E25+($F25*2)+(G25*3))/$B25</f>
        <v>0.24193548387096775</v>
      </c>
      <c r="Q25" s="17">
        <f>D25/B25</f>
        <v>0.19354838709677419</v>
      </c>
      <c r="R25" s="94">
        <f>SUM(R4:R24)</f>
        <v>2</v>
      </c>
      <c r="S25" s="94">
        <f>SUM(S4:S24)</f>
        <v>2</v>
      </c>
      <c r="T25" s="94">
        <f>SUM(T4:T24)</f>
        <v>4</v>
      </c>
      <c r="U25" s="94">
        <f>SUM(U4:U24)</f>
        <v>1</v>
      </c>
      <c r="V25" s="94">
        <f>SUM(V4:V24)</f>
        <v>42</v>
      </c>
      <c r="W25" s="17">
        <f>(U25+V25)/(T25+U25+V25)</f>
        <v>0.91489361702127658</v>
      </c>
      <c r="X25" s="94">
        <f>SUM(X4:X24)</f>
        <v>0</v>
      </c>
    </row>
    <row r="26" spans="1:24" x14ac:dyDescent="0.2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82"/>
      <c r="X26" s="82"/>
    </row>
    <row r="27" spans="1:24" x14ac:dyDescent="0.2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82"/>
      <c r="X27" s="82"/>
    </row>
    <row r="28" spans="1:24" x14ac:dyDescent="0.2">
      <c r="A28" s="86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spans="1:24" x14ac:dyDescent="0.2">
      <c r="A29" s="86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</row>
    <row r="30" spans="1:24" x14ac:dyDescent="0.2">
      <c r="A30" s="97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6"/>
      <c r="V30" s="96"/>
      <c r="W30" s="82"/>
      <c r="X30" s="82"/>
    </row>
    <row r="31" spans="1:24" x14ac:dyDescent="0.2">
      <c r="A31" s="86" t="s">
        <v>67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</row>
    <row r="32" spans="1:24" x14ac:dyDescent="0.2">
      <c r="A32" s="93" t="s">
        <v>91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82"/>
      <c r="S32" s="82"/>
      <c r="T32" s="82"/>
      <c r="U32" s="82"/>
      <c r="V32" s="82"/>
      <c r="W32" s="82"/>
      <c r="X32" s="82"/>
    </row>
    <row r="33" spans="1:24" x14ac:dyDescent="0.2">
      <c r="A33" s="99" t="s">
        <v>87</v>
      </c>
      <c r="B33" s="100" t="s">
        <v>57</v>
      </c>
      <c r="C33" s="100" t="s">
        <v>58</v>
      </c>
      <c r="D33" s="100" t="s">
        <v>59</v>
      </c>
      <c r="E33" s="100" t="s">
        <v>68</v>
      </c>
      <c r="F33" s="100" t="s">
        <v>61</v>
      </c>
      <c r="G33" s="100" t="s">
        <v>3</v>
      </c>
      <c r="H33" s="100" t="s">
        <v>4</v>
      </c>
      <c r="I33" s="100" t="s">
        <v>9</v>
      </c>
      <c r="J33" s="100" t="s">
        <v>10</v>
      </c>
      <c r="K33" s="100" t="s">
        <v>11</v>
      </c>
      <c r="L33" s="100" t="s">
        <v>62</v>
      </c>
      <c r="M33" s="100" t="s">
        <v>63</v>
      </c>
      <c r="N33" s="100" t="s">
        <v>64</v>
      </c>
      <c r="O33" s="100" t="s">
        <v>65</v>
      </c>
      <c r="P33" s="100" t="s">
        <v>2</v>
      </c>
      <c r="Q33" s="100" t="s">
        <v>93</v>
      </c>
      <c r="R33" s="82"/>
      <c r="S33" s="82"/>
      <c r="T33" s="82"/>
      <c r="U33" s="82"/>
      <c r="V33" s="82"/>
      <c r="W33" s="82"/>
      <c r="X33" s="82"/>
    </row>
    <row r="34" spans="1:24" x14ac:dyDescent="0.2">
      <c r="A34" s="64" t="s">
        <v>109</v>
      </c>
      <c r="B34" s="96">
        <v>1</v>
      </c>
      <c r="C34" s="96"/>
      <c r="D34" s="96"/>
      <c r="E34" s="101"/>
      <c r="F34" s="96">
        <v>1.67</v>
      </c>
      <c r="G34" s="96">
        <v>0</v>
      </c>
      <c r="H34" s="96">
        <v>1</v>
      </c>
      <c r="I34" s="96">
        <v>3</v>
      </c>
      <c r="J34" s="96">
        <v>2</v>
      </c>
      <c r="K34" s="96"/>
      <c r="L34" s="96"/>
      <c r="M34" s="96"/>
      <c r="N34" s="96"/>
      <c r="O34" s="102"/>
      <c r="P34" s="96">
        <v>8</v>
      </c>
      <c r="Q34" s="96">
        <v>37</v>
      </c>
      <c r="R34" s="82"/>
      <c r="S34" s="82"/>
      <c r="T34" s="82"/>
      <c r="U34" s="82"/>
      <c r="V34" s="82"/>
      <c r="W34" s="82"/>
      <c r="X34" s="82"/>
    </row>
    <row r="35" spans="1:24" x14ac:dyDescent="0.2">
      <c r="A35" s="83" t="s">
        <v>121</v>
      </c>
      <c r="B35" s="96">
        <v>1</v>
      </c>
      <c r="C35" s="96"/>
      <c r="D35" s="96"/>
      <c r="E35" s="101"/>
      <c r="F35" s="103">
        <v>3.67</v>
      </c>
      <c r="G35" s="96">
        <v>4</v>
      </c>
      <c r="H35" s="96">
        <v>4</v>
      </c>
      <c r="I35" s="96">
        <v>8</v>
      </c>
      <c r="J35" s="96">
        <v>3</v>
      </c>
      <c r="K35" s="96">
        <v>1</v>
      </c>
      <c r="L35" s="96">
        <v>2</v>
      </c>
      <c r="M35" s="96">
        <v>3</v>
      </c>
      <c r="N35" s="102"/>
      <c r="O35" s="96"/>
      <c r="P35" s="82">
        <v>19</v>
      </c>
      <c r="Q35" s="82">
        <v>80</v>
      </c>
      <c r="R35" s="82"/>
      <c r="S35" s="82"/>
      <c r="T35" s="82"/>
      <c r="U35" s="82"/>
      <c r="V35" s="82"/>
      <c r="W35" s="82"/>
      <c r="X35" s="82"/>
    </row>
    <row r="36" spans="1:24" x14ac:dyDescent="0.2">
      <c r="A36" s="65" t="s">
        <v>126</v>
      </c>
      <c r="B36" s="96">
        <v>1</v>
      </c>
      <c r="C36" s="96"/>
      <c r="D36" s="96">
        <v>1</v>
      </c>
      <c r="E36" s="101"/>
      <c r="F36" s="103">
        <v>3</v>
      </c>
      <c r="G36" s="96">
        <v>5</v>
      </c>
      <c r="H36" s="96">
        <v>6</v>
      </c>
      <c r="I36" s="96">
        <v>3</v>
      </c>
      <c r="J36" s="96">
        <v>1</v>
      </c>
      <c r="K36" s="96">
        <v>2</v>
      </c>
      <c r="L36" s="96">
        <v>1</v>
      </c>
      <c r="M36" s="96">
        <v>5</v>
      </c>
      <c r="N36" s="96"/>
      <c r="O36" s="96"/>
      <c r="P36" s="82">
        <v>17</v>
      </c>
      <c r="Q36" s="82">
        <v>62</v>
      </c>
      <c r="R36" s="82"/>
      <c r="S36" s="82"/>
      <c r="T36" s="82"/>
      <c r="U36" s="82"/>
      <c r="V36" s="82"/>
      <c r="W36" s="82"/>
      <c r="X36" s="82"/>
    </row>
    <row r="37" spans="1:24" x14ac:dyDescent="0.2">
      <c r="A37" s="66" t="s">
        <v>143</v>
      </c>
      <c r="B37" s="96">
        <v>1</v>
      </c>
      <c r="C37" s="96"/>
      <c r="D37" s="96"/>
      <c r="E37" s="101"/>
      <c r="F37" s="103">
        <v>1</v>
      </c>
      <c r="G37" s="96">
        <v>2</v>
      </c>
      <c r="H37" s="96">
        <v>3</v>
      </c>
      <c r="I37" s="96">
        <v>2</v>
      </c>
      <c r="J37" s="96">
        <v>1</v>
      </c>
      <c r="K37" s="96"/>
      <c r="L37" s="96"/>
      <c r="M37" s="96">
        <v>2</v>
      </c>
      <c r="N37" s="96"/>
      <c r="O37" s="96"/>
      <c r="P37" s="82">
        <v>7</v>
      </c>
      <c r="Q37" s="82">
        <v>37</v>
      </c>
      <c r="R37" s="82"/>
      <c r="S37" s="82"/>
      <c r="T37" s="82"/>
      <c r="U37" s="82"/>
      <c r="V37" s="82"/>
      <c r="W37" s="82"/>
      <c r="X37" s="82"/>
    </row>
    <row r="38" spans="1:24" x14ac:dyDescent="0.2">
      <c r="A38" s="66" t="s">
        <v>145</v>
      </c>
      <c r="B38" s="96">
        <v>1</v>
      </c>
      <c r="C38" s="96"/>
      <c r="D38" s="96">
        <v>1</v>
      </c>
      <c r="E38" s="101"/>
      <c r="F38" s="103">
        <v>2</v>
      </c>
      <c r="G38" s="96">
        <v>1</v>
      </c>
      <c r="H38" s="96">
        <v>1</v>
      </c>
      <c r="I38" s="96">
        <v>3</v>
      </c>
      <c r="J38" s="96">
        <v>2</v>
      </c>
      <c r="K38" s="96"/>
      <c r="L38" s="96">
        <v>1</v>
      </c>
      <c r="M38" s="96">
        <v>1</v>
      </c>
      <c r="N38" s="96"/>
      <c r="O38" s="96"/>
      <c r="P38" s="82">
        <v>9</v>
      </c>
      <c r="Q38" s="82">
        <v>42</v>
      </c>
      <c r="R38" s="82"/>
      <c r="S38" s="82"/>
      <c r="T38" s="82"/>
      <c r="U38" s="82"/>
      <c r="V38" s="82"/>
      <c r="W38" s="82"/>
      <c r="X38" s="82"/>
    </row>
    <row r="39" spans="1:24" x14ac:dyDescent="0.2">
      <c r="A39" s="65" t="s">
        <v>158</v>
      </c>
      <c r="B39" s="96">
        <v>1</v>
      </c>
      <c r="C39" s="96"/>
      <c r="D39" s="96"/>
      <c r="E39" s="101"/>
      <c r="F39" s="103">
        <v>1</v>
      </c>
      <c r="G39" s="96">
        <v>0</v>
      </c>
      <c r="H39" s="96">
        <v>0</v>
      </c>
      <c r="I39" s="104">
        <v>1</v>
      </c>
      <c r="J39" s="96"/>
      <c r="K39" s="96"/>
      <c r="L39" s="96"/>
      <c r="M39" s="96">
        <v>0</v>
      </c>
      <c r="N39" s="96"/>
      <c r="O39" s="96"/>
      <c r="P39" s="82">
        <v>3</v>
      </c>
      <c r="Q39" s="82">
        <v>11</v>
      </c>
      <c r="R39" s="82"/>
      <c r="S39" s="82"/>
      <c r="T39" s="82"/>
      <c r="U39" s="82"/>
      <c r="V39" s="82"/>
      <c r="W39" s="82"/>
      <c r="X39" s="82"/>
    </row>
    <row r="40" spans="1:24" x14ac:dyDescent="0.2">
      <c r="A40" s="69" t="s">
        <v>160</v>
      </c>
      <c r="B40" s="96">
        <v>1</v>
      </c>
      <c r="C40" s="96"/>
      <c r="D40" s="96">
        <v>1</v>
      </c>
      <c r="E40" s="101"/>
      <c r="F40" s="103">
        <v>2.67</v>
      </c>
      <c r="G40" s="96">
        <v>3</v>
      </c>
      <c r="H40" s="96">
        <v>2</v>
      </c>
      <c r="I40" s="96">
        <v>5</v>
      </c>
      <c r="J40" s="96">
        <v>2</v>
      </c>
      <c r="K40" s="96">
        <v>1</v>
      </c>
      <c r="L40" s="96">
        <v>1</v>
      </c>
      <c r="M40" s="96">
        <v>3</v>
      </c>
      <c r="N40" s="96"/>
      <c r="O40" s="96"/>
      <c r="P40" s="82">
        <v>13</v>
      </c>
      <c r="Q40" s="82">
        <v>55</v>
      </c>
      <c r="R40" s="82"/>
      <c r="S40" s="82"/>
      <c r="T40" s="82"/>
      <c r="U40" s="82"/>
      <c r="V40" s="82"/>
      <c r="W40" s="82"/>
      <c r="X40" s="82"/>
    </row>
    <row r="41" spans="1:24" x14ac:dyDescent="0.2">
      <c r="A41" s="87" t="s">
        <v>166</v>
      </c>
      <c r="B41" s="96">
        <v>1</v>
      </c>
      <c r="C41" s="96"/>
      <c r="D41" s="96"/>
      <c r="E41" s="101"/>
      <c r="F41" s="103">
        <v>1.67</v>
      </c>
      <c r="G41" s="96">
        <v>1</v>
      </c>
      <c r="H41" s="96">
        <v>3</v>
      </c>
      <c r="I41" s="96">
        <v>2</v>
      </c>
      <c r="J41" s="96"/>
      <c r="K41" s="96">
        <v>1</v>
      </c>
      <c r="L41" s="96">
        <v>1</v>
      </c>
      <c r="M41" s="96">
        <v>1</v>
      </c>
      <c r="N41" s="96"/>
      <c r="O41" s="96"/>
      <c r="P41" s="82">
        <v>10</v>
      </c>
      <c r="Q41" s="82">
        <v>39</v>
      </c>
      <c r="R41" s="82"/>
      <c r="S41" s="82"/>
      <c r="T41" s="82"/>
      <c r="U41" s="82"/>
      <c r="V41" s="82"/>
      <c r="W41" s="82"/>
      <c r="X41" s="82"/>
    </row>
    <row r="42" spans="1:24" x14ac:dyDescent="0.2">
      <c r="A42" s="87" t="s">
        <v>145</v>
      </c>
      <c r="B42" s="226">
        <v>1</v>
      </c>
      <c r="C42" s="226"/>
      <c r="D42" s="226"/>
      <c r="E42" s="227"/>
      <c r="F42" s="228">
        <v>3</v>
      </c>
      <c r="G42" s="226">
        <v>0</v>
      </c>
      <c r="H42" s="226">
        <v>2</v>
      </c>
      <c r="I42" s="226">
        <v>2</v>
      </c>
      <c r="J42" s="226">
        <v>1</v>
      </c>
      <c r="K42" s="226"/>
      <c r="L42" s="226"/>
      <c r="M42" s="226">
        <v>0</v>
      </c>
      <c r="N42" s="226"/>
      <c r="O42" s="226"/>
      <c r="P42" s="88">
        <v>15</v>
      </c>
      <c r="Q42" s="88">
        <v>61</v>
      </c>
      <c r="R42" s="82"/>
      <c r="S42" s="82"/>
      <c r="T42" s="82"/>
      <c r="U42" s="82"/>
      <c r="V42" s="82"/>
      <c r="W42" s="82"/>
      <c r="X42" s="82"/>
    </row>
    <row r="43" spans="1:24" x14ac:dyDescent="0.2">
      <c r="A43" s="89"/>
      <c r="B43" s="105"/>
      <c r="C43" s="105"/>
      <c r="D43" s="105"/>
      <c r="E43" s="106"/>
      <c r="F43" s="107"/>
      <c r="G43" s="105"/>
      <c r="H43" s="105"/>
      <c r="I43" s="105"/>
      <c r="J43" s="105"/>
      <c r="K43" s="105"/>
      <c r="L43" s="105"/>
      <c r="M43" s="105"/>
      <c r="N43" s="105"/>
      <c r="O43" s="105"/>
      <c r="P43" s="92"/>
      <c r="Q43" s="92"/>
      <c r="R43" s="82"/>
      <c r="S43" s="82"/>
      <c r="T43" s="82"/>
      <c r="U43" s="82"/>
      <c r="V43" s="82"/>
      <c r="W43" s="82"/>
      <c r="X43" s="82"/>
    </row>
    <row r="44" spans="1:24" x14ac:dyDescent="0.2">
      <c r="A44" s="93" t="s">
        <v>38</v>
      </c>
      <c r="B44" s="96">
        <f>SUM(B34:B43)</f>
        <v>9</v>
      </c>
      <c r="C44" s="96">
        <f t="shared" ref="C44:Q44" si="1">SUM(C34:C43)</f>
        <v>0</v>
      </c>
      <c r="D44" s="96">
        <f t="shared" si="1"/>
        <v>3</v>
      </c>
      <c r="E44" s="96">
        <f t="shared" si="1"/>
        <v>0</v>
      </c>
      <c r="F44" s="102">
        <f t="shared" si="1"/>
        <v>19.68</v>
      </c>
      <c r="G44" s="96">
        <f t="shared" si="1"/>
        <v>16</v>
      </c>
      <c r="H44" s="96">
        <f t="shared" si="1"/>
        <v>22</v>
      </c>
      <c r="I44" s="96">
        <f t="shared" si="1"/>
        <v>29</v>
      </c>
      <c r="J44" s="96">
        <f t="shared" si="1"/>
        <v>12</v>
      </c>
      <c r="K44" s="96">
        <f t="shared" si="1"/>
        <v>5</v>
      </c>
      <c r="L44" s="96">
        <f t="shared" si="1"/>
        <v>6</v>
      </c>
      <c r="M44" s="96">
        <f t="shared" si="1"/>
        <v>15</v>
      </c>
      <c r="N44" s="39">
        <f>(M44*7)/F44</f>
        <v>5.3353658536585371</v>
      </c>
      <c r="O44" s="39">
        <f>SUM(H44+J44+K44)/F44</f>
        <v>1.9817073170731707</v>
      </c>
      <c r="P44" s="96">
        <f t="shared" si="1"/>
        <v>101</v>
      </c>
      <c r="Q44" s="96">
        <f t="shared" si="1"/>
        <v>424</v>
      </c>
      <c r="R44" s="82"/>
      <c r="S44" s="82"/>
      <c r="T44" s="82"/>
      <c r="U44" s="82"/>
      <c r="V44" s="82"/>
      <c r="W44" s="82"/>
      <c r="X44" s="82"/>
    </row>
    <row r="47" spans="1:24" x14ac:dyDescent="0.2">
      <c r="A47" s="78" t="s">
        <v>87</v>
      </c>
      <c r="B47" s="79" t="s">
        <v>2</v>
      </c>
      <c r="C47" s="79" t="s">
        <v>3</v>
      </c>
      <c r="D47" s="79" t="s">
        <v>4</v>
      </c>
      <c r="E47" s="79" t="s">
        <v>5</v>
      </c>
      <c r="F47" s="79" t="s">
        <v>6</v>
      </c>
      <c r="G47" s="79" t="s">
        <v>7</v>
      </c>
      <c r="H47" s="79" t="s">
        <v>8</v>
      </c>
      <c r="I47" s="79" t="s">
        <v>9</v>
      </c>
      <c r="J47" s="79" t="s">
        <v>10</v>
      </c>
      <c r="K47" s="79" t="s">
        <v>11</v>
      </c>
      <c r="L47" s="79" t="s">
        <v>12</v>
      </c>
      <c r="M47" s="79" t="s">
        <v>13</v>
      </c>
      <c r="N47" s="79" t="s">
        <v>88</v>
      </c>
      <c r="O47" s="79" t="s">
        <v>15</v>
      </c>
      <c r="P47" s="80" t="s">
        <v>89</v>
      </c>
      <c r="Q47" s="79" t="s">
        <v>90</v>
      </c>
      <c r="R47" s="79" t="s">
        <v>18</v>
      </c>
      <c r="S47" s="79" t="s">
        <v>19</v>
      </c>
      <c r="T47" s="79" t="s">
        <v>20</v>
      </c>
      <c r="U47" s="79" t="s">
        <v>21</v>
      </c>
      <c r="V47" s="79" t="s">
        <v>22</v>
      </c>
      <c r="W47" s="80" t="s">
        <v>23</v>
      </c>
      <c r="X47" s="81" t="s">
        <v>24</v>
      </c>
    </row>
    <row r="48" spans="1:24" x14ac:dyDescent="0.2">
      <c r="A48" s="64" t="s">
        <v>85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>
        <v>1</v>
      </c>
      <c r="W48" s="82"/>
      <c r="X48" s="82"/>
    </row>
    <row r="49" spans="1:24" x14ac:dyDescent="0.2">
      <c r="A49" s="65" t="s">
        <v>126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>
        <v>1</v>
      </c>
      <c r="V49" s="82"/>
      <c r="W49" s="82"/>
      <c r="X49" s="82"/>
    </row>
    <row r="50" spans="1:24" x14ac:dyDescent="0.2">
      <c r="A50" s="69" t="s">
        <v>160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>
        <v>1</v>
      </c>
      <c r="W50" s="82"/>
      <c r="X50" s="82"/>
    </row>
    <row r="51" spans="1:24" x14ac:dyDescent="0.2">
      <c r="A51" s="87" t="s">
        <v>166</v>
      </c>
      <c r="B51" s="84"/>
      <c r="C51" s="84"/>
      <c r="D51" s="84"/>
      <c r="E51" s="84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>
        <v>1</v>
      </c>
      <c r="U51" s="82"/>
      <c r="V51" s="82"/>
      <c r="W51" s="82"/>
      <c r="X51" s="82"/>
    </row>
    <row r="52" spans="1:24" x14ac:dyDescent="0.2">
      <c r="A52" s="87" t="s">
        <v>145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>
        <v>1</v>
      </c>
      <c r="V52" s="82"/>
      <c r="W52" s="82"/>
      <c r="X52" s="82"/>
    </row>
    <row r="53" spans="1:24" x14ac:dyDescent="0.2">
      <c r="A53" s="64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V53" s="82"/>
      <c r="W53" s="82"/>
      <c r="X53" s="82"/>
    </row>
    <row r="54" spans="1:24" x14ac:dyDescent="0.2">
      <c r="A54" s="86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</row>
    <row r="55" spans="1:24" x14ac:dyDescent="0.2">
      <c r="A55" s="87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</row>
    <row r="56" spans="1:24" x14ac:dyDescent="0.2">
      <c r="A56" s="87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</row>
    <row r="57" spans="1:24" x14ac:dyDescent="0.2">
      <c r="A57" s="87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</row>
    <row r="58" spans="1:24" x14ac:dyDescent="0.2">
      <c r="A58" s="65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</row>
    <row r="59" spans="1:24" x14ac:dyDescent="0.2">
      <c r="A59" s="89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1"/>
      <c r="P59" s="91"/>
      <c r="Q59" s="91"/>
      <c r="R59" s="90"/>
      <c r="S59" s="90"/>
      <c r="T59" s="90"/>
      <c r="U59" s="90"/>
      <c r="V59" s="90"/>
      <c r="W59" s="90"/>
      <c r="X59" s="92"/>
    </row>
    <row r="60" spans="1:24" x14ac:dyDescent="0.2">
      <c r="A60" s="93" t="s">
        <v>38</v>
      </c>
      <c r="B60" s="94">
        <f t="shared" ref="B60:N60" si="2">SUM(B48:B59)</f>
        <v>0</v>
      </c>
      <c r="C60" s="94">
        <f t="shared" si="2"/>
        <v>0</v>
      </c>
      <c r="D60" s="94">
        <f t="shared" si="2"/>
        <v>0</v>
      </c>
      <c r="E60" s="94">
        <f t="shared" si="2"/>
        <v>0</v>
      </c>
      <c r="F60" s="94">
        <f t="shared" si="2"/>
        <v>0</v>
      </c>
      <c r="G60" s="94">
        <f t="shared" si="2"/>
        <v>0</v>
      </c>
      <c r="H60" s="94">
        <f t="shared" si="2"/>
        <v>0</v>
      </c>
      <c r="I60" s="94">
        <f t="shared" si="2"/>
        <v>0</v>
      </c>
      <c r="J60" s="94">
        <f t="shared" si="2"/>
        <v>0</v>
      </c>
      <c r="K60" s="94">
        <f t="shared" si="2"/>
        <v>0</v>
      </c>
      <c r="L60" s="94">
        <f t="shared" si="2"/>
        <v>0</v>
      </c>
      <c r="M60" s="94">
        <f t="shared" si="2"/>
        <v>0</v>
      </c>
      <c r="N60" s="94">
        <f t="shared" si="2"/>
        <v>0</v>
      </c>
      <c r="O60" s="17" t="e">
        <f>(D60+J60+K60+N60)/(B60+J60+K60+M60)</f>
        <v>#DIV/0!</v>
      </c>
      <c r="P60" s="17" t="e">
        <f>($D60+$E60+($F60*2)+(G60*3))/$B60</f>
        <v>#DIV/0!</v>
      </c>
      <c r="Q60" s="17" t="e">
        <f>D60/B60</f>
        <v>#DIV/0!</v>
      </c>
      <c r="R60" s="94">
        <f>SUM(R48:R59)</f>
        <v>0</v>
      </c>
      <c r="S60" s="94">
        <f>SUM(S48:S59)</f>
        <v>0</v>
      </c>
      <c r="T60" s="94">
        <f>SUM(T48:T59)</f>
        <v>1</v>
      </c>
      <c r="U60" s="94">
        <f>SUM(U48:U59)</f>
        <v>2</v>
      </c>
      <c r="V60" s="94">
        <f>SUM(V48:V59)</f>
        <v>2</v>
      </c>
      <c r="W60" s="17">
        <f>(U60+V60)/(T60+U60+V60)</f>
        <v>0.8</v>
      </c>
      <c r="X60" s="94">
        <f>SUM(X48:X59)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89F7B-6D86-7146-8B31-5C34424B6677}">
  <dimension ref="A1:Z83"/>
  <sheetViews>
    <sheetView workbookViewId="0">
      <pane ySplit="1400" topLeftCell="A16" activePane="bottomLeft"/>
      <selection pane="bottomLeft" activeCell="A31" sqref="A31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6" width="3.1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" bestFit="1" customWidth="1"/>
    <col min="15" max="15" width="5.6640625" bestFit="1" customWidth="1"/>
    <col min="16" max="16" width="8.1640625" bestFit="1" customWidth="1"/>
    <col min="17" max="17" width="5.6640625" bestFit="1" customWidth="1"/>
    <col min="18" max="19" width="3" bestFit="1" customWidth="1"/>
    <col min="20" max="20" width="3.5" bestFit="1" customWidth="1"/>
    <col min="21" max="21" width="3.1640625" bestFit="1" customWidth="1"/>
    <col min="22" max="22" width="4.1640625" bestFit="1" customWidth="1"/>
    <col min="23" max="23" width="6.5" bestFit="1" customWidth="1"/>
    <col min="24" max="24" width="3" bestFit="1" customWidth="1"/>
    <col min="25" max="25" width="7" bestFit="1" customWidth="1"/>
    <col min="26" max="26" width="5.6640625" bestFit="1" customWidth="1"/>
  </cols>
  <sheetData>
    <row r="1" spans="1:26" x14ac:dyDescent="0.2">
      <c r="A1" s="137" t="s">
        <v>95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1"/>
      <c r="V1" s="1"/>
      <c r="W1" s="1"/>
      <c r="X1" s="5"/>
      <c r="Y1" s="5"/>
      <c r="Z1" s="5"/>
    </row>
    <row r="2" spans="1:26" x14ac:dyDescent="0.2">
      <c r="A2" s="68"/>
      <c r="B2" s="5"/>
      <c r="C2" s="5"/>
      <c r="D2" s="5"/>
      <c r="E2" s="4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1"/>
      <c r="X2" s="5"/>
      <c r="Y2" s="5"/>
      <c r="Z2" s="5"/>
    </row>
    <row r="3" spans="1:26" x14ac:dyDescent="0.2">
      <c r="A3" s="138" t="s">
        <v>87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88</v>
      </c>
      <c r="O3" s="7" t="s">
        <v>15</v>
      </c>
      <c r="P3" s="8" t="s">
        <v>89</v>
      </c>
      <c r="Q3" s="7" t="s">
        <v>90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8" t="s">
        <v>23</v>
      </c>
      <c r="X3" s="7" t="s">
        <v>96</v>
      </c>
      <c r="Y3" s="110" t="s">
        <v>97</v>
      </c>
      <c r="Z3" s="110" t="s">
        <v>24</v>
      </c>
    </row>
    <row r="4" spans="1:26" x14ac:dyDescent="0.2">
      <c r="A4" s="139" t="s">
        <v>85</v>
      </c>
      <c r="B4" s="74">
        <v>2</v>
      </c>
      <c r="C4" s="74">
        <v>2</v>
      </c>
      <c r="D4" s="74">
        <v>0</v>
      </c>
      <c r="E4" s="74">
        <v>0</v>
      </c>
      <c r="F4" s="74"/>
      <c r="G4" s="74"/>
      <c r="H4" s="74"/>
      <c r="I4" s="74">
        <v>1</v>
      </c>
      <c r="J4" s="74">
        <v>1</v>
      </c>
      <c r="K4" s="74">
        <v>1</v>
      </c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x14ac:dyDescent="0.2">
      <c r="A5" s="64" t="s">
        <v>109</v>
      </c>
      <c r="B5" s="5">
        <v>3</v>
      </c>
      <c r="C5" s="5">
        <v>2</v>
      </c>
      <c r="D5" s="5">
        <v>3</v>
      </c>
      <c r="E5" s="5"/>
      <c r="F5" s="5"/>
      <c r="G5" s="5"/>
      <c r="H5" s="5"/>
      <c r="I5" s="5"/>
      <c r="J5" s="5">
        <v>1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">
      <c r="A6" s="65" t="s">
        <v>111</v>
      </c>
      <c r="B6" s="5">
        <v>1</v>
      </c>
      <c r="C6" s="5">
        <v>1</v>
      </c>
      <c r="D6" s="5">
        <v>0</v>
      </c>
      <c r="E6" s="5"/>
      <c r="F6" s="5"/>
      <c r="G6" s="5"/>
      <c r="H6" s="5"/>
      <c r="I6" s="5">
        <v>1</v>
      </c>
      <c r="J6" s="5">
        <v>2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">
      <c r="A7" s="64" t="s">
        <v>117</v>
      </c>
      <c r="B7" s="5">
        <v>3</v>
      </c>
      <c r="C7" s="5">
        <v>0</v>
      </c>
      <c r="D7" s="5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">
      <c r="A8" s="64" t="s">
        <v>118</v>
      </c>
      <c r="B8" s="5">
        <v>4</v>
      </c>
      <c r="C8" s="5">
        <v>1</v>
      </c>
      <c r="D8" s="5">
        <v>1</v>
      </c>
      <c r="E8" s="5"/>
      <c r="F8" s="5">
        <v>1</v>
      </c>
      <c r="G8" s="5"/>
      <c r="H8" s="5">
        <v>3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>
        <v>2</v>
      </c>
      <c r="W8" s="5"/>
      <c r="X8" s="5"/>
      <c r="Y8" s="5"/>
      <c r="Z8" s="5"/>
    </row>
    <row r="9" spans="1:26" x14ac:dyDescent="0.2">
      <c r="A9" s="64" t="s">
        <v>122</v>
      </c>
      <c r="B9" s="5">
        <v>4</v>
      </c>
      <c r="C9" s="5">
        <v>2</v>
      </c>
      <c r="D9" s="5">
        <v>0</v>
      </c>
      <c r="E9" s="5"/>
      <c r="F9" s="5"/>
      <c r="G9" s="5"/>
      <c r="H9" s="5"/>
      <c r="I9" s="5">
        <v>2</v>
      </c>
      <c r="J9" s="5">
        <v>1</v>
      </c>
      <c r="K9" s="5">
        <v>1</v>
      </c>
      <c r="L9" s="5"/>
      <c r="M9" s="5"/>
      <c r="N9" s="5">
        <v>1</v>
      </c>
      <c r="O9" s="5"/>
      <c r="P9" s="5"/>
      <c r="Q9" s="5"/>
      <c r="R9" s="5">
        <v>1</v>
      </c>
      <c r="S9" s="5"/>
      <c r="T9" s="5"/>
      <c r="U9" s="5"/>
      <c r="V9" s="5"/>
      <c r="W9" s="5"/>
      <c r="X9" s="5"/>
      <c r="Y9" s="5"/>
      <c r="Z9" s="5"/>
    </row>
    <row r="10" spans="1:26" x14ac:dyDescent="0.2">
      <c r="A10" s="66" t="s">
        <v>124</v>
      </c>
      <c r="B10" s="5">
        <v>3</v>
      </c>
      <c r="C10" s="5">
        <v>1</v>
      </c>
      <c r="D10" s="5">
        <v>1</v>
      </c>
      <c r="E10" s="5"/>
      <c r="F10" s="5"/>
      <c r="G10" s="5"/>
      <c r="H10" s="5">
        <v>1</v>
      </c>
      <c r="I10" s="5"/>
      <c r="J10" s="5"/>
      <c r="K10" s="5">
        <v>1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">
      <c r="A11" s="65" t="s">
        <v>126</v>
      </c>
      <c r="B11" s="5">
        <v>3</v>
      </c>
      <c r="C11" s="5">
        <v>0</v>
      </c>
      <c r="D11" s="5">
        <v>0</v>
      </c>
      <c r="E11" s="5"/>
      <c r="F11" s="5"/>
      <c r="G11" s="5"/>
      <c r="H11" s="5"/>
      <c r="I11" s="5">
        <v>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>
        <v>4</v>
      </c>
      <c r="W11" s="5"/>
      <c r="X11" s="5"/>
      <c r="Y11" s="5"/>
      <c r="Z11" s="5"/>
    </row>
    <row r="12" spans="1:26" x14ac:dyDescent="0.2">
      <c r="A12" s="64" t="s">
        <v>130</v>
      </c>
      <c r="B12" s="5">
        <v>2</v>
      </c>
      <c r="C12" s="5">
        <v>0</v>
      </c>
      <c r="D12" s="5">
        <v>0</v>
      </c>
      <c r="E12" s="5"/>
      <c r="F12" s="5"/>
      <c r="G12" s="5"/>
      <c r="H12" s="5"/>
      <c r="I12" s="5"/>
      <c r="J12" s="5">
        <v>1</v>
      </c>
      <c r="K12" s="5"/>
      <c r="L12" s="5"/>
      <c r="M12" s="5"/>
      <c r="N12" s="5"/>
      <c r="O12" s="5"/>
      <c r="P12" s="5"/>
      <c r="Q12" s="5"/>
      <c r="R12" s="5">
        <v>1</v>
      </c>
      <c r="S12" s="5"/>
      <c r="T12" s="5"/>
      <c r="U12" s="5"/>
      <c r="V12" s="5"/>
      <c r="W12" s="5"/>
      <c r="X12" s="5"/>
      <c r="Y12" s="5"/>
      <c r="Z12" s="5"/>
    </row>
    <row r="13" spans="1:26" x14ac:dyDescent="0.2">
      <c r="A13" s="83" t="s">
        <v>135</v>
      </c>
      <c r="B13" s="5">
        <v>4</v>
      </c>
      <c r="C13" s="5">
        <v>0</v>
      </c>
      <c r="D13" s="5">
        <v>1</v>
      </c>
      <c r="E13" s="5"/>
      <c r="F13" s="5"/>
      <c r="G13" s="5"/>
      <c r="H13" s="5">
        <v>1</v>
      </c>
      <c r="I13" s="5">
        <v>1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v>2</v>
      </c>
      <c r="V13" s="5">
        <v>4</v>
      </c>
      <c r="W13" s="5"/>
      <c r="X13" s="5"/>
      <c r="Y13" s="5"/>
      <c r="Z13" s="5"/>
    </row>
    <row r="14" spans="1:26" x14ac:dyDescent="0.2">
      <c r="A14" s="119" t="s">
        <v>136</v>
      </c>
      <c r="B14" s="5">
        <v>3</v>
      </c>
      <c r="C14" s="5">
        <v>1</v>
      </c>
      <c r="D14" s="5">
        <v>2</v>
      </c>
      <c r="E14" s="5"/>
      <c r="F14" s="5"/>
      <c r="G14" s="5"/>
      <c r="H14" s="5"/>
      <c r="I14" s="5">
        <v>1</v>
      </c>
      <c r="J14" s="5">
        <v>1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v>1</v>
      </c>
      <c r="V14" s="5">
        <v>8</v>
      </c>
      <c r="W14" s="5"/>
      <c r="X14" s="5"/>
      <c r="Y14" s="5"/>
      <c r="Z14" s="5"/>
    </row>
    <row r="15" spans="1:26" x14ac:dyDescent="0.2">
      <c r="A15" s="67" t="s">
        <v>139</v>
      </c>
      <c r="B15" s="5">
        <v>3</v>
      </c>
      <c r="C15" s="5">
        <v>1</v>
      </c>
      <c r="D15" s="5">
        <v>3</v>
      </c>
      <c r="E15" s="5"/>
      <c r="F15" s="5"/>
      <c r="G15" s="5"/>
      <c r="H15" s="5">
        <v>1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">
      <c r="A16" s="66" t="s">
        <v>143</v>
      </c>
      <c r="B16" s="5">
        <v>2</v>
      </c>
      <c r="C16" s="5">
        <v>1</v>
      </c>
      <c r="D16" s="5">
        <v>1</v>
      </c>
      <c r="E16" s="5">
        <v>1</v>
      </c>
      <c r="F16" s="5"/>
      <c r="G16" s="5"/>
      <c r="H16" s="5"/>
      <c r="I16" s="5"/>
      <c r="J16" s="5">
        <v>1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">
      <c r="A17" s="85" t="s">
        <v>145</v>
      </c>
      <c r="B17" s="5">
        <v>3</v>
      </c>
      <c r="C17" s="5">
        <v>1</v>
      </c>
      <c r="D17" s="5">
        <v>2</v>
      </c>
      <c r="E17" s="5"/>
      <c r="F17" s="5"/>
      <c r="G17" s="5"/>
      <c r="H17" s="5"/>
      <c r="I17" s="5"/>
      <c r="J17" s="5"/>
      <c r="K17" s="5">
        <v>1</v>
      </c>
      <c r="L17" s="5"/>
      <c r="M17" s="5"/>
      <c r="N17" s="5"/>
      <c r="O17" s="5"/>
      <c r="P17" s="5"/>
      <c r="Q17" s="5"/>
      <c r="R17" s="5"/>
      <c r="S17" s="5">
        <v>1</v>
      </c>
      <c r="T17" s="5"/>
      <c r="U17" s="5"/>
      <c r="V17" s="5">
        <v>9</v>
      </c>
      <c r="W17" s="5"/>
      <c r="X17" s="5"/>
      <c r="Y17" s="5"/>
      <c r="Z17" s="5"/>
    </row>
    <row r="18" spans="1:26" x14ac:dyDescent="0.2">
      <c r="A18" s="220" t="s">
        <v>147</v>
      </c>
      <c r="B18" s="5">
        <v>3</v>
      </c>
      <c r="C18" s="5">
        <v>0</v>
      </c>
      <c r="D18" s="5">
        <v>0</v>
      </c>
      <c r="E18" s="5"/>
      <c r="F18" s="5"/>
      <c r="G18" s="5"/>
      <c r="H18" s="5"/>
      <c r="I18" s="5">
        <v>1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">
      <c r="A19" s="70" t="s">
        <v>148</v>
      </c>
      <c r="B19" s="5">
        <v>2</v>
      </c>
      <c r="C19" s="5">
        <v>0</v>
      </c>
      <c r="D19" s="5">
        <v>0</v>
      </c>
      <c r="E19" s="5"/>
      <c r="F19" s="5"/>
      <c r="G19" s="5"/>
      <c r="H19" s="5"/>
      <c r="I19" s="5"/>
      <c r="J19" s="5"/>
      <c r="K19" s="5">
        <v>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8</v>
      </c>
      <c r="W19" s="5"/>
      <c r="X19" s="5"/>
      <c r="Y19" s="5"/>
      <c r="Z19" s="5"/>
    </row>
    <row r="20" spans="1:26" x14ac:dyDescent="0.2">
      <c r="A20" s="66" t="s">
        <v>149</v>
      </c>
      <c r="B20" s="5">
        <v>2</v>
      </c>
      <c r="C20" s="5">
        <v>1</v>
      </c>
      <c r="D20" s="5">
        <v>1</v>
      </c>
      <c r="E20" s="5"/>
      <c r="F20" s="5"/>
      <c r="G20" s="5"/>
      <c r="H20" s="5"/>
      <c r="I20" s="5"/>
      <c r="J20" s="5">
        <v>1</v>
      </c>
      <c r="K20" s="5"/>
      <c r="L20" s="5"/>
      <c r="M20" s="5"/>
      <c r="N20" s="5"/>
      <c r="O20" s="5"/>
      <c r="P20" s="5"/>
      <c r="Q20" s="5"/>
      <c r="R20" s="5">
        <v>1</v>
      </c>
      <c r="S20" s="5"/>
      <c r="T20" s="5"/>
      <c r="U20" s="5"/>
      <c r="V20" s="5">
        <v>3</v>
      </c>
      <c r="W20" s="5"/>
      <c r="X20" s="5"/>
      <c r="Y20" s="5"/>
      <c r="Z20" s="5"/>
    </row>
    <row r="21" spans="1:26" x14ac:dyDescent="0.2">
      <c r="A21" s="69" t="s">
        <v>155</v>
      </c>
      <c r="B21" s="5">
        <v>3</v>
      </c>
      <c r="C21" s="5">
        <v>2</v>
      </c>
      <c r="D21" s="5">
        <v>1</v>
      </c>
      <c r="E21" s="5"/>
      <c r="F21" s="5"/>
      <c r="G21" s="5"/>
      <c r="H21" s="5"/>
      <c r="I21" s="5"/>
      <c r="J21" s="5"/>
      <c r="K21" s="5"/>
      <c r="L21" s="5"/>
      <c r="M21" s="5"/>
      <c r="N21" s="5">
        <v>1</v>
      </c>
      <c r="O21" s="5"/>
      <c r="P21" s="5"/>
      <c r="Q21" s="5"/>
      <c r="R21" s="5">
        <v>1</v>
      </c>
      <c r="S21" s="5"/>
      <c r="T21" s="5"/>
      <c r="U21" s="5"/>
      <c r="V21" s="5"/>
      <c r="W21" s="5"/>
      <c r="X21" s="5"/>
      <c r="Y21" s="5"/>
      <c r="Z21" s="5"/>
    </row>
    <row r="22" spans="1:26" x14ac:dyDescent="0.2">
      <c r="A22" s="69" t="s">
        <v>156</v>
      </c>
      <c r="B22" s="5">
        <v>3</v>
      </c>
      <c r="C22" s="5">
        <v>0</v>
      </c>
      <c r="D22" s="5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4</v>
      </c>
      <c r="W22" s="5"/>
      <c r="X22" s="5"/>
      <c r="Y22" s="5"/>
      <c r="Z22" s="5"/>
    </row>
    <row r="23" spans="1:26" x14ac:dyDescent="0.2">
      <c r="A23" s="65" t="s">
        <v>158</v>
      </c>
      <c r="B23" s="5">
        <v>3</v>
      </c>
      <c r="C23" s="5">
        <v>0</v>
      </c>
      <c r="D23" s="5">
        <v>0</v>
      </c>
      <c r="E23" s="5"/>
      <c r="F23" s="5"/>
      <c r="G23" s="5"/>
      <c r="H23" s="5"/>
      <c r="I23" s="5">
        <v>1</v>
      </c>
      <c r="J23" s="5"/>
      <c r="K23" s="5"/>
      <c r="L23" s="5"/>
      <c r="M23" s="5"/>
      <c r="N23" s="5">
        <v>1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">
      <c r="A24" s="69" t="s">
        <v>160</v>
      </c>
      <c r="B24" s="5">
        <v>3</v>
      </c>
      <c r="C24" s="5">
        <v>0</v>
      </c>
      <c r="D24" s="5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v>1</v>
      </c>
      <c r="V24" s="5">
        <v>4</v>
      </c>
      <c r="W24" s="5"/>
      <c r="X24" s="5"/>
      <c r="Y24" s="5"/>
      <c r="Z24" s="5"/>
    </row>
    <row r="25" spans="1:26" x14ac:dyDescent="0.2">
      <c r="A25" s="65" t="s">
        <v>162</v>
      </c>
      <c r="B25" s="5">
        <v>2</v>
      </c>
      <c r="C25" s="5">
        <v>1</v>
      </c>
      <c r="D25" s="5">
        <v>1</v>
      </c>
      <c r="E25" s="5">
        <v>1</v>
      </c>
      <c r="F25" s="5"/>
      <c r="G25" s="5"/>
      <c r="H25" s="5">
        <v>1</v>
      </c>
      <c r="I25" s="5"/>
      <c r="J25" s="5"/>
      <c r="K25" s="5">
        <v>1</v>
      </c>
      <c r="L25" s="5"/>
      <c r="M25" s="5">
        <v>1</v>
      </c>
      <c r="N25" s="5"/>
      <c r="O25" s="5"/>
      <c r="P25" s="5"/>
      <c r="Q25" s="5"/>
      <c r="R25" s="5"/>
      <c r="S25" s="5"/>
      <c r="T25" s="5"/>
      <c r="U25" s="5"/>
      <c r="V25" s="5">
        <v>4</v>
      </c>
      <c r="W25" s="5"/>
      <c r="X25" s="5"/>
      <c r="Y25" s="5"/>
      <c r="Z25" s="5"/>
    </row>
    <row r="26" spans="1:26" x14ac:dyDescent="0.2">
      <c r="A26" s="69" t="s">
        <v>164</v>
      </c>
      <c r="B26" s="5">
        <v>3</v>
      </c>
      <c r="C26" s="5">
        <v>0</v>
      </c>
      <c r="D26" s="5">
        <v>0</v>
      </c>
      <c r="E26" s="5"/>
      <c r="F26" s="5"/>
      <c r="G26" s="5"/>
      <c r="H26" s="5"/>
      <c r="I26" s="5">
        <v>1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">
      <c r="A27" s="87" t="s">
        <v>166</v>
      </c>
      <c r="B27" s="5">
        <v>3</v>
      </c>
      <c r="C27" s="5">
        <v>0</v>
      </c>
      <c r="D27" s="5">
        <v>1</v>
      </c>
      <c r="E27" s="5"/>
      <c r="F27" s="5"/>
      <c r="G27" s="5"/>
      <c r="H27" s="5">
        <v>2</v>
      </c>
      <c r="I27" s="5">
        <v>1</v>
      </c>
      <c r="J27" s="5"/>
      <c r="K27" s="5"/>
      <c r="L27" s="5"/>
      <c r="M27" s="5"/>
      <c r="N27" s="5"/>
      <c r="O27" s="5"/>
      <c r="P27" s="5"/>
      <c r="Q27" s="5"/>
      <c r="R27" s="5"/>
      <c r="S27" s="5">
        <v>1</v>
      </c>
      <c r="T27" s="5"/>
      <c r="U27" s="5"/>
      <c r="V27" s="5">
        <v>2</v>
      </c>
      <c r="W27" s="5"/>
      <c r="X27" s="5"/>
      <c r="Y27" s="5"/>
      <c r="Z27" s="5"/>
    </row>
    <row r="28" spans="1:26" x14ac:dyDescent="0.2">
      <c r="A28" s="69" t="s">
        <v>169</v>
      </c>
      <c r="B28" s="5">
        <v>4</v>
      </c>
      <c r="C28" s="5">
        <v>1</v>
      </c>
      <c r="D28" s="5">
        <v>1</v>
      </c>
      <c r="E28" s="5"/>
      <c r="F28" s="5"/>
      <c r="G28" s="5"/>
      <c r="H28" s="5">
        <v>1</v>
      </c>
      <c r="I28" s="5">
        <v>1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v>1</v>
      </c>
      <c r="V28" s="5">
        <v>5</v>
      </c>
      <c r="W28" s="5"/>
      <c r="X28" s="5"/>
      <c r="Y28" s="5"/>
      <c r="Z28" s="5"/>
    </row>
    <row r="29" spans="1:26" x14ac:dyDescent="0.2">
      <c r="A29" s="87" t="s">
        <v>145</v>
      </c>
      <c r="B29" s="130">
        <v>3</v>
      </c>
      <c r="C29" s="130">
        <v>1</v>
      </c>
      <c r="D29" s="130">
        <v>1</v>
      </c>
      <c r="E29" s="130">
        <v>1</v>
      </c>
      <c r="F29" s="130"/>
      <c r="G29" s="130"/>
      <c r="H29" s="130">
        <v>2</v>
      </c>
      <c r="I29" s="130"/>
      <c r="J29" s="130"/>
      <c r="K29" s="130">
        <v>1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>
        <v>6</v>
      </c>
      <c r="W29" s="130"/>
      <c r="X29" s="130"/>
      <c r="Y29" s="130"/>
      <c r="Z29" s="130"/>
    </row>
    <row r="30" spans="1:26" x14ac:dyDescent="0.2">
      <c r="A30" s="87" t="s">
        <v>111</v>
      </c>
      <c r="B30" s="110">
        <v>3</v>
      </c>
      <c r="C30" s="110">
        <v>0</v>
      </c>
      <c r="D30" s="110">
        <v>0</v>
      </c>
      <c r="E30" s="110"/>
      <c r="F30" s="110"/>
      <c r="G30" s="110"/>
      <c r="H30" s="110"/>
      <c r="I30" s="110">
        <v>3</v>
      </c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>
        <v>3</v>
      </c>
      <c r="W30" s="110"/>
      <c r="X30" s="110"/>
      <c r="Y30" s="77"/>
      <c r="Z30" s="77"/>
    </row>
    <row r="31" spans="1:26" x14ac:dyDescent="0.2">
      <c r="A31" s="123" t="s">
        <v>38</v>
      </c>
      <c r="B31" s="16">
        <f t="shared" ref="B31:N31" si="0">SUM(B4:B30)</f>
        <v>77</v>
      </c>
      <c r="C31" s="16">
        <f t="shared" si="0"/>
        <v>19</v>
      </c>
      <c r="D31" s="16">
        <f t="shared" si="0"/>
        <v>20</v>
      </c>
      <c r="E31" s="16">
        <f t="shared" si="0"/>
        <v>3</v>
      </c>
      <c r="F31" s="16">
        <f t="shared" si="0"/>
        <v>1</v>
      </c>
      <c r="G31" s="16">
        <f t="shared" si="0"/>
        <v>0</v>
      </c>
      <c r="H31" s="16">
        <f t="shared" si="0"/>
        <v>12</v>
      </c>
      <c r="I31" s="16">
        <f t="shared" si="0"/>
        <v>15</v>
      </c>
      <c r="J31" s="16">
        <f t="shared" si="0"/>
        <v>9</v>
      </c>
      <c r="K31" s="16">
        <f t="shared" si="0"/>
        <v>7</v>
      </c>
      <c r="L31" s="16">
        <f t="shared" si="0"/>
        <v>0</v>
      </c>
      <c r="M31" s="16">
        <f t="shared" si="0"/>
        <v>1</v>
      </c>
      <c r="N31" s="16">
        <f t="shared" si="0"/>
        <v>3</v>
      </c>
      <c r="O31" s="17">
        <f>(D31+J31+K31+N31)/(B31+J31+K31)</f>
        <v>0.41935483870967744</v>
      </c>
      <c r="P31" s="17">
        <f>($D31+$E31+($F31*2)+(G31*3))/$B31</f>
        <v>0.32467532467532467</v>
      </c>
      <c r="Q31" s="17">
        <f>D31/B31</f>
        <v>0.25974025974025972</v>
      </c>
      <c r="R31" s="16">
        <f>SUM(R4:R30)</f>
        <v>4</v>
      </c>
      <c r="S31" s="16">
        <f>SUM(S4:S30)</f>
        <v>2</v>
      </c>
      <c r="T31" s="16">
        <f>SUM(T4:T30)</f>
        <v>0</v>
      </c>
      <c r="U31" s="16">
        <f>SUM(U4:U30)</f>
        <v>5</v>
      </c>
      <c r="V31" s="16">
        <f>SUM(V4:V30)</f>
        <v>66</v>
      </c>
      <c r="W31" s="17">
        <f>(U31+V31)/(T31+U31+V31)</f>
        <v>1</v>
      </c>
      <c r="X31" s="16">
        <f>SUM(X4:X30)</f>
        <v>0</v>
      </c>
      <c r="Y31" s="16">
        <f>SUM(Y4:Y30)</f>
        <v>0</v>
      </c>
      <c r="Z31" s="17">
        <f>(D31-G31)/(B31-I31-G31+M31)</f>
        <v>0.31746031746031744</v>
      </c>
    </row>
    <row r="32" spans="1:26" x14ac:dyDescent="0.2">
      <c r="A32" s="11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"/>
      <c r="Y32" s="5"/>
      <c r="Z32" s="5"/>
    </row>
    <row r="33" spans="1:26" x14ac:dyDescent="0.2">
      <c r="A33" s="116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  <c r="Y33" s="5"/>
      <c r="Z33" s="5"/>
    </row>
    <row r="34" spans="1:26" x14ac:dyDescent="0.2">
      <c r="A34" s="6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">
      <c r="A35" s="6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">
      <c r="A36" s="6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7" x14ac:dyDescent="0.2">
      <c r="A37" s="141" t="s">
        <v>98</v>
      </c>
      <c r="B37" s="5"/>
      <c r="C37" s="4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"/>
      <c r="T37" s="1"/>
      <c r="U37" s="5"/>
      <c r="V37" s="5"/>
      <c r="W37" s="5"/>
      <c r="X37" s="5"/>
      <c r="Y37" s="5"/>
      <c r="Z37" s="5"/>
    </row>
    <row r="38" spans="1:26" x14ac:dyDescent="0.2">
      <c r="A38" s="138" t="s">
        <v>87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  <c r="G38" s="7" t="s">
        <v>7</v>
      </c>
      <c r="H38" s="7" t="s">
        <v>8</v>
      </c>
      <c r="I38" s="7" t="s">
        <v>9</v>
      </c>
      <c r="J38" s="7" t="s">
        <v>10</v>
      </c>
      <c r="K38" s="7" t="s">
        <v>11</v>
      </c>
      <c r="L38" s="7" t="s">
        <v>12</v>
      </c>
      <c r="M38" s="7" t="s">
        <v>13</v>
      </c>
      <c r="N38" s="7" t="s">
        <v>88</v>
      </c>
      <c r="O38" s="7" t="s">
        <v>15</v>
      </c>
      <c r="P38" s="8" t="s">
        <v>89</v>
      </c>
      <c r="Q38" s="7" t="s">
        <v>90</v>
      </c>
      <c r="R38" s="7" t="s">
        <v>18</v>
      </c>
      <c r="S38" s="7" t="s">
        <v>19</v>
      </c>
      <c r="T38" s="7" t="s">
        <v>20</v>
      </c>
      <c r="U38" s="7" t="s">
        <v>21</v>
      </c>
      <c r="V38" s="7" t="s">
        <v>22</v>
      </c>
      <c r="W38" s="8" t="s">
        <v>23</v>
      </c>
      <c r="X38" s="7" t="s">
        <v>96</v>
      </c>
      <c r="Y38" s="110" t="s">
        <v>97</v>
      </c>
      <c r="Z38" s="110" t="s">
        <v>24</v>
      </c>
    </row>
    <row r="39" spans="1:26" x14ac:dyDescent="0.2">
      <c r="A39" s="139" t="s">
        <v>85</v>
      </c>
      <c r="B39" s="74">
        <v>3</v>
      </c>
      <c r="C39" s="74">
        <v>0</v>
      </c>
      <c r="D39" s="74">
        <v>0</v>
      </c>
      <c r="E39" s="74"/>
      <c r="F39" s="74"/>
      <c r="G39" s="74"/>
      <c r="H39" s="74"/>
      <c r="I39" s="74">
        <v>2</v>
      </c>
      <c r="J39" s="74">
        <v>1</v>
      </c>
      <c r="K39" s="74"/>
      <c r="L39" s="74"/>
      <c r="M39" s="74"/>
      <c r="N39" s="74"/>
      <c r="O39" s="74"/>
      <c r="P39" s="74"/>
      <c r="Q39" s="74"/>
      <c r="R39" s="74"/>
      <c r="S39" s="74"/>
      <c r="T39" s="74">
        <v>2</v>
      </c>
      <c r="U39" s="74">
        <v>1</v>
      </c>
      <c r="V39" s="74">
        <v>7</v>
      </c>
      <c r="W39" s="74"/>
      <c r="X39" s="74"/>
      <c r="Y39" s="74"/>
      <c r="Z39" s="74"/>
    </row>
    <row r="40" spans="1:26" x14ac:dyDescent="0.2">
      <c r="A40" s="64" t="s">
        <v>109</v>
      </c>
      <c r="B40" s="5">
        <v>4</v>
      </c>
      <c r="C40" s="5">
        <v>0</v>
      </c>
      <c r="D40" s="5">
        <v>2</v>
      </c>
      <c r="E40" s="5"/>
      <c r="F40" s="5"/>
      <c r="G40" s="5"/>
      <c r="H40" s="5">
        <v>3</v>
      </c>
      <c r="I40" s="5"/>
      <c r="J40" s="5"/>
      <c r="K40" s="5"/>
      <c r="L40" s="5"/>
      <c r="M40" s="5"/>
      <c r="N40" s="5">
        <v>1</v>
      </c>
      <c r="O40" s="5"/>
      <c r="P40" s="5"/>
      <c r="Q40" s="5"/>
      <c r="R40" s="5"/>
      <c r="S40" s="5"/>
      <c r="T40" s="5"/>
      <c r="U40" s="5">
        <v>1</v>
      </c>
      <c r="V40" s="5">
        <v>11</v>
      </c>
      <c r="W40" s="5"/>
      <c r="X40" s="5"/>
      <c r="Y40" s="5">
        <v>1</v>
      </c>
      <c r="Z40" s="5"/>
    </row>
    <row r="41" spans="1:26" x14ac:dyDescent="0.2">
      <c r="A41" s="65" t="s">
        <v>111</v>
      </c>
      <c r="B41" s="5">
        <v>2</v>
      </c>
      <c r="C41" s="5">
        <v>0</v>
      </c>
      <c r="D41" s="5">
        <v>0</v>
      </c>
      <c r="E41" s="5"/>
      <c r="F41" s="5"/>
      <c r="G41" s="5"/>
      <c r="H41" s="5"/>
      <c r="I41" s="5">
        <v>2</v>
      </c>
      <c r="J41" s="5"/>
      <c r="K41" s="5">
        <v>1</v>
      </c>
      <c r="L41" s="5"/>
      <c r="M41" s="5"/>
      <c r="N41" s="5"/>
      <c r="O41" s="5"/>
      <c r="P41" s="5"/>
      <c r="Q41" s="5"/>
      <c r="R41" s="5"/>
      <c r="S41" s="5">
        <v>1</v>
      </c>
      <c r="T41" s="5"/>
      <c r="U41" s="5"/>
      <c r="V41" s="5">
        <v>8</v>
      </c>
      <c r="W41" s="5"/>
      <c r="X41" s="5"/>
      <c r="Y41" s="5"/>
      <c r="Z41" s="5"/>
    </row>
    <row r="42" spans="1:26" x14ac:dyDescent="0.2">
      <c r="A42" s="64" t="s">
        <v>118</v>
      </c>
      <c r="B42" s="5">
        <v>3</v>
      </c>
      <c r="C42" s="5">
        <v>1</v>
      </c>
      <c r="D42" s="5">
        <v>2</v>
      </c>
      <c r="E42" s="5">
        <v>1</v>
      </c>
      <c r="F42" s="5"/>
      <c r="G42" s="5"/>
      <c r="H42" s="5">
        <v>2</v>
      </c>
      <c r="I42" s="5"/>
      <c r="J42" s="5">
        <v>1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v>2</v>
      </c>
      <c r="V42" s="5">
        <v>16</v>
      </c>
      <c r="W42" s="5"/>
      <c r="X42" s="5"/>
      <c r="Y42" s="5"/>
      <c r="Z42" s="5"/>
    </row>
    <row r="43" spans="1:26" x14ac:dyDescent="0.2">
      <c r="A43" s="64" t="s">
        <v>122</v>
      </c>
      <c r="B43" s="5">
        <v>6</v>
      </c>
      <c r="C43" s="5">
        <v>1</v>
      </c>
      <c r="D43" s="5">
        <v>3</v>
      </c>
      <c r="E43" s="5">
        <v>1</v>
      </c>
      <c r="F43" s="5"/>
      <c r="G43" s="5"/>
      <c r="H43" s="5">
        <v>1</v>
      </c>
      <c r="I43" s="5">
        <v>1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>
        <v>1</v>
      </c>
      <c r="U43" s="5"/>
      <c r="V43" s="5">
        <v>11</v>
      </c>
      <c r="W43" s="5"/>
      <c r="X43" s="5"/>
      <c r="Y43" s="5"/>
      <c r="Z43" s="5"/>
    </row>
    <row r="44" spans="1:26" x14ac:dyDescent="0.2">
      <c r="A44" s="66" t="s">
        <v>124</v>
      </c>
      <c r="B44" s="5">
        <v>4</v>
      </c>
      <c r="C44" s="5">
        <v>0</v>
      </c>
      <c r="D44" s="5">
        <v>2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>
        <v>1</v>
      </c>
      <c r="U44" s="5"/>
      <c r="V44" s="5">
        <v>9</v>
      </c>
      <c r="W44" s="5"/>
      <c r="X44" s="5"/>
      <c r="Y44" s="5"/>
      <c r="Z44" s="5"/>
    </row>
    <row r="45" spans="1:26" x14ac:dyDescent="0.2">
      <c r="A45" s="65" t="s">
        <v>126</v>
      </c>
      <c r="B45" s="5">
        <v>3</v>
      </c>
      <c r="C45" s="5">
        <v>0</v>
      </c>
      <c r="D45" s="5">
        <v>0</v>
      </c>
      <c r="E45" s="5"/>
      <c r="F45" s="5"/>
      <c r="G45" s="5"/>
      <c r="H45" s="5"/>
      <c r="I45" s="5">
        <v>3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>
        <v>0</v>
      </c>
      <c r="U45" s="5">
        <v>2</v>
      </c>
      <c r="V45" s="5">
        <v>7</v>
      </c>
      <c r="W45" s="5"/>
      <c r="X45" s="5"/>
      <c r="Y45" s="5"/>
      <c r="Z45" s="5"/>
    </row>
    <row r="46" spans="1:26" x14ac:dyDescent="0.2">
      <c r="A46" s="64" t="s">
        <v>130</v>
      </c>
      <c r="B46" s="5">
        <v>3</v>
      </c>
      <c r="C46" s="5">
        <v>0</v>
      </c>
      <c r="D46" s="5">
        <v>1</v>
      </c>
      <c r="E46" s="5">
        <v>1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>
        <v>3</v>
      </c>
      <c r="W46" s="5"/>
      <c r="X46" s="5">
        <v>1</v>
      </c>
      <c r="Y46" s="5"/>
      <c r="Z46" s="5"/>
    </row>
    <row r="47" spans="1:26" x14ac:dyDescent="0.2">
      <c r="A47" s="83" t="s">
        <v>134</v>
      </c>
      <c r="B47" s="5">
        <v>3</v>
      </c>
      <c r="C47" s="5">
        <v>0</v>
      </c>
      <c r="D47" s="5">
        <v>1</v>
      </c>
      <c r="E47" s="5"/>
      <c r="F47" s="5"/>
      <c r="G47" s="5"/>
      <c r="H47" s="5">
        <v>1</v>
      </c>
      <c r="I47" s="5">
        <v>1</v>
      </c>
      <c r="J47" s="5"/>
      <c r="K47" s="5">
        <v>1</v>
      </c>
      <c r="L47" s="5"/>
      <c r="M47" s="5"/>
      <c r="N47" s="5"/>
      <c r="O47" s="5"/>
      <c r="P47" s="5"/>
      <c r="Q47" s="5"/>
      <c r="R47" s="5">
        <v>1</v>
      </c>
      <c r="S47" s="5"/>
      <c r="T47" s="5"/>
      <c r="U47" s="5"/>
      <c r="V47" s="5">
        <v>1</v>
      </c>
      <c r="W47" s="5"/>
      <c r="X47" s="5"/>
      <c r="Y47" s="5"/>
      <c r="Z47" s="5"/>
    </row>
    <row r="48" spans="1:26" x14ac:dyDescent="0.2">
      <c r="A48" s="119" t="s">
        <v>136</v>
      </c>
      <c r="B48" s="5">
        <v>3</v>
      </c>
      <c r="C48" s="5">
        <v>1</v>
      </c>
      <c r="D48" s="5">
        <v>1</v>
      </c>
      <c r="E48" s="5">
        <v>1</v>
      </c>
      <c r="F48" s="5"/>
      <c r="G48" s="5"/>
      <c r="H48" s="5"/>
      <c r="I48" s="5"/>
      <c r="J48" s="5"/>
      <c r="K48" s="5"/>
      <c r="L48" s="5">
        <v>1</v>
      </c>
      <c r="M48" s="5"/>
      <c r="N48" s="5">
        <v>1</v>
      </c>
      <c r="O48" s="5"/>
      <c r="P48" s="5"/>
      <c r="Q48" s="5"/>
      <c r="R48" s="5"/>
      <c r="S48" s="5"/>
      <c r="T48" s="5"/>
      <c r="U48" s="5">
        <v>1</v>
      </c>
      <c r="V48" s="5">
        <v>5</v>
      </c>
      <c r="W48" s="5"/>
      <c r="X48" s="5"/>
      <c r="Y48" s="5"/>
      <c r="Z48" s="5"/>
    </row>
    <row r="49" spans="1:26" x14ac:dyDescent="0.2">
      <c r="A49" s="67" t="s">
        <v>139</v>
      </c>
      <c r="B49" s="5">
        <v>3</v>
      </c>
      <c r="C49" s="5">
        <v>1</v>
      </c>
      <c r="D49" s="5">
        <v>0</v>
      </c>
      <c r="E49" s="5"/>
      <c r="F49" s="5"/>
      <c r="G49" s="5"/>
      <c r="H49" s="5">
        <v>2</v>
      </c>
      <c r="I49" s="5"/>
      <c r="J49" s="5"/>
      <c r="K49" s="5"/>
      <c r="L49" s="5"/>
      <c r="M49" s="5"/>
      <c r="N49" s="5">
        <v>1</v>
      </c>
      <c r="O49" s="5"/>
      <c r="P49" s="5"/>
      <c r="Q49" s="5"/>
      <c r="R49" s="5"/>
      <c r="S49" s="5"/>
      <c r="T49" s="5"/>
      <c r="U49" s="5">
        <v>1</v>
      </c>
      <c r="V49" s="5">
        <v>6</v>
      </c>
      <c r="W49" s="5"/>
      <c r="X49" s="5"/>
      <c r="Y49" s="5"/>
      <c r="Z49" s="5"/>
    </row>
    <row r="50" spans="1:26" x14ac:dyDescent="0.2">
      <c r="A50" s="66" t="s">
        <v>143</v>
      </c>
      <c r="B50" s="5">
        <v>4</v>
      </c>
      <c r="C50" s="5">
        <v>0</v>
      </c>
      <c r="D50" s="5">
        <v>1</v>
      </c>
      <c r="E50" s="5">
        <v>1</v>
      </c>
      <c r="F50" s="5"/>
      <c r="G50" s="5"/>
      <c r="H50" s="5">
        <v>1</v>
      </c>
      <c r="I50" s="5">
        <v>1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v>4</v>
      </c>
      <c r="V50" s="5">
        <v>3</v>
      </c>
      <c r="W50" s="5"/>
      <c r="X50" s="5"/>
      <c r="Y50" s="5">
        <v>3</v>
      </c>
      <c r="Z50" s="5"/>
    </row>
    <row r="51" spans="1:26" x14ac:dyDescent="0.2">
      <c r="A51" s="70" t="s">
        <v>145</v>
      </c>
      <c r="B51" s="5">
        <v>3</v>
      </c>
      <c r="C51" s="5">
        <v>0</v>
      </c>
      <c r="D51" s="5">
        <v>1</v>
      </c>
      <c r="E51" s="5"/>
      <c r="F51" s="5"/>
      <c r="G51" s="5"/>
      <c r="H51" s="5"/>
      <c r="I51" s="5">
        <v>2</v>
      </c>
      <c r="J51" s="5">
        <v>1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>
        <v>5</v>
      </c>
      <c r="W51" s="5"/>
      <c r="X51" s="5"/>
      <c r="Y51" s="5"/>
      <c r="Z51" s="5"/>
    </row>
    <row r="52" spans="1:26" x14ac:dyDescent="0.2">
      <c r="A52" s="220" t="s">
        <v>147</v>
      </c>
      <c r="B52" s="5">
        <v>3</v>
      </c>
      <c r="C52" s="5">
        <v>1</v>
      </c>
      <c r="D52" s="5">
        <v>2</v>
      </c>
      <c r="E52" s="5"/>
      <c r="F52" s="5"/>
      <c r="G52" s="5"/>
      <c r="H52" s="5"/>
      <c r="I52" s="5">
        <v>1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>
        <v>1</v>
      </c>
      <c r="U52" s="5">
        <v>1</v>
      </c>
      <c r="V52" s="5">
        <v>8</v>
      </c>
      <c r="W52" s="5"/>
      <c r="X52" s="5"/>
      <c r="Y52" s="5">
        <v>1</v>
      </c>
      <c r="Z52" s="5"/>
    </row>
    <row r="53" spans="1:26" x14ac:dyDescent="0.2">
      <c r="A53" s="70" t="s">
        <v>148</v>
      </c>
      <c r="B53" s="5">
        <v>2</v>
      </c>
      <c r="C53" s="5">
        <v>0</v>
      </c>
      <c r="D53" s="5">
        <v>1</v>
      </c>
      <c r="E53" s="5"/>
      <c r="F53" s="5"/>
      <c r="G53" s="5"/>
      <c r="H53" s="5"/>
      <c r="I53" s="5">
        <v>1</v>
      </c>
      <c r="J53" s="5">
        <v>1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>
        <v>6</v>
      </c>
      <c r="W53" s="5"/>
      <c r="X53" s="5"/>
      <c r="Y53" s="5"/>
      <c r="Z53" s="5"/>
    </row>
    <row r="54" spans="1:26" x14ac:dyDescent="0.2">
      <c r="A54" s="66" t="s">
        <v>149</v>
      </c>
      <c r="B54" s="5">
        <v>1</v>
      </c>
      <c r="C54" s="5">
        <v>0</v>
      </c>
      <c r="D54" s="5">
        <v>1</v>
      </c>
      <c r="E54" s="5">
        <v>1</v>
      </c>
      <c r="F54" s="5"/>
      <c r="G54" s="5"/>
      <c r="H54" s="5"/>
      <c r="I54" s="5"/>
      <c r="J54" s="5">
        <v>1</v>
      </c>
      <c r="K54" s="5">
        <v>1</v>
      </c>
      <c r="L54" s="5"/>
      <c r="M54" s="5"/>
      <c r="N54" s="5"/>
      <c r="O54" s="5"/>
      <c r="P54" s="5"/>
      <c r="Q54" s="5"/>
      <c r="S54" s="5"/>
      <c r="T54" s="5"/>
      <c r="U54" s="5">
        <v>1</v>
      </c>
      <c r="V54" s="5">
        <v>2</v>
      </c>
      <c r="W54" s="5"/>
      <c r="X54" s="5"/>
      <c r="Y54" s="5"/>
      <c r="Z54" s="5"/>
    </row>
    <row r="55" spans="1:26" x14ac:dyDescent="0.2">
      <c r="A55" s="69" t="s">
        <v>155</v>
      </c>
      <c r="B55" s="5">
        <v>2</v>
      </c>
      <c r="C55" s="5">
        <v>0</v>
      </c>
      <c r="D55" s="5">
        <v>0</v>
      </c>
      <c r="E55" s="5"/>
      <c r="F55" s="5"/>
      <c r="G55" s="5"/>
      <c r="H55" s="5"/>
      <c r="I55" s="5">
        <v>1</v>
      </c>
      <c r="J55" s="5">
        <v>1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v>1</v>
      </c>
      <c r="V55" s="5">
        <v>8</v>
      </c>
      <c r="W55" s="5"/>
      <c r="X55" s="5"/>
      <c r="Y55" s="5">
        <v>1</v>
      </c>
      <c r="Z55" s="5"/>
    </row>
    <row r="56" spans="1:26" x14ac:dyDescent="0.2">
      <c r="A56" s="69" t="s">
        <v>156</v>
      </c>
      <c r="B56" s="1">
        <v>3</v>
      </c>
      <c r="C56" s="1">
        <v>1</v>
      </c>
      <c r="D56" s="1">
        <v>0</v>
      </c>
      <c r="E56" s="1"/>
      <c r="F56" s="1"/>
      <c r="G56" s="1"/>
      <c r="H56" s="1">
        <v>1</v>
      </c>
      <c r="I56" s="1">
        <v>1</v>
      </c>
      <c r="J56" s="1">
        <v>1</v>
      </c>
      <c r="K56" s="1"/>
      <c r="L56" s="1"/>
      <c r="M56" s="1"/>
      <c r="N56" s="1"/>
      <c r="O56" s="1"/>
      <c r="P56" s="1"/>
      <c r="Q56" s="1"/>
      <c r="R56" s="1">
        <v>1</v>
      </c>
      <c r="S56" s="1"/>
      <c r="T56" s="1"/>
      <c r="U56" s="1"/>
      <c r="V56" s="1">
        <v>1</v>
      </c>
      <c r="W56" s="1"/>
      <c r="X56" s="1"/>
      <c r="Y56" s="5"/>
      <c r="Z56" s="5"/>
    </row>
    <row r="57" spans="1:26" x14ac:dyDescent="0.2">
      <c r="A57" s="65" t="s">
        <v>158</v>
      </c>
      <c r="B57" s="1">
        <v>2</v>
      </c>
      <c r="C57" s="1">
        <v>0</v>
      </c>
      <c r="D57" s="1">
        <v>0</v>
      </c>
      <c r="E57" s="1"/>
      <c r="F57" s="1"/>
      <c r="G57" s="1"/>
      <c r="H57" s="1"/>
      <c r="I57" s="1"/>
      <c r="J57" s="1">
        <v>1</v>
      </c>
      <c r="K57" s="1"/>
      <c r="L57" s="1"/>
      <c r="M57" s="1"/>
      <c r="N57" s="1"/>
      <c r="O57" s="1"/>
      <c r="P57" s="1"/>
      <c r="Q57" s="1"/>
      <c r="R57" s="1"/>
      <c r="S57" s="1"/>
      <c r="T57" s="1">
        <v>1</v>
      </c>
      <c r="U57" s="1">
        <v>1</v>
      </c>
      <c r="V57" s="1">
        <v>2</v>
      </c>
      <c r="W57" s="1"/>
      <c r="X57" s="1"/>
      <c r="Y57" s="5"/>
      <c r="Z57" s="5"/>
    </row>
    <row r="58" spans="1:26" x14ac:dyDescent="0.2">
      <c r="A58" s="69" t="s">
        <v>160</v>
      </c>
      <c r="B58" s="1">
        <v>3</v>
      </c>
      <c r="C58" s="1">
        <v>0</v>
      </c>
      <c r="D58" s="1">
        <v>1</v>
      </c>
      <c r="E58" s="1"/>
      <c r="F58" s="1"/>
      <c r="G58" s="1"/>
      <c r="H58" s="1"/>
      <c r="I58" s="1">
        <v>1</v>
      </c>
      <c r="J58" s="1"/>
      <c r="K58" s="1"/>
      <c r="L58" s="1"/>
      <c r="M58" s="1"/>
      <c r="N58" s="1"/>
      <c r="O58" s="1"/>
      <c r="P58" s="1"/>
      <c r="Q58" s="1"/>
      <c r="R58" s="1">
        <v>1</v>
      </c>
      <c r="S58" s="1"/>
      <c r="T58" s="1"/>
      <c r="U58" s="1">
        <v>1</v>
      </c>
      <c r="V58" s="1">
        <v>9</v>
      </c>
      <c r="W58" s="1"/>
      <c r="X58" s="1"/>
      <c r="Y58" s="5"/>
      <c r="Z58" s="5"/>
    </row>
    <row r="59" spans="1:26" x14ac:dyDescent="0.2">
      <c r="A59" s="65" t="s">
        <v>162</v>
      </c>
      <c r="B59" s="1">
        <v>2</v>
      </c>
      <c r="C59" s="1">
        <v>2</v>
      </c>
      <c r="D59" s="1">
        <v>1</v>
      </c>
      <c r="E59" s="1"/>
      <c r="F59" s="1"/>
      <c r="G59" s="1"/>
      <c r="H59" s="1"/>
      <c r="I59" s="1">
        <v>1</v>
      </c>
      <c r="J59" s="1">
        <v>1</v>
      </c>
      <c r="K59" s="1">
        <v>1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>
        <v>2</v>
      </c>
      <c r="W59" s="1"/>
      <c r="X59" s="1"/>
      <c r="Y59" s="5"/>
      <c r="Z59" s="5"/>
    </row>
    <row r="60" spans="1:26" x14ac:dyDescent="0.2">
      <c r="A60" s="69" t="s">
        <v>164</v>
      </c>
      <c r="B60" s="1">
        <v>3</v>
      </c>
      <c r="C60" s="1">
        <v>0</v>
      </c>
      <c r="D60" s="1">
        <v>1</v>
      </c>
      <c r="E60" s="1"/>
      <c r="F60" s="1"/>
      <c r="G60" s="1"/>
      <c r="H60" s="1">
        <v>2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>
        <v>6</v>
      </c>
      <c r="W60" s="1"/>
      <c r="X60" s="1"/>
      <c r="Y60" s="5"/>
      <c r="Z60" s="5"/>
    </row>
    <row r="61" spans="1:26" x14ac:dyDescent="0.2">
      <c r="A61" s="87" t="s">
        <v>166</v>
      </c>
      <c r="B61" s="13">
        <v>3</v>
      </c>
      <c r="C61" s="13">
        <v>1</v>
      </c>
      <c r="D61" s="13">
        <v>1</v>
      </c>
      <c r="E61" s="13"/>
      <c r="F61" s="13"/>
      <c r="G61" s="13"/>
      <c r="H61" s="13">
        <v>0</v>
      </c>
      <c r="I61" s="13">
        <v>1</v>
      </c>
      <c r="J61" s="13"/>
      <c r="K61" s="13">
        <v>1</v>
      </c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>
        <v>7</v>
      </c>
      <c r="W61" s="13"/>
      <c r="X61" s="13">
        <v>1</v>
      </c>
      <c r="Y61" s="130"/>
      <c r="Z61" s="130"/>
    </row>
    <row r="62" spans="1:26" x14ac:dyDescent="0.2">
      <c r="A62" s="69" t="s">
        <v>169</v>
      </c>
      <c r="B62" s="13">
        <v>2</v>
      </c>
      <c r="C62" s="13">
        <v>0</v>
      </c>
      <c r="D62" s="13">
        <v>1</v>
      </c>
      <c r="E62" s="13">
        <v>1</v>
      </c>
      <c r="F62" s="13"/>
      <c r="G62" s="13"/>
      <c r="H62" s="13"/>
      <c r="I62" s="13"/>
      <c r="J62" s="13">
        <v>2</v>
      </c>
      <c r="K62" s="13"/>
      <c r="L62" s="13"/>
      <c r="M62" s="13"/>
      <c r="N62" s="13"/>
      <c r="O62" s="13"/>
      <c r="P62" s="13"/>
      <c r="Q62" s="13"/>
      <c r="R62" s="13"/>
      <c r="S62" s="13"/>
      <c r="T62" s="13">
        <v>1</v>
      </c>
      <c r="U62" s="13"/>
      <c r="V62" s="13">
        <v>6</v>
      </c>
      <c r="W62" s="13"/>
      <c r="X62" s="13"/>
      <c r="Y62" s="130"/>
      <c r="Z62" s="130"/>
    </row>
    <row r="63" spans="1:26" x14ac:dyDescent="0.2">
      <c r="A63" s="87" t="s">
        <v>145</v>
      </c>
      <c r="B63" s="13">
        <v>3</v>
      </c>
      <c r="C63" s="13">
        <v>1</v>
      </c>
      <c r="D63" s="13">
        <v>1</v>
      </c>
      <c r="E63" s="13"/>
      <c r="F63" s="13"/>
      <c r="G63" s="13"/>
      <c r="H63" s="13"/>
      <c r="I63" s="13">
        <v>1</v>
      </c>
      <c r="J63" s="13">
        <v>1</v>
      </c>
      <c r="K63" s="13"/>
      <c r="L63" s="13"/>
      <c r="M63" s="13"/>
      <c r="N63" s="13"/>
      <c r="O63" s="13"/>
      <c r="P63" s="13"/>
      <c r="Q63" s="13"/>
      <c r="R63" s="13"/>
      <c r="S63" s="13"/>
      <c r="T63" s="13">
        <v>1</v>
      </c>
      <c r="U63" s="13"/>
      <c r="V63" s="13">
        <v>6</v>
      </c>
      <c r="W63" s="13"/>
      <c r="X63" s="13"/>
      <c r="Y63" s="130"/>
      <c r="Z63" s="130"/>
    </row>
    <row r="64" spans="1:26" x14ac:dyDescent="0.2">
      <c r="A64" s="87" t="s">
        <v>111</v>
      </c>
      <c r="B64" s="41">
        <v>3</v>
      </c>
      <c r="C64" s="41">
        <v>0</v>
      </c>
      <c r="D64" s="41">
        <v>0</v>
      </c>
      <c r="E64" s="41"/>
      <c r="F64" s="41"/>
      <c r="G64" s="41"/>
      <c r="H64" s="41"/>
      <c r="I64" s="41">
        <v>2</v>
      </c>
      <c r="J64" s="41"/>
      <c r="K64" s="41"/>
      <c r="L64" s="41"/>
      <c r="M64" s="41"/>
      <c r="N64" s="41"/>
      <c r="O64" s="15"/>
      <c r="P64" s="15"/>
      <c r="Q64" s="15"/>
      <c r="R64" s="41"/>
      <c r="S64" s="41"/>
      <c r="T64" s="41"/>
      <c r="U64" s="41">
        <v>1</v>
      </c>
      <c r="V64" s="41">
        <v>6</v>
      </c>
      <c r="W64" s="41"/>
      <c r="X64" s="41"/>
      <c r="Y64" s="77"/>
      <c r="Z64" s="77"/>
    </row>
    <row r="65" spans="1:26" x14ac:dyDescent="0.2">
      <c r="A65" s="123" t="s">
        <v>38</v>
      </c>
      <c r="B65" s="16">
        <f t="shared" ref="B65:N65" si="1">SUM(B39:B64)</f>
        <v>76</v>
      </c>
      <c r="C65" s="16">
        <f t="shared" si="1"/>
        <v>10</v>
      </c>
      <c r="D65" s="16">
        <f t="shared" si="1"/>
        <v>24</v>
      </c>
      <c r="E65" s="16">
        <f t="shared" si="1"/>
        <v>7</v>
      </c>
      <c r="F65" s="16">
        <f t="shared" si="1"/>
        <v>0</v>
      </c>
      <c r="G65" s="16">
        <f t="shared" si="1"/>
        <v>0</v>
      </c>
      <c r="H65" s="16">
        <f t="shared" si="1"/>
        <v>13</v>
      </c>
      <c r="I65" s="16">
        <f t="shared" si="1"/>
        <v>22</v>
      </c>
      <c r="J65" s="16">
        <f t="shared" si="1"/>
        <v>12</v>
      </c>
      <c r="K65" s="16">
        <f t="shared" si="1"/>
        <v>5</v>
      </c>
      <c r="L65" s="16">
        <f t="shared" si="1"/>
        <v>1</v>
      </c>
      <c r="M65" s="16">
        <f t="shared" si="1"/>
        <v>0</v>
      </c>
      <c r="N65" s="16">
        <f t="shared" si="1"/>
        <v>3</v>
      </c>
      <c r="O65" s="17">
        <f>(D65+J65+K65+N65)/(B65+J65+K65)</f>
        <v>0.4731182795698925</v>
      </c>
      <c r="P65" s="17">
        <f>($D65+$E65+($F65*2)+(G65*3))/$B65</f>
        <v>0.40789473684210525</v>
      </c>
      <c r="Q65" s="17">
        <f>D65/B65</f>
        <v>0.31578947368421051</v>
      </c>
      <c r="R65" s="16">
        <f>SUM(R39:R64)</f>
        <v>3</v>
      </c>
      <c r="S65" s="16">
        <f>SUM(S39:S64)</f>
        <v>1</v>
      </c>
      <c r="T65" s="16">
        <f>SUM(T39:T64)</f>
        <v>8</v>
      </c>
      <c r="U65" s="16">
        <f>SUM(U39:U64)</f>
        <v>18</v>
      </c>
      <c r="V65" s="16">
        <f>SUM(V39:V64)</f>
        <v>161</v>
      </c>
      <c r="W65" s="17">
        <f>(U65+V65)/(T65+U65+V65)</f>
        <v>0.95721925133689845</v>
      </c>
      <c r="X65" s="16">
        <f>SUM(X39:X64)</f>
        <v>2</v>
      </c>
      <c r="Y65" s="16">
        <f>SUM(Y39:Y64)</f>
        <v>6</v>
      </c>
      <c r="Z65" s="17">
        <f>(D65-G65)/(B65-I65-G65+M65)</f>
        <v>0.44444444444444442</v>
      </c>
    </row>
    <row r="69" spans="1:26" ht="17" x14ac:dyDescent="0.2">
      <c r="A69" s="141" t="s">
        <v>141</v>
      </c>
      <c r="B69" s="5"/>
      <c r="C69" s="46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"/>
      <c r="T69" s="1"/>
      <c r="U69" s="5"/>
      <c r="V69" s="5"/>
      <c r="W69" s="5"/>
      <c r="X69" s="5"/>
      <c r="Y69" s="5"/>
      <c r="Z69" s="5"/>
    </row>
    <row r="70" spans="1:26" x14ac:dyDescent="0.2">
      <c r="A70" s="138" t="s">
        <v>87</v>
      </c>
      <c r="B70" s="7" t="s">
        <v>2</v>
      </c>
      <c r="C70" s="7" t="s">
        <v>3</v>
      </c>
      <c r="D70" s="7" t="s">
        <v>4</v>
      </c>
      <c r="E70" s="7" t="s">
        <v>5</v>
      </c>
      <c r="F70" s="7" t="s">
        <v>6</v>
      </c>
      <c r="G70" s="7" t="s">
        <v>7</v>
      </c>
      <c r="H70" s="7" t="s">
        <v>8</v>
      </c>
      <c r="I70" s="7" t="s">
        <v>9</v>
      </c>
      <c r="J70" s="7" t="s">
        <v>10</v>
      </c>
      <c r="K70" s="7" t="s">
        <v>11</v>
      </c>
      <c r="L70" s="7" t="s">
        <v>12</v>
      </c>
      <c r="M70" s="7" t="s">
        <v>13</v>
      </c>
      <c r="N70" s="7" t="s">
        <v>88</v>
      </c>
      <c r="O70" s="7" t="s">
        <v>15</v>
      </c>
      <c r="P70" s="8" t="s">
        <v>89</v>
      </c>
      <c r="Q70" s="7" t="s">
        <v>90</v>
      </c>
      <c r="R70" s="7" t="s">
        <v>18</v>
      </c>
      <c r="S70" s="7" t="s">
        <v>19</v>
      </c>
      <c r="T70" s="7" t="s">
        <v>20</v>
      </c>
      <c r="U70" s="7" t="s">
        <v>21</v>
      </c>
      <c r="V70" s="7" t="s">
        <v>22</v>
      </c>
      <c r="W70" s="8" t="s">
        <v>23</v>
      </c>
      <c r="X70" s="7" t="s">
        <v>96</v>
      </c>
      <c r="Y70" s="110" t="s">
        <v>97</v>
      </c>
      <c r="Z70" s="110" t="s">
        <v>24</v>
      </c>
    </row>
    <row r="71" spans="1:26" x14ac:dyDescent="0.2">
      <c r="A71" s="139" t="s">
        <v>139</v>
      </c>
      <c r="B71" s="74">
        <v>1</v>
      </c>
      <c r="C71" s="74">
        <v>0</v>
      </c>
      <c r="D71" s="74">
        <v>1</v>
      </c>
      <c r="E71" s="74"/>
      <c r="F71" s="74"/>
      <c r="G71" s="74"/>
      <c r="H71" s="74">
        <v>2</v>
      </c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spans="1:26" x14ac:dyDescent="0.2">
      <c r="A72" s="69" t="s">
        <v>156</v>
      </c>
      <c r="B72" s="5">
        <v>0</v>
      </c>
      <c r="C72" s="5">
        <v>0</v>
      </c>
      <c r="D72" s="5">
        <v>0</v>
      </c>
      <c r="E72" s="5"/>
      <c r="F72" s="5"/>
      <c r="G72" s="5"/>
      <c r="H72" s="5"/>
      <c r="I72" s="5"/>
      <c r="J72" s="5">
        <v>1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2">
      <c r="A73" s="69" t="s">
        <v>169</v>
      </c>
      <c r="B73" s="5">
        <v>1</v>
      </c>
      <c r="C73" s="5">
        <v>0</v>
      </c>
      <c r="D73" s="5">
        <v>0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">
      <c r="A74" s="6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2">
      <c r="A75" s="6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2">
      <c r="A76" s="6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2">
      <c r="A77" s="6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">
      <c r="A78" s="6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5"/>
      <c r="Z78" s="5"/>
    </row>
    <row r="79" spans="1:26" x14ac:dyDescent="0.2">
      <c r="A79" s="8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5"/>
      <c r="Z79" s="5"/>
    </row>
    <row r="80" spans="1:26" x14ac:dyDescent="0.2">
      <c r="A80" s="8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5"/>
      <c r="Z80" s="5"/>
    </row>
    <row r="81" spans="1:26" x14ac:dyDescent="0.2">
      <c r="A81" s="65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0"/>
      <c r="Z81" s="130"/>
    </row>
    <row r="82" spans="1:26" x14ac:dyDescent="0.2">
      <c r="A82" s="87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15"/>
      <c r="P82" s="15"/>
      <c r="Q82" s="15"/>
      <c r="R82" s="41"/>
      <c r="S82" s="41"/>
      <c r="T82" s="41"/>
      <c r="U82" s="41"/>
      <c r="V82" s="41"/>
      <c r="W82" s="41"/>
      <c r="X82" s="41"/>
      <c r="Y82" s="77"/>
      <c r="Z82" s="77"/>
    </row>
    <row r="83" spans="1:26" x14ac:dyDescent="0.2">
      <c r="A83" s="123" t="s">
        <v>38</v>
      </c>
      <c r="B83" s="16">
        <f t="shared" ref="B83:N83" si="2">SUM(B71:B82)</f>
        <v>2</v>
      </c>
      <c r="C83" s="16">
        <f t="shared" si="2"/>
        <v>0</v>
      </c>
      <c r="D83" s="16">
        <f t="shared" si="2"/>
        <v>1</v>
      </c>
      <c r="E83" s="16">
        <f t="shared" si="2"/>
        <v>0</v>
      </c>
      <c r="F83" s="16">
        <f t="shared" si="2"/>
        <v>0</v>
      </c>
      <c r="G83" s="16">
        <f t="shared" si="2"/>
        <v>0</v>
      </c>
      <c r="H83" s="16">
        <f t="shared" si="2"/>
        <v>2</v>
      </c>
      <c r="I83" s="16">
        <f t="shared" si="2"/>
        <v>0</v>
      </c>
      <c r="J83" s="16">
        <f t="shared" si="2"/>
        <v>1</v>
      </c>
      <c r="K83" s="16">
        <f t="shared" si="2"/>
        <v>0</v>
      </c>
      <c r="L83" s="16">
        <f t="shared" si="2"/>
        <v>0</v>
      </c>
      <c r="M83" s="16">
        <f t="shared" si="2"/>
        <v>0</v>
      </c>
      <c r="N83" s="16">
        <f t="shared" si="2"/>
        <v>0</v>
      </c>
      <c r="O83" s="17">
        <f>(D83+J83+K83+N83)/(B83+J83+K83)</f>
        <v>0.66666666666666663</v>
      </c>
      <c r="P83" s="17">
        <f>($D83+$E83+($F83*2)+(G83*3))/$B83</f>
        <v>0.5</v>
      </c>
      <c r="Q83" s="17">
        <f>D83/B83</f>
        <v>0.5</v>
      </c>
      <c r="R83" s="16">
        <f>SUM(R71:R82)</f>
        <v>0</v>
      </c>
      <c r="S83" s="16">
        <f>SUM(S71:S82)</f>
        <v>0</v>
      </c>
      <c r="T83" s="16">
        <f>SUM(T71:T82)</f>
        <v>0</v>
      </c>
      <c r="U83" s="16">
        <f>SUM(U71:U82)</f>
        <v>0</v>
      </c>
      <c r="V83" s="16">
        <f>SUM(V71:V82)</f>
        <v>0</v>
      </c>
      <c r="W83" s="17" t="e">
        <f>(U83+V83)/(T83+U83+V83)</f>
        <v>#DIV/0!</v>
      </c>
      <c r="X83" s="16">
        <f>SUM(X71:X82)</f>
        <v>0</v>
      </c>
      <c r="Y83" s="16">
        <f>SUM(Y71:Y82)</f>
        <v>0</v>
      </c>
      <c r="Z83" s="17">
        <f>(D83-G83)/(B83-I83-G83+M83)</f>
        <v>0.5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A1B7-8C50-4045-814F-12AC8B34441E}">
  <dimension ref="A1:X53"/>
  <sheetViews>
    <sheetView topLeftCell="A18" workbookViewId="0">
      <selection activeCell="M44" sqref="M44"/>
    </sheetView>
  </sheetViews>
  <sheetFormatPr baseColWidth="10" defaultRowHeight="16" x14ac:dyDescent="0.2"/>
  <cols>
    <col min="1" max="1" width="17.1640625" bestFit="1" customWidth="1"/>
    <col min="2" max="2" width="4.1640625" bestFit="1" customWidth="1"/>
    <col min="3" max="4" width="3.1640625" bestFit="1" customWidth="1"/>
    <col min="5" max="5" width="4.6640625" bestFit="1" customWidth="1"/>
    <col min="6" max="6" width="5.83203125" bestFit="1" customWidth="1"/>
    <col min="7" max="7" width="3" bestFit="1" customWidth="1"/>
    <col min="8" max="8" width="3.33203125" bestFit="1" customWidth="1"/>
    <col min="9" max="11" width="3.1640625" bestFit="1" customWidth="1"/>
    <col min="12" max="12" width="4.1640625" bestFit="1" customWidth="1"/>
    <col min="13" max="13" width="3.1640625" bestFit="1" customWidth="1"/>
    <col min="14" max="15" width="7" bestFit="1" customWidth="1"/>
    <col min="16" max="16" width="8.1640625" bestFit="1" customWidth="1"/>
    <col min="17" max="17" width="4.6640625" bestFit="1" customWidth="1"/>
    <col min="18" max="18" width="3.1640625" bestFit="1" customWidth="1"/>
    <col min="19" max="19" width="3" bestFit="1" customWidth="1"/>
    <col min="20" max="20" width="2.1640625" bestFit="1" customWidth="1"/>
    <col min="21" max="22" width="3.1640625" bestFit="1" customWidth="1"/>
    <col min="23" max="23" width="6.5" bestFit="1" customWidth="1"/>
    <col min="24" max="24" width="5.5" bestFit="1" customWidth="1"/>
  </cols>
  <sheetData>
    <row r="1" spans="1:24" x14ac:dyDescent="0.2">
      <c r="A1" s="62" t="s">
        <v>25</v>
      </c>
      <c r="B1" s="63"/>
      <c r="C1" s="62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1"/>
      <c r="V1" s="1"/>
      <c r="W1" s="1"/>
      <c r="X1" s="5"/>
    </row>
    <row r="2" spans="1:24" x14ac:dyDescent="0.2">
      <c r="A2" s="7" t="s">
        <v>87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88</v>
      </c>
      <c r="O2" s="7" t="s">
        <v>15</v>
      </c>
      <c r="P2" s="8" t="s">
        <v>89</v>
      </c>
      <c r="Q2" s="7" t="s">
        <v>90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8" t="s">
        <v>23</v>
      </c>
      <c r="X2" s="7" t="s">
        <v>24</v>
      </c>
    </row>
    <row r="3" spans="1:24" x14ac:dyDescent="0.2">
      <c r="A3" s="18" t="s">
        <v>85</v>
      </c>
      <c r="B3" s="59"/>
      <c r="C3" s="59"/>
      <c r="D3" s="59"/>
      <c r="E3" s="59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>
        <v>1</v>
      </c>
      <c r="W3" s="16"/>
      <c r="X3" s="16"/>
    </row>
    <row r="4" spans="1:24" x14ac:dyDescent="0.2">
      <c r="A4" s="64" t="s">
        <v>109</v>
      </c>
      <c r="B4" s="1">
        <v>4</v>
      </c>
      <c r="C4" s="10">
        <v>0</v>
      </c>
      <c r="D4" s="10">
        <v>1</v>
      </c>
      <c r="E4" s="10"/>
      <c r="F4" s="10">
        <v>1</v>
      </c>
      <c r="G4" s="10"/>
      <c r="H4" s="10">
        <v>1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>
        <v>1</v>
      </c>
      <c r="V4" s="10"/>
      <c r="W4" s="10"/>
      <c r="X4" s="10"/>
    </row>
    <row r="5" spans="1:24" x14ac:dyDescent="0.2">
      <c r="A5" s="65" t="s">
        <v>111</v>
      </c>
      <c r="B5" s="10">
        <v>4</v>
      </c>
      <c r="C5" s="10">
        <v>0</v>
      </c>
      <c r="D5" s="10">
        <v>0</v>
      </c>
      <c r="E5" s="10"/>
      <c r="F5" s="10"/>
      <c r="G5" s="10"/>
      <c r="H5" s="10"/>
      <c r="I5" s="10">
        <v>2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>
        <v>1</v>
      </c>
      <c r="U5" s="10">
        <v>3</v>
      </c>
      <c r="V5" s="10">
        <v>1</v>
      </c>
      <c r="W5" s="10"/>
      <c r="X5" s="10"/>
    </row>
    <row r="6" spans="1:24" x14ac:dyDescent="0.2">
      <c r="A6" s="64" t="s">
        <v>117</v>
      </c>
      <c r="B6" s="10">
        <v>3</v>
      </c>
      <c r="C6" s="10">
        <v>0</v>
      </c>
      <c r="D6" s="10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>
        <v>1</v>
      </c>
      <c r="U6" s="10">
        <v>4</v>
      </c>
      <c r="V6" s="10">
        <v>2</v>
      </c>
      <c r="W6" s="10"/>
      <c r="X6" s="10"/>
    </row>
    <row r="7" spans="1:24" x14ac:dyDescent="0.2">
      <c r="A7" s="64" t="s">
        <v>118</v>
      </c>
      <c r="B7" s="10">
        <v>3</v>
      </c>
      <c r="C7" s="10">
        <v>2</v>
      </c>
      <c r="D7" s="10">
        <v>1</v>
      </c>
      <c r="E7" s="10"/>
      <c r="F7" s="10"/>
      <c r="G7" s="10"/>
      <c r="H7" s="10"/>
      <c r="I7" s="10"/>
      <c r="J7" s="10"/>
      <c r="K7" s="10">
        <v>1</v>
      </c>
      <c r="L7" s="10"/>
      <c r="M7" s="10"/>
      <c r="N7" s="10"/>
      <c r="O7" s="10"/>
      <c r="P7" s="10"/>
      <c r="Q7" s="10"/>
      <c r="R7" s="10">
        <v>2</v>
      </c>
      <c r="S7" s="10"/>
      <c r="T7" s="10"/>
      <c r="U7" s="10"/>
      <c r="V7" s="10"/>
      <c r="W7" s="10"/>
      <c r="X7" s="10"/>
    </row>
    <row r="8" spans="1:24" x14ac:dyDescent="0.2">
      <c r="A8" s="64" t="s">
        <v>122</v>
      </c>
      <c r="B8" s="10">
        <v>5</v>
      </c>
      <c r="C8" s="10">
        <v>1</v>
      </c>
      <c r="D8" s="10">
        <v>1</v>
      </c>
      <c r="E8" s="10"/>
      <c r="F8" s="10"/>
      <c r="G8" s="10"/>
      <c r="H8" s="10"/>
      <c r="I8" s="10"/>
      <c r="J8" s="10">
        <v>1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>
        <v>3</v>
      </c>
      <c r="W8" s="10"/>
      <c r="X8" s="10"/>
    </row>
    <row r="9" spans="1:24" x14ac:dyDescent="0.2">
      <c r="A9" s="66" t="s">
        <v>124</v>
      </c>
      <c r="B9" s="10">
        <v>4</v>
      </c>
      <c r="C9" s="10">
        <v>1</v>
      </c>
      <c r="D9" s="10">
        <v>1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>
        <v>2</v>
      </c>
      <c r="V9" s="10">
        <v>2</v>
      </c>
      <c r="W9" s="10"/>
      <c r="X9" s="10"/>
    </row>
    <row r="10" spans="1:24" x14ac:dyDescent="0.2">
      <c r="A10" s="66" t="s">
        <v>126</v>
      </c>
      <c r="B10" s="10">
        <v>3</v>
      </c>
      <c r="C10" s="10">
        <v>0</v>
      </c>
      <c r="D10" s="10">
        <v>0</v>
      </c>
      <c r="E10" s="10"/>
      <c r="F10" s="10"/>
      <c r="G10" s="10"/>
      <c r="H10" s="10"/>
      <c r="I10" s="10"/>
      <c r="J10" s="10"/>
      <c r="K10" s="10"/>
      <c r="L10" s="10"/>
      <c r="M10" s="10"/>
      <c r="N10" s="10">
        <v>1</v>
      </c>
      <c r="O10" s="10"/>
      <c r="P10" s="10"/>
      <c r="Q10" s="10"/>
      <c r="R10" s="10"/>
      <c r="S10" s="10"/>
      <c r="T10" s="10"/>
      <c r="U10" s="10">
        <v>1</v>
      </c>
      <c r="V10" s="10"/>
      <c r="W10" s="10"/>
      <c r="X10" s="10"/>
    </row>
    <row r="11" spans="1:24" x14ac:dyDescent="0.2">
      <c r="A11" s="18" t="s">
        <v>128</v>
      </c>
      <c r="B11" s="10">
        <v>3</v>
      </c>
      <c r="C11" s="10">
        <v>0</v>
      </c>
      <c r="D11" s="10">
        <v>2</v>
      </c>
      <c r="E11" s="10"/>
      <c r="F11" s="10"/>
      <c r="G11" s="10"/>
      <c r="H11" s="10">
        <v>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>
        <v>2</v>
      </c>
      <c r="W11" s="10"/>
      <c r="X11" s="10"/>
    </row>
    <row r="12" spans="1:24" x14ac:dyDescent="0.2">
      <c r="A12" s="83" t="s">
        <v>134</v>
      </c>
      <c r="B12" s="10">
        <v>3</v>
      </c>
      <c r="C12" s="10">
        <v>1</v>
      </c>
      <c r="D12" s="10">
        <v>2</v>
      </c>
      <c r="E12" s="10"/>
      <c r="F12" s="10"/>
      <c r="G12" s="10"/>
      <c r="H12" s="10"/>
      <c r="I12" s="10"/>
      <c r="J12" s="10">
        <v>1</v>
      </c>
      <c r="K12" s="10"/>
      <c r="L12" s="10"/>
      <c r="M12" s="10"/>
      <c r="N12" s="10"/>
      <c r="O12" s="10"/>
      <c r="P12" s="10"/>
      <c r="Q12" s="10"/>
      <c r="R12" s="10">
        <v>2</v>
      </c>
      <c r="S12" s="10"/>
      <c r="T12" s="10"/>
      <c r="U12" s="10">
        <v>2</v>
      </c>
      <c r="V12" s="10">
        <v>3</v>
      </c>
      <c r="W12" s="10"/>
      <c r="X12" s="10"/>
    </row>
    <row r="13" spans="1:24" x14ac:dyDescent="0.2">
      <c r="A13" s="119" t="s">
        <v>136</v>
      </c>
      <c r="B13" s="10">
        <v>3</v>
      </c>
      <c r="C13" s="10">
        <v>2</v>
      </c>
      <c r="D13" s="10">
        <v>1</v>
      </c>
      <c r="E13" s="10">
        <v>1</v>
      </c>
      <c r="F13" s="10"/>
      <c r="G13" s="10"/>
      <c r="H13" s="10"/>
      <c r="I13" s="10"/>
      <c r="J13" s="10">
        <v>1</v>
      </c>
      <c r="K13" s="10"/>
      <c r="L13" s="10"/>
      <c r="M13" s="10"/>
      <c r="N13" s="10"/>
      <c r="O13" s="10"/>
      <c r="P13" s="10"/>
      <c r="Q13" s="10"/>
      <c r="R13" s="10"/>
      <c r="S13" s="10"/>
      <c r="T13" s="10">
        <v>1</v>
      </c>
      <c r="U13" s="10">
        <v>1</v>
      </c>
      <c r="V13" s="10">
        <v>1</v>
      </c>
      <c r="W13" s="10"/>
      <c r="X13" s="10"/>
    </row>
    <row r="14" spans="1:24" x14ac:dyDescent="0.2">
      <c r="A14" s="64" t="s">
        <v>139</v>
      </c>
      <c r="B14" s="10">
        <v>1</v>
      </c>
      <c r="C14" s="10">
        <v>3</v>
      </c>
      <c r="D14" s="10">
        <v>1</v>
      </c>
      <c r="E14" s="10"/>
      <c r="F14" s="10"/>
      <c r="G14" s="10"/>
      <c r="H14" s="10">
        <v>1</v>
      </c>
      <c r="I14" s="10"/>
      <c r="J14" s="10">
        <v>2</v>
      </c>
      <c r="K14" s="10"/>
      <c r="L14" s="10"/>
      <c r="M14" s="10">
        <v>1</v>
      </c>
      <c r="N14" s="10"/>
      <c r="O14" s="10"/>
      <c r="P14" s="10"/>
      <c r="Q14" s="10"/>
      <c r="R14" s="10"/>
      <c r="S14" s="10"/>
      <c r="T14" s="10">
        <v>1</v>
      </c>
      <c r="U14" s="10"/>
      <c r="V14" s="10"/>
      <c r="W14" s="10"/>
      <c r="X14" s="10"/>
    </row>
    <row r="15" spans="1:24" x14ac:dyDescent="0.2">
      <c r="A15" s="66" t="s">
        <v>143</v>
      </c>
      <c r="B15" s="10">
        <v>2</v>
      </c>
      <c r="C15" s="10">
        <v>0</v>
      </c>
      <c r="D15" s="10">
        <v>0</v>
      </c>
      <c r="E15" s="10"/>
      <c r="F15" s="10"/>
      <c r="G15" s="10"/>
      <c r="H15" s="10">
        <v>1</v>
      </c>
      <c r="I15" s="10">
        <v>1</v>
      </c>
      <c r="J15" s="10"/>
      <c r="K15" s="10"/>
      <c r="L15" s="10"/>
      <c r="M15" s="10">
        <v>1</v>
      </c>
      <c r="N15" s="10"/>
      <c r="O15" s="10"/>
      <c r="P15" s="10"/>
      <c r="Q15" s="10"/>
      <c r="R15" s="10"/>
      <c r="S15" s="10"/>
      <c r="T15" s="10">
        <v>1</v>
      </c>
      <c r="U15" s="10"/>
      <c r="V15" s="10"/>
      <c r="W15" s="10"/>
      <c r="X15" s="10"/>
    </row>
    <row r="16" spans="1:24" x14ac:dyDescent="0.2">
      <c r="A16" s="18" t="s">
        <v>145</v>
      </c>
      <c r="B16" s="10">
        <v>3</v>
      </c>
      <c r="C16" s="10">
        <v>1</v>
      </c>
      <c r="D16" s="10">
        <v>1</v>
      </c>
      <c r="E16" s="10"/>
      <c r="F16" s="10"/>
      <c r="G16" s="10"/>
      <c r="H16" s="10">
        <v>1</v>
      </c>
      <c r="I16" s="10"/>
      <c r="J16" s="10">
        <v>1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>
        <v>1</v>
      </c>
      <c r="V16" s="10"/>
      <c r="W16" s="10"/>
      <c r="X16" s="10"/>
    </row>
    <row r="17" spans="1:24" x14ac:dyDescent="0.2">
      <c r="A17" s="220" t="s">
        <v>147</v>
      </c>
      <c r="B17" s="10">
        <v>3</v>
      </c>
      <c r="C17" s="10">
        <v>1</v>
      </c>
      <c r="D17" s="10">
        <v>1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>
        <v>1</v>
      </c>
      <c r="S17" s="10"/>
      <c r="T17" s="10"/>
      <c r="U17" s="10">
        <v>2</v>
      </c>
      <c r="V17" s="10">
        <v>2</v>
      </c>
      <c r="W17" s="10"/>
      <c r="X17" s="10"/>
    </row>
    <row r="18" spans="1:24" x14ac:dyDescent="0.2">
      <c r="A18" s="70" t="s">
        <v>148</v>
      </c>
      <c r="B18" s="1">
        <v>2</v>
      </c>
      <c r="C18" s="1">
        <v>0</v>
      </c>
      <c r="D18" s="1">
        <v>0</v>
      </c>
      <c r="E18" s="1"/>
      <c r="F18" s="1"/>
      <c r="G18" s="1"/>
      <c r="H18" s="1"/>
      <c r="I18" s="1"/>
      <c r="J18" s="1">
        <v>1</v>
      </c>
      <c r="K18" s="1"/>
      <c r="L18" s="1"/>
      <c r="M18" s="1"/>
      <c r="N18" s="1">
        <v>1</v>
      </c>
      <c r="O18" s="9"/>
      <c r="P18" s="9"/>
      <c r="Q18" s="9"/>
      <c r="R18" s="1"/>
      <c r="S18" s="1"/>
      <c r="T18" s="1"/>
      <c r="U18" s="1">
        <v>3</v>
      </c>
      <c r="V18" s="1">
        <v>2</v>
      </c>
      <c r="W18" s="1"/>
      <c r="X18" s="10"/>
    </row>
    <row r="19" spans="1:24" x14ac:dyDescent="0.2">
      <c r="A19" s="66" t="s">
        <v>149</v>
      </c>
      <c r="B19" s="1">
        <v>4</v>
      </c>
      <c r="C19" s="1">
        <v>1</v>
      </c>
      <c r="D19" s="1">
        <v>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9"/>
      <c r="P19" s="9"/>
      <c r="Q19" s="9"/>
      <c r="R19" s="1">
        <v>1</v>
      </c>
      <c r="S19" s="1"/>
      <c r="T19" s="1"/>
      <c r="U19" s="1">
        <v>1</v>
      </c>
      <c r="V19" s="1">
        <v>4</v>
      </c>
      <c r="W19" s="1"/>
      <c r="X19" s="10"/>
    </row>
    <row r="20" spans="1:24" x14ac:dyDescent="0.2">
      <c r="A20" s="69" t="s">
        <v>155</v>
      </c>
      <c r="B20" s="13">
        <v>3</v>
      </c>
      <c r="C20" s="13">
        <v>2</v>
      </c>
      <c r="D20" s="13">
        <v>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2"/>
      <c r="P20" s="12"/>
      <c r="Q20" s="12"/>
      <c r="R20" s="13">
        <v>1</v>
      </c>
      <c r="S20" s="13"/>
      <c r="T20" s="13"/>
      <c r="U20" s="13"/>
      <c r="V20" s="13">
        <v>2</v>
      </c>
      <c r="W20" s="13"/>
      <c r="X20" s="11"/>
    </row>
    <row r="21" spans="1:24" x14ac:dyDescent="0.2">
      <c r="A21" s="65" t="s">
        <v>156</v>
      </c>
      <c r="B21" s="13">
        <v>3</v>
      </c>
      <c r="C21" s="13">
        <v>1</v>
      </c>
      <c r="D21" s="13">
        <v>0</v>
      </c>
      <c r="E21" s="13"/>
      <c r="F21" s="13"/>
      <c r="G21" s="13"/>
      <c r="H21" s="13">
        <v>1</v>
      </c>
      <c r="I21" s="13">
        <v>1</v>
      </c>
      <c r="J21" s="13">
        <v>1</v>
      </c>
      <c r="K21" s="13"/>
      <c r="L21" s="13"/>
      <c r="M21" s="13"/>
      <c r="N21" s="13"/>
      <c r="O21" s="12"/>
      <c r="P21" s="12"/>
      <c r="Q21" s="12"/>
      <c r="R21" s="13"/>
      <c r="S21" s="13"/>
      <c r="T21" s="13"/>
      <c r="U21" s="13">
        <v>3</v>
      </c>
      <c r="V21" s="13">
        <v>1</v>
      </c>
      <c r="W21" s="13"/>
      <c r="X21" s="11"/>
    </row>
    <row r="22" spans="1:24" x14ac:dyDescent="0.2">
      <c r="A22" s="70" t="s">
        <v>158</v>
      </c>
      <c r="B22" s="13">
        <v>2</v>
      </c>
      <c r="C22" s="13">
        <v>0</v>
      </c>
      <c r="D22" s="13">
        <v>0</v>
      </c>
      <c r="E22" s="13"/>
      <c r="F22" s="13"/>
      <c r="G22" s="13"/>
      <c r="H22" s="13"/>
      <c r="I22" s="13">
        <v>1</v>
      </c>
      <c r="J22" s="13">
        <v>1</v>
      </c>
      <c r="K22" s="13"/>
      <c r="L22" s="13"/>
      <c r="M22" s="13"/>
      <c r="N22" s="13"/>
      <c r="O22" s="12"/>
      <c r="P22" s="12"/>
      <c r="Q22" s="12"/>
      <c r="R22" s="13"/>
      <c r="S22" s="13"/>
      <c r="T22" s="13"/>
      <c r="U22" s="13">
        <v>3</v>
      </c>
      <c r="V22" s="13"/>
      <c r="W22" s="13"/>
      <c r="X22" s="11"/>
    </row>
    <row r="23" spans="1:24" x14ac:dyDescent="0.2">
      <c r="A23" s="69" t="s">
        <v>160</v>
      </c>
      <c r="B23" s="13">
        <v>3</v>
      </c>
      <c r="C23" s="13">
        <v>1</v>
      </c>
      <c r="D23" s="13">
        <v>2</v>
      </c>
      <c r="E23" s="13">
        <v>1</v>
      </c>
      <c r="F23" s="13"/>
      <c r="G23" s="13"/>
      <c r="H23" s="13"/>
      <c r="I23" s="13">
        <v>1</v>
      </c>
      <c r="J23" s="13"/>
      <c r="K23" s="13"/>
      <c r="L23" s="13"/>
      <c r="M23" s="13"/>
      <c r="N23" s="13"/>
      <c r="O23" s="12"/>
      <c r="P23" s="12"/>
      <c r="Q23" s="12"/>
      <c r="R23" s="13"/>
      <c r="S23" s="13"/>
      <c r="T23" s="13"/>
      <c r="U23" s="13">
        <v>1</v>
      </c>
      <c r="V23" s="13">
        <v>2</v>
      </c>
      <c r="W23" s="13"/>
      <c r="X23" s="11"/>
    </row>
    <row r="24" spans="1:24" x14ac:dyDescent="0.2">
      <c r="A24" s="65" t="s">
        <v>162</v>
      </c>
      <c r="B24" s="13">
        <v>2</v>
      </c>
      <c r="C24" s="13">
        <v>1</v>
      </c>
      <c r="D24" s="13">
        <v>2</v>
      </c>
      <c r="E24" s="13"/>
      <c r="F24" s="13"/>
      <c r="G24" s="13"/>
      <c r="H24" s="13">
        <v>1</v>
      </c>
      <c r="I24" s="13"/>
      <c r="J24" s="13">
        <v>2</v>
      </c>
      <c r="K24" s="13"/>
      <c r="L24" s="13"/>
      <c r="M24" s="13"/>
      <c r="N24" s="13"/>
      <c r="O24" s="12"/>
      <c r="P24" s="12"/>
      <c r="Q24" s="12"/>
      <c r="R24" s="13">
        <v>1</v>
      </c>
      <c r="S24" s="13"/>
      <c r="T24" s="13"/>
      <c r="U24" s="13">
        <v>2</v>
      </c>
      <c r="V24" s="13">
        <v>1</v>
      </c>
      <c r="W24" s="13"/>
      <c r="X24" s="11"/>
    </row>
    <row r="25" spans="1:24" x14ac:dyDescent="0.2">
      <c r="A25" s="69" t="s">
        <v>164</v>
      </c>
      <c r="B25" s="13">
        <v>2</v>
      </c>
      <c r="C25" s="13">
        <v>0</v>
      </c>
      <c r="D25" s="13">
        <v>2</v>
      </c>
      <c r="E25" s="13"/>
      <c r="F25" s="13"/>
      <c r="G25" s="13"/>
      <c r="H25" s="13"/>
      <c r="I25" s="13"/>
      <c r="J25" s="13"/>
      <c r="K25" s="13">
        <v>1</v>
      </c>
      <c r="L25" s="13"/>
      <c r="M25" s="13"/>
      <c r="N25" s="13"/>
      <c r="O25" s="12"/>
      <c r="P25" s="12"/>
      <c r="Q25" s="12"/>
      <c r="R25" s="13"/>
      <c r="S25" s="13"/>
      <c r="T25" s="13"/>
      <c r="U25" s="13">
        <v>5</v>
      </c>
      <c r="V25" s="13"/>
      <c r="W25" s="13"/>
      <c r="X25" s="11"/>
    </row>
    <row r="26" spans="1:24" x14ac:dyDescent="0.2">
      <c r="A26" s="87" t="s">
        <v>166</v>
      </c>
      <c r="B26" s="13">
        <v>0</v>
      </c>
      <c r="C26" s="13">
        <v>1</v>
      </c>
      <c r="D26" s="13">
        <v>0</v>
      </c>
      <c r="E26" s="13"/>
      <c r="F26" s="13"/>
      <c r="G26" s="13"/>
      <c r="H26" s="13"/>
      <c r="I26" s="13"/>
      <c r="J26" s="13">
        <v>1</v>
      </c>
      <c r="K26" s="13">
        <v>2</v>
      </c>
      <c r="L26" s="13"/>
      <c r="M26" s="13"/>
      <c r="N26" s="13"/>
      <c r="O26" s="12"/>
      <c r="P26" s="12"/>
      <c r="Q26" s="12"/>
      <c r="R26" s="13"/>
      <c r="S26" s="13"/>
      <c r="T26" s="13"/>
      <c r="U26" s="13"/>
      <c r="V26" s="13">
        <v>1</v>
      </c>
      <c r="W26" s="13"/>
      <c r="X26" s="11"/>
    </row>
    <row r="27" spans="1:24" x14ac:dyDescent="0.2">
      <c r="A27" s="69" t="s">
        <v>169</v>
      </c>
      <c r="B27" s="13">
        <v>4</v>
      </c>
      <c r="C27" s="13">
        <v>1</v>
      </c>
      <c r="D27" s="13">
        <v>3</v>
      </c>
      <c r="E27" s="13">
        <v>1</v>
      </c>
      <c r="F27" s="13"/>
      <c r="G27" s="13"/>
      <c r="H27" s="13">
        <v>2</v>
      </c>
      <c r="I27" s="13"/>
      <c r="J27" s="13"/>
      <c r="K27" s="13"/>
      <c r="L27" s="13"/>
      <c r="M27" s="13"/>
      <c r="N27" s="13"/>
      <c r="O27" s="12"/>
      <c r="P27" s="12"/>
      <c r="Q27" s="12"/>
      <c r="R27" s="13"/>
      <c r="S27" s="13"/>
      <c r="T27" s="13"/>
      <c r="U27" s="13">
        <v>2</v>
      </c>
      <c r="V27" s="13">
        <v>2</v>
      </c>
      <c r="W27" s="13"/>
      <c r="X27" s="11"/>
    </row>
    <row r="28" spans="1:24" x14ac:dyDescent="0.2">
      <c r="A28" s="69" t="s">
        <v>145</v>
      </c>
      <c r="B28" s="14">
        <v>4</v>
      </c>
      <c r="C28" s="14">
        <v>1</v>
      </c>
      <c r="D28" s="14">
        <v>2</v>
      </c>
      <c r="E28" s="14"/>
      <c r="F28" s="14"/>
      <c r="G28" s="14"/>
      <c r="H28" s="14">
        <v>1</v>
      </c>
      <c r="I28" s="14"/>
      <c r="J28" s="14"/>
      <c r="K28" s="14"/>
      <c r="L28" s="14"/>
      <c r="M28" s="14"/>
      <c r="N28" s="14"/>
      <c r="O28" s="21"/>
      <c r="P28" s="21"/>
      <c r="Q28" s="21"/>
      <c r="R28" s="14"/>
      <c r="S28" s="14"/>
      <c r="T28" s="14">
        <v>1</v>
      </c>
      <c r="U28" s="14">
        <v>3</v>
      </c>
      <c r="V28" s="14">
        <v>3</v>
      </c>
      <c r="W28" s="14"/>
      <c r="X28" s="147"/>
    </row>
    <row r="29" spans="1:24" x14ac:dyDescent="0.2">
      <c r="A29" s="72" t="s">
        <v>111</v>
      </c>
      <c r="B29" s="14">
        <v>3</v>
      </c>
      <c r="C29" s="14">
        <v>0</v>
      </c>
      <c r="D29" s="14">
        <v>1</v>
      </c>
      <c r="E29" s="14">
        <v>1</v>
      </c>
      <c r="F29" s="14"/>
      <c r="G29" s="14"/>
      <c r="H29" s="14"/>
      <c r="I29" s="14">
        <v>1</v>
      </c>
      <c r="J29" s="14"/>
      <c r="K29" s="14"/>
      <c r="L29" s="14"/>
      <c r="M29" s="14"/>
      <c r="N29" s="14"/>
      <c r="O29" s="21"/>
      <c r="P29" s="21"/>
      <c r="Q29" s="21"/>
      <c r="R29" s="14"/>
      <c r="S29" s="14"/>
      <c r="T29" s="14"/>
      <c r="U29" s="14">
        <v>1</v>
      </c>
      <c r="V29" s="14">
        <v>2</v>
      </c>
      <c r="W29" s="14"/>
      <c r="X29" s="73"/>
    </row>
    <row r="30" spans="1:24" x14ac:dyDescent="0.2">
      <c r="A30" s="16" t="s">
        <v>38</v>
      </c>
      <c r="B30" s="38">
        <f>SUM(B4:B29)</f>
        <v>76</v>
      </c>
      <c r="C30" s="16">
        <f t="shared" ref="C30:N30" si="0">SUM(C4:C29)</f>
        <v>21</v>
      </c>
      <c r="D30" s="16">
        <f t="shared" si="0"/>
        <v>29</v>
      </c>
      <c r="E30" s="16">
        <f t="shared" si="0"/>
        <v>4</v>
      </c>
      <c r="F30" s="16">
        <f t="shared" si="0"/>
        <v>1</v>
      </c>
      <c r="G30" s="16">
        <f t="shared" si="0"/>
        <v>0</v>
      </c>
      <c r="H30" s="16">
        <f t="shared" si="0"/>
        <v>10</v>
      </c>
      <c r="I30" s="16">
        <f t="shared" si="0"/>
        <v>7</v>
      </c>
      <c r="J30" s="16">
        <f t="shared" si="0"/>
        <v>12</v>
      </c>
      <c r="K30" s="16">
        <f t="shared" si="0"/>
        <v>4</v>
      </c>
      <c r="L30" s="16">
        <f t="shared" si="0"/>
        <v>0</v>
      </c>
      <c r="M30" s="16">
        <f t="shared" si="0"/>
        <v>2</v>
      </c>
      <c r="N30" s="16">
        <f t="shared" si="0"/>
        <v>2</v>
      </c>
      <c r="O30" s="17">
        <f>(D30+J30+K30+N30)/(B30+J30+K30+M30)</f>
        <v>0.5</v>
      </c>
      <c r="P30" s="17">
        <f>($D30+$E30+($F30*2)+(G30*3))/$B30</f>
        <v>0.46052631578947367</v>
      </c>
      <c r="Q30" s="17">
        <f>D30/B30</f>
        <v>0.38157894736842107</v>
      </c>
      <c r="R30" s="16">
        <f>SUM(R3:R29)</f>
        <v>8</v>
      </c>
      <c r="S30" s="16">
        <f t="shared" ref="S30:V30" si="1">SUM(S3:S29)</f>
        <v>0</v>
      </c>
      <c r="T30" s="16">
        <f t="shared" si="1"/>
        <v>6</v>
      </c>
      <c r="U30" s="16">
        <f t="shared" si="1"/>
        <v>41</v>
      </c>
      <c r="V30" s="16">
        <f t="shared" si="1"/>
        <v>37</v>
      </c>
      <c r="W30" s="17">
        <f>(U30+V30)/(T30+U30+V30)</f>
        <v>0.9285714285714286</v>
      </c>
      <c r="X30" s="17">
        <f>(D30-G30)/(B30-I30-G30+M30)</f>
        <v>0.40845070422535212</v>
      </c>
    </row>
    <row r="31" spans="1:2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5"/>
    </row>
    <row r="32" spans="1:24" x14ac:dyDescent="0.2">
      <c r="A32" s="33" t="s">
        <v>120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"/>
    </row>
    <row r="33" spans="1:24" x14ac:dyDescent="0.2">
      <c r="A33" s="10" t="s">
        <v>91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</row>
    <row r="34" spans="1:24" x14ac:dyDescent="0.2">
      <c r="A34" s="7" t="s">
        <v>87</v>
      </c>
      <c r="B34" s="7" t="s">
        <v>57</v>
      </c>
      <c r="C34" s="7" t="s">
        <v>58</v>
      </c>
      <c r="D34" s="7" t="s">
        <v>59</v>
      </c>
      <c r="E34" s="7" t="s">
        <v>68</v>
      </c>
      <c r="F34" s="7" t="s">
        <v>61</v>
      </c>
      <c r="G34" s="7" t="s">
        <v>4</v>
      </c>
      <c r="H34" s="7" t="s">
        <v>3</v>
      </c>
      <c r="I34" s="7" t="s">
        <v>63</v>
      </c>
      <c r="J34" s="7" t="s">
        <v>9</v>
      </c>
      <c r="K34" s="7" t="s">
        <v>10</v>
      </c>
      <c r="L34" s="7" t="s">
        <v>62</v>
      </c>
      <c r="M34" s="7" t="s">
        <v>92</v>
      </c>
      <c r="N34" s="7" t="s">
        <v>64</v>
      </c>
      <c r="O34" s="7" t="s">
        <v>65</v>
      </c>
      <c r="P34" s="7" t="s">
        <v>2</v>
      </c>
      <c r="Q34" s="7" t="s">
        <v>93</v>
      </c>
      <c r="R34" s="7"/>
      <c r="S34" s="1"/>
      <c r="T34" s="5"/>
      <c r="U34" s="5"/>
      <c r="V34" s="5"/>
      <c r="W34" s="5"/>
      <c r="X34" s="5"/>
    </row>
    <row r="35" spans="1:24" x14ac:dyDescent="0.2">
      <c r="A35" s="74" t="s">
        <v>118</v>
      </c>
      <c r="B35" s="74">
        <v>1</v>
      </c>
      <c r="C35" s="74"/>
      <c r="D35" s="74"/>
      <c r="E35" s="74"/>
      <c r="F35" s="74">
        <v>0.33</v>
      </c>
      <c r="G35" s="74">
        <v>0</v>
      </c>
      <c r="H35" s="74">
        <v>0</v>
      </c>
      <c r="I35" s="74"/>
      <c r="J35" s="74"/>
      <c r="K35" s="74">
        <v>1</v>
      </c>
      <c r="L35" s="74"/>
      <c r="M35" s="74"/>
      <c r="N35" s="74"/>
      <c r="O35" s="74"/>
      <c r="P35" s="74"/>
      <c r="Q35" s="74">
        <v>11</v>
      </c>
      <c r="R35" s="74"/>
      <c r="S35" s="46"/>
      <c r="T35" s="5"/>
      <c r="U35" s="5"/>
      <c r="V35" s="5"/>
      <c r="W35" s="5"/>
      <c r="X35" s="5"/>
    </row>
    <row r="36" spans="1:24" x14ac:dyDescent="0.2">
      <c r="A36" s="64" t="s">
        <v>130</v>
      </c>
      <c r="B36" s="5">
        <v>1</v>
      </c>
      <c r="C36" s="5"/>
      <c r="D36" s="5"/>
      <c r="E36" s="5"/>
      <c r="F36" s="5">
        <v>3</v>
      </c>
      <c r="G36" s="5">
        <v>5</v>
      </c>
      <c r="H36" s="5">
        <v>4</v>
      </c>
      <c r="I36" s="5">
        <v>2</v>
      </c>
      <c r="J36" s="5">
        <v>2</v>
      </c>
      <c r="K36" s="5">
        <v>1</v>
      </c>
      <c r="L36" s="5">
        <v>1</v>
      </c>
      <c r="M36" s="5"/>
      <c r="N36" s="5"/>
      <c r="O36" s="5"/>
      <c r="P36" s="5">
        <v>16</v>
      </c>
      <c r="Q36" s="5">
        <v>49</v>
      </c>
      <c r="R36" s="5"/>
      <c r="S36" s="46"/>
      <c r="T36" s="5"/>
      <c r="U36" s="5"/>
      <c r="V36" s="5"/>
      <c r="W36" s="5"/>
      <c r="X36" s="5"/>
    </row>
    <row r="37" spans="1:24" x14ac:dyDescent="0.2">
      <c r="A37" s="119" t="s">
        <v>136</v>
      </c>
      <c r="B37" s="5">
        <v>1</v>
      </c>
      <c r="C37" s="5"/>
      <c r="D37" s="5"/>
      <c r="E37" s="5">
        <v>1</v>
      </c>
      <c r="F37" s="5">
        <v>2.33</v>
      </c>
      <c r="G37" s="5">
        <v>0</v>
      </c>
      <c r="H37" s="5">
        <v>0</v>
      </c>
      <c r="I37" s="5">
        <v>0</v>
      </c>
      <c r="J37" s="5">
        <v>2</v>
      </c>
      <c r="K37" s="5">
        <v>0</v>
      </c>
      <c r="L37" s="5"/>
      <c r="M37" s="5"/>
      <c r="N37" s="5"/>
      <c r="O37" s="5"/>
      <c r="P37" s="5">
        <v>7</v>
      </c>
      <c r="Q37" s="5">
        <v>22</v>
      </c>
      <c r="R37" s="5"/>
      <c r="S37" s="46"/>
      <c r="T37" s="5"/>
      <c r="U37" s="5"/>
      <c r="V37" s="5"/>
      <c r="W37" s="5"/>
      <c r="X37" s="5"/>
    </row>
    <row r="38" spans="1:24" x14ac:dyDescent="0.2">
      <c r="A38" s="66" t="s">
        <v>149</v>
      </c>
      <c r="B38" s="5">
        <v>1</v>
      </c>
      <c r="C38" s="5"/>
      <c r="D38" s="5">
        <v>1</v>
      </c>
      <c r="E38" s="5"/>
      <c r="F38" s="5">
        <v>3</v>
      </c>
      <c r="G38" s="5">
        <v>4</v>
      </c>
      <c r="H38" s="5">
        <v>2</v>
      </c>
      <c r="I38" s="5">
        <v>2</v>
      </c>
      <c r="J38" s="5">
        <v>1</v>
      </c>
      <c r="K38" s="5">
        <v>1</v>
      </c>
      <c r="L38" s="5">
        <v>1</v>
      </c>
      <c r="M38" s="5"/>
      <c r="N38" s="5"/>
      <c r="O38" s="5"/>
      <c r="P38" s="5">
        <v>13</v>
      </c>
      <c r="Q38" s="5">
        <v>41</v>
      </c>
      <c r="R38" s="5"/>
      <c r="S38" s="46"/>
      <c r="T38" s="5"/>
      <c r="U38" s="5"/>
      <c r="V38" s="5"/>
      <c r="W38" s="5"/>
      <c r="X38" s="5"/>
    </row>
    <row r="39" spans="1:24" x14ac:dyDescent="0.2">
      <c r="A39" s="70" t="s">
        <v>158</v>
      </c>
      <c r="B39" s="5">
        <v>1</v>
      </c>
      <c r="C39" s="5"/>
      <c r="D39" s="5"/>
      <c r="E39" s="5"/>
      <c r="F39" s="5">
        <v>2</v>
      </c>
      <c r="G39" s="5">
        <v>1</v>
      </c>
      <c r="H39" s="5">
        <v>0</v>
      </c>
      <c r="I39" s="5">
        <v>0</v>
      </c>
      <c r="J39" s="5">
        <v>0</v>
      </c>
      <c r="K39" s="5">
        <v>0</v>
      </c>
      <c r="L39" s="5"/>
      <c r="M39" s="5">
        <v>1</v>
      </c>
      <c r="N39" s="5"/>
      <c r="O39" s="5"/>
      <c r="P39" s="5">
        <v>8</v>
      </c>
      <c r="Q39" s="5">
        <v>23</v>
      </c>
      <c r="R39" s="5"/>
      <c r="S39" s="46"/>
      <c r="T39" s="5"/>
      <c r="U39" s="5"/>
      <c r="V39" s="5"/>
      <c r="W39" s="5"/>
      <c r="X39" s="5"/>
    </row>
    <row r="40" spans="1:24" x14ac:dyDescent="0.2">
      <c r="A40" s="65" t="s">
        <v>162</v>
      </c>
      <c r="B40" s="1">
        <v>1</v>
      </c>
      <c r="C40" s="1"/>
      <c r="D40" s="1"/>
      <c r="E40" s="75"/>
      <c r="F40" s="10">
        <v>3.33</v>
      </c>
      <c r="G40" s="1">
        <v>8</v>
      </c>
      <c r="H40" s="1">
        <v>3</v>
      </c>
      <c r="I40" s="1">
        <v>2</v>
      </c>
      <c r="J40" s="1">
        <v>2</v>
      </c>
      <c r="K40" s="1">
        <v>2</v>
      </c>
      <c r="L40" s="1">
        <v>1</v>
      </c>
      <c r="M40" s="1"/>
      <c r="N40" s="36"/>
      <c r="O40" s="36"/>
      <c r="P40" s="1">
        <v>19</v>
      </c>
      <c r="Q40" s="1">
        <v>61</v>
      </c>
      <c r="R40" s="46"/>
      <c r="S40" s="46"/>
      <c r="T40" s="5"/>
      <c r="U40" s="5"/>
      <c r="V40" s="5"/>
      <c r="W40" s="5"/>
      <c r="X40" s="5"/>
    </row>
    <row r="41" spans="1:24" x14ac:dyDescent="0.2">
      <c r="A41" s="69" t="s">
        <v>169</v>
      </c>
      <c r="B41" s="1">
        <v>1</v>
      </c>
      <c r="C41" s="1"/>
      <c r="D41" s="1"/>
      <c r="E41" s="75"/>
      <c r="F41" s="1">
        <v>1</v>
      </c>
      <c r="G41" s="1"/>
      <c r="H41" s="1"/>
      <c r="I41" s="1"/>
      <c r="J41" s="1"/>
      <c r="K41" s="1"/>
      <c r="L41" s="36"/>
      <c r="M41" s="1"/>
      <c r="N41" s="1"/>
      <c r="O41" s="1"/>
      <c r="P41" s="1">
        <v>3</v>
      </c>
      <c r="Q41" s="1">
        <v>0</v>
      </c>
      <c r="R41" s="1"/>
      <c r="S41" s="1"/>
      <c r="T41" s="5"/>
      <c r="U41" s="5"/>
      <c r="V41" s="5"/>
      <c r="W41" s="5"/>
      <c r="X41" s="5"/>
    </row>
    <row r="42" spans="1:24" x14ac:dyDescent="0.2">
      <c r="A42" s="87" t="s">
        <v>145</v>
      </c>
      <c r="B42" s="13">
        <v>1</v>
      </c>
      <c r="C42" s="13">
        <v>1</v>
      </c>
      <c r="D42" s="13"/>
      <c r="E42" s="225"/>
      <c r="F42" s="13">
        <v>2</v>
      </c>
      <c r="G42" s="13">
        <v>1</v>
      </c>
      <c r="H42" s="13">
        <v>0</v>
      </c>
      <c r="I42" s="13">
        <v>0</v>
      </c>
      <c r="J42" s="13">
        <v>2</v>
      </c>
      <c r="K42" s="13">
        <v>0</v>
      </c>
      <c r="L42" s="43"/>
      <c r="M42" s="13"/>
      <c r="N42" s="13"/>
      <c r="O42" s="13"/>
      <c r="P42" s="13"/>
      <c r="Q42" s="13"/>
      <c r="R42" s="13"/>
      <c r="S42" s="13"/>
      <c r="T42" s="130"/>
      <c r="U42" s="5"/>
      <c r="V42" s="5"/>
      <c r="W42" s="5"/>
      <c r="X42" s="5"/>
    </row>
    <row r="43" spans="1:24" x14ac:dyDescent="0.2">
      <c r="A43" s="41"/>
      <c r="B43" s="41"/>
      <c r="C43" s="41"/>
      <c r="D43" s="41"/>
      <c r="E43" s="76"/>
      <c r="F43" s="41"/>
      <c r="G43" s="41"/>
      <c r="H43" s="41"/>
      <c r="I43" s="41"/>
      <c r="J43" s="41"/>
      <c r="K43" s="41"/>
      <c r="L43" s="42"/>
      <c r="M43" s="41"/>
      <c r="N43" s="41"/>
      <c r="O43" s="41"/>
      <c r="P43" s="41"/>
      <c r="Q43" s="41"/>
      <c r="R43" s="41"/>
      <c r="S43" s="41"/>
      <c r="T43" s="77"/>
      <c r="U43" s="5"/>
      <c r="V43" s="5"/>
      <c r="W43" s="5"/>
      <c r="X43" s="5"/>
    </row>
    <row r="44" spans="1:24" x14ac:dyDescent="0.2">
      <c r="A44" s="16" t="s">
        <v>38</v>
      </c>
      <c r="B44" s="16">
        <f t="shared" ref="B44:M44" si="2">SUM(B35:B43)</f>
        <v>8</v>
      </c>
      <c r="C44" s="16">
        <f t="shared" si="2"/>
        <v>1</v>
      </c>
      <c r="D44" s="16">
        <f t="shared" si="2"/>
        <v>1</v>
      </c>
      <c r="E44" s="39">
        <f t="shared" si="2"/>
        <v>1</v>
      </c>
      <c r="F44" s="16">
        <f t="shared" si="2"/>
        <v>16.990000000000002</v>
      </c>
      <c r="G44" s="16">
        <f t="shared" si="2"/>
        <v>19</v>
      </c>
      <c r="H44" s="16">
        <f t="shared" si="2"/>
        <v>9</v>
      </c>
      <c r="I44" s="16">
        <f t="shared" si="2"/>
        <v>6</v>
      </c>
      <c r="J44" s="16">
        <f t="shared" si="2"/>
        <v>9</v>
      </c>
      <c r="K44" s="16">
        <f t="shared" si="2"/>
        <v>5</v>
      </c>
      <c r="L44" s="16">
        <f t="shared" si="2"/>
        <v>3</v>
      </c>
      <c r="M44" s="16">
        <f t="shared" si="2"/>
        <v>1</v>
      </c>
      <c r="N44" s="39">
        <f>(I44*7)/F44</f>
        <v>2.4720423778693346</v>
      </c>
      <c r="O44" s="39">
        <f>SUM(G44+K44+M44)/F44</f>
        <v>1.4714537963507943</v>
      </c>
      <c r="P44" s="16">
        <f>SUM(P35:P43)</f>
        <v>66</v>
      </c>
      <c r="Q44" s="16">
        <f>SUM(Q35:Q43)</f>
        <v>207</v>
      </c>
      <c r="R44" s="38"/>
      <c r="S44" s="38"/>
      <c r="T44" s="74"/>
      <c r="U44" s="5"/>
      <c r="V44" s="5"/>
      <c r="W44" s="5"/>
      <c r="X44" s="5"/>
    </row>
    <row r="47" spans="1:24" x14ac:dyDescent="0.2">
      <c r="A47" s="62" t="s">
        <v>120</v>
      </c>
      <c r="B47" s="63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1"/>
      <c r="V47" s="1"/>
      <c r="W47" s="1"/>
      <c r="X47" s="5"/>
    </row>
    <row r="48" spans="1:24" x14ac:dyDescent="0.2">
      <c r="A48" s="7" t="s">
        <v>87</v>
      </c>
      <c r="B48" s="7" t="s">
        <v>2</v>
      </c>
      <c r="C48" s="7" t="s">
        <v>3</v>
      </c>
      <c r="D48" s="7" t="s">
        <v>4</v>
      </c>
      <c r="E48" s="7" t="s">
        <v>5</v>
      </c>
      <c r="F48" s="7" t="s">
        <v>6</v>
      </c>
      <c r="G48" s="7" t="s">
        <v>7</v>
      </c>
      <c r="H48" s="7" t="s">
        <v>8</v>
      </c>
      <c r="I48" s="7" t="s">
        <v>9</v>
      </c>
      <c r="J48" s="7" t="s">
        <v>10</v>
      </c>
      <c r="K48" s="7" t="s">
        <v>11</v>
      </c>
      <c r="L48" s="7" t="s">
        <v>12</v>
      </c>
      <c r="M48" s="7" t="s">
        <v>13</v>
      </c>
      <c r="N48" s="7" t="s">
        <v>88</v>
      </c>
      <c r="O48" s="7" t="s">
        <v>15</v>
      </c>
      <c r="P48" s="8" t="s">
        <v>89</v>
      </c>
      <c r="Q48" s="7" t="s">
        <v>90</v>
      </c>
      <c r="R48" s="7" t="s">
        <v>18</v>
      </c>
      <c r="S48" s="7" t="s">
        <v>19</v>
      </c>
      <c r="T48" s="7" t="s">
        <v>20</v>
      </c>
      <c r="U48" s="7" t="s">
        <v>21</v>
      </c>
      <c r="V48" s="7" t="s">
        <v>22</v>
      </c>
      <c r="W48" s="8" t="s">
        <v>23</v>
      </c>
      <c r="X48" s="7" t="s">
        <v>24</v>
      </c>
    </row>
    <row r="49" spans="1:24" x14ac:dyDescent="0.2">
      <c r="A49" s="65" t="s">
        <v>156</v>
      </c>
      <c r="B49">
        <v>0</v>
      </c>
      <c r="C49">
        <v>1</v>
      </c>
      <c r="D49">
        <v>0</v>
      </c>
      <c r="J49">
        <v>1</v>
      </c>
    </row>
    <row r="50" spans="1:24" x14ac:dyDescent="0.2">
      <c r="A50" s="70" t="s">
        <v>158</v>
      </c>
      <c r="V50">
        <v>1</v>
      </c>
    </row>
    <row r="51" spans="1:24" x14ac:dyDescent="0.2">
      <c r="A51" s="69" t="s">
        <v>169</v>
      </c>
      <c r="B51">
        <v>0</v>
      </c>
      <c r="C51">
        <v>0</v>
      </c>
      <c r="D51">
        <v>0</v>
      </c>
      <c r="J51">
        <v>1</v>
      </c>
    </row>
    <row r="52" spans="1:24" x14ac:dyDescent="0.2">
      <c r="A52" s="87" t="s">
        <v>145</v>
      </c>
      <c r="U52">
        <v>1</v>
      </c>
    </row>
    <row r="53" spans="1:24" x14ac:dyDescent="0.2">
      <c r="A53" s="16" t="s">
        <v>38</v>
      </c>
      <c r="B53" s="16">
        <f t="shared" ref="B53:N53" si="3">SUM(B45:B52)</f>
        <v>0</v>
      </c>
      <c r="C53" s="16">
        <f t="shared" si="3"/>
        <v>1</v>
      </c>
      <c r="D53" s="16">
        <f t="shared" si="3"/>
        <v>0</v>
      </c>
      <c r="E53" s="39">
        <f t="shared" si="3"/>
        <v>0</v>
      </c>
      <c r="F53" s="16">
        <f t="shared" si="3"/>
        <v>0</v>
      </c>
      <c r="G53" s="16">
        <f t="shared" si="3"/>
        <v>0</v>
      </c>
      <c r="H53" s="16">
        <f t="shared" si="3"/>
        <v>0</v>
      </c>
      <c r="I53" s="16">
        <f t="shared" si="3"/>
        <v>0</v>
      </c>
      <c r="J53" s="16">
        <f t="shared" si="3"/>
        <v>2</v>
      </c>
      <c r="K53" s="16">
        <f t="shared" si="3"/>
        <v>0</v>
      </c>
      <c r="L53" s="16">
        <f t="shared" si="3"/>
        <v>0</v>
      </c>
      <c r="M53" s="16">
        <f t="shared" si="3"/>
        <v>0</v>
      </c>
      <c r="N53" s="16">
        <f t="shared" si="3"/>
        <v>0</v>
      </c>
      <c r="O53" s="17">
        <f>(D53+J53+K53+N53)/(B53+J53+K53+M53)</f>
        <v>1</v>
      </c>
      <c r="P53" s="17" t="e">
        <f>($D53+$E53+($F53*2)+(G53*3))/$B53</f>
        <v>#DIV/0!</v>
      </c>
      <c r="Q53" s="16">
        <f>SUM(Q45:Q52)</f>
        <v>0</v>
      </c>
      <c r="R53" s="38"/>
      <c r="S53" s="38"/>
      <c r="T53" s="74"/>
      <c r="U53" s="16">
        <f t="shared" ref="U53:V53" si="4">SUM(U45:U52)</f>
        <v>1</v>
      </c>
      <c r="V53" s="16">
        <f t="shared" si="4"/>
        <v>1</v>
      </c>
      <c r="W53" s="17">
        <f>(U53+V53)/(T53+U53+V53)</f>
        <v>1</v>
      </c>
      <c r="X53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B522C-1C8C-7B4A-BDD6-EF3D6FFA767A}">
  <dimension ref="A2:X63"/>
  <sheetViews>
    <sheetView workbookViewId="0">
      <selection activeCell="F21" sqref="F21"/>
    </sheetView>
  </sheetViews>
  <sheetFormatPr baseColWidth="10" defaultRowHeight="16" x14ac:dyDescent="0.2"/>
  <cols>
    <col min="1" max="1" width="16.33203125" bestFit="1" customWidth="1"/>
    <col min="2" max="2" width="3.33203125" bestFit="1" customWidth="1"/>
    <col min="3" max="5" width="3.1640625" bestFit="1" customWidth="1"/>
    <col min="6" max="6" width="5.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.6640625" bestFit="1" customWidth="1"/>
    <col min="15" max="15" width="5.6640625" bestFit="1" customWidth="1"/>
    <col min="16" max="16" width="7.1640625" bestFit="1" customWidth="1"/>
    <col min="17" max="17" width="7" bestFit="1" customWidth="1"/>
    <col min="18" max="19" width="3" bestFit="1" customWidth="1"/>
    <col min="20" max="20" width="2.33203125" bestFit="1" customWidth="1"/>
    <col min="21" max="22" width="3.1640625" bestFit="1" customWidth="1"/>
    <col min="23" max="23" width="7" bestFit="1" customWidth="1"/>
  </cols>
  <sheetData>
    <row r="2" spans="1:24" x14ac:dyDescent="0.2">
      <c r="A2" s="137" t="s">
        <v>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>
        <v>1</v>
      </c>
      <c r="S2" s="63"/>
      <c r="T2" s="63"/>
      <c r="U2" s="1"/>
      <c r="V2" s="1"/>
      <c r="W2" s="5"/>
      <c r="X2" s="5"/>
    </row>
    <row r="3" spans="1:24" x14ac:dyDescent="0.2">
      <c r="A3" s="68"/>
      <c r="B3" s="5"/>
      <c r="C3" s="5"/>
      <c r="D3" s="5"/>
      <c r="E3" s="4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5"/>
      <c r="X3" s="5"/>
    </row>
    <row r="4" spans="1:24" x14ac:dyDescent="0.2">
      <c r="A4" s="138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88</v>
      </c>
      <c r="O4" s="7" t="s">
        <v>15</v>
      </c>
      <c r="P4" s="8" t="s">
        <v>103</v>
      </c>
      <c r="Q4" s="7" t="s">
        <v>90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8" t="s">
        <v>23</v>
      </c>
      <c r="X4" s="8" t="s">
        <v>24</v>
      </c>
    </row>
    <row r="5" spans="1:24" x14ac:dyDescent="0.2">
      <c r="A5" s="139" t="s">
        <v>85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>
        <v>1</v>
      </c>
      <c r="S5" s="74"/>
      <c r="T5" s="74"/>
      <c r="U5" s="74"/>
      <c r="V5" s="74"/>
      <c r="W5" s="74"/>
      <c r="X5" s="38"/>
    </row>
    <row r="6" spans="1:24" x14ac:dyDescent="0.2">
      <c r="A6" s="64" t="s">
        <v>109</v>
      </c>
      <c r="B6" s="5">
        <v>2</v>
      </c>
      <c r="C6" s="5">
        <v>1</v>
      </c>
      <c r="D6" s="5">
        <v>0</v>
      </c>
      <c r="E6" s="5"/>
      <c r="F6" s="5"/>
      <c r="G6" s="5"/>
      <c r="H6" s="5"/>
      <c r="I6" s="5">
        <v>1</v>
      </c>
      <c r="J6" s="5">
        <v>1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"/>
    </row>
    <row r="7" spans="1:24" x14ac:dyDescent="0.2">
      <c r="A7" s="65" t="s">
        <v>111</v>
      </c>
      <c r="B7" s="5">
        <v>0</v>
      </c>
      <c r="C7" s="5">
        <v>1</v>
      </c>
      <c r="D7" s="5">
        <v>0</v>
      </c>
      <c r="E7" s="5"/>
      <c r="F7" s="5"/>
      <c r="G7" s="5"/>
      <c r="H7" s="5"/>
      <c r="I7" s="5"/>
      <c r="J7" s="5">
        <v>1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1"/>
    </row>
    <row r="8" spans="1:24" x14ac:dyDescent="0.2">
      <c r="A8" s="64" t="s">
        <v>122</v>
      </c>
      <c r="B8" s="5">
        <v>3</v>
      </c>
      <c r="C8" s="5">
        <v>0</v>
      </c>
      <c r="D8" s="5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"/>
    </row>
    <row r="9" spans="1:24" x14ac:dyDescent="0.2">
      <c r="A9" s="66" t="s">
        <v>124</v>
      </c>
      <c r="B9" s="5"/>
      <c r="C9" s="5">
        <v>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1"/>
    </row>
    <row r="10" spans="1:24" x14ac:dyDescent="0.2">
      <c r="A10" s="64" t="s">
        <v>130</v>
      </c>
      <c r="B10" s="5"/>
      <c r="C10" s="5">
        <v>1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1"/>
    </row>
    <row r="11" spans="1:24" x14ac:dyDescent="0.2">
      <c r="A11" s="66" t="s">
        <v>118</v>
      </c>
      <c r="B11" s="5">
        <v>1</v>
      </c>
      <c r="C11" s="5"/>
      <c r="D11" s="5"/>
      <c r="E11" s="5"/>
      <c r="F11" s="5"/>
      <c r="G11" s="5"/>
      <c r="H11" s="5"/>
      <c r="I11" s="5">
        <v>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1"/>
    </row>
    <row r="12" spans="1:24" x14ac:dyDescent="0.2">
      <c r="A12" s="83" t="s">
        <v>134</v>
      </c>
      <c r="B12" s="5">
        <v>2</v>
      </c>
      <c r="C12" s="5">
        <v>0</v>
      </c>
      <c r="D12" s="5">
        <v>1</v>
      </c>
      <c r="E12" s="5"/>
      <c r="F12" s="5"/>
      <c r="G12" s="5"/>
      <c r="H12" s="5">
        <v>1</v>
      </c>
      <c r="I12" s="5">
        <v>1</v>
      </c>
      <c r="J12" s="5">
        <v>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1"/>
    </row>
    <row r="13" spans="1:24" x14ac:dyDescent="0.2">
      <c r="A13" s="67" t="s">
        <v>136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>
        <v>1</v>
      </c>
      <c r="W13" s="5"/>
      <c r="X13" s="1"/>
    </row>
    <row r="14" spans="1:24" x14ac:dyDescent="0.2">
      <c r="A14" s="67" t="s">
        <v>139</v>
      </c>
      <c r="B14" s="5">
        <v>1</v>
      </c>
      <c r="C14" s="5">
        <v>2</v>
      </c>
      <c r="D14" s="5">
        <v>1</v>
      </c>
      <c r="E14" s="5"/>
      <c r="F14" s="5"/>
      <c r="G14" s="5"/>
      <c r="H14" s="5">
        <v>1</v>
      </c>
      <c r="I14" s="5"/>
      <c r="J14" s="5"/>
      <c r="K14" s="5"/>
      <c r="L14" s="5"/>
      <c r="M14" s="5"/>
      <c r="N14" s="5"/>
      <c r="O14" s="5"/>
      <c r="P14" s="5"/>
      <c r="Q14" s="5"/>
      <c r="R14" s="5">
        <v>1</v>
      </c>
      <c r="S14" s="5"/>
      <c r="T14" s="5"/>
      <c r="U14" s="5"/>
      <c r="V14" s="5"/>
      <c r="W14" s="5"/>
      <c r="X14" s="1"/>
    </row>
    <row r="15" spans="1:24" x14ac:dyDescent="0.2">
      <c r="A15" s="66" t="s">
        <v>143</v>
      </c>
      <c r="B15" s="5">
        <v>1</v>
      </c>
      <c r="C15" s="5">
        <v>0</v>
      </c>
      <c r="D15" s="5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"/>
    </row>
    <row r="16" spans="1:24" x14ac:dyDescent="0.2">
      <c r="A16" s="66" t="s">
        <v>145</v>
      </c>
      <c r="B16" s="5">
        <v>0</v>
      </c>
      <c r="C16" s="5">
        <v>0</v>
      </c>
      <c r="D16" s="5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>
        <v>1</v>
      </c>
      <c r="T16" s="5"/>
      <c r="U16" s="5"/>
      <c r="V16" s="5"/>
      <c r="W16" s="5"/>
      <c r="X16" s="1"/>
    </row>
    <row r="17" spans="1:24" x14ac:dyDescent="0.2">
      <c r="A17" s="70" t="s">
        <v>148</v>
      </c>
      <c r="B17" s="5">
        <v>3</v>
      </c>
      <c r="C17" s="5">
        <v>0</v>
      </c>
      <c r="D17" s="5">
        <v>0</v>
      </c>
      <c r="E17" s="5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5"/>
      <c r="Q17" s="5"/>
      <c r="R17" s="5">
        <v>1</v>
      </c>
      <c r="S17" s="5"/>
      <c r="T17" s="5"/>
      <c r="U17" s="5"/>
      <c r="V17" s="5">
        <v>2</v>
      </c>
      <c r="W17" s="5"/>
      <c r="X17" s="1"/>
    </row>
    <row r="18" spans="1:24" x14ac:dyDescent="0.2">
      <c r="A18" s="69" t="s">
        <v>156</v>
      </c>
      <c r="B18" s="5">
        <v>2</v>
      </c>
      <c r="C18" s="5">
        <v>1</v>
      </c>
      <c r="D18" s="5">
        <v>1</v>
      </c>
      <c r="E18" s="5"/>
      <c r="F18" s="5"/>
      <c r="G18" s="5"/>
      <c r="H18" s="5"/>
      <c r="I18" s="5">
        <v>1</v>
      </c>
      <c r="J18" s="5">
        <v>1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1"/>
    </row>
    <row r="19" spans="1:24" x14ac:dyDescent="0.2">
      <c r="A19" s="65" t="s">
        <v>158</v>
      </c>
      <c r="B19" s="5">
        <v>2</v>
      </c>
      <c r="C19" s="5">
        <v>0</v>
      </c>
      <c r="D19" s="5">
        <v>2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>
        <v>1</v>
      </c>
      <c r="S19" s="5"/>
      <c r="T19" s="5">
        <v>1</v>
      </c>
      <c r="U19" s="5"/>
      <c r="V19" s="5"/>
      <c r="W19" s="5"/>
      <c r="X19" s="1"/>
    </row>
    <row r="20" spans="1:24" x14ac:dyDescent="0.2">
      <c r="A20" s="65" t="s">
        <v>162</v>
      </c>
      <c r="B20" s="5">
        <v>4</v>
      </c>
      <c r="C20" s="5">
        <v>1</v>
      </c>
      <c r="D20" s="5">
        <v>1</v>
      </c>
      <c r="E20" s="5"/>
      <c r="F20" s="5"/>
      <c r="G20" s="5"/>
      <c r="H20" s="5"/>
      <c r="I20" s="5">
        <v>2</v>
      </c>
      <c r="J20" s="5"/>
      <c r="K20" s="5"/>
      <c r="L20" s="5"/>
      <c r="M20" s="5"/>
      <c r="N20" s="5"/>
      <c r="O20" s="5"/>
      <c r="P20" s="5"/>
      <c r="Q20" s="5"/>
      <c r="R20" s="5">
        <v>1</v>
      </c>
      <c r="S20" s="5"/>
      <c r="T20" s="5"/>
      <c r="U20" s="5"/>
      <c r="V20" s="5"/>
      <c r="W20" s="5"/>
      <c r="X20" s="1"/>
    </row>
    <row r="21" spans="1:24" x14ac:dyDescent="0.2">
      <c r="A21" s="69" t="s">
        <v>164</v>
      </c>
      <c r="B21" s="5">
        <v>2</v>
      </c>
      <c r="C21" s="5">
        <v>0</v>
      </c>
      <c r="D21" s="5">
        <v>0</v>
      </c>
      <c r="E21" s="5"/>
      <c r="F21" s="5"/>
      <c r="G21" s="5"/>
      <c r="H21" s="5">
        <v>1</v>
      </c>
      <c r="I21" s="5">
        <v>1</v>
      </c>
      <c r="J21" s="5">
        <v>1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v>1</v>
      </c>
      <c r="W21" s="5"/>
      <c r="X21" s="1"/>
    </row>
    <row r="22" spans="1:24" x14ac:dyDescent="0.2">
      <c r="A22" s="87" t="s">
        <v>166</v>
      </c>
      <c r="B22" s="1">
        <v>2</v>
      </c>
      <c r="C22" s="1">
        <v>0</v>
      </c>
      <c r="D22" s="1"/>
      <c r="E22" s="1">
        <v>0</v>
      </c>
      <c r="F22" s="1"/>
      <c r="G22" s="1"/>
      <c r="H22" s="1"/>
      <c r="I22" s="1">
        <v>1</v>
      </c>
      <c r="J22" s="1">
        <v>1</v>
      </c>
      <c r="K22" s="1"/>
      <c r="L22" s="1"/>
      <c r="M22" s="1"/>
      <c r="N22" s="1"/>
      <c r="O22" s="9"/>
      <c r="P22" s="9"/>
      <c r="Q22" s="9"/>
      <c r="R22" s="1"/>
      <c r="S22" s="1"/>
      <c r="T22" s="1"/>
      <c r="U22" s="1"/>
      <c r="V22" s="1"/>
      <c r="W22" s="1"/>
      <c r="X22" s="1"/>
    </row>
    <row r="23" spans="1:24" x14ac:dyDescent="0.2">
      <c r="A23" s="69" t="s">
        <v>169</v>
      </c>
      <c r="B23" s="1">
        <v>3</v>
      </c>
      <c r="C23" s="1">
        <v>1</v>
      </c>
      <c r="D23" s="1">
        <v>1</v>
      </c>
      <c r="E23" s="1"/>
      <c r="F23" s="1"/>
      <c r="G23" s="1"/>
      <c r="H23" s="1">
        <v>2</v>
      </c>
      <c r="I23" s="1"/>
      <c r="J23" s="1">
        <v>1</v>
      </c>
      <c r="K23" s="1"/>
      <c r="L23" s="1"/>
      <c r="M23" s="1">
        <v>1</v>
      </c>
      <c r="N23" s="1"/>
      <c r="O23" s="9"/>
      <c r="P23" s="9"/>
      <c r="Q23" s="9"/>
      <c r="R23" s="1">
        <v>1</v>
      </c>
      <c r="S23" s="1"/>
      <c r="T23" s="1">
        <v>1</v>
      </c>
      <c r="U23" s="1"/>
      <c r="V23" s="1">
        <v>2</v>
      </c>
      <c r="W23" s="1"/>
      <c r="X23" s="1"/>
    </row>
    <row r="24" spans="1:24" x14ac:dyDescent="0.2">
      <c r="A24" s="87" t="s">
        <v>145</v>
      </c>
      <c r="B24" s="1">
        <v>1</v>
      </c>
      <c r="C24" s="1">
        <v>1</v>
      </c>
      <c r="D24" s="1">
        <v>0</v>
      </c>
      <c r="E24" s="1"/>
      <c r="F24" s="1"/>
      <c r="G24" s="1"/>
      <c r="H24" s="1"/>
      <c r="I24" s="1">
        <v>1</v>
      </c>
      <c r="J24" s="1">
        <v>2</v>
      </c>
      <c r="K24" s="1"/>
      <c r="L24" s="1">
        <v>1</v>
      </c>
      <c r="M24" s="1"/>
      <c r="N24" s="1"/>
      <c r="O24" s="9"/>
      <c r="P24" s="9"/>
      <c r="Q24" s="9"/>
      <c r="R24" s="1"/>
      <c r="S24" s="1"/>
      <c r="T24" s="1"/>
      <c r="U24" s="1"/>
      <c r="V24" s="1"/>
      <c r="W24" s="1"/>
      <c r="X24" s="1"/>
    </row>
    <row r="25" spans="1:24" x14ac:dyDescent="0.2">
      <c r="A25" s="121" t="s">
        <v>111</v>
      </c>
      <c r="B25" s="41">
        <v>2</v>
      </c>
      <c r="C25" s="41">
        <v>0</v>
      </c>
      <c r="D25" s="41">
        <v>0</v>
      </c>
      <c r="E25" s="41"/>
      <c r="F25" s="41"/>
      <c r="G25" s="41"/>
      <c r="H25" s="41">
        <v>1</v>
      </c>
      <c r="I25" s="41">
        <v>2</v>
      </c>
      <c r="J25" s="41"/>
      <c r="K25" s="41"/>
      <c r="L25" s="41"/>
      <c r="M25" s="41">
        <v>1</v>
      </c>
      <c r="N25" s="41"/>
      <c r="O25" s="15"/>
      <c r="P25" s="15"/>
      <c r="Q25" s="15"/>
      <c r="R25" s="41"/>
      <c r="S25" s="41"/>
      <c r="T25" s="41"/>
      <c r="U25" s="41"/>
      <c r="V25" s="41"/>
      <c r="W25" s="41"/>
      <c r="X25" s="41"/>
    </row>
    <row r="26" spans="1:24" x14ac:dyDescent="0.2">
      <c r="A26" s="123" t="s">
        <v>114</v>
      </c>
      <c r="B26" s="16">
        <f t="shared" ref="B26:N26" si="0">SUM(B5:B25)</f>
        <v>31</v>
      </c>
      <c r="C26" s="16">
        <f t="shared" si="0"/>
        <v>10</v>
      </c>
      <c r="D26" s="16">
        <f t="shared" si="0"/>
        <v>7</v>
      </c>
      <c r="E26" s="16">
        <f t="shared" si="0"/>
        <v>0</v>
      </c>
      <c r="F26" s="16">
        <f t="shared" si="0"/>
        <v>0</v>
      </c>
      <c r="G26" s="16">
        <f t="shared" si="0"/>
        <v>0</v>
      </c>
      <c r="H26" s="16">
        <f t="shared" si="0"/>
        <v>6</v>
      </c>
      <c r="I26" s="16">
        <f t="shared" si="0"/>
        <v>12</v>
      </c>
      <c r="J26" s="16">
        <f t="shared" si="0"/>
        <v>9</v>
      </c>
      <c r="K26" s="16">
        <f t="shared" si="0"/>
        <v>0</v>
      </c>
      <c r="L26" s="16">
        <f t="shared" si="0"/>
        <v>1</v>
      </c>
      <c r="M26" s="16">
        <f t="shared" si="0"/>
        <v>2</v>
      </c>
      <c r="N26" s="16">
        <f t="shared" si="0"/>
        <v>0</v>
      </c>
      <c r="O26" s="17">
        <f>(D26+J26+K26+N26)/(B26+J26+K26+M26)</f>
        <v>0.38095238095238093</v>
      </c>
      <c r="P26" s="17">
        <f>($D26+$E26+($F26*2)+(G26*3))/$B26</f>
        <v>0.22580645161290322</v>
      </c>
      <c r="Q26" s="17">
        <f>D26/B26</f>
        <v>0.22580645161290322</v>
      </c>
      <c r="R26" s="16">
        <f>SUM(R5:R25)</f>
        <v>6</v>
      </c>
      <c r="S26" s="16">
        <f>SUM(S5:S25)</f>
        <v>1</v>
      </c>
      <c r="T26" s="16">
        <f>SUM(T5:T25)</f>
        <v>2</v>
      </c>
      <c r="U26" s="16">
        <f>SUM(U5:U25)</f>
        <v>0</v>
      </c>
      <c r="V26" s="16">
        <f>SUM(V5:V25)</f>
        <v>6</v>
      </c>
      <c r="W26" s="17">
        <f>(U26+V26)/(T26+U26+V26)</f>
        <v>0.75</v>
      </c>
      <c r="X26" s="17">
        <f>(D26-G26)/(B26-I26-G26+M26)</f>
        <v>0.33333333333333331</v>
      </c>
    </row>
    <row r="27" spans="1:24" x14ac:dyDescent="0.2">
      <c r="A27" s="11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5"/>
      <c r="X27" s="5"/>
    </row>
    <row r="28" spans="1:24" x14ac:dyDescent="0.2">
      <c r="A28" s="11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5"/>
      <c r="X28" s="5"/>
    </row>
    <row r="29" spans="1:24" x14ac:dyDescent="0.2">
      <c r="A29" s="125" t="s">
        <v>104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5"/>
      <c r="X29" s="5"/>
    </row>
    <row r="30" spans="1:24" x14ac:dyDescent="0.2">
      <c r="A30" s="108"/>
      <c r="B30" s="7" t="s">
        <v>57</v>
      </c>
      <c r="C30" s="7" t="s">
        <v>58</v>
      </c>
      <c r="D30" s="7" t="s">
        <v>59</v>
      </c>
      <c r="E30" s="7" t="s">
        <v>68</v>
      </c>
      <c r="F30" s="7" t="s">
        <v>61</v>
      </c>
      <c r="G30" s="7" t="s">
        <v>3</v>
      </c>
      <c r="H30" s="7" t="s">
        <v>4</v>
      </c>
      <c r="I30" s="7" t="s">
        <v>9</v>
      </c>
      <c r="J30" s="7" t="s">
        <v>10</v>
      </c>
      <c r="K30" s="7" t="s">
        <v>11</v>
      </c>
      <c r="L30" s="7" t="s">
        <v>62</v>
      </c>
      <c r="M30" s="7" t="s">
        <v>63</v>
      </c>
      <c r="N30" s="7" t="s">
        <v>64</v>
      </c>
      <c r="O30" s="7" t="s">
        <v>65</v>
      </c>
      <c r="P30" s="7" t="s">
        <v>2</v>
      </c>
      <c r="Q30" s="7" t="s">
        <v>93</v>
      </c>
      <c r="R30" s="7"/>
      <c r="S30" s="1"/>
      <c r="T30" s="1"/>
      <c r="U30" s="1"/>
      <c r="V30" s="1"/>
      <c r="W30" s="5"/>
      <c r="X30" s="5"/>
    </row>
    <row r="31" spans="1:24" x14ac:dyDescent="0.2">
      <c r="A31" s="64"/>
      <c r="B31" s="38"/>
      <c r="C31" s="38"/>
      <c r="D31" s="38"/>
      <c r="E31" s="44"/>
      <c r="F31" s="44"/>
      <c r="G31" s="38"/>
      <c r="H31" s="38"/>
      <c r="I31" s="38"/>
      <c r="J31" s="38"/>
      <c r="K31" s="38"/>
      <c r="L31" s="38"/>
      <c r="M31" s="38"/>
      <c r="N31" s="39"/>
      <c r="O31" s="39"/>
      <c r="P31" s="38"/>
      <c r="Q31" s="38"/>
      <c r="R31" s="38"/>
      <c r="S31" s="1"/>
      <c r="T31" s="1"/>
      <c r="U31" s="1"/>
      <c r="V31" s="1"/>
      <c r="W31" s="5"/>
      <c r="X31" s="5"/>
    </row>
    <row r="32" spans="1:24" x14ac:dyDescent="0.2">
      <c r="A32" s="65"/>
      <c r="B32" s="1"/>
      <c r="C32" s="1"/>
      <c r="D32" s="1"/>
      <c r="E32" s="75"/>
      <c r="F32" s="75"/>
      <c r="G32" s="1"/>
      <c r="H32" s="1"/>
      <c r="I32" s="1"/>
      <c r="J32" s="1"/>
      <c r="K32" s="1"/>
      <c r="L32" s="1"/>
      <c r="M32" s="1"/>
      <c r="N32" s="36"/>
      <c r="O32" s="1"/>
      <c r="P32" s="1"/>
      <c r="Q32" s="1"/>
      <c r="R32" s="1"/>
      <c r="S32" s="5"/>
      <c r="T32" s="5"/>
      <c r="U32" s="5"/>
      <c r="V32" s="5"/>
      <c r="W32" s="5"/>
      <c r="X32" s="5"/>
    </row>
    <row r="33" spans="1:24" x14ac:dyDescent="0.2">
      <c r="A33" s="70"/>
      <c r="B33" s="1"/>
      <c r="C33" s="1"/>
      <c r="D33" s="1"/>
      <c r="E33" s="75"/>
      <c r="F33" s="75"/>
      <c r="G33" s="1"/>
      <c r="H33" s="1"/>
      <c r="I33" s="1"/>
      <c r="J33" s="1"/>
      <c r="K33" s="1"/>
      <c r="L33" s="36"/>
      <c r="M33" s="1"/>
      <c r="N33" s="1"/>
      <c r="O33" s="1"/>
      <c r="P33" s="1"/>
      <c r="Q33" s="1"/>
      <c r="R33" s="1"/>
      <c r="S33" s="5"/>
      <c r="T33" s="5"/>
      <c r="U33" s="5"/>
      <c r="V33" s="5"/>
      <c r="W33" s="5"/>
      <c r="X33" s="5"/>
    </row>
    <row r="34" spans="1:24" x14ac:dyDescent="0.2">
      <c r="A34" s="116"/>
      <c r="B34" s="1"/>
      <c r="C34" s="1"/>
      <c r="D34" s="1"/>
      <c r="E34" s="75"/>
      <c r="F34" s="7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5"/>
      <c r="T34" s="5"/>
      <c r="U34" s="5"/>
      <c r="V34" s="5"/>
      <c r="W34" s="5"/>
      <c r="X34" s="5"/>
    </row>
    <row r="35" spans="1:24" x14ac:dyDescent="0.2">
      <c r="A35" s="116"/>
      <c r="B35" s="1"/>
      <c r="C35" s="1"/>
      <c r="D35" s="1"/>
      <c r="E35" s="75"/>
      <c r="F35" s="7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5"/>
      <c r="T35" s="5"/>
      <c r="U35" s="5"/>
      <c r="V35" s="5"/>
      <c r="W35" s="5"/>
      <c r="X35" s="5"/>
    </row>
    <row r="36" spans="1:24" x14ac:dyDescent="0.2">
      <c r="A36" s="116"/>
      <c r="B36" s="1"/>
      <c r="C36" s="1"/>
      <c r="D36" s="1"/>
      <c r="E36" s="75"/>
      <c r="F36" s="7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5"/>
      <c r="T36" s="5"/>
      <c r="U36" s="5"/>
      <c r="V36" s="5"/>
      <c r="W36" s="5"/>
      <c r="X36" s="5"/>
    </row>
    <row r="37" spans="1:24" x14ac:dyDescent="0.2">
      <c r="A37" s="116"/>
      <c r="B37" s="1"/>
      <c r="C37" s="1"/>
      <c r="D37" s="1"/>
      <c r="E37" s="75"/>
      <c r="F37" s="7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5"/>
      <c r="T37" s="5"/>
      <c r="U37" s="5"/>
      <c r="V37" s="5"/>
      <c r="W37" s="5"/>
      <c r="X37" s="5"/>
    </row>
    <row r="38" spans="1:24" x14ac:dyDescent="0.2">
      <c r="A38" s="121"/>
      <c r="B38" s="41"/>
      <c r="C38" s="41"/>
      <c r="D38" s="41"/>
      <c r="E38" s="76"/>
      <c r="F38" s="76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6"/>
      <c r="T38" s="5"/>
      <c r="U38" s="5"/>
      <c r="V38" s="5"/>
      <c r="W38" s="5"/>
      <c r="X38" s="5"/>
    </row>
    <row r="39" spans="1:24" x14ac:dyDescent="0.2">
      <c r="A39" s="123"/>
      <c r="B39" s="16">
        <f t="shared" ref="B39:M39" si="1">SUM(B31:B38)</f>
        <v>0</v>
      </c>
      <c r="C39" s="16">
        <f t="shared" si="1"/>
        <v>0</v>
      </c>
      <c r="D39" s="16">
        <f t="shared" si="1"/>
        <v>0</v>
      </c>
      <c r="E39" s="44">
        <f t="shared" si="1"/>
        <v>0</v>
      </c>
      <c r="F39" s="44">
        <f t="shared" si="1"/>
        <v>0</v>
      </c>
      <c r="G39" s="16">
        <f t="shared" si="1"/>
        <v>0</v>
      </c>
      <c r="H39" s="16">
        <f t="shared" si="1"/>
        <v>0</v>
      </c>
      <c r="I39" s="16">
        <f t="shared" si="1"/>
        <v>0</v>
      </c>
      <c r="J39" s="16">
        <f t="shared" si="1"/>
        <v>0</v>
      </c>
      <c r="K39" s="16">
        <f t="shared" si="1"/>
        <v>0</v>
      </c>
      <c r="L39" s="16">
        <f t="shared" si="1"/>
        <v>0</v>
      </c>
      <c r="M39" s="16">
        <f t="shared" si="1"/>
        <v>0</v>
      </c>
      <c r="N39" s="39" t="e">
        <f>(M39*7)/F39</f>
        <v>#DIV/0!</v>
      </c>
      <c r="O39" s="39" t="e">
        <f>SUM(H39+J39+K39)/F39</f>
        <v>#DIV/0!</v>
      </c>
      <c r="P39" s="16">
        <f>SUM(P31:P38)</f>
        <v>0</v>
      </c>
      <c r="Q39" s="16">
        <f>SUM(Q31:Q38)</f>
        <v>0</v>
      </c>
      <c r="R39" s="74"/>
      <c r="S39" s="5"/>
      <c r="T39" s="5"/>
      <c r="U39" s="5"/>
      <c r="V39" s="5"/>
      <c r="W39" s="5"/>
      <c r="X39" s="5"/>
    </row>
    <row r="40" spans="1:24" x14ac:dyDescent="0.2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</row>
    <row r="41" spans="1:24" x14ac:dyDescent="0.2">
      <c r="A41" s="137" t="s">
        <v>34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1"/>
      <c r="V41" s="1"/>
      <c r="W41" s="5"/>
      <c r="X41" s="5"/>
    </row>
    <row r="42" spans="1:24" x14ac:dyDescent="0.2">
      <c r="A42" s="68"/>
      <c r="B42" s="5"/>
      <c r="C42" s="5"/>
      <c r="D42" s="5"/>
      <c r="E42" s="46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1"/>
      <c r="V42" s="1"/>
      <c r="W42" s="5"/>
      <c r="X42" s="5"/>
    </row>
    <row r="43" spans="1:24" x14ac:dyDescent="0.2">
      <c r="A43" s="138"/>
      <c r="B43" s="7" t="s">
        <v>2</v>
      </c>
      <c r="C43" s="7" t="s">
        <v>3</v>
      </c>
      <c r="D43" s="7" t="s">
        <v>4</v>
      </c>
      <c r="E43" s="7" t="s">
        <v>5</v>
      </c>
      <c r="F43" s="7" t="s">
        <v>6</v>
      </c>
      <c r="G43" s="7" t="s">
        <v>7</v>
      </c>
      <c r="H43" s="7" t="s">
        <v>8</v>
      </c>
      <c r="I43" s="7" t="s">
        <v>9</v>
      </c>
      <c r="J43" s="7" t="s">
        <v>10</v>
      </c>
      <c r="K43" s="7" t="s">
        <v>11</v>
      </c>
      <c r="L43" s="7" t="s">
        <v>12</v>
      </c>
      <c r="M43" s="7" t="s">
        <v>13</v>
      </c>
      <c r="N43" s="7" t="s">
        <v>88</v>
      </c>
      <c r="O43" s="7" t="s">
        <v>15</v>
      </c>
      <c r="P43" s="8" t="s">
        <v>103</v>
      </c>
      <c r="Q43" s="7" t="s">
        <v>90</v>
      </c>
      <c r="R43" s="7" t="s">
        <v>18</v>
      </c>
      <c r="S43" s="7" t="s">
        <v>19</v>
      </c>
      <c r="T43" s="7" t="s">
        <v>20</v>
      </c>
      <c r="U43" s="7" t="s">
        <v>21</v>
      </c>
      <c r="V43" s="7" t="s">
        <v>22</v>
      </c>
      <c r="W43" s="8" t="s">
        <v>23</v>
      </c>
      <c r="X43" s="8" t="s">
        <v>24</v>
      </c>
    </row>
    <row r="44" spans="1:24" x14ac:dyDescent="0.2">
      <c r="A44" s="64" t="s">
        <v>118</v>
      </c>
      <c r="B44" s="74">
        <v>3</v>
      </c>
      <c r="C44" s="74">
        <v>1</v>
      </c>
      <c r="D44" s="74">
        <v>2</v>
      </c>
      <c r="E44" s="74"/>
      <c r="F44" s="74"/>
      <c r="G44" s="74"/>
      <c r="H44" s="74"/>
      <c r="I44" s="74">
        <v>1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38"/>
    </row>
    <row r="45" spans="1:24" x14ac:dyDescent="0.2">
      <c r="A45" s="64" t="s">
        <v>122</v>
      </c>
      <c r="B45" s="5">
        <v>4</v>
      </c>
      <c r="C45" s="5">
        <v>0</v>
      </c>
      <c r="D45" s="5">
        <v>2</v>
      </c>
      <c r="E45" s="5"/>
      <c r="F45" s="5"/>
      <c r="G45" s="5"/>
      <c r="H45" s="5">
        <v>1</v>
      </c>
      <c r="I45" s="5"/>
      <c r="J45" s="5">
        <v>1</v>
      </c>
      <c r="K45" s="5"/>
      <c r="L45" s="5"/>
      <c r="M45" s="5"/>
      <c r="N45" s="5">
        <v>1</v>
      </c>
      <c r="O45" s="5"/>
      <c r="P45" s="5"/>
      <c r="Q45" s="5"/>
      <c r="R45" s="5">
        <v>1</v>
      </c>
      <c r="S45" s="5"/>
      <c r="T45" s="5"/>
      <c r="U45" s="5"/>
      <c r="V45" s="5">
        <v>3</v>
      </c>
      <c r="W45" s="5"/>
      <c r="X45" s="1"/>
    </row>
    <row r="46" spans="1:24" x14ac:dyDescent="0.2">
      <c r="A46" s="66" t="s">
        <v>124</v>
      </c>
      <c r="B46" s="5">
        <v>3</v>
      </c>
      <c r="C46" s="5">
        <v>0</v>
      </c>
      <c r="D46" s="5">
        <v>0</v>
      </c>
      <c r="E46" s="5"/>
      <c r="F46" s="5"/>
      <c r="G46" s="5"/>
      <c r="H46" s="5"/>
      <c r="I46" s="5">
        <v>1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>
        <v>1</v>
      </c>
      <c r="W46" s="5"/>
      <c r="X46" s="1"/>
    </row>
    <row r="47" spans="1:24" x14ac:dyDescent="0.2">
      <c r="A47" s="64" t="s">
        <v>130</v>
      </c>
      <c r="B47" s="5">
        <v>2</v>
      </c>
      <c r="C47" s="5">
        <v>2</v>
      </c>
      <c r="D47" s="5">
        <v>1</v>
      </c>
      <c r="E47" s="5"/>
      <c r="F47" s="5"/>
      <c r="G47" s="5">
        <v>1</v>
      </c>
      <c r="H47" s="5">
        <v>3</v>
      </c>
      <c r="I47" s="5"/>
      <c r="J47" s="5">
        <v>1</v>
      </c>
      <c r="K47" s="5"/>
      <c r="L47" s="5"/>
      <c r="M47" s="5"/>
      <c r="N47" s="5"/>
      <c r="O47" s="5"/>
      <c r="P47" s="5"/>
      <c r="Q47" s="5"/>
      <c r="R47" s="5"/>
      <c r="S47" s="5"/>
      <c r="T47" s="5">
        <v>1</v>
      </c>
      <c r="U47" s="5"/>
      <c r="V47" s="5">
        <v>2</v>
      </c>
      <c r="W47" s="5"/>
      <c r="X47" s="1"/>
    </row>
    <row r="48" spans="1:24" x14ac:dyDescent="0.2">
      <c r="A48" s="83" t="s">
        <v>134</v>
      </c>
      <c r="B48" s="5">
        <v>3</v>
      </c>
      <c r="C48" s="5">
        <v>1</v>
      </c>
      <c r="D48" s="5">
        <v>0</v>
      </c>
      <c r="E48" s="5"/>
      <c r="F48" s="5"/>
      <c r="G48" s="5"/>
      <c r="H48" s="5"/>
      <c r="I48" s="5">
        <v>2</v>
      </c>
      <c r="J48" s="5"/>
      <c r="K48" s="5">
        <v>1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>
        <v>4</v>
      </c>
      <c r="W48" s="5"/>
      <c r="X48" s="1"/>
    </row>
    <row r="49" spans="1:24" x14ac:dyDescent="0.2">
      <c r="A49" s="67" t="s">
        <v>139</v>
      </c>
      <c r="B49" s="5">
        <v>2</v>
      </c>
      <c r="C49" s="5">
        <v>1</v>
      </c>
      <c r="D49" s="5">
        <v>1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"/>
    </row>
    <row r="50" spans="1:24" x14ac:dyDescent="0.2">
      <c r="A50" s="85" t="s">
        <v>143</v>
      </c>
      <c r="B50" s="5">
        <v>2</v>
      </c>
      <c r="C50" s="5">
        <v>1</v>
      </c>
      <c r="D50" s="5">
        <v>0</v>
      </c>
      <c r="E50" s="5"/>
      <c r="F50" s="5"/>
      <c r="G50" s="5"/>
      <c r="H50" s="5"/>
      <c r="I50" s="5">
        <v>1</v>
      </c>
      <c r="J50" s="5">
        <v>1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>
        <v>4</v>
      </c>
      <c r="W50" s="5"/>
      <c r="X50" s="1"/>
    </row>
    <row r="51" spans="1:24" x14ac:dyDescent="0.2">
      <c r="A51" s="66" t="s">
        <v>145</v>
      </c>
      <c r="B51" s="5">
        <v>4</v>
      </c>
      <c r="C51" s="5">
        <v>0</v>
      </c>
      <c r="D51" s="5">
        <v>1</v>
      </c>
      <c r="E51" s="5"/>
      <c r="F51" s="5"/>
      <c r="G51" s="5"/>
      <c r="H51" s="5">
        <v>1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"/>
    </row>
    <row r="52" spans="1:24" x14ac:dyDescent="0.2">
      <c r="A52" s="220" t="s">
        <v>147</v>
      </c>
      <c r="B52" s="1">
        <v>2</v>
      </c>
      <c r="C52" s="1">
        <v>0</v>
      </c>
      <c r="D52" s="1">
        <v>0</v>
      </c>
      <c r="E52" s="1"/>
      <c r="F52" s="1"/>
      <c r="G52" s="1"/>
      <c r="H52" s="1"/>
      <c r="I52" s="1">
        <v>1</v>
      </c>
      <c r="J52" s="1"/>
      <c r="K52" s="1"/>
      <c r="L52" s="1"/>
      <c r="M52" s="1"/>
      <c r="N52" s="1"/>
      <c r="O52" s="9"/>
      <c r="P52" s="9"/>
      <c r="Q52" s="9"/>
      <c r="R52" s="1"/>
      <c r="S52" s="1"/>
      <c r="T52" s="1"/>
      <c r="U52" s="1"/>
      <c r="V52" s="1">
        <v>1</v>
      </c>
      <c r="W52" s="1"/>
      <c r="X52" s="1"/>
    </row>
    <row r="53" spans="1:24" x14ac:dyDescent="0.2">
      <c r="A53" s="70" t="s">
        <v>148</v>
      </c>
      <c r="B53" s="1">
        <v>3</v>
      </c>
      <c r="C53" s="1">
        <v>0</v>
      </c>
      <c r="D53" s="1">
        <v>0</v>
      </c>
      <c r="E53" s="1"/>
      <c r="F53" s="1"/>
      <c r="G53" s="1"/>
      <c r="H53" s="1"/>
      <c r="I53" s="1">
        <v>1</v>
      </c>
      <c r="J53" s="1"/>
      <c r="K53" s="1"/>
      <c r="L53" s="1"/>
      <c r="M53" s="1"/>
      <c r="N53" s="1"/>
      <c r="O53" s="9"/>
      <c r="P53" s="9"/>
      <c r="Q53" s="9"/>
      <c r="R53" s="1"/>
      <c r="S53" s="1"/>
      <c r="T53" s="1">
        <v>1</v>
      </c>
      <c r="U53" s="1"/>
      <c r="V53" s="1">
        <v>1</v>
      </c>
      <c r="W53" s="1"/>
      <c r="X53" s="1"/>
    </row>
    <row r="54" spans="1:24" x14ac:dyDescent="0.2">
      <c r="A54" s="66" t="s">
        <v>149</v>
      </c>
      <c r="B54" s="1">
        <v>3</v>
      </c>
      <c r="C54" s="1">
        <v>0</v>
      </c>
      <c r="D54" s="1">
        <v>1</v>
      </c>
      <c r="E54" s="1"/>
      <c r="F54" s="1"/>
      <c r="G54" s="1"/>
      <c r="H54" s="1"/>
      <c r="I54" s="1">
        <v>2</v>
      </c>
      <c r="J54" s="1"/>
      <c r="K54" s="1"/>
      <c r="L54" s="1"/>
      <c r="M54" s="1"/>
      <c r="N54" s="1"/>
      <c r="O54" s="9"/>
      <c r="P54" s="9"/>
      <c r="Q54" s="9"/>
      <c r="R54" s="1"/>
      <c r="S54" s="1"/>
      <c r="T54" s="1"/>
      <c r="U54" s="1"/>
      <c r="V54" s="1">
        <v>3</v>
      </c>
      <c r="W54" s="1"/>
      <c r="X54" s="1"/>
    </row>
    <row r="55" spans="1:24" x14ac:dyDescent="0.2">
      <c r="A55" s="69" t="s">
        <v>155</v>
      </c>
      <c r="B55" s="13">
        <v>2</v>
      </c>
      <c r="C55" s="13">
        <v>0</v>
      </c>
      <c r="D55" s="13">
        <v>0</v>
      </c>
      <c r="E55" s="13"/>
      <c r="F55" s="13"/>
      <c r="G55" s="13"/>
      <c r="H55" s="13"/>
      <c r="I55" s="13">
        <v>1</v>
      </c>
      <c r="J55" s="13"/>
      <c r="K55" s="13"/>
      <c r="L55" s="13"/>
      <c r="M55" s="13"/>
      <c r="N55" s="13"/>
      <c r="O55" s="12"/>
      <c r="P55" s="12"/>
      <c r="Q55" s="12"/>
      <c r="R55" s="13"/>
      <c r="S55" s="13"/>
      <c r="T55" s="13"/>
      <c r="U55" s="13"/>
      <c r="V55" s="13">
        <v>2</v>
      </c>
      <c r="W55" s="13"/>
      <c r="X55" s="13"/>
    </row>
    <row r="56" spans="1:24" x14ac:dyDescent="0.2">
      <c r="A56" s="65" t="s">
        <v>162</v>
      </c>
      <c r="B56" s="13">
        <v>4</v>
      </c>
      <c r="C56" s="13">
        <v>0</v>
      </c>
      <c r="D56" s="13">
        <v>2</v>
      </c>
      <c r="E56" s="13"/>
      <c r="F56" s="13"/>
      <c r="G56" s="13"/>
      <c r="H56" s="13">
        <v>1</v>
      </c>
      <c r="I56" s="13">
        <v>1</v>
      </c>
      <c r="J56" s="13"/>
      <c r="K56" s="13"/>
      <c r="L56" s="13"/>
      <c r="M56" s="13"/>
      <c r="N56" s="13"/>
      <c r="O56" s="12"/>
      <c r="P56" s="12"/>
      <c r="Q56" s="12"/>
      <c r="R56" s="13"/>
      <c r="S56" s="13"/>
      <c r="T56" s="13"/>
      <c r="U56" s="13"/>
      <c r="V56" s="13">
        <v>4</v>
      </c>
      <c r="W56" s="13"/>
      <c r="X56" s="13"/>
    </row>
    <row r="57" spans="1:24" x14ac:dyDescent="0.2">
      <c r="A57" s="69" t="s">
        <v>164</v>
      </c>
      <c r="B57" s="13">
        <v>1</v>
      </c>
      <c r="C57" s="13">
        <v>1</v>
      </c>
      <c r="D57" s="13">
        <v>0</v>
      </c>
      <c r="E57" s="13"/>
      <c r="F57" s="13"/>
      <c r="G57" s="13"/>
      <c r="H57" s="13"/>
      <c r="I57" s="13">
        <v>1</v>
      </c>
      <c r="J57" s="13">
        <v>1</v>
      </c>
      <c r="K57" s="13"/>
      <c r="L57" s="13"/>
      <c r="M57" s="13"/>
      <c r="N57" s="13"/>
      <c r="O57" s="12"/>
      <c r="P57" s="12"/>
      <c r="Q57" s="12"/>
      <c r="R57" s="13"/>
      <c r="S57" s="13"/>
      <c r="T57" s="13"/>
      <c r="U57" s="13"/>
      <c r="V57" s="13">
        <v>2</v>
      </c>
      <c r="W57" s="13"/>
      <c r="X57" s="13"/>
    </row>
    <row r="58" spans="1:24" x14ac:dyDescent="0.2">
      <c r="A58" s="87" t="s">
        <v>166</v>
      </c>
      <c r="B58" s="13">
        <v>2</v>
      </c>
      <c r="C58" s="13">
        <v>0</v>
      </c>
      <c r="D58" s="13">
        <v>1</v>
      </c>
      <c r="E58" s="13"/>
      <c r="F58" s="13"/>
      <c r="G58" s="13"/>
      <c r="H58" s="13"/>
      <c r="I58" s="13">
        <v>1</v>
      </c>
      <c r="J58" s="13">
        <v>1</v>
      </c>
      <c r="K58" s="13"/>
      <c r="L58" s="13"/>
      <c r="M58" s="13"/>
      <c r="N58" s="13"/>
      <c r="O58" s="12"/>
      <c r="P58" s="12"/>
      <c r="Q58" s="12"/>
      <c r="R58" s="13"/>
      <c r="S58" s="13"/>
      <c r="T58" s="13">
        <v>1</v>
      </c>
      <c r="U58" s="13"/>
      <c r="V58" s="13">
        <v>3</v>
      </c>
      <c r="W58" s="13"/>
      <c r="X58" s="13"/>
    </row>
    <row r="59" spans="1:24" x14ac:dyDescent="0.2">
      <c r="A59" s="69" t="s">
        <v>169</v>
      </c>
      <c r="B59" s="13">
        <v>0</v>
      </c>
      <c r="C59" s="13">
        <v>0</v>
      </c>
      <c r="D59" s="13">
        <v>0</v>
      </c>
      <c r="E59" s="13"/>
      <c r="F59" s="13"/>
      <c r="G59" s="13"/>
      <c r="H59" s="13"/>
      <c r="I59" s="13"/>
      <c r="J59" s="13">
        <v>1</v>
      </c>
      <c r="K59" s="13"/>
      <c r="L59" s="13"/>
      <c r="M59" s="13"/>
      <c r="N59" s="13"/>
      <c r="O59" s="12"/>
      <c r="P59" s="12"/>
      <c r="Q59" s="12"/>
      <c r="R59" s="13"/>
      <c r="S59" s="13"/>
      <c r="T59" s="13"/>
      <c r="U59" s="13"/>
      <c r="V59" s="13"/>
      <c r="W59" s="13"/>
      <c r="X59" s="13"/>
    </row>
    <row r="60" spans="1:24" x14ac:dyDescent="0.2">
      <c r="A60" s="87" t="s">
        <v>145</v>
      </c>
      <c r="B60" s="13">
        <v>3</v>
      </c>
      <c r="C60" s="13">
        <v>1</v>
      </c>
      <c r="D60" s="13">
        <v>1</v>
      </c>
      <c r="E60" s="13"/>
      <c r="F60" s="13"/>
      <c r="G60" s="13"/>
      <c r="H60" s="13">
        <v>2</v>
      </c>
      <c r="I60" s="13"/>
      <c r="J60" s="13"/>
      <c r="K60" s="13"/>
      <c r="L60" s="13"/>
      <c r="M60" s="13"/>
      <c r="N60" s="13"/>
      <c r="O60" s="12"/>
      <c r="P60" s="12"/>
      <c r="Q60" s="12"/>
      <c r="R60" s="13"/>
      <c r="S60" s="13"/>
      <c r="T60" s="13"/>
      <c r="U60" s="13"/>
      <c r="V60" s="13"/>
      <c r="W60" s="13"/>
      <c r="X60" s="13"/>
    </row>
    <row r="61" spans="1:24" x14ac:dyDescent="0.2">
      <c r="A61" s="69" t="s">
        <v>111</v>
      </c>
      <c r="B61" s="13">
        <v>3</v>
      </c>
      <c r="C61" s="13">
        <v>0</v>
      </c>
      <c r="D61" s="13">
        <v>1</v>
      </c>
      <c r="E61" s="13"/>
      <c r="F61" s="13"/>
      <c r="G61" s="13"/>
      <c r="H61" s="13"/>
      <c r="I61" s="13">
        <v>1</v>
      </c>
      <c r="J61" s="13"/>
      <c r="K61" s="13"/>
      <c r="L61" s="13"/>
      <c r="M61" s="13"/>
      <c r="N61" s="13"/>
      <c r="O61" s="12"/>
      <c r="P61" s="12"/>
      <c r="Q61" s="12"/>
      <c r="R61" s="13">
        <v>1</v>
      </c>
      <c r="S61" s="13"/>
      <c r="T61" s="13"/>
      <c r="U61" s="13"/>
      <c r="V61" s="13">
        <v>4</v>
      </c>
      <c r="W61" s="13"/>
      <c r="X61" s="13"/>
    </row>
    <row r="62" spans="1:24" x14ac:dyDescent="0.2">
      <c r="A62" s="12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15"/>
      <c r="P62" s="15"/>
      <c r="Q62" s="15"/>
      <c r="R62" s="41"/>
      <c r="S62" s="41"/>
      <c r="T62" s="41"/>
      <c r="U62" s="41"/>
      <c r="V62" s="41"/>
      <c r="W62" s="41"/>
      <c r="X62" s="41"/>
    </row>
    <row r="63" spans="1:24" x14ac:dyDescent="0.2">
      <c r="A63" s="123"/>
      <c r="B63" s="16">
        <f t="shared" ref="B63:N63" si="2">SUM(B44:B62)</f>
        <v>46</v>
      </c>
      <c r="C63" s="16">
        <f t="shared" si="2"/>
        <v>8</v>
      </c>
      <c r="D63" s="16">
        <f t="shared" si="2"/>
        <v>13</v>
      </c>
      <c r="E63" s="16">
        <f t="shared" si="2"/>
        <v>0</v>
      </c>
      <c r="F63" s="16">
        <f t="shared" si="2"/>
        <v>0</v>
      </c>
      <c r="G63" s="16">
        <f t="shared" si="2"/>
        <v>1</v>
      </c>
      <c r="H63" s="16">
        <f t="shared" si="2"/>
        <v>8</v>
      </c>
      <c r="I63" s="16">
        <f t="shared" si="2"/>
        <v>14</v>
      </c>
      <c r="J63" s="16">
        <f t="shared" si="2"/>
        <v>6</v>
      </c>
      <c r="K63" s="16">
        <f t="shared" si="2"/>
        <v>1</v>
      </c>
      <c r="L63" s="16">
        <f t="shared" si="2"/>
        <v>0</v>
      </c>
      <c r="M63" s="16">
        <f t="shared" si="2"/>
        <v>0</v>
      </c>
      <c r="N63" s="16">
        <f t="shared" si="2"/>
        <v>1</v>
      </c>
      <c r="O63" s="17">
        <f>(D63+J63+K63+N63)/(B63+J63+K63+M63)</f>
        <v>0.39622641509433965</v>
      </c>
      <c r="P63" s="17">
        <f>($D63+$E63+($F63*2)+(G63*3))/$B63</f>
        <v>0.34782608695652173</v>
      </c>
      <c r="Q63" s="17">
        <f>D63/B63</f>
        <v>0.28260869565217389</v>
      </c>
      <c r="R63" s="16">
        <f>SUM(R44:R62)</f>
        <v>2</v>
      </c>
      <c r="S63" s="16">
        <f>SUM(S44:S62)</f>
        <v>0</v>
      </c>
      <c r="T63" s="16">
        <f>SUM(T44:T62)</f>
        <v>3</v>
      </c>
      <c r="U63" s="16">
        <f>SUM(U44:U62)</f>
        <v>0</v>
      </c>
      <c r="V63" s="16">
        <f>SUM(V44:V62)</f>
        <v>34</v>
      </c>
      <c r="W63" s="17">
        <f>(U63+V63)/(T63+U63+V63)</f>
        <v>0.91891891891891897</v>
      </c>
      <c r="X63" s="17">
        <f>(D63-G63)/(B63-I63-G63+M63)</f>
        <v>0.38709677419354838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5213E-AE33-0342-BD8B-8722BFCC7437}">
  <dimension ref="A1:X54"/>
  <sheetViews>
    <sheetView workbookViewId="0">
      <pane ySplit="1400" topLeftCell="A28" activePane="bottomLeft"/>
      <selection pane="bottomLeft" activeCell="A41" sqref="A41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4" width="3.1640625" bestFit="1" customWidth="1"/>
    <col min="5" max="5" width="4.6640625" bestFit="1" customWidth="1"/>
    <col min="6" max="6" width="5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6640625" bestFit="1" customWidth="1"/>
    <col min="13" max="13" width="2.83203125" bestFit="1" customWidth="1"/>
    <col min="14" max="14" width="5.6640625" bestFit="1" customWidth="1"/>
    <col min="15" max="15" width="7" bestFit="1" customWidth="1"/>
    <col min="16" max="16" width="8.1640625" bestFit="1" customWidth="1"/>
    <col min="17" max="17" width="7" bestFit="1" customWidth="1"/>
    <col min="18" max="19" width="3" bestFit="1" customWidth="1"/>
    <col min="20" max="20" width="2.1640625" bestFit="1" customWidth="1"/>
    <col min="21" max="22" width="3.1640625" bestFit="1" customWidth="1"/>
    <col min="23" max="24" width="7" bestFit="1" customWidth="1"/>
  </cols>
  <sheetData>
    <row r="1" spans="1:24" x14ac:dyDescent="0.2">
      <c r="A1" s="137" t="s">
        <v>102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1"/>
      <c r="V1" s="1"/>
      <c r="W1" s="5"/>
      <c r="X1" s="5"/>
    </row>
    <row r="2" spans="1:24" x14ac:dyDescent="0.2">
      <c r="A2" s="68"/>
      <c r="B2" s="5"/>
      <c r="C2" s="5"/>
      <c r="D2" s="5"/>
      <c r="E2" s="4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5"/>
      <c r="X2" s="5"/>
    </row>
    <row r="3" spans="1:24" x14ac:dyDescent="0.2">
      <c r="A3" s="138" t="s">
        <v>87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88</v>
      </c>
      <c r="O3" s="7" t="s">
        <v>15</v>
      </c>
      <c r="P3" s="8" t="s">
        <v>89</v>
      </c>
      <c r="Q3" s="7" t="s">
        <v>90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8" t="s">
        <v>23</v>
      </c>
      <c r="X3" s="7" t="s">
        <v>24</v>
      </c>
    </row>
    <row r="4" spans="1:24" x14ac:dyDescent="0.2">
      <c r="A4" s="65" t="s">
        <v>85</v>
      </c>
      <c r="B4" s="5">
        <v>3</v>
      </c>
      <c r="C4" s="5">
        <v>1</v>
      </c>
      <c r="D4" s="5">
        <v>1</v>
      </c>
      <c r="E4" s="5">
        <v>1</v>
      </c>
      <c r="F4" s="5"/>
      <c r="G4" s="5"/>
      <c r="H4" s="5">
        <v>1</v>
      </c>
      <c r="I4" s="5">
        <v>1</v>
      </c>
      <c r="J4" s="5">
        <v>1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>
        <v>2</v>
      </c>
      <c r="W4" s="1"/>
      <c r="X4" s="5"/>
    </row>
    <row r="5" spans="1:24" x14ac:dyDescent="0.2">
      <c r="A5" s="64" t="s">
        <v>109</v>
      </c>
      <c r="B5" s="5">
        <v>4</v>
      </c>
      <c r="C5" s="5">
        <v>2</v>
      </c>
      <c r="D5" s="5">
        <v>2</v>
      </c>
      <c r="E5" s="5"/>
      <c r="F5" s="5"/>
      <c r="G5" s="5"/>
      <c r="H5" s="5"/>
      <c r="I5" s="5">
        <v>2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>
        <v>1</v>
      </c>
      <c r="W5" s="1"/>
      <c r="X5" s="5"/>
    </row>
    <row r="6" spans="1:24" x14ac:dyDescent="0.2">
      <c r="A6" s="65" t="s">
        <v>111</v>
      </c>
      <c r="B6" s="13">
        <v>2</v>
      </c>
      <c r="C6" s="13">
        <v>1</v>
      </c>
      <c r="D6" s="13">
        <v>1</v>
      </c>
      <c r="E6" s="13"/>
      <c r="F6" s="13"/>
      <c r="G6" s="13"/>
      <c r="H6" s="13"/>
      <c r="I6" s="13">
        <v>1</v>
      </c>
      <c r="J6" s="13">
        <v>1</v>
      </c>
      <c r="K6" s="13"/>
      <c r="L6" s="13"/>
      <c r="M6" s="13"/>
      <c r="N6" s="13"/>
      <c r="O6" s="12"/>
      <c r="P6" s="12"/>
      <c r="Q6" s="12"/>
      <c r="R6" s="13"/>
      <c r="S6" s="13"/>
      <c r="T6" s="13"/>
      <c r="U6" s="13">
        <v>1</v>
      </c>
      <c r="V6" s="13">
        <v>1</v>
      </c>
      <c r="W6" s="13"/>
      <c r="X6" s="130"/>
    </row>
    <row r="7" spans="1:24" x14ac:dyDescent="0.2">
      <c r="A7" s="64" t="s">
        <v>117</v>
      </c>
      <c r="B7" s="13">
        <v>3</v>
      </c>
      <c r="C7" s="13">
        <v>0</v>
      </c>
      <c r="D7" s="13">
        <v>1</v>
      </c>
      <c r="E7" s="13">
        <v>1</v>
      </c>
      <c r="F7" s="13"/>
      <c r="G7" s="13"/>
      <c r="H7" s="13"/>
      <c r="I7" s="13">
        <v>1</v>
      </c>
      <c r="J7" s="13"/>
      <c r="K7" s="13"/>
      <c r="L7" s="13"/>
      <c r="M7" s="13"/>
      <c r="N7" s="13"/>
      <c r="O7" s="12"/>
      <c r="P7" s="12"/>
      <c r="Q7" s="12"/>
      <c r="R7" s="13"/>
      <c r="S7" s="13"/>
      <c r="T7" s="13"/>
      <c r="U7" s="13">
        <v>3</v>
      </c>
      <c r="V7" s="13"/>
      <c r="W7" s="13"/>
      <c r="X7" s="130"/>
    </row>
    <row r="8" spans="1:24" x14ac:dyDescent="0.2">
      <c r="A8" s="64" t="s">
        <v>118</v>
      </c>
      <c r="B8" s="13">
        <v>4</v>
      </c>
      <c r="C8" s="13">
        <v>2</v>
      </c>
      <c r="D8" s="13">
        <v>3</v>
      </c>
      <c r="E8" s="13"/>
      <c r="F8" s="13"/>
      <c r="G8" s="13"/>
      <c r="H8" s="13"/>
      <c r="I8" s="13">
        <v>1</v>
      </c>
      <c r="J8" s="13"/>
      <c r="K8" s="13"/>
      <c r="L8" s="13"/>
      <c r="M8" s="13"/>
      <c r="N8" s="13"/>
      <c r="O8" s="12"/>
      <c r="P8" s="12"/>
      <c r="Q8" s="12"/>
      <c r="R8" s="13">
        <v>1</v>
      </c>
      <c r="S8" s="13"/>
      <c r="T8" s="13">
        <v>1</v>
      </c>
      <c r="U8" s="13"/>
      <c r="V8" s="13"/>
      <c r="W8" s="13"/>
      <c r="X8" s="130"/>
    </row>
    <row r="9" spans="1:24" x14ac:dyDescent="0.2">
      <c r="A9" s="64" t="s">
        <v>122</v>
      </c>
      <c r="B9" s="13">
        <v>6</v>
      </c>
      <c r="C9" s="13">
        <v>0</v>
      </c>
      <c r="D9" s="13">
        <v>0</v>
      </c>
      <c r="E9" s="13"/>
      <c r="F9" s="13"/>
      <c r="G9" s="13"/>
      <c r="H9" s="13"/>
      <c r="I9" s="13">
        <v>2</v>
      </c>
      <c r="J9" s="13"/>
      <c r="K9" s="13"/>
      <c r="L9" s="13"/>
      <c r="M9" s="13"/>
      <c r="N9" s="13"/>
      <c r="O9" s="12"/>
      <c r="P9" s="12"/>
      <c r="Q9" s="12"/>
      <c r="R9" s="13"/>
      <c r="S9" s="13"/>
      <c r="T9" s="13"/>
      <c r="U9" s="13">
        <v>2</v>
      </c>
      <c r="V9" s="13"/>
      <c r="W9" s="13"/>
      <c r="X9" s="130"/>
    </row>
    <row r="10" spans="1:24" x14ac:dyDescent="0.2">
      <c r="A10" s="66" t="s">
        <v>124</v>
      </c>
      <c r="B10" s="13">
        <v>4</v>
      </c>
      <c r="C10" s="13">
        <v>0</v>
      </c>
      <c r="D10" s="13">
        <v>0</v>
      </c>
      <c r="E10" s="13"/>
      <c r="F10" s="13"/>
      <c r="G10" s="13"/>
      <c r="H10" s="13"/>
      <c r="I10" s="13">
        <v>1</v>
      </c>
      <c r="J10" s="13"/>
      <c r="K10" s="13"/>
      <c r="L10" s="13"/>
      <c r="M10" s="13"/>
      <c r="N10" s="13"/>
      <c r="O10" s="12"/>
      <c r="P10" s="12"/>
      <c r="Q10" s="12"/>
      <c r="R10" s="13"/>
      <c r="S10" s="13"/>
      <c r="T10" s="13">
        <v>1</v>
      </c>
      <c r="U10" s="13"/>
      <c r="V10" s="13">
        <v>1</v>
      </c>
      <c r="W10" s="13"/>
      <c r="X10" s="130"/>
    </row>
    <row r="11" spans="1:24" x14ac:dyDescent="0.2">
      <c r="A11" s="66" t="s">
        <v>126</v>
      </c>
      <c r="B11" s="13">
        <v>3</v>
      </c>
      <c r="C11" s="13">
        <v>0</v>
      </c>
      <c r="D11" s="13">
        <v>0</v>
      </c>
      <c r="E11" s="13"/>
      <c r="F11" s="13"/>
      <c r="G11" s="13"/>
      <c r="H11" s="13"/>
      <c r="I11" s="13">
        <v>2</v>
      </c>
      <c r="J11" s="13"/>
      <c r="K11" s="13"/>
      <c r="L11" s="13"/>
      <c r="M11" s="13"/>
      <c r="N11" s="13"/>
      <c r="O11" s="12"/>
      <c r="P11" s="12"/>
      <c r="Q11" s="12"/>
      <c r="R11" s="13"/>
      <c r="S11" s="13"/>
      <c r="T11" s="13"/>
      <c r="U11" s="13"/>
      <c r="V11" s="13"/>
      <c r="W11" s="13"/>
      <c r="X11" s="130"/>
    </row>
    <row r="12" spans="1:24" x14ac:dyDescent="0.2">
      <c r="A12" s="65" t="s">
        <v>135</v>
      </c>
      <c r="B12" s="13">
        <v>4</v>
      </c>
      <c r="C12" s="13">
        <v>0</v>
      </c>
      <c r="D12" s="13">
        <v>1</v>
      </c>
      <c r="E12" s="13"/>
      <c r="F12" s="13">
        <v>1</v>
      </c>
      <c r="G12" s="13"/>
      <c r="H12" s="13"/>
      <c r="I12" s="13">
        <v>3</v>
      </c>
      <c r="J12" s="13"/>
      <c r="K12" s="13"/>
      <c r="L12" s="13"/>
      <c r="M12" s="13"/>
      <c r="N12" s="13"/>
      <c r="O12" s="12"/>
      <c r="P12" s="12"/>
      <c r="Q12" s="12"/>
      <c r="R12" s="13"/>
      <c r="S12" s="13"/>
      <c r="T12" s="13"/>
      <c r="U12" s="13">
        <v>1</v>
      </c>
      <c r="V12" s="13"/>
      <c r="W12" s="13"/>
      <c r="X12" s="130"/>
    </row>
    <row r="13" spans="1:24" x14ac:dyDescent="0.2">
      <c r="A13" s="119" t="s">
        <v>136</v>
      </c>
      <c r="B13" s="13">
        <v>2</v>
      </c>
      <c r="C13" s="13">
        <v>0</v>
      </c>
      <c r="D13" s="13">
        <v>0</v>
      </c>
      <c r="E13" s="13"/>
      <c r="F13" s="13"/>
      <c r="G13" s="13"/>
      <c r="H13" s="13"/>
      <c r="I13" s="13">
        <v>1</v>
      </c>
      <c r="J13" s="13"/>
      <c r="K13" s="13"/>
      <c r="L13" s="13"/>
      <c r="M13" s="13"/>
      <c r="N13" s="13"/>
      <c r="O13" s="12"/>
      <c r="P13" s="12"/>
      <c r="Q13" s="12"/>
      <c r="R13" s="13"/>
      <c r="S13" s="13"/>
      <c r="T13" s="13"/>
      <c r="U13" s="13">
        <v>2</v>
      </c>
      <c r="V13" s="13">
        <v>2</v>
      </c>
      <c r="W13" s="13"/>
      <c r="X13" s="130"/>
    </row>
    <row r="14" spans="1:24" x14ac:dyDescent="0.2">
      <c r="A14" s="67" t="s">
        <v>139</v>
      </c>
      <c r="B14" s="13">
        <v>1</v>
      </c>
      <c r="C14" s="13">
        <v>0</v>
      </c>
      <c r="D14" s="13">
        <v>0</v>
      </c>
      <c r="E14" s="13"/>
      <c r="F14" s="13"/>
      <c r="G14" s="13"/>
      <c r="H14" s="13"/>
      <c r="I14" s="13"/>
      <c r="J14" s="13">
        <v>2</v>
      </c>
      <c r="K14" s="13"/>
      <c r="L14" s="13"/>
      <c r="M14" s="13"/>
      <c r="N14" s="13"/>
      <c r="O14" s="12"/>
      <c r="P14" s="12"/>
      <c r="Q14" s="12"/>
      <c r="R14" s="13"/>
      <c r="S14" s="13"/>
      <c r="T14" s="13"/>
      <c r="U14" s="13"/>
      <c r="V14" s="13">
        <v>1</v>
      </c>
      <c r="W14" s="13"/>
      <c r="X14" s="130"/>
    </row>
    <row r="15" spans="1:24" x14ac:dyDescent="0.2">
      <c r="A15" s="85" t="s">
        <v>143</v>
      </c>
      <c r="B15" s="13">
        <v>1</v>
      </c>
      <c r="C15" s="13">
        <v>1</v>
      </c>
      <c r="D15" s="13">
        <v>0</v>
      </c>
      <c r="E15" s="13"/>
      <c r="F15" s="13"/>
      <c r="G15" s="13"/>
      <c r="H15" s="13"/>
      <c r="I15" s="13">
        <v>1</v>
      </c>
      <c r="J15" s="13">
        <v>1</v>
      </c>
      <c r="K15" s="13"/>
      <c r="L15" s="13"/>
      <c r="M15" s="13"/>
      <c r="N15" s="13"/>
      <c r="O15" s="12"/>
      <c r="P15" s="12"/>
      <c r="Q15" s="12"/>
      <c r="R15" s="13"/>
      <c r="S15" s="13"/>
      <c r="T15" s="13"/>
      <c r="U15" s="13">
        <v>2</v>
      </c>
      <c r="V15" s="13">
        <v>2</v>
      </c>
      <c r="W15" s="13"/>
      <c r="X15" s="130"/>
    </row>
    <row r="16" spans="1:24" x14ac:dyDescent="0.2">
      <c r="A16" s="220" t="s">
        <v>147</v>
      </c>
      <c r="B16" s="13">
        <v>3</v>
      </c>
      <c r="C16" s="13">
        <v>0</v>
      </c>
      <c r="D16" s="13">
        <v>1</v>
      </c>
      <c r="E16" s="13"/>
      <c r="F16" s="13"/>
      <c r="G16" s="13"/>
      <c r="H16" s="13"/>
      <c r="I16" s="13">
        <v>1</v>
      </c>
      <c r="J16" s="13"/>
      <c r="K16" s="13"/>
      <c r="L16" s="13"/>
      <c r="M16" s="13"/>
      <c r="N16" s="13"/>
      <c r="O16" s="12"/>
      <c r="P16" s="12"/>
      <c r="Q16" s="12"/>
      <c r="R16" s="13"/>
      <c r="S16" s="13"/>
      <c r="T16" s="13"/>
      <c r="U16" s="13">
        <v>2</v>
      </c>
      <c r="V16" s="13">
        <v>1</v>
      </c>
      <c r="W16" s="13"/>
      <c r="X16" s="130"/>
    </row>
    <row r="17" spans="1:24" x14ac:dyDescent="0.2">
      <c r="A17" s="70" t="s">
        <v>148</v>
      </c>
      <c r="B17" s="13">
        <v>3</v>
      </c>
      <c r="C17" s="13">
        <v>0</v>
      </c>
      <c r="D17" s="13">
        <v>0</v>
      </c>
      <c r="E17" s="13"/>
      <c r="F17" s="13"/>
      <c r="G17" s="13"/>
      <c r="H17" s="13"/>
      <c r="I17" s="13">
        <v>2</v>
      </c>
      <c r="J17" s="13"/>
      <c r="K17" s="13"/>
      <c r="L17" s="13"/>
      <c r="M17" s="13"/>
      <c r="N17" s="13"/>
      <c r="O17" s="12"/>
      <c r="P17" s="12"/>
      <c r="Q17" s="12"/>
      <c r="R17" s="13"/>
      <c r="S17" s="13"/>
      <c r="T17" s="13"/>
      <c r="U17" s="13"/>
      <c r="V17" s="13"/>
      <c r="W17" s="13"/>
      <c r="X17" s="130"/>
    </row>
    <row r="18" spans="1:24" x14ac:dyDescent="0.2">
      <c r="A18" s="69" t="s">
        <v>155</v>
      </c>
      <c r="B18" s="13">
        <v>3</v>
      </c>
      <c r="C18" s="13">
        <v>0</v>
      </c>
      <c r="D18" s="13">
        <v>0</v>
      </c>
      <c r="E18" s="13"/>
      <c r="F18" s="13"/>
      <c r="G18" s="13"/>
      <c r="H18" s="13">
        <v>1</v>
      </c>
      <c r="I18" s="13">
        <v>1</v>
      </c>
      <c r="J18" s="13"/>
      <c r="K18" s="13"/>
      <c r="L18" s="13"/>
      <c r="M18" s="13"/>
      <c r="N18" s="13"/>
      <c r="O18" s="12"/>
      <c r="P18" s="12"/>
      <c r="Q18" s="12"/>
      <c r="R18" s="13"/>
      <c r="S18" s="13"/>
      <c r="T18" s="13">
        <v>2</v>
      </c>
      <c r="U18" s="13">
        <v>2</v>
      </c>
      <c r="V18" s="13">
        <v>1</v>
      </c>
      <c r="W18" s="13"/>
      <c r="X18" s="130"/>
    </row>
    <row r="19" spans="1:24" x14ac:dyDescent="0.2">
      <c r="A19" s="69" t="s">
        <v>160</v>
      </c>
      <c r="B19" s="13">
        <v>1</v>
      </c>
      <c r="C19" s="13">
        <v>0</v>
      </c>
      <c r="D19" s="13">
        <v>1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2"/>
      <c r="P19" s="12"/>
      <c r="Q19" s="12"/>
      <c r="R19" s="13"/>
      <c r="S19" s="13"/>
      <c r="T19" s="13"/>
      <c r="U19" s="13"/>
      <c r="V19" s="13"/>
      <c r="W19" s="13"/>
      <c r="X19" s="130"/>
    </row>
    <row r="20" spans="1:24" x14ac:dyDescent="0.2">
      <c r="A20" s="65" t="s">
        <v>162</v>
      </c>
      <c r="B20" s="13">
        <v>3</v>
      </c>
      <c r="C20" s="13">
        <v>0</v>
      </c>
      <c r="D20" s="13">
        <v>1</v>
      </c>
      <c r="E20" s="13">
        <v>1</v>
      </c>
      <c r="F20" s="13"/>
      <c r="G20" s="13"/>
      <c r="H20" s="13"/>
      <c r="I20" s="13">
        <v>1</v>
      </c>
      <c r="J20" s="13"/>
      <c r="K20" s="13"/>
      <c r="L20" s="13"/>
      <c r="M20" s="13"/>
      <c r="N20" s="13"/>
      <c r="O20" s="12"/>
      <c r="P20" s="12"/>
      <c r="Q20" s="12"/>
      <c r="R20" s="13"/>
      <c r="S20" s="13"/>
      <c r="T20" s="13"/>
      <c r="U20" s="13">
        <v>2</v>
      </c>
      <c r="V20" s="13">
        <v>4</v>
      </c>
      <c r="W20" s="13"/>
      <c r="X20" s="130"/>
    </row>
    <row r="21" spans="1:24" x14ac:dyDescent="0.2">
      <c r="A21" s="69" t="s">
        <v>164</v>
      </c>
      <c r="B21" s="13">
        <v>2</v>
      </c>
      <c r="C21" s="13">
        <v>0</v>
      </c>
      <c r="D21" s="13">
        <v>0</v>
      </c>
      <c r="E21" s="13"/>
      <c r="F21" s="13"/>
      <c r="G21" s="13"/>
      <c r="H21" s="13"/>
      <c r="I21" s="13">
        <v>1</v>
      </c>
      <c r="J21" s="13"/>
      <c r="K21" s="13"/>
      <c r="L21" s="13"/>
      <c r="M21" s="13"/>
      <c r="N21" s="13"/>
      <c r="O21" s="12"/>
      <c r="P21" s="12"/>
      <c r="Q21" s="12"/>
      <c r="R21" s="13"/>
      <c r="S21" s="13"/>
      <c r="T21" s="13"/>
      <c r="U21" s="13">
        <v>1</v>
      </c>
      <c r="V21" s="13">
        <v>3</v>
      </c>
      <c r="W21" s="13"/>
      <c r="X21" s="130"/>
    </row>
    <row r="22" spans="1:24" x14ac:dyDescent="0.2">
      <c r="A22" s="65" t="s">
        <v>166</v>
      </c>
      <c r="B22" s="13">
        <v>2</v>
      </c>
      <c r="C22" s="13">
        <v>0</v>
      </c>
      <c r="D22" s="13">
        <v>1</v>
      </c>
      <c r="E22" s="13"/>
      <c r="F22" s="13"/>
      <c r="G22" s="13"/>
      <c r="H22" s="13">
        <v>1</v>
      </c>
      <c r="I22" s="13"/>
      <c r="J22" s="13"/>
      <c r="K22" s="13"/>
      <c r="L22" s="13"/>
      <c r="M22" s="13"/>
      <c r="N22" s="13"/>
      <c r="O22" s="12"/>
      <c r="P22" s="12"/>
      <c r="Q22" s="12"/>
      <c r="R22" s="13"/>
      <c r="S22" s="13"/>
      <c r="T22" s="13"/>
      <c r="U22" s="13"/>
      <c r="V22" s="13"/>
      <c r="W22" s="13"/>
      <c r="X22" s="130"/>
    </row>
    <row r="23" spans="1:24" x14ac:dyDescent="0.2">
      <c r="A23" s="64" t="s">
        <v>169</v>
      </c>
      <c r="B23" s="13">
        <v>2</v>
      </c>
      <c r="C23" s="13">
        <v>1</v>
      </c>
      <c r="D23" s="13">
        <v>2</v>
      </c>
      <c r="E23" s="13">
        <v>1</v>
      </c>
      <c r="F23" s="13"/>
      <c r="G23" s="13"/>
      <c r="H23" s="13">
        <v>2</v>
      </c>
      <c r="I23" s="13"/>
      <c r="J23" s="13">
        <v>1</v>
      </c>
      <c r="K23" s="13"/>
      <c r="L23" s="13"/>
      <c r="M23" s="13"/>
      <c r="N23" s="13"/>
      <c r="O23" s="12"/>
      <c r="P23" s="12"/>
      <c r="Q23" s="12"/>
      <c r="R23" s="13"/>
      <c r="S23" s="13"/>
      <c r="T23" s="13"/>
      <c r="U23" s="13">
        <v>3</v>
      </c>
      <c r="V23" s="13"/>
      <c r="W23" s="13"/>
      <c r="X23" s="130"/>
    </row>
    <row r="24" spans="1:24" x14ac:dyDescent="0.2">
      <c r="A24" s="67" t="s">
        <v>145</v>
      </c>
      <c r="B24" s="13">
        <v>2</v>
      </c>
      <c r="C24" s="13">
        <v>1</v>
      </c>
      <c r="D24" s="13">
        <v>1</v>
      </c>
      <c r="E24" s="13"/>
      <c r="F24" s="13"/>
      <c r="G24" s="13"/>
      <c r="H24" s="13"/>
      <c r="I24" s="13"/>
      <c r="J24" s="13">
        <v>1</v>
      </c>
      <c r="K24" s="13"/>
      <c r="L24" s="13"/>
      <c r="M24" s="13"/>
      <c r="N24" s="13"/>
      <c r="O24" s="12"/>
      <c r="P24" s="12"/>
      <c r="Q24" s="12"/>
      <c r="R24" s="13"/>
      <c r="S24" s="13"/>
      <c r="T24" s="13">
        <v>1</v>
      </c>
      <c r="U24" s="13">
        <v>2</v>
      </c>
      <c r="V24" s="13">
        <v>2</v>
      </c>
      <c r="W24" s="13"/>
      <c r="X24" s="130"/>
    </row>
    <row r="25" spans="1:24" x14ac:dyDescent="0.2">
      <c r="A25" s="121" t="s">
        <v>111</v>
      </c>
      <c r="B25" s="41">
        <v>2</v>
      </c>
      <c r="C25" s="41">
        <v>1</v>
      </c>
      <c r="D25" s="41">
        <v>0</v>
      </c>
      <c r="E25" s="41"/>
      <c r="F25" s="41"/>
      <c r="G25" s="41"/>
      <c r="H25" s="41"/>
      <c r="I25" s="41">
        <v>1</v>
      </c>
      <c r="J25" s="41">
        <v>1</v>
      </c>
      <c r="K25" s="41"/>
      <c r="L25" s="41"/>
      <c r="M25" s="41"/>
      <c r="N25" s="41"/>
      <c r="O25" s="15"/>
      <c r="P25" s="15"/>
      <c r="Q25" s="15"/>
      <c r="R25" s="41"/>
      <c r="S25" s="41"/>
      <c r="T25" s="41">
        <v>1</v>
      </c>
      <c r="U25" s="41">
        <v>2</v>
      </c>
      <c r="V25" s="41">
        <v>1</v>
      </c>
      <c r="W25" s="41"/>
      <c r="X25" s="77"/>
    </row>
    <row r="26" spans="1:24" x14ac:dyDescent="0.2">
      <c r="A26" s="123" t="s">
        <v>38</v>
      </c>
      <c r="B26" s="16">
        <f t="shared" ref="B26:N26" si="0">SUM(B4:B25)</f>
        <v>60</v>
      </c>
      <c r="C26" s="16">
        <f t="shared" si="0"/>
        <v>10</v>
      </c>
      <c r="D26" s="16">
        <f t="shared" si="0"/>
        <v>16</v>
      </c>
      <c r="E26" s="16">
        <f t="shared" si="0"/>
        <v>4</v>
      </c>
      <c r="F26" s="16">
        <f t="shared" si="0"/>
        <v>1</v>
      </c>
      <c r="G26" s="16">
        <f t="shared" si="0"/>
        <v>0</v>
      </c>
      <c r="H26" s="16">
        <f t="shared" si="0"/>
        <v>5</v>
      </c>
      <c r="I26" s="16">
        <f t="shared" si="0"/>
        <v>23</v>
      </c>
      <c r="J26" s="16">
        <f t="shared" si="0"/>
        <v>8</v>
      </c>
      <c r="K26" s="16">
        <f t="shared" si="0"/>
        <v>0</v>
      </c>
      <c r="L26" s="16">
        <f t="shared" si="0"/>
        <v>0</v>
      </c>
      <c r="M26" s="16">
        <f t="shared" si="0"/>
        <v>0</v>
      </c>
      <c r="N26" s="16">
        <f t="shared" si="0"/>
        <v>0</v>
      </c>
      <c r="O26" s="17">
        <f>(D26+J26+K26+N26)/(B26+J26+K26+M26)</f>
        <v>0.35294117647058826</v>
      </c>
      <c r="P26" s="17">
        <f>($D26+$E26+($F26*2)+(G26*3))/$B26</f>
        <v>0.36666666666666664</v>
      </c>
      <c r="Q26" s="17">
        <f>D26/B26</f>
        <v>0.26666666666666666</v>
      </c>
      <c r="R26" s="16">
        <f>SUM(R4:R25)</f>
        <v>1</v>
      </c>
      <c r="S26" s="16">
        <f>SUM(S4:S25)</f>
        <v>0</v>
      </c>
      <c r="T26" s="16">
        <f>SUM(T4:T25)</f>
        <v>6</v>
      </c>
      <c r="U26" s="16">
        <f>SUM(U4:U25)</f>
        <v>25</v>
      </c>
      <c r="V26" s="16">
        <f>SUM(V4:V25)</f>
        <v>22</v>
      </c>
      <c r="W26" s="17">
        <f>(U26+V26)/(T26+U26+V26)</f>
        <v>0.8867924528301887</v>
      </c>
      <c r="X26" s="17">
        <f>(D26-G26)/(B26-I26-G26+M26)</f>
        <v>0.43243243243243246</v>
      </c>
    </row>
    <row r="30" spans="1:24" x14ac:dyDescent="0.2">
      <c r="A30" t="s">
        <v>36</v>
      </c>
    </row>
    <row r="31" spans="1:24" x14ac:dyDescent="0.2">
      <c r="A31" s="125" t="s">
        <v>91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5"/>
      <c r="S31" s="5"/>
      <c r="T31" s="5"/>
      <c r="U31" s="5"/>
      <c r="V31" s="5"/>
      <c r="W31" s="5"/>
      <c r="X31" s="5"/>
    </row>
    <row r="32" spans="1:24" x14ac:dyDescent="0.2">
      <c r="A32" s="108" t="s">
        <v>87</v>
      </c>
      <c r="B32" s="7" t="s">
        <v>57</v>
      </c>
      <c r="C32" s="7" t="s">
        <v>58</v>
      </c>
      <c r="D32" s="7" t="s">
        <v>59</v>
      </c>
      <c r="E32" s="7" t="s">
        <v>68</v>
      </c>
      <c r="F32" s="7" t="s">
        <v>61</v>
      </c>
      <c r="G32" s="7" t="s">
        <v>3</v>
      </c>
      <c r="H32" s="7" t="s">
        <v>4</v>
      </c>
      <c r="I32" s="7" t="s">
        <v>9</v>
      </c>
      <c r="J32" s="7" t="s">
        <v>10</v>
      </c>
      <c r="K32" s="7" t="s">
        <v>11</v>
      </c>
      <c r="L32" s="7" t="s">
        <v>62</v>
      </c>
      <c r="M32" s="7" t="s">
        <v>63</v>
      </c>
      <c r="N32" s="7" t="s">
        <v>64</v>
      </c>
      <c r="O32" s="7" t="s">
        <v>65</v>
      </c>
      <c r="P32" s="7" t="s">
        <v>2</v>
      </c>
      <c r="Q32" s="7" t="s">
        <v>93</v>
      </c>
      <c r="R32" s="5"/>
      <c r="S32" s="5"/>
      <c r="T32" s="5"/>
      <c r="U32" s="5"/>
      <c r="V32" s="5"/>
      <c r="W32" s="5"/>
      <c r="X32" s="5"/>
    </row>
    <row r="33" spans="1:24" x14ac:dyDescent="0.2">
      <c r="A33" s="65" t="s">
        <v>111</v>
      </c>
      <c r="B33" s="38">
        <v>1</v>
      </c>
      <c r="C33" s="38"/>
      <c r="D33" s="38"/>
      <c r="E33" s="44"/>
      <c r="F33" s="39">
        <v>1.33</v>
      </c>
      <c r="G33" s="38">
        <v>1</v>
      </c>
      <c r="H33" s="38">
        <v>0</v>
      </c>
      <c r="I33" s="38">
        <v>1</v>
      </c>
      <c r="J33" s="38">
        <v>1</v>
      </c>
      <c r="K33" s="38">
        <v>1</v>
      </c>
      <c r="L33" s="38"/>
      <c r="M33" s="38">
        <v>1</v>
      </c>
      <c r="N33" s="38"/>
      <c r="O33" s="39"/>
      <c r="P33" s="38">
        <v>8</v>
      </c>
      <c r="Q33" s="38">
        <v>21</v>
      </c>
      <c r="R33" s="5"/>
      <c r="S33" s="5"/>
      <c r="T33" s="5"/>
      <c r="U33" s="5"/>
      <c r="V33" s="5"/>
      <c r="W33" s="5"/>
      <c r="X33" s="5"/>
    </row>
    <row r="34" spans="1:24" x14ac:dyDescent="0.2">
      <c r="A34" s="64" t="s">
        <v>122</v>
      </c>
      <c r="B34" s="1">
        <v>1</v>
      </c>
      <c r="C34" s="1"/>
      <c r="D34" s="1"/>
      <c r="E34" s="75"/>
      <c r="F34" s="36">
        <v>4.33</v>
      </c>
      <c r="G34" s="1">
        <v>2</v>
      </c>
      <c r="H34" s="1">
        <v>3</v>
      </c>
      <c r="I34" s="1">
        <v>5</v>
      </c>
      <c r="J34" s="1">
        <v>1</v>
      </c>
      <c r="K34" s="1">
        <v>2</v>
      </c>
      <c r="L34" s="36"/>
      <c r="M34" s="1">
        <v>1</v>
      </c>
      <c r="N34" s="36"/>
      <c r="O34" s="1"/>
      <c r="P34" s="5">
        <v>20</v>
      </c>
      <c r="Q34" s="5">
        <v>72</v>
      </c>
      <c r="R34" s="5"/>
      <c r="S34" s="5"/>
      <c r="T34" s="5"/>
      <c r="U34" s="5"/>
      <c r="V34" s="5"/>
      <c r="W34" s="5"/>
      <c r="X34" s="5"/>
    </row>
    <row r="35" spans="1:24" x14ac:dyDescent="0.2">
      <c r="A35" s="119" t="s">
        <v>136</v>
      </c>
      <c r="B35" s="1">
        <v>1</v>
      </c>
      <c r="C35" s="1">
        <v>1</v>
      </c>
      <c r="D35" s="1"/>
      <c r="E35" s="75"/>
      <c r="F35" s="36">
        <v>4.67</v>
      </c>
      <c r="G35" s="1">
        <v>1</v>
      </c>
      <c r="H35" s="1">
        <v>6</v>
      </c>
      <c r="I35" s="1">
        <v>4</v>
      </c>
      <c r="J35" s="1">
        <v>1</v>
      </c>
      <c r="K35" s="1"/>
      <c r="L35" s="36"/>
      <c r="M35" s="1">
        <v>1</v>
      </c>
      <c r="N35" s="1"/>
      <c r="O35" s="1"/>
      <c r="P35" s="5">
        <v>20</v>
      </c>
      <c r="Q35" s="5">
        <v>74</v>
      </c>
      <c r="R35" s="5"/>
      <c r="S35" s="5"/>
      <c r="T35" s="5"/>
      <c r="U35" s="5"/>
      <c r="V35" s="5"/>
      <c r="W35" s="5"/>
      <c r="X35" s="5"/>
    </row>
    <row r="36" spans="1:24" x14ac:dyDescent="0.2">
      <c r="A36" s="85" t="s">
        <v>143</v>
      </c>
      <c r="B36" s="1">
        <v>1</v>
      </c>
      <c r="C36" s="1"/>
      <c r="D36" s="1">
        <v>1</v>
      </c>
      <c r="E36" s="75"/>
      <c r="F36" s="36">
        <v>2.33</v>
      </c>
      <c r="G36" s="1">
        <v>5</v>
      </c>
      <c r="H36" s="1">
        <v>5</v>
      </c>
      <c r="I36" s="1"/>
      <c r="J36" s="1">
        <v>2</v>
      </c>
      <c r="K36" s="1">
        <v>1</v>
      </c>
      <c r="L36" s="1">
        <v>1</v>
      </c>
      <c r="M36" s="1">
        <v>5</v>
      </c>
      <c r="N36" s="1"/>
      <c r="O36" s="1"/>
      <c r="P36" s="5">
        <v>14</v>
      </c>
      <c r="Q36" s="5">
        <v>38</v>
      </c>
      <c r="R36" s="5"/>
      <c r="S36" s="5"/>
      <c r="T36" s="5"/>
      <c r="U36" s="5"/>
      <c r="V36" s="5"/>
      <c r="W36" s="5"/>
      <c r="X36" s="5"/>
    </row>
    <row r="37" spans="1:24" x14ac:dyDescent="0.2">
      <c r="A37" s="66" t="s">
        <v>149</v>
      </c>
      <c r="B37" s="1">
        <v>1</v>
      </c>
      <c r="C37" s="1"/>
      <c r="D37" s="1"/>
      <c r="E37" s="75"/>
      <c r="F37" s="36">
        <v>4</v>
      </c>
      <c r="G37" s="1">
        <v>2</v>
      </c>
      <c r="H37" s="1">
        <v>3</v>
      </c>
      <c r="I37" s="1">
        <v>1</v>
      </c>
      <c r="J37" s="1">
        <v>2</v>
      </c>
      <c r="K37" s="1">
        <v>2</v>
      </c>
      <c r="L37" s="36"/>
      <c r="M37" s="1">
        <v>1</v>
      </c>
      <c r="N37" s="1"/>
      <c r="O37" s="1"/>
      <c r="P37" s="5">
        <v>20</v>
      </c>
      <c r="Q37" s="5">
        <v>66</v>
      </c>
      <c r="R37" s="5"/>
      <c r="S37" s="5"/>
      <c r="T37" s="5"/>
      <c r="U37" s="5"/>
      <c r="V37" s="5"/>
      <c r="W37" s="5"/>
      <c r="X37" s="5"/>
    </row>
    <row r="38" spans="1:24" x14ac:dyDescent="0.2">
      <c r="A38" s="65" t="s">
        <v>158</v>
      </c>
      <c r="B38" s="1">
        <v>1</v>
      </c>
      <c r="C38" s="1"/>
      <c r="D38" s="1">
        <v>1</v>
      </c>
      <c r="E38" s="75"/>
      <c r="F38" s="36">
        <v>3</v>
      </c>
      <c r="G38" s="1">
        <v>3</v>
      </c>
      <c r="H38" s="1">
        <v>2</v>
      </c>
      <c r="I38" s="116">
        <v>1</v>
      </c>
      <c r="J38" s="1">
        <v>2</v>
      </c>
      <c r="K38" s="1">
        <v>1</v>
      </c>
      <c r="L38" s="1">
        <v>1</v>
      </c>
      <c r="M38" s="1">
        <v>1</v>
      </c>
      <c r="N38" s="1"/>
      <c r="O38" s="1"/>
      <c r="P38" s="5">
        <v>14</v>
      </c>
      <c r="Q38" s="5">
        <v>46</v>
      </c>
      <c r="R38" s="5"/>
      <c r="S38" s="5"/>
      <c r="T38" s="5"/>
      <c r="U38" s="5"/>
      <c r="V38" s="5"/>
      <c r="W38" s="5"/>
      <c r="X38" s="5"/>
    </row>
    <row r="39" spans="1:24" x14ac:dyDescent="0.2">
      <c r="A39" s="64" t="s">
        <v>169</v>
      </c>
      <c r="B39" s="1">
        <v>1</v>
      </c>
      <c r="C39" s="1">
        <v>1</v>
      </c>
      <c r="D39" s="1"/>
      <c r="E39" s="75"/>
      <c r="F39" s="36">
        <v>3</v>
      </c>
      <c r="G39" s="1">
        <v>2</v>
      </c>
      <c r="H39" s="1">
        <v>2</v>
      </c>
      <c r="I39" s="1">
        <v>2</v>
      </c>
      <c r="J39" s="1">
        <v>2</v>
      </c>
      <c r="K39" s="1">
        <v>1</v>
      </c>
      <c r="L39" s="1">
        <v>1</v>
      </c>
      <c r="M39" s="1">
        <v>2</v>
      </c>
      <c r="N39" s="1"/>
      <c r="O39" s="1"/>
      <c r="P39" s="5">
        <v>14</v>
      </c>
      <c r="Q39" s="5">
        <v>58</v>
      </c>
      <c r="R39" s="5"/>
      <c r="S39" s="5"/>
      <c r="T39" s="5"/>
      <c r="U39" s="5"/>
      <c r="V39" s="5"/>
      <c r="W39" s="5"/>
      <c r="X39" s="5"/>
    </row>
    <row r="40" spans="1:24" x14ac:dyDescent="0.2">
      <c r="A40" s="68" t="s">
        <v>111</v>
      </c>
      <c r="B40" s="1">
        <v>1</v>
      </c>
      <c r="C40" s="1"/>
      <c r="D40" s="1"/>
      <c r="E40" s="75"/>
      <c r="F40" s="36">
        <v>2</v>
      </c>
      <c r="G40" s="1">
        <v>0</v>
      </c>
      <c r="H40" s="1">
        <v>2</v>
      </c>
      <c r="I40" s="1">
        <v>2</v>
      </c>
      <c r="J40" s="1">
        <v>1</v>
      </c>
      <c r="K40" s="1">
        <v>0</v>
      </c>
      <c r="L40" s="1">
        <v>0</v>
      </c>
      <c r="M40" s="1">
        <v>0</v>
      </c>
      <c r="N40" s="1"/>
      <c r="O40" s="1"/>
      <c r="P40" s="5">
        <v>8</v>
      </c>
      <c r="Q40" s="5">
        <v>32</v>
      </c>
      <c r="R40" s="5"/>
      <c r="S40" s="5"/>
      <c r="T40" s="5"/>
      <c r="U40" s="5"/>
      <c r="V40" s="5"/>
      <c r="W40" s="5"/>
      <c r="X40" s="5"/>
    </row>
    <row r="41" spans="1:24" x14ac:dyDescent="0.2">
      <c r="A41" s="121"/>
      <c r="B41" s="131"/>
      <c r="C41" s="131"/>
      <c r="D41" s="131"/>
      <c r="E41" s="132"/>
      <c r="F41" s="134"/>
      <c r="G41" s="131"/>
      <c r="H41" s="131"/>
      <c r="I41" s="131"/>
      <c r="J41" s="131"/>
      <c r="K41" s="131"/>
      <c r="L41" s="134"/>
      <c r="M41" s="131"/>
      <c r="N41" s="131"/>
      <c r="O41" s="131"/>
      <c r="P41" s="77"/>
      <c r="Q41" s="77"/>
      <c r="R41" s="5"/>
      <c r="S41" s="5"/>
      <c r="T41" s="5"/>
      <c r="U41" s="5"/>
      <c r="V41" s="5"/>
      <c r="W41" s="5"/>
      <c r="X41" s="5"/>
    </row>
    <row r="42" spans="1:24" x14ac:dyDescent="0.2">
      <c r="A42" s="123" t="s">
        <v>38</v>
      </c>
      <c r="B42" s="16">
        <f t="shared" ref="B42:M42" si="1">SUM(B33:B41)</f>
        <v>8</v>
      </c>
      <c r="C42" s="16">
        <f t="shared" si="1"/>
        <v>2</v>
      </c>
      <c r="D42" s="16">
        <f t="shared" si="1"/>
        <v>2</v>
      </c>
      <c r="E42" s="39">
        <f t="shared" si="1"/>
        <v>0</v>
      </c>
      <c r="F42" s="39">
        <f t="shared" si="1"/>
        <v>24.66</v>
      </c>
      <c r="G42" s="16">
        <f t="shared" si="1"/>
        <v>16</v>
      </c>
      <c r="H42" s="16">
        <f t="shared" si="1"/>
        <v>23</v>
      </c>
      <c r="I42" s="16">
        <f t="shared" si="1"/>
        <v>16</v>
      </c>
      <c r="J42" s="16">
        <f t="shared" si="1"/>
        <v>12</v>
      </c>
      <c r="K42" s="16">
        <f t="shared" si="1"/>
        <v>8</v>
      </c>
      <c r="L42" s="38">
        <f t="shared" si="1"/>
        <v>3</v>
      </c>
      <c r="M42" s="16">
        <f t="shared" si="1"/>
        <v>12</v>
      </c>
      <c r="N42" s="39">
        <f>(M42*7)/F42</f>
        <v>3.4063260340632602</v>
      </c>
      <c r="O42" s="39">
        <f>SUM(H42+J42+K42)/F42</f>
        <v>1.7437145174371451</v>
      </c>
      <c r="P42" s="16">
        <f>SUM(P33:P41)</f>
        <v>118</v>
      </c>
      <c r="Q42" s="16">
        <f>SUM(Q33:Q41)</f>
        <v>407</v>
      </c>
      <c r="R42" s="5"/>
      <c r="S42" s="5"/>
      <c r="T42" s="5"/>
      <c r="U42" s="5"/>
      <c r="V42" s="5"/>
      <c r="W42" s="5"/>
      <c r="X42" s="5"/>
    </row>
    <row r="45" spans="1:24" x14ac:dyDescent="0.2">
      <c r="A45" t="s">
        <v>36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1"/>
      <c r="V45" s="1"/>
      <c r="W45" s="5"/>
      <c r="X45" s="5"/>
    </row>
    <row r="46" spans="1:24" x14ac:dyDescent="0.2">
      <c r="A46" s="68"/>
      <c r="B46" s="5"/>
      <c r="C46" s="5"/>
      <c r="D46" s="5"/>
      <c r="E46" s="46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1"/>
      <c r="V46" s="1"/>
      <c r="W46" s="5"/>
      <c r="X46" s="5"/>
    </row>
    <row r="47" spans="1:24" x14ac:dyDescent="0.2">
      <c r="A47" s="138" t="s">
        <v>87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  <c r="G47" s="7" t="s">
        <v>7</v>
      </c>
      <c r="H47" s="7" t="s">
        <v>8</v>
      </c>
      <c r="I47" s="7" t="s">
        <v>9</v>
      </c>
      <c r="J47" s="7" t="s">
        <v>10</v>
      </c>
      <c r="K47" s="7" t="s">
        <v>11</v>
      </c>
      <c r="L47" s="7" t="s">
        <v>12</v>
      </c>
      <c r="M47" s="7" t="s">
        <v>13</v>
      </c>
      <c r="N47" s="7" t="s">
        <v>88</v>
      </c>
      <c r="O47" s="7" t="s">
        <v>15</v>
      </c>
      <c r="P47" s="8" t="s">
        <v>89</v>
      </c>
      <c r="Q47" s="7" t="s">
        <v>90</v>
      </c>
      <c r="R47" s="7" t="s">
        <v>18</v>
      </c>
      <c r="S47" s="7" t="s">
        <v>19</v>
      </c>
      <c r="T47" s="7" t="s">
        <v>20</v>
      </c>
      <c r="U47" s="7" t="s">
        <v>21</v>
      </c>
      <c r="V47" s="7" t="s">
        <v>22</v>
      </c>
      <c r="W47" s="8" t="s">
        <v>23</v>
      </c>
      <c r="X47" s="7" t="s">
        <v>24</v>
      </c>
    </row>
    <row r="48" spans="1:24" x14ac:dyDescent="0.2">
      <c r="A48" s="119" t="s">
        <v>136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v>2</v>
      </c>
      <c r="V48" s="5"/>
      <c r="W48" s="1"/>
      <c r="X48" s="5"/>
    </row>
    <row r="49" spans="1:24" x14ac:dyDescent="0.2">
      <c r="A49" s="64" t="s">
        <v>169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v>2</v>
      </c>
      <c r="V49" s="5"/>
      <c r="W49" s="1"/>
      <c r="X49" s="5"/>
    </row>
    <row r="50" spans="1:24" x14ac:dyDescent="0.2">
      <c r="A50" s="69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2"/>
      <c r="P50" s="12"/>
      <c r="Q50" s="12"/>
      <c r="R50" s="13"/>
      <c r="S50" s="13"/>
      <c r="T50" s="13"/>
      <c r="U50" s="13"/>
      <c r="V50" s="13"/>
      <c r="W50" s="13"/>
      <c r="X50" s="130"/>
    </row>
    <row r="51" spans="1:24" x14ac:dyDescent="0.2">
      <c r="A51" s="64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2"/>
      <c r="P51" s="12"/>
      <c r="Q51" s="12"/>
      <c r="R51" s="13"/>
      <c r="S51" s="13"/>
      <c r="T51" s="13"/>
      <c r="U51" s="13"/>
      <c r="V51" s="13"/>
      <c r="W51" s="13"/>
      <c r="X51" s="130"/>
    </row>
    <row r="52" spans="1:24" x14ac:dyDescent="0.2">
      <c r="A52" s="67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2"/>
      <c r="P52" s="12"/>
      <c r="Q52" s="12"/>
      <c r="R52" s="13"/>
      <c r="S52" s="13"/>
      <c r="T52" s="13"/>
      <c r="U52" s="13"/>
      <c r="V52" s="13"/>
      <c r="W52" s="13"/>
      <c r="X52" s="130"/>
    </row>
    <row r="53" spans="1:24" x14ac:dyDescent="0.2">
      <c r="A53" s="12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15"/>
      <c r="P53" s="15"/>
      <c r="Q53" s="15"/>
      <c r="R53" s="41"/>
      <c r="S53" s="41"/>
      <c r="T53" s="41"/>
      <c r="U53" s="41"/>
      <c r="V53" s="41"/>
      <c r="W53" s="41"/>
      <c r="X53" s="77"/>
    </row>
    <row r="54" spans="1:24" x14ac:dyDescent="0.2">
      <c r="A54" s="123" t="s">
        <v>38</v>
      </c>
      <c r="B54" s="16">
        <f t="shared" ref="B54:N54" si="2">SUM(B48:B53)</f>
        <v>0</v>
      </c>
      <c r="C54" s="16">
        <f t="shared" si="2"/>
        <v>0</v>
      </c>
      <c r="D54" s="16">
        <f t="shared" si="2"/>
        <v>0</v>
      </c>
      <c r="E54" s="16">
        <f t="shared" si="2"/>
        <v>0</v>
      </c>
      <c r="F54" s="16">
        <f t="shared" si="2"/>
        <v>0</v>
      </c>
      <c r="G54" s="16">
        <f t="shared" si="2"/>
        <v>0</v>
      </c>
      <c r="H54" s="16">
        <f t="shared" si="2"/>
        <v>0</v>
      </c>
      <c r="I54" s="16">
        <f t="shared" si="2"/>
        <v>0</v>
      </c>
      <c r="J54" s="16">
        <f t="shared" si="2"/>
        <v>0</v>
      </c>
      <c r="K54" s="16">
        <f t="shared" si="2"/>
        <v>0</v>
      </c>
      <c r="L54" s="16">
        <f t="shared" si="2"/>
        <v>0</v>
      </c>
      <c r="M54" s="16">
        <f t="shared" si="2"/>
        <v>0</v>
      </c>
      <c r="N54" s="16">
        <f t="shared" si="2"/>
        <v>0</v>
      </c>
      <c r="O54" s="17" t="e">
        <f>(D54+J54+K54+N54)/(B54+J54+K54+M54)</f>
        <v>#DIV/0!</v>
      </c>
      <c r="P54" s="17" t="e">
        <f>($D54+$E54+($F54*2)+(G54*3))/$B54</f>
        <v>#DIV/0!</v>
      </c>
      <c r="Q54" s="17" t="e">
        <f>D54/B54</f>
        <v>#DIV/0!</v>
      </c>
      <c r="R54" s="16">
        <f>SUM(R48:R53)</f>
        <v>0</v>
      </c>
      <c r="S54" s="16">
        <f>SUM(S48:S53)</f>
        <v>0</v>
      </c>
      <c r="T54" s="16">
        <f>SUM(T48:T53)</f>
        <v>0</v>
      </c>
      <c r="U54" s="16">
        <f>SUM(U48:U53)</f>
        <v>4</v>
      </c>
      <c r="V54" s="16">
        <f>SUM(V48:V53)</f>
        <v>0</v>
      </c>
      <c r="W54" s="17">
        <f>(U54+V54)/(T54+U54+V54)</f>
        <v>1</v>
      </c>
      <c r="X54" s="17" t="e">
        <f>(D54-G54)/(B54-I54-G54+M54)</f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0E704-A617-444D-ABF5-534E5994D49D}">
  <dimension ref="A2:X70"/>
  <sheetViews>
    <sheetView topLeftCell="A29" workbookViewId="0">
      <selection activeCell="O55" sqref="O55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3" width="2.6640625" bestFit="1" customWidth="1"/>
    <col min="4" max="4" width="2.33203125" bestFit="1" customWidth="1"/>
    <col min="5" max="5" width="4.6640625" bestFit="1" customWidth="1"/>
    <col min="6" max="6" width="5.6640625" bestFit="1" customWidth="1"/>
    <col min="7" max="7" width="3.1640625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3.1640625" bestFit="1" customWidth="1"/>
    <col min="14" max="15" width="7" bestFit="1" customWidth="1"/>
    <col min="16" max="16" width="8.1640625" bestFit="1" customWidth="1"/>
    <col min="17" max="17" width="7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6.5" bestFit="1" customWidth="1"/>
    <col min="24" max="24" width="7" bestFit="1" customWidth="1"/>
  </cols>
  <sheetData>
    <row r="2" spans="1:24" x14ac:dyDescent="0.2">
      <c r="A2" s="233" t="s">
        <v>37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68"/>
    </row>
    <row r="3" spans="1:24" x14ac:dyDescent="0.2">
      <c r="A3" s="6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1"/>
      <c r="X3" s="68"/>
    </row>
    <row r="4" spans="1:24" x14ac:dyDescent="0.2">
      <c r="A4" s="138" t="s">
        <v>87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88</v>
      </c>
      <c r="O4" s="7" t="s">
        <v>15</v>
      </c>
      <c r="P4" s="8" t="s">
        <v>89</v>
      </c>
      <c r="Q4" s="7" t="s">
        <v>90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8" t="s">
        <v>23</v>
      </c>
      <c r="X4" s="7" t="s">
        <v>24</v>
      </c>
    </row>
    <row r="5" spans="1:24" x14ac:dyDescent="0.2">
      <c r="A5" s="65" t="s">
        <v>111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>
        <v>1</v>
      </c>
      <c r="W5" s="74"/>
      <c r="X5" s="114"/>
    </row>
    <row r="6" spans="1:24" x14ac:dyDescent="0.2">
      <c r="A6" s="64" t="s">
        <v>118</v>
      </c>
      <c r="B6" s="5"/>
      <c r="C6" s="5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8"/>
    </row>
    <row r="7" spans="1:24" x14ac:dyDescent="0.2">
      <c r="A7" s="70" t="s">
        <v>148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v>1</v>
      </c>
      <c r="V7" s="5"/>
      <c r="W7" s="5"/>
      <c r="X7" s="68"/>
    </row>
    <row r="8" spans="1:24" x14ac:dyDescent="0.2">
      <c r="A8" s="87" t="s">
        <v>145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>
        <v>2</v>
      </c>
      <c r="U8" s="5"/>
      <c r="V8" s="5"/>
      <c r="W8" s="5"/>
      <c r="X8" s="68"/>
    </row>
    <row r="9" spans="1:24" x14ac:dyDescent="0.2">
      <c r="A9" s="6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8"/>
    </row>
    <row r="10" spans="1:24" x14ac:dyDescent="0.2">
      <c r="A10" s="6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8"/>
    </row>
    <row r="11" spans="1:24" x14ac:dyDescent="0.2">
      <c r="A11" s="6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8"/>
    </row>
    <row r="12" spans="1:24" x14ac:dyDescent="0.2">
      <c r="A12" s="6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8"/>
    </row>
    <row r="13" spans="1:24" x14ac:dyDescent="0.2">
      <c r="A13" s="122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122"/>
    </row>
    <row r="14" spans="1:24" x14ac:dyDescent="0.2">
      <c r="A14" s="123" t="s">
        <v>38</v>
      </c>
      <c r="B14" s="16">
        <f t="shared" ref="B14:N14" si="0">SUM(B5:B13)</f>
        <v>0</v>
      </c>
      <c r="C14" s="16">
        <f t="shared" si="0"/>
        <v>1</v>
      </c>
      <c r="D14" s="16">
        <f t="shared" si="0"/>
        <v>0</v>
      </c>
      <c r="E14" s="16">
        <f t="shared" si="0"/>
        <v>0</v>
      </c>
      <c r="F14" s="16">
        <f t="shared" si="0"/>
        <v>0</v>
      </c>
      <c r="G14" s="16">
        <f t="shared" si="0"/>
        <v>0</v>
      </c>
      <c r="H14" s="16">
        <f t="shared" si="0"/>
        <v>0</v>
      </c>
      <c r="I14" s="16">
        <f t="shared" si="0"/>
        <v>0</v>
      </c>
      <c r="J14" s="16">
        <f t="shared" si="0"/>
        <v>0</v>
      </c>
      <c r="K14" s="16">
        <f t="shared" si="0"/>
        <v>0</v>
      </c>
      <c r="L14" s="16">
        <f t="shared" si="0"/>
        <v>0</v>
      </c>
      <c r="M14" s="16">
        <f t="shared" si="0"/>
        <v>0</v>
      </c>
      <c r="N14" s="16">
        <f t="shared" si="0"/>
        <v>0</v>
      </c>
      <c r="O14" s="17" t="e">
        <f>(D14+J14+K14+N14)/(B14+J14+K14+M14)</f>
        <v>#DIV/0!</v>
      </c>
      <c r="P14" s="17" t="e">
        <f>($D14+$E14+($F14*2)+(G14*3))/$B14</f>
        <v>#DIV/0!</v>
      </c>
      <c r="Q14" s="17" t="e">
        <f>D14/B14</f>
        <v>#DIV/0!</v>
      </c>
      <c r="R14" s="16">
        <f>SUM(R5:R13)</f>
        <v>0</v>
      </c>
      <c r="S14" s="16">
        <f>SUM(S5:S13)</f>
        <v>0</v>
      </c>
      <c r="T14" s="16">
        <f>SUM(T5:T13)</f>
        <v>2</v>
      </c>
      <c r="U14" s="16">
        <f>SUM(U5:U13)</f>
        <v>1</v>
      </c>
      <c r="V14" s="16">
        <f>SUM(V5:V13)</f>
        <v>1</v>
      </c>
      <c r="W14" s="17">
        <f>(U14+V14)/(T14+U14+V14)</f>
        <v>0.5</v>
      </c>
      <c r="X14" s="17" t="e">
        <f>(D14-G14)/(B14-I14-G14+M14)</f>
        <v>#DIV/0!</v>
      </c>
    </row>
    <row r="15" spans="1:24" x14ac:dyDescent="0.2">
      <c r="A15" s="116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9"/>
      <c r="P15" s="9"/>
      <c r="Q15" s="9"/>
      <c r="R15" s="1"/>
      <c r="S15" s="1"/>
      <c r="T15" s="1"/>
      <c r="U15" s="1"/>
      <c r="V15" s="1"/>
      <c r="W15" s="9"/>
      <c r="X15" s="9"/>
    </row>
    <row r="16" spans="1:24" x14ac:dyDescent="0.2">
      <c r="A16" s="11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9"/>
      <c r="P16" s="9"/>
      <c r="Q16" s="9"/>
      <c r="R16" s="1"/>
      <c r="S16" s="1"/>
      <c r="T16" s="1"/>
      <c r="U16" s="1"/>
      <c r="V16" s="1"/>
      <c r="W16" s="9"/>
      <c r="X16" s="9"/>
    </row>
    <row r="17" spans="1:24" x14ac:dyDescent="0.2">
      <c r="A17" s="11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9"/>
      <c r="P17" s="9"/>
      <c r="Q17" s="9"/>
      <c r="R17" s="1"/>
      <c r="S17" s="1"/>
      <c r="T17" s="1"/>
      <c r="U17" s="1"/>
      <c r="V17" s="1"/>
      <c r="W17" s="9"/>
      <c r="X17" s="9"/>
    </row>
    <row r="18" spans="1:24" x14ac:dyDescent="0.2">
      <c r="A18" s="125" t="s">
        <v>91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9"/>
      <c r="X18" s="9"/>
    </row>
    <row r="19" spans="1:24" x14ac:dyDescent="0.2">
      <c r="A19" s="108" t="s">
        <v>87</v>
      </c>
      <c r="B19" s="7" t="s">
        <v>57</v>
      </c>
      <c r="C19" s="7" t="s">
        <v>58</v>
      </c>
      <c r="D19" s="7" t="s">
        <v>59</v>
      </c>
      <c r="E19" s="7" t="s">
        <v>68</v>
      </c>
      <c r="F19" s="7" t="s">
        <v>61</v>
      </c>
      <c r="G19" s="7" t="s">
        <v>3</v>
      </c>
      <c r="H19" s="7" t="s">
        <v>4</v>
      </c>
      <c r="I19" s="7" t="s">
        <v>9</v>
      </c>
      <c r="J19" s="7" t="s">
        <v>10</v>
      </c>
      <c r="K19" s="7" t="s">
        <v>11</v>
      </c>
      <c r="L19" s="7" t="s">
        <v>62</v>
      </c>
      <c r="M19" s="7" t="s">
        <v>63</v>
      </c>
      <c r="N19" s="7" t="s">
        <v>64</v>
      </c>
      <c r="O19" s="7" t="s">
        <v>65</v>
      </c>
      <c r="P19" s="7" t="s">
        <v>2</v>
      </c>
      <c r="Q19" s="7" t="s">
        <v>93</v>
      </c>
      <c r="R19" s="7"/>
      <c r="S19" s="1"/>
      <c r="T19" s="1"/>
      <c r="U19" s="1"/>
      <c r="V19" s="1"/>
      <c r="W19" s="9"/>
      <c r="X19" s="9"/>
    </row>
    <row r="20" spans="1:24" x14ac:dyDescent="0.2">
      <c r="A20" s="64" t="s">
        <v>85</v>
      </c>
      <c r="B20" s="38">
        <v>1</v>
      </c>
      <c r="C20" s="38"/>
      <c r="D20" s="38"/>
      <c r="E20" s="44"/>
      <c r="F20" s="39">
        <v>2</v>
      </c>
      <c r="G20" s="38">
        <v>6</v>
      </c>
      <c r="H20" s="38">
        <v>6</v>
      </c>
      <c r="I20" s="38">
        <v>1</v>
      </c>
      <c r="J20" s="38">
        <v>0</v>
      </c>
      <c r="K20" s="38"/>
      <c r="L20" s="38"/>
      <c r="M20" s="38">
        <v>4</v>
      </c>
      <c r="N20" s="38"/>
      <c r="O20" s="39"/>
      <c r="P20" s="38">
        <v>14</v>
      </c>
      <c r="Q20" s="38">
        <v>46</v>
      </c>
      <c r="R20" s="38"/>
      <c r="S20" s="1"/>
      <c r="T20" s="1"/>
      <c r="U20" s="1"/>
      <c r="V20" s="1"/>
      <c r="W20" s="9"/>
      <c r="X20" s="9"/>
    </row>
    <row r="21" spans="1:24" x14ac:dyDescent="0.2">
      <c r="A21" s="65" t="s">
        <v>111</v>
      </c>
      <c r="B21" s="1">
        <v>1</v>
      </c>
      <c r="C21" s="1"/>
      <c r="D21" s="1">
        <v>1</v>
      </c>
      <c r="E21" s="75"/>
      <c r="F21" s="36">
        <v>3</v>
      </c>
      <c r="G21" s="1">
        <v>4</v>
      </c>
      <c r="H21" s="1">
        <v>8</v>
      </c>
      <c r="I21" s="1">
        <v>4</v>
      </c>
      <c r="J21" s="1">
        <v>3</v>
      </c>
      <c r="K21" s="1"/>
      <c r="L21" s="1">
        <v>2</v>
      </c>
      <c r="M21" s="1">
        <v>4</v>
      </c>
      <c r="N21" s="36"/>
      <c r="O21" s="1"/>
      <c r="P21" s="10">
        <v>19</v>
      </c>
      <c r="Q21" s="10">
        <v>67</v>
      </c>
      <c r="R21" s="5"/>
      <c r="S21" s="1"/>
      <c r="T21" s="1"/>
      <c r="U21" s="1"/>
      <c r="V21" s="1"/>
      <c r="W21" s="9"/>
      <c r="X21" s="9"/>
    </row>
    <row r="22" spans="1:24" x14ac:dyDescent="0.2">
      <c r="A22" s="66" t="s">
        <v>122</v>
      </c>
      <c r="B22" s="1">
        <v>1</v>
      </c>
      <c r="C22" s="1">
        <v>1</v>
      </c>
      <c r="D22" s="1"/>
      <c r="E22" s="75"/>
      <c r="F22" s="1">
        <v>4</v>
      </c>
      <c r="G22" s="1">
        <v>2</v>
      </c>
      <c r="H22" s="1">
        <v>3</v>
      </c>
      <c r="I22" s="1">
        <v>3</v>
      </c>
      <c r="J22" s="1"/>
      <c r="K22" s="1"/>
      <c r="L22" s="1">
        <v>1</v>
      </c>
      <c r="M22" s="1">
        <v>2</v>
      </c>
      <c r="N22" s="1"/>
      <c r="O22" s="1"/>
      <c r="P22" s="10">
        <v>15</v>
      </c>
      <c r="Q22" s="10">
        <v>52</v>
      </c>
      <c r="R22" s="5"/>
      <c r="S22" s="1"/>
      <c r="T22" s="1"/>
      <c r="U22" s="1"/>
      <c r="V22" s="1"/>
      <c r="W22" s="9"/>
      <c r="X22" s="9"/>
    </row>
    <row r="23" spans="1:24" x14ac:dyDescent="0.2">
      <c r="A23" s="83" t="s">
        <v>134</v>
      </c>
      <c r="B23" s="1">
        <v>1</v>
      </c>
      <c r="C23" s="1">
        <v>1</v>
      </c>
      <c r="D23" s="1"/>
      <c r="E23" s="75"/>
      <c r="F23" s="36">
        <v>4</v>
      </c>
      <c r="G23" s="1">
        <v>1</v>
      </c>
      <c r="H23" s="1">
        <v>3</v>
      </c>
      <c r="I23" s="1">
        <v>4</v>
      </c>
      <c r="J23" s="1">
        <v>2</v>
      </c>
      <c r="K23" s="1"/>
      <c r="L23" s="1"/>
      <c r="M23" s="1">
        <v>1</v>
      </c>
      <c r="N23" s="1"/>
      <c r="O23" s="1"/>
      <c r="P23" s="10">
        <v>18</v>
      </c>
      <c r="Q23" s="10">
        <v>54</v>
      </c>
      <c r="R23" s="5"/>
      <c r="S23" s="1"/>
      <c r="T23" s="1"/>
      <c r="U23" s="1"/>
      <c r="V23" s="1"/>
      <c r="W23" s="9"/>
      <c r="X23" s="9"/>
    </row>
    <row r="24" spans="1:24" x14ac:dyDescent="0.2">
      <c r="A24" s="70" t="s">
        <v>148</v>
      </c>
      <c r="B24" s="1">
        <v>1</v>
      </c>
      <c r="C24" s="1"/>
      <c r="D24" s="1">
        <v>1</v>
      </c>
      <c r="E24" s="75"/>
      <c r="F24" s="36">
        <v>7</v>
      </c>
      <c r="G24" s="1">
        <v>1</v>
      </c>
      <c r="H24" s="1">
        <v>4</v>
      </c>
      <c r="I24" s="1">
        <v>5</v>
      </c>
      <c r="J24" s="1">
        <v>0</v>
      </c>
      <c r="K24" s="1"/>
      <c r="L24" s="1"/>
      <c r="M24" s="1">
        <v>1</v>
      </c>
      <c r="N24" s="1"/>
      <c r="O24" s="1"/>
      <c r="P24" s="10">
        <v>26</v>
      </c>
      <c r="Q24" s="10">
        <v>78</v>
      </c>
      <c r="R24" s="5"/>
      <c r="S24" s="1"/>
      <c r="T24" s="1"/>
      <c r="U24" s="1"/>
      <c r="V24" s="1"/>
      <c r="W24" s="9"/>
      <c r="X24" s="9"/>
    </row>
    <row r="25" spans="1:24" x14ac:dyDescent="0.2">
      <c r="A25" s="69" t="s">
        <v>156</v>
      </c>
      <c r="B25" s="1">
        <v>1</v>
      </c>
      <c r="C25" s="1"/>
      <c r="D25" s="1">
        <v>1</v>
      </c>
      <c r="E25" s="75"/>
      <c r="F25" s="36">
        <v>3</v>
      </c>
      <c r="G25" s="1">
        <v>8</v>
      </c>
      <c r="H25" s="1">
        <v>9</v>
      </c>
      <c r="I25" s="1">
        <v>1</v>
      </c>
      <c r="J25" s="1">
        <v>0</v>
      </c>
      <c r="K25" s="1">
        <v>0</v>
      </c>
      <c r="L25" s="1">
        <v>0</v>
      </c>
      <c r="M25" s="1">
        <v>6</v>
      </c>
      <c r="N25" s="1"/>
      <c r="O25" s="1"/>
      <c r="P25" s="10">
        <v>18</v>
      </c>
      <c r="Q25" s="10">
        <v>50</v>
      </c>
      <c r="R25" s="5"/>
      <c r="S25" s="1"/>
      <c r="T25" s="1"/>
      <c r="U25" s="1"/>
      <c r="V25" s="1"/>
      <c r="W25" s="9"/>
      <c r="X25" s="9"/>
    </row>
    <row r="26" spans="1:24" x14ac:dyDescent="0.2">
      <c r="A26" s="69" t="s">
        <v>160</v>
      </c>
      <c r="B26" s="1">
        <v>1</v>
      </c>
      <c r="C26" s="1"/>
      <c r="D26" s="1"/>
      <c r="E26" s="75"/>
      <c r="F26" s="36">
        <v>4.33</v>
      </c>
      <c r="G26" s="1">
        <v>0</v>
      </c>
      <c r="H26" s="1">
        <v>1</v>
      </c>
      <c r="I26" s="1">
        <v>5</v>
      </c>
      <c r="J26" s="1">
        <v>0</v>
      </c>
      <c r="K26" s="1">
        <v>0</v>
      </c>
      <c r="L26" s="1">
        <v>0</v>
      </c>
      <c r="M26" s="1">
        <v>0</v>
      </c>
      <c r="N26" s="1"/>
      <c r="O26" s="1"/>
      <c r="P26" s="10">
        <v>15</v>
      </c>
      <c r="Q26" s="10">
        <v>43</v>
      </c>
      <c r="R26" s="5"/>
      <c r="S26" s="1"/>
      <c r="T26" s="1"/>
      <c r="U26" s="1"/>
      <c r="V26" s="1"/>
      <c r="W26" s="9"/>
      <c r="X26" s="9"/>
    </row>
    <row r="27" spans="1:24" x14ac:dyDescent="0.2">
      <c r="A27" s="65" t="s">
        <v>162</v>
      </c>
      <c r="B27" s="1">
        <v>1</v>
      </c>
      <c r="C27" s="1"/>
      <c r="D27" s="1"/>
      <c r="E27" s="75"/>
      <c r="F27" s="36">
        <v>1.33</v>
      </c>
      <c r="G27" s="1">
        <v>4</v>
      </c>
      <c r="H27" s="1">
        <v>5</v>
      </c>
      <c r="I27" s="1"/>
      <c r="J27" s="1">
        <v>1</v>
      </c>
      <c r="K27" s="1"/>
      <c r="L27" s="1">
        <v>1</v>
      </c>
      <c r="M27" s="1">
        <v>4</v>
      </c>
      <c r="N27" s="1"/>
      <c r="O27" s="1"/>
      <c r="P27" s="10">
        <v>10</v>
      </c>
      <c r="Q27" s="10">
        <v>32</v>
      </c>
      <c r="R27" s="5"/>
      <c r="S27" s="1"/>
      <c r="T27" s="1"/>
      <c r="U27" s="1"/>
      <c r="V27" s="1"/>
      <c r="W27" s="9"/>
      <c r="X27" s="9"/>
    </row>
    <row r="28" spans="1:24" x14ac:dyDescent="0.2">
      <c r="A28" s="222" t="s">
        <v>166</v>
      </c>
      <c r="B28" s="1">
        <v>1</v>
      </c>
      <c r="C28" s="1"/>
      <c r="D28" s="1"/>
      <c r="E28" s="75"/>
      <c r="F28" s="36">
        <v>2</v>
      </c>
      <c r="G28" s="1">
        <v>2</v>
      </c>
      <c r="H28" s="1">
        <v>2</v>
      </c>
      <c r="I28" s="1">
        <v>3</v>
      </c>
      <c r="J28" s="1">
        <v>1</v>
      </c>
      <c r="K28" s="1"/>
      <c r="L28" s="1"/>
      <c r="M28" s="1">
        <v>2</v>
      </c>
      <c r="N28" s="1"/>
      <c r="O28" s="1"/>
      <c r="P28" s="10">
        <v>9</v>
      </c>
      <c r="Q28" s="10">
        <v>38</v>
      </c>
      <c r="R28" s="5"/>
      <c r="S28" s="1"/>
      <c r="T28" s="1"/>
      <c r="U28" s="1"/>
      <c r="V28" s="1"/>
      <c r="W28" s="9"/>
      <c r="X28" s="9"/>
    </row>
    <row r="29" spans="1:24" x14ac:dyDescent="0.2">
      <c r="A29" s="87" t="s">
        <v>145</v>
      </c>
      <c r="B29" s="13">
        <v>1</v>
      </c>
      <c r="C29" s="13"/>
      <c r="D29" s="13"/>
      <c r="E29" s="225"/>
      <c r="F29" s="43">
        <v>2</v>
      </c>
      <c r="G29" s="13">
        <v>4</v>
      </c>
      <c r="H29" s="13">
        <v>4</v>
      </c>
      <c r="I29" s="13">
        <v>1</v>
      </c>
      <c r="J29" s="13">
        <v>2</v>
      </c>
      <c r="K29" s="13"/>
      <c r="L29" s="13">
        <v>2</v>
      </c>
      <c r="M29" s="13">
        <v>0</v>
      </c>
      <c r="N29" s="13"/>
      <c r="O29" s="13"/>
      <c r="P29" s="11">
        <v>12</v>
      </c>
      <c r="Q29" s="11">
        <v>39</v>
      </c>
      <c r="R29" s="130"/>
      <c r="S29" s="1"/>
      <c r="T29" s="1"/>
      <c r="U29" s="1"/>
      <c r="V29" s="1"/>
      <c r="W29" s="9"/>
      <c r="X29" s="9"/>
    </row>
    <row r="30" spans="1:24" x14ac:dyDescent="0.2">
      <c r="A30" s="87"/>
      <c r="B30" s="41"/>
      <c r="C30" s="41"/>
      <c r="D30" s="41"/>
      <c r="E30" s="76"/>
      <c r="F30" s="42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77"/>
      <c r="S30" s="1"/>
      <c r="T30" s="1"/>
      <c r="U30" s="1"/>
      <c r="V30" s="1"/>
      <c r="W30" s="9"/>
      <c r="X30" s="9"/>
    </row>
    <row r="31" spans="1:24" x14ac:dyDescent="0.2">
      <c r="A31" s="123" t="s">
        <v>38</v>
      </c>
      <c r="B31" s="38">
        <f t="shared" ref="B31:M31" si="1">SUM(B20:B30)</f>
        <v>10</v>
      </c>
      <c r="C31" s="38">
        <f t="shared" si="1"/>
        <v>2</v>
      </c>
      <c r="D31" s="38">
        <f t="shared" si="1"/>
        <v>3</v>
      </c>
      <c r="E31" s="39">
        <f t="shared" si="1"/>
        <v>0</v>
      </c>
      <c r="F31" s="39">
        <f t="shared" si="1"/>
        <v>32.659999999999997</v>
      </c>
      <c r="G31" s="38">
        <f t="shared" si="1"/>
        <v>32</v>
      </c>
      <c r="H31" s="38">
        <f t="shared" si="1"/>
        <v>45</v>
      </c>
      <c r="I31" s="38">
        <f t="shared" si="1"/>
        <v>27</v>
      </c>
      <c r="J31" s="38">
        <f t="shared" si="1"/>
        <v>9</v>
      </c>
      <c r="K31" s="38">
        <f t="shared" si="1"/>
        <v>0</v>
      </c>
      <c r="L31" s="38">
        <f t="shared" si="1"/>
        <v>6</v>
      </c>
      <c r="M31" s="38">
        <f t="shared" si="1"/>
        <v>24</v>
      </c>
      <c r="N31" s="39">
        <f>(M31*7)/F31</f>
        <v>5.1439069197795471</v>
      </c>
      <c r="O31" s="39">
        <f>SUM(H31+J31+K31)/F31</f>
        <v>1.6533986527862832</v>
      </c>
      <c r="P31" s="38">
        <f t="shared" ref="P31" si="2">SUM(P20:P30)</f>
        <v>156</v>
      </c>
      <c r="Q31" s="38">
        <f>SUM(Q20:Q30)</f>
        <v>499</v>
      </c>
      <c r="R31" s="74"/>
      <c r="S31" s="1"/>
      <c r="T31" s="1"/>
      <c r="U31" s="1"/>
      <c r="V31" s="1"/>
      <c r="W31" s="9"/>
      <c r="X31" s="9"/>
    </row>
    <row r="33" spans="1:24" x14ac:dyDescent="0.2">
      <c r="A33" t="s">
        <v>33</v>
      </c>
    </row>
    <row r="34" spans="1:24" x14ac:dyDescent="0.2">
      <c r="A34" s="138" t="s">
        <v>87</v>
      </c>
      <c r="B34" s="7" t="s">
        <v>2</v>
      </c>
      <c r="C34" s="7" t="s">
        <v>3</v>
      </c>
      <c r="D34" s="7" t="s">
        <v>4</v>
      </c>
      <c r="E34" s="7" t="s">
        <v>5</v>
      </c>
      <c r="F34" s="7" t="s">
        <v>6</v>
      </c>
      <c r="G34" s="7" t="s">
        <v>7</v>
      </c>
      <c r="H34" s="7" t="s">
        <v>8</v>
      </c>
      <c r="I34" s="7" t="s">
        <v>9</v>
      </c>
      <c r="J34" s="7" t="s">
        <v>10</v>
      </c>
      <c r="K34" s="7" t="s">
        <v>11</v>
      </c>
      <c r="L34" s="7" t="s">
        <v>12</v>
      </c>
      <c r="M34" s="7" t="s">
        <v>13</v>
      </c>
      <c r="N34" s="7" t="s">
        <v>88</v>
      </c>
      <c r="O34" s="7" t="s">
        <v>15</v>
      </c>
      <c r="P34" s="8" t="s">
        <v>89</v>
      </c>
      <c r="Q34" s="7" t="s">
        <v>90</v>
      </c>
      <c r="R34" s="7" t="s">
        <v>18</v>
      </c>
      <c r="S34" s="7" t="s">
        <v>19</v>
      </c>
      <c r="T34" s="7" t="s">
        <v>20</v>
      </c>
      <c r="U34" s="7" t="s">
        <v>21</v>
      </c>
      <c r="V34" s="7" t="s">
        <v>22</v>
      </c>
      <c r="W34" s="8" t="s">
        <v>23</v>
      </c>
      <c r="X34" s="7" t="s">
        <v>24</v>
      </c>
    </row>
    <row r="35" spans="1:24" x14ac:dyDescent="0.2">
      <c r="A35" s="65" t="s">
        <v>85</v>
      </c>
      <c r="B35" s="74">
        <v>3</v>
      </c>
      <c r="C35" s="74">
        <v>0</v>
      </c>
      <c r="D35" s="74">
        <v>1</v>
      </c>
      <c r="E35" s="74"/>
      <c r="F35" s="74"/>
      <c r="G35" s="74"/>
      <c r="H35" s="74">
        <v>2</v>
      </c>
      <c r="I35" s="74">
        <v>1</v>
      </c>
      <c r="J35" s="74"/>
      <c r="K35" s="74"/>
      <c r="L35" s="74"/>
      <c r="M35" s="74">
        <v>1</v>
      </c>
      <c r="N35" s="74"/>
      <c r="O35" s="74"/>
      <c r="P35" s="74"/>
      <c r="Q35" s="74"/>
      <c r="R35" s="74"/>
      <c r="S35" s="74"/>
      <c r="T35" s="74"/>
      <c r="U35" s="74">
        <v>1</v>
      </c>
      <c r="V35" s="74">
        <v>1</v>
      </c>
      <c r="W35" s="74"/>
      <c r="X35" s="114"/>
    </row>
    <row r="36" spans="1:24" x14ac:dyDescent="0.2">
      <c r="A36" s="64" t="s">
        <v>109</v>
      </c>
      <c r="B36" s="5">
        <v>2</v>
      </c>
      <c r="C36" s="5">
        <v>0</v>
      </c>
      <c r="D36" s="5">
        <v>0</v>
      </c>
      <c r="E36" s="5"/>
      <c r="F36" s="5"/>
      <c r="G36" s="5"/>
      <c r="H36" s="5">
        <v>1</v>
      </c>
      <c r="I36" s="5">
        <v>1</v>
      </c>
      <c r="J36" s="5">
        <v>1</v>
      </c>
      <c r="K36" s="5"/>
      <c r="L36" s="5"/>
      <c r="M36" s="5">
        <v>1</v>
      </c>
      <c r="N36" s="5"/>
      <c r="O36" s="5"/>
      <c r="P36" s="5"/>
      <c r="Q36" s="5"/>
      <c r="R36" s="5"/>
      <c r="S36" s="5"/>
      <c r="T36" s="5"/>
      <c r="U36" s="5">
        <v>1</v>
      </c>
      <c r="V36" s="5">
        <v>1</v>
      </c>
      <c r="W36" s="5"/>
      <c r="X36" s="68"/>
    </row>
    <row r="37" spans="1:24" x14ac:dyDescent="0.2">
      <c r="A37" s="65" t="s">
        <v>111</v>
      </c>
      <c r="B37" s="5">
        <v>2</v>
      </c>
      <c r="C37" s="5">
        <v>0</v>
      </c>
      <c r="D37" s="5">
        <v>1</v>
      </c>
      <c r="E37" s="5"/>
      <c r="F37" s="5"/>
      <c r="G37" s="5"/>
      <c r="H37" s="5"/>
      <c r="I37" s="5">
        <v>1</v>
      </c>
      <c r="J37" s="5"/>
      <c r="K37" s="5"/>
      <c r="L37" s="5"/>
      <c r="M37" s="5"/>
      <c r="N37" s="5"/>
      <c r="O37" s="5"/>
      <c r="P37" s="5"/>
      <c r="Q37" s="5"/>
      <c r="R37" s="5"/>
      <c r="S37" s="5">
        <v>1</v>
      </c>
      <c r="T37" s="5"/>
      <c r="U37" s="5"/>
      <c r="V37" s="5"/>
      <c r="W37" s="5"/>
      <c r="X37" s="68"/>
    </row>
    <row r="38" spans="1:24" x14ac:dyDescent="0.2">
      <c r="A38" s="64" t="s">
        <v>117</v>
      </c>
      <c r="B38" s="5">
        <v>2</v>
      </c>
      <c r="C38" s="5">
        <v>0</v>
      </c>
      <c r="D38" s="5">
        <v>0</v>
      </c>
      <c r="E38" s="5"/>
      <c r="F38" s="5"/>
      <c r="G38" s="5"/>
      <c r="H38" s="5"/>
      <c r="I38" s="5">
        <v>1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>
        <v>2</v>
      </c>
      <c r="W38" s="5"/>
      <c r="X38" s="68"/>
    </row>
    <row r="39" spans="1:24" x14ac:dyDescent="0.2">
      <c r="A39" s="64" t="s">
        <v>118</v>
      </c>
      <c r="B39" s="5">
        <v>2</v>
      </c>
      <c r="C39" s="5">
        <v>0</v>
      </c>
      <c r="D39" s="5">
        <v>1</v>
      </c>
      <c r="E39" s="5">
        <v>1</v>
      </c>
      <c r="F39" s="5"/>
      <c r="G39" s="5"/>
      <c r="H39" s="5">
        <v>2</v>
      </c>
      <c r="I39" s="5"/>
      <c r="J39" s="5"/>
      <c r="K39" s="5"/>
      <c r="L39" s="5"/>
      <c r="M39" s="5">
        <v>1</v>
      </c>
      <c r="N39" s="5"/>
      <c r="O39" s="5"/>
      <c r="P39" s="5"/>
      <c r="Q39" s="5"/>
      <c r="R39" s="5"/>
      <c r="S39" s="5"/>
      <c r="T39" s="5"/>
      <c r="U39" s="5"/>
      <c r="V39" s="5">
        <v>1</v>
      </c>
      <c r="W39" s="5"/>
      <c r="X39" s="68"/>
    </row>
    <row r="40" spans="1:24" x14ac:dyDescent="0.2">
      <c r="A40" s="65" t="s">
        <v>126</v>
      </c>
      <c r="B40" s="5">
        <v>2</v>
      </c>
      <c r="C40" s="5">
        <v>0</v>
      </c>
      <c r="D40" s="5">
        <v>0</v>
      </c>
      <c r="E40" s="5"/>
      <c r="F40" s="5"/>
      <c r="G40" s="5"/>
      <c r="H40" s="5"/>
      <c r="I40" s="5">
        <v>1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v>1</v>
      </c>
      <c r="V40" s="5">
        <v>4</v>
      </c>
      <c r="W40" s="5"/>
      <c r="X40" s="68"/>
    </row>
    <row r="41" spans="1:24" x14ac:dyDescent="0.2">
      <c r="A41" s="119" t="s">
        <v>136</v>
      </c>
      <c r="B41" s="5">
        <v>3</v>
      </c>
      <c r="C41" s="5">
        <v>0</v>
      </c>
      <c r="D41" s="5">
        <v>1</v>
      </c>
      <c r="E41" s="5"/>
      <c r="F41" s="5"/>
      <c r="G41" s="5"/>
      <c r="H41" s="5">
        <v>1</v>
      </c>
      <c r="I41" s="5"/>
      <c r="J41" s="5"/>
      <c r="K41" s="5"/>
      <c r="L41" s="5"/>
      <c r="M41" s="5"/>
      <c r="N41" s="5">
        <v>1</v>
      </c>
      <c r="O41" s="5"/>
      <c r="P41" s="5"/>
      <c r="Q41" s="5"/>
      <c r="R41" s="5">
        <v>1</v>
      </c>
      <c r="S41" s="5"/>
      <c r="T41" s="5"/>
      <c r="U41" s="5"/>
      <c r="V41" s="5">
        <v>2</v>
      </c>
      <c r="W41" s="5"/>
      <c r="X41" s="68"/>
    </row>
    <row r="42" spans="1:24" x14ac:dyDescent="0.2">
      <c r="A42" s="6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8"/>
    </row>
    <row r="43" spans="1:24" x14ac:dyDescent="0.2">
      <c r="A43" s="6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8"/>
    </row>
    <row r="44" spans="1:24" x14ac:dyDescent="0.2">
      <c r="A44" s="6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8"/>
    </row>
    <row r="45" spans="1:24" x14ac:dyDescent="0.2">
      <c r="A45" s="6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8"/>
    </row>
    <row r="46" spans="1:24" x14ac:dyDescent="0.2">
      <c r="A46" s="6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8"/>
    </row>
    <row r="47" spans="1:24" x14ac:dyDescent="0.2">
      <c r="A47" s="6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8"/>
    </row>
    <row r="48" spans="1:24" x14ac:dyDescent="0.2">
      <c r="A48" s="6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8"/>
    </row>
    <row r="49" spans="1:24" x14ac:dyDescent="0.2">
      <c r="A49" s="6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8"/>
    </row>
    <row r="50" spans="1:24" x14ac:dyDescent="0.2">
      <c r="A50" s="69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8"/>
    </row>
    <row r="51" spans="1:24" x14ac:dyDescent="0.2">
      <c r="A51" s="6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8"/>
    </row>
    <row r="52" spans="1:24" x14ac:dyDescent="0.2">
      <c r="A52" s="6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8"/>
    </row>
    <row r="53" spans="1:24" x14ac:dyDescent="0.2">
      <c r="A53" s="6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8"/>
    </row>
    <row r="54" spans="1:24" x14ac:dyDescent="0.2">
      <c r="A54" s="122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122"/>
    </row>
    <row r="55" spans="1:24" x14ac:dyDescent="0.2">
      <c r="A55" s="123" t="s">
        <v>38</v>
      </c>
      <c r="B55" s="16">
        <f t="shared" ref="B55:N55" si="3">SUM(B35:B54)</f>
        <v>16</v>
      </c>
      <c r="C55" s="16">
        <f t="shared" si="3"/>
        <v>0</v>
      </c>
      <c r="D55" s="16">
        <f t="shared" si="3"/>
        <v>4</v>
      </c>
      <c r="E55" s="16">
        <f t="shared" si="3"/>
        <v>1</v>
      </c>
      <c r="F55" s="16">
        <f t="shared" si="3"/>
        <v>0</v>
      </c>
      <c r="G55" s="16">
        <f t="shared" si="3"/>
        <v>0</v>
      </c>
      <c r="H55" s="16">
        <f t="shared" si="3"/>
        <v>6</v>
      </c>
      <c r="I55" s="16">
        <f t="shared" si="3"/>
        <v>5</v>
      </c>
      <c r="J55" s="16">
        <f t="shared" si="3"/>
        <v>1</v>
      </c>
      <c r="K55" s="16">
        <f t="shared" si="3"/>
        <v>0</v>
      </c>
      <c r="L55" s="16">
        <f t="shared" si="3"/>
        <v>0</v>
      </c>
      <c r="M55" s="16">
        <f t="shared" si="3"/>
        <v>3</v>
      </c>
      <c r="N55" s="16">
        <f t="shared" si="3"/>
        <v>1</v>
      </c>
      <c r="O55" s="17">
        <f>(D55+J55+K55+N55)/(B55+J55+K55+M55)</f>
        <v>0.3</v>
      </c>
      <c r="P55" s="17">
        <f>($D55+$E55+($F55*2)+(G55*3))/$B55</f>
        <v>0.3125</v>
      </c>
      <c r="Q55" s="17">
        <f>D55/B55</f>
        <v>0.25</v>
      </c>
      <c r="R55" s="16">
        <f>SUM(R35:R54)</f>
        <v>1</v>
      </c>
      <c r="S55" s="16">
        <f>SUM(S35:S54)</f>
        <v>1</v>
      </c>
      <c r="T55" s="16">
        <f>SUM(T35:T54)</f>
        <v>0</v>
      </c>
      <c r="U55" s="16">
        <f>SUM(U35:U54)</f>
        <v>3</v>
      </c>
      <c r="V55" s="16">
        <f>SUM(V35:V54)</f>
        <v>11</v>
      </c>
      <c r="W55" s="17">
        <f>(U55+V55)/(T55+U55+V55)</f>
        <v>1</v>
      </c>
      <c r="X55" s="17">
        <f>(D55-G55)/(B55-I55-G55+M55)</f>
        <v>0.2857142857142857</v>
      </c>
    </row>
    <row r="56" spans="1:24" x14ac:dyDescent="0.2">
      <c r="A56" s="11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9"/>
      <c r="P56" s="9"/>
      <c r="Q56" s="9"/>
      <c r="R56" s="1"/>
      <c r="S56" s="1"/>
      <c r="T56" s="1"/>
      <c r="U56" s="1"/>
      <c r="V56" s="1"/>
      <c r="W56" s="9"/>
      <c r="X56" s="9"/>
    </row>
    <row r="57" spans="1:24" x14ac:dyDescent="0.2">
      <c r="A57" s="11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9"/>
      <c r="P57" s="9"/>
      <c r="Q57" s="9"/>
      <c r="R57" s="1"/>
      <c r="S57" s="1"/>
      <c r="T57" s="1"/>
      <c r="U57" s="1"/>
      <c r="V57" s="1"/>
      <c r="W57" s="9"/>
      <c r="X57" s="9"/>
    </row>
    <row r="58" spans="1:24" x14ac:dyDescent="0.2">
      <c r="A58" s="1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9"/>
      <c r="P58" s="9"/>
      <c r="Q58" s="9"/>
      <c r="R58" s="1"/>
      <c r="S58" s="1"/>
      <c r="T58" s="1"/>
      <c r="U58" s="1"/>
      <c r="V58" s="1"/>
      <c r="W58" s="9"/>
      <c r="X58" s="9"/>
    </row>
    <row r="59" spans="1:24" x14ac:dyDescent="0.2">
      <c r="A59" s="125" t="s">
        <v>91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9"/>
      <c r="X59" s="9"/>
    </row>
    <row r="60" spans="1:24" x14ac:dyDescent="0.2">
      <c r="A60" s="108" t="s">
        <v>87</v>
      </c>
      <c r="B60" s="7" t="s">
        <v>57</v>
      </c>
      <c r="C60" s="7" t="s">
        <v>58</v>
      </c>
      <c r="D60" s="7" t="s">
        <v>59</v>
      </c>
      <c r="E60" s="7" t="s">
        <v>68</v>
      </c>
      <c r="F60" s="7" t="s">
        <v>61</v>
      </c>
      <c r="G60" s="7" t="s">
        <v>3</v>
      </c>
      <c r="H60" s="7" t="s">
        <v>4</v>
      </c>
      <c r="I60" s="7" t="s">
        <v>9</v>
      </c>
      <c r="J60" s="7" t="s">
        <v>10</v>
      </c>
      <c r="K60" s="7" t="s">
        <v>11</v>
      </c>
      <c r="L60" s="7" t="s">
        <v>62</v>
      </c>
      <c r="M60" s="7" t="s">
        <v>63</v>
      </c>
      <c r="N60" s="7" t="s">
        <v>64</v>
      </c>
      <c r="O60" s="7" t="s">
        <v>65</v>
      </c>
      <c r="P60" s="7" t="s">
        <v>2</v>
      </c>
      <c r="Q60" s="7" t="s">
        <v>93</v>
      </c>
      <c r="R60" s="7"/>
      <c r="S60" s="1"/>
      <c r="T60" s="1"/>
      <c r="U60" s="1"/>
      <c r="V60" s="1"/>
      <c r="W60" s="9"/>
      <c r="X60" s="9"/>
    </row>
    <row r="61" spans="1:24" x14ac:dyDescent="0.2">
      <c r="A61" s="64" t="s">
        <v>109</v>
      </c>
      <c r="B61" s="38">
        <v>1</v>
      </c>
      <c r="C61" s="38"/>
      <c r="D61" s="38"/>
      <c r="E61" s="44">
        <v>1</v>
      </c>
      <c r="F61" s="16">
        <v>1</v>
      </c>
      <c r="G61" s="38">
        <v>0</v>
      </c>
      <c r="H61" s="38">
        <v>0</v>
      </c>
      <c r="I61" s="38">
        <v>2</v>
      </c>
      <c r="J61" s="38">
        <v>0</v>
      </c>
      <c r="K61" s="38"/>
      <c r="L61" s="38"/>
      <c r="M61" s="38">
        <v>0</v>
      </c>
      <c r="N61" s="38"/>
      <c r="O61" s="39"/>
      <c r="P61" s="38">
        <v>3</v>
      </c>
      <c r="Q61" s="38">
        <v>15</v>
      </c>
      <c r="R61" s="38"/>
      <c r="S61" s="1"/>
      <c r="T61" s="1"/>
      <c r="U61" s="1"/>
      <c r="V61" s="1"/>
      <c r="W61" s="9"/>
      <c r="X61" s="9"/>
    </row>
    <row r="62" spans="1:24" x14ac:dyDescent="0.2">
      <c r="A62" s="64" t="s">
        <v>118</v>
      </c>
      <c r="B62" s="1">
        <v>1</v>
      </c>
      <c r="C62" s="1"/>
      <c r="D62" s="1"/>
      <c r="E62" s="75"/>
      <c r="F62" s="1">
        <v>1</v>
      </c>
      <c r="G62" s="1">
        <v>0</v>
      </c>
      <c r="H62" s="1">
        <v>1</v>
      </c>
      <c r="I62" s="1">
        <v>3</v>
      </c>
      <c r="J62" s="1"/>
      <c r="K62" s="1"/>
      <c r="L62" s="1"/>
      <c r="M62" s="1"/>
      <c r="N62" s="36"/>
      <c r="O62" s="1"/>
      <c r="P62" s="10">
        <v>4</v>
      </c>
      <c r="Q62" s="10">
        <v>17</v>
      </c>
      <c r="R62" s="5"/>
      <c r="S62" s="1"/>
      <c r="T62" s="1"/>
      <c r="U62" s="1"/>
      <c r="V62" s="1"/>
      <c r="W62" s="9"/>
      <c r="X62" s="9"/>
    </row>
    <row r="63" spans="1:24" x14ac:dyDescent="0.2">
      <c r="A63" s="66" t="s">
        <v>124</v>
      </c>
      <c r="B63" s="1">
        <v>1</v>
      </c>
      <c r="C63" s="1"/>
      <c r="D63" s="1"/>
      <c r="E63" s="75"/>
      <c r="F63" s="36">
        <v>0.33</v>
      </c>
      <c r="G63" s="1">
        <v>3</v>
      </c>
      <c r="H63" s="1">
        <v>1</v>
      </c>
      <c r="I63" s="1"/>
      <c r="J63" s="1">
        <v>2</v>
      </c>
      <c r="K63" s="1"/>
      <c r="L63" s="1"/>
      <c r="M63" s="1">
        <v>3</v>
      </c>
      <c r="N63" s="1"/>
      <c r="O63" s="1"/>
      <c r="P63" s="10">
        <v>4</v>
      </c>
      <c r="Q63" s="10">
        <v>15</v>
      </c>
      <c r="R63" s="5"/>
      <c r="S63" s="1"/>
      <c r="T63" s="1"/>
      <c r="U63" s="1"/>
      <c r="V63" s="1"/>
      <c r="W63" s="9"/>
      <c r="X63" s="9"/>
    </row>
    <row r="64" spans="1:24" x14ac:dyDescent="0.2">
      <c r="A64" s="83" t="s">
        <v>134</v>
      </c>
      <c r="B64" s="1">
        <v>1</v>
      </c>
      <c r="C64" s="1"/>
      <c r="D64" s="1"/>
      <c r="E64" s="75">
        <v>1</v>
      </c>
      <c r="F64" s="36">
        <v>1</v>
      </c>
      <c r="G64" s="1">
        <v>1</v>
      </c>
      <c r="H64" s="1">
        <v>2</v>
      </c>
      <c r="I64" s="1"/>
      <c r="J64" s="1"/>
      <c r="K64" s="1"/>
      <c r="L64" s="1"/>
      <c r="M64" s="1">
        <v>1</v>
      </c>
      <c r="N64" s="1"/>
      <c r="O64" s="1"/>
      <c r="P64" s="10">
        <v>4</v>
      </c>
      <c r="Q64" s="10">
        <v>17</v>
      </c>
      <c r="R64" s="5"/>
      <c r="S64" s="1"/>
      <c r="T64" s="1"/>
      <c r="U64" s="1"/>
      <c r="V64" s="1"/>
      <c r="W64" s="9"/>
      <c r="X64" s="9"/>
    </row>
    <row r="65" spans="1:24" x14ac:dyDescent="0.2">
      <c r="A65" s="65"/>
      <c r="B65" s="1"/>
      <c r="C65" s="1"/>
      <c r="D65" s="1"/>
      <c r="E65" s="75"/>
      <c r="F65" s="1"/>
      <c r="G65" s="1"/>
      <c r="H65" s="1"/>
      <c r="I65" s="1"/>
      <c r="J65" s="1"/>
      <c r="K65" s="1"/>
      <c r="L65" s="1"/>
      <c r="M65" s="1"/>
      <c r="N65" s="1"/>
      <c r="O65" s="1"/>
      <c r="P65" s="10"/>
      <c r="Q65" s="10"/>
      <c r="R65" s="5"/>
      <c r="S65" s="1"/>
      <c r="T65" s="1"/>
      <c r="U65" s="1"/>
      <c r="V65" s="1"/>
      <c r="W65" s="9"/>
      <c r="X65" s="9"/>
    </row>
    <row r="66" spans="1:24" x14ac:dyDescent="0.2">
      <c r="A66" s="65"/>
      <c r="B66" s="1"/>
      <c r="C66" s="1"/>
      <c r="D66" s="1"/>
      <c r="E66" s="75"/>
      <c r="F66" s="1"/>
      <c r="G66" s="1"/>
      <c r="H66" s="1"/>
      <c r="I66" s="1"/>
      <c r="J66" s="1"/>
      <c r="K66" s="1"/>
      <c r="L66" s="1"/>
      <c r="M66" s="1"/>
      <c r="N66" s="1"/>
      <c r="O66" s="1"/>
      <c r="P66" s="10"/>
      <c r="Q66" s="10"/>
      <c r="R66" s="5"/>
      <c r="S66" s="1"/>
      <c r="T66" s="1"/>
      <c r="U66" s="1"/>
      <c r="V66" s="1"/>
      <c r="W66" s="9"/>
      <c r="X66" s="9"/>
    </row>
    <row r="67" spans="1:24" x14ac:dyDescent="0.2">
      <c r="A67" s="65"/>
      <c r="B67" s="1"/>
      <c r="C67" s="1"/>
      <c r="D67" s="1"/>
      <c r="E67" s="75"/>
      <c r="F67" s="1"/>
      <c r="G67" s="1"/>
      <c r="H67" s="1"/>
      <c r="I67" s="1"/>
      <c r="J67" s="1"/>
      <c r="K67" s="1"/>
      <c r="L67" s="1"/>
      <c r="M67" s="1"/>
      <c r="N67" s="1"/>
      <c r="O67" s="1"/>
      <c r="P67" s="10"/>
      <c r="Q67" s="10"/>
      <c r="R67" s="5"/>
      <c r="S67" s="1"/>
      <c r="T67" s="1"/>
      <c r="U67" s="1"/>
      <c r="V67" s="1"/>
      <c r="W67" s="9"/>
      <c r="X67" s="9"/>
    </row>
    <row r="68" spans="1:24" x14ac:dyDescent="0.2">
      <c r="A68" s="116"/>
      <c r="B68" s="1"/>
      <c r="C68" s="1"/>
      <c r="D68" s="1"/>
      <c r="E68" s="75"/>
      <c r="F68" s="1"/>
      <c r="G68" s="1"/>
      <c r="H68" s="1"/>
      <c r="I68" s="1"/>
      <c r="J68" s="1"/>
      <c r="K68" s="1"/>
      <c r="L68" s="1"/>
      <c r="M68" s="1"/>
      <c r="N68" s="1"/>
      <c r="O68" s="1"/>
      <c r="P68" s="10"/>
      <c r="Q68" s="10"/>
      <c r="R68" s="5"/>
      <c r="S68" s="1"/>
      <c r="T68" s="1"/>
      <c r="U68" s="1"/>
      <c r="V68" s="1"/>
      <c r="W68" s="9"/>
      <c r="X68" s="9"/>
    </row>
    <row r="69" spans="1:24" x14ac:dyDescent="0.2">
      <c r="A69" s="121"/>
      <c r="B69" s="41"/>
      <c r="C69" s="41"/>
      <c r="D69" s="41"/>
      <c r="E69" s="76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77"/>
      <c r="S69" s="1"/>
      <c r="T69" s="1"/>
      <c r="U69" s="1"/>
      <c r="V69" s="1"/>
      <c r="W69" s="9"/>
      <c r="X69" s="9"/>
    </row>
    <row r="70" spans="1:24" x14ac:dyDescent="0.2">
      <c r="A70" s="123" t="s">
        <v>38</v>
      </c>
      <c r="B70" s="38">
        <f t="shared" ref="B70:M70" si="4">SUM(B61:B69)</f>
        <v>4</v>
      </c>
      <c r="C70" s="38">
        <f t="shared" si="4"/>
        <v>0</v>
      </c>
      <c r="D70" s="38">
        <f t="shared" si="4"/>
        <v>0</v>
      </c>
      <c r="E70" s="38">
        <f t="shared" si="4"/>
        <v>2</v>
      </c>
      <c r="F70" s="39">
        <f t="shared" si="4"/>
        <v>3.33</v>
      </c>
      <c r="G70" s="38">
        <f t="shared" si="4"/>
        <v>4</v>
      </c>
      <c r="H70" s="38">
        <f t="shared" si="4"/>
        <v>4</v>
      </c>
      <c r="I70" s="38">
        <f t="shared" si="4"/>
        <v>5</v>
      </c>
      <c r="J70" s="38">
        <f t="shared" si="4"/>
        <v>2</v>
      </c>
      <c r="K70" s="38">
        <f t="shared" si="4"/>
        <v>0</v>
      </c>
      <c r="L70" s="38">
        <f t="shared" si="4"/>
        <v>0</v>
      </c>
      <c r="M70" s="38">
        <f t="shared" si="4"/>
        <v>4</v>
      </c>
      <c r="N70" s="39">
        <f>(M70*7)/F70</f>
        <v>8.408408408408409</v>
      </c>
      <c r="O70" s="39">
        <f>SUM(H70+J70+K70)/F70</f>
        <v>1.8018018018018018</v>
      </c>
      <c r="P70" s="38">
        <f t="shared" ref="P70" si="5">SUM(P61:P69)</f>
        <v>15</v>
      </c>
      <c r="Q70" s="38">
        <f>SUM(Q61:Q69)</f>
        <v>64</v>
      </c>
      <c r="R70" s="74"/>
      <c r="S70" s="1"/>
      <c r="T70" s="1"/>
      <c r="U70" s="1"/>
      <c r="V70" s="1"/>
      <c r="W70" s="9"/>
      <c r="X70" s="9"/>
    </row>
  </sheetData>
  <mergeCells count="1">
    <mergeCell ref="A2:W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DE6A5-DF1E-FC43-AD1D-BD34728BD75F}">
  <dimension ref="A2:X68"/>
  <sheetViews>
    <sheetView topLeftCell="A26" workbookViewId="0">
      <selection activeCell="B38" sqref="B38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3" width="2.6640625" bestFit="1" customWidth="1"/>
    <col min="4" max="4" width="2.33203125" bestFit="1" customWidth="1"/>
    <col min="5" max="5" width="3.1640625" bestFit="1" customWidth="1"/>
    <col min="6" max="6" width="5.832031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.6640625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6.5" bestFit="1" customWidth="1"/>
    <col min="24" max="24" width="5.5" bestFit="1" customWidth="1"/>
  </cols>
  <sheetData>
    <row r="2" spans="1:24" x14ac:dyDescent="0.2">
      <c r="A2" s="62" t="s">
        <v>31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1"/>
      <c r="T2" s="63"/>
      <c r="U2" s="1"/>
      <c r="V2" s="1"/>
      <c r="W2" s="68"/>
      <c r="X2" s="68"/>
    </row>
    <row r="3" spans="1:24" x14ac:dyDescent="0.2">
      <c r="A3" s="68"/>
      <c r="B3" s="5"/>
      <c r="C3" s="68"/>
      <c r="D3" s="68"/>
      <c r="E3" s="68"/>
      <c r="F3" s="68"/>
      <c r="G3" s="68"/>
      <c r="H3" s="68"/>
      <c r="I3" s="5"/>
      <c r="J3" s="5"/>
      <c r="K3" s="5"/>
      <c r="L3" s="68"/>
      <c r="M3" s="68"/>
      <c r="N3" s="5"/>
      <c r="O3" s="68"/>
      <c r="P3" s="68"/>
      <c r="Q3" s="68"/>
      <c r="R3" s="5"/>
      <c r="S3" s="5"/>
      <c r="T3" s="5"/>
      <c r="U3" s="1"/>
      <c r="V3" s="1"/>
      <c r="W3" s="68"/>
      <c r="X3" s="68"/>
    </row>
    <row r="4" spans="1:24" x14ac:dyDescent="0.2">
      <c r="A4" s="7" t="s">
        <v>87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88</v>
      </c>
      <c r="O4" s="7" t="s">
        <v>15</v>
      </c>
      <c r="P4" s="8" t="s">
        <v>89</v>
      </c>
      <c r="Q4" s="7" t="s">
        <v>90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8" t="s">
        <v>23</v>
      </c>
      <c r="X4" s="7" t="s">
        <v>24</v>
      </c>
    </row>
    <row r="5" spans="1:24" x14ac:dyDescent="0.2">
      <c r="A5" s="65" t="s">
        <v>111</v>
      </c>
      <c r="B5" s="74">
        <v>0</v>
      </c>
      <c r="C5" s="114">
        <v>0</v>
      </c>
      <c r="D5" s="114">
        <v>0</v>
      </c>
      <c r="E5" s="114"/>
      <c r="F5" s="114"/>
      <c r="G5" s="114"/>
      <c r="H5" s="114"/>
      <c r="I5" s="74"/>
      <c r="J5" s="74">
        <v>1</v>
      </c>
      <c r="K5" s="74"/>
      <c r="L5" s="114"/>
      <c r="M5" s="114"/>
      <c r="N5" s="74"/>
      <c r="O5" s="114"/>
      <c r="P5" s="114"/>
      <c r="Q5" s="114"/>
      <c r="R5" s="74"/>
      <c r="S5" s="74"/>
      <c r="T5" s="74"/>
      <c r="U5" s="74"/>
      <c r="V5" s="74"/>
      <c r="W5" s="114"/>
      <c r="X5" s="114"/>
    </row>
    <row r="6" spans="1:24" x14ac:dyDescent="0.2">
      <c r="A6" s="64" t="s">
        <v>117</v>
      </c>
      <c r="B6" s="5"/>
      <c r="C6" s="68"/>
      <c r="D6" s="68"/>
      <c r="E6" s="68"/>
      <c r="F6" s="68"/>
      <c r="G6" s="68"/>
      <c r="H6" s="68"/>
      <c r="I6" s="5"/>
      <c r="J6" s="5"/>
      <c r="K6" s="5"/>
      <c r="L6" s="68"/>
      <c r="M6" s="68"/>
      <c r="N6" s="5"/>
      <c r="O6" s="68"/>
      <c r="P6" s="68"/>
      <c r="Q6" s="68"/>
      <c r="R6" s="5"/>
      <c r="S6" s="5"/>
      <c r="T6" s="5"/>
      <c r="U6" s="5">
        <v>4</v>
      </c>
      <c r="V6" s="5"/>
      <c r="W6" s="68"/>
      <c r="X6" s="68"/>
    </row>
    <row r="7" spans="1:24" x14ac:dyDescent="0.2">
      <c r="A7" s="64" t="s">
        <v>118</v>
      </c>
      <c r="B7" s="5">
        <v>2</v>
      </c>
      <c r="C7" s="68">
        <v>0</v>
      </c>
      <c r="D7" s="68">
        <v>0</v>
      </c>
      <c r="E7" s="68"/>
      <c r="F7" s="68"/>
      <c r="G7" s="68"/>
      <c r="H7" s="68">
        <v>1</v>
      </c>
      <c r="I7" s="5">
        <v>1</v>
      </c>
      <c r="J7" s="5"/>
      <c r="K7" s="5"/>
      <c r="L7" s="68"/>
      <c r="M7" s="68"/>
      <c r="N7" s="5"/>
      <c r="O7" s="68"/>
      <c r="P7" s="68"/>
      <c r="Q7" s="68"/>
      <c r="R7" s="5"/>
      <c r="S7" s="5"/>
      <c r="T7" s="5"/>
      <c r="U7" s="5"/>
      <c r="V7" s="5"/>
      <c r="W7" s="68"/>
      <c r="X7" s="68"/>
    </row>
    <row r="8" spans="1:24" x14ac:dyDescent="0.2">
      <c r="A8" s="64" t="s">
        <v>122</v>
      </c>
      <c r="B8" s="5">
        <v>1</v>
      </c>
      <c r="C8" s="68">
        <v>0</v>
      </c>
      <c r="D8" s="68">
        <v>0</v>
      </c>
      <c r="E8" s="68"/>
      <c r="F8" s="68"/>
      <c r="G8" s="68"/>
      <c r="H8" s="68"/>
      <c r="I8" s="5"/>
      <c r="J8" s="5"/>
      <c r="K8" s="5"/>
      <c r="L8" s="68">
        <v>1</v>
      </c>
      <c r="M8" s="68"/>
      <c r="N8" s="5"/>
      <c r="O8" s="68"/>
      <c r="P8" s="68"/>
      <c r="Q8" s="68"/>
      <c r="R8" s="5"/>
      <c r="S8" s="5"/>
      <c r="T8" s="5"/>
      <c r="U8" s="5">
        <v>1</v>
      </c>
      <c r="V8" s="5"/>
      <c r="W8" s="68"/>
      <c r="X8" s="68"/>
    </row>
    <row r="9" spans="1:24" x14ac:dyDescent="0.2">
      <c r="A9" s="65" t="s">
        <v>126</v>
      </c>
      <c r="B9" s="1">
        <v>1</v>
      </c>
      <c r="C9" s="1">
        <v>0</v>
      </c>
      <c r="D9" s="1">
        <v>1</v>
      </c>
      <c r="E9" s="1"/>
      <c r="F9" s="1"/>
      <c r="G9" s="1"/>
      <c r="H9" s="1">
        <v>1</v>
      </c>
      <c r="I9" s="1"/>
      <c r="J9" s="1"/>
      <c r="K9" s="1"/>
      <c r="L9" s="1"/>
      <c r="M9" s="1"/>
      <c r="N9" s="1"/>
      <c r="O9" s="9"/>
      <c r="P9" s="9"/>
      <c r="Q9" s="9"/>
      <c r="R9" s="1"/>
      <c r="S9" s="5"/>
      <c r="T9" s="1"/>
      <c r="U9" s="1"/>
      <c r="V9" s="1"/>
      <c r="W9" s="1"/>
      <c r="X9" s="68"/>
    </row>
    <row r="10" spans="1:24" x14ac:dyDescent="0.2">
      <c r="A10" s="64" t="s">
        <v>130</v>
      </c>
      <c r="B10" s="1">
        <v>1</v>
      </c>
      <c r="C10" s="1">
        <v>0</v>
      </c>
      <c r="D10" s="1">
        <v>0</v>
      </c>
      <c r="E10" s="1"/>
      <c r="F10" s="1"/>
      <c r="G10" s="1"/>
      <c r="H10" s="1"/>
      <c r="I10" s="1"/>
      <c r="J10" s="1"/>
      <c r="K10" s="1">
        <v>1</v>
      </c>
      <c r="L10" s="1"/>
      <c r="M10" s="1"/>
      <c r="N10" s="1"/>
      <c r="O10" s="9"/>
      <c r="P10" s="9"/>
      <c r="Q10" s="9"/>
      <c r="R10" s="1"/>
      <c r="S10" s="1"/>
      <c r="T10" s="1"/>
      <c r="U10" s="1"/>
      <c r="V10" s="1">
        <v>2</v>
      </c>
      <c r="W10" s="1"/>
      <c r="X10" s="68"/>
    </row>
    <row r="11" spans="1:24" x14ac:dyDescent="0.2">
      <c r="A11" s="67" t="s">
        <v>139</v>
      </c>
      <c r="B11" s="1">
        <v>0</v>
      </c>
      <c r="C11" s="1">
        <v>1</v>
      </c>
      <c r="D11" s="1">
        <v>0</v>
      </c>
      <c r="E11" s="1"/>
      <c r="F11" s="1"/>
      <c r="G11" s="1"/>
      <c r="H11" s="1"/>
      <c r="I11" s="1"/>
      <c r="J11" s="1">
        <v>1</v>
      </c>
      <c r="K11" s="1"/>
      <c r="L11" s="1"/>
      <c r="M11" s="1"/>
      <c r="N11" s="1"/>
      <c r="O11" s="9"/>
      <c r="P11" s="9"/>
      <c r="Q11" s="9"/>
      <c r="R11" s="1"/>
      <c r="S11" s="1"/>
      <c r="T11" s="1"/>
      <c r="U11" s="1"/>
      <c r="V11" s="1"/>
      <c r="W11" s="1"/>
      <c r="X11" s="68"/>
    </row>
    <row r="12" spans="1:24" x14ac:dyDescent="0.2">
      <c r="A12" s="85" t="s">
        <v>143</v>
      </c>
      <c r="B12" s="1">
        <v>1</v>
      </c>
      <c r="C12" s="1">
        <v>0</v>
      </c>
      <c r="D12" s="1">
        <v>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9"/>
      <c r="P12" s="9"/>
      <c r="Q12" s="9"/>
      <c r="R12" s="1"/>
      <c r="S12" s="1"/>
      <c r="T12" s="1"/>
      <c r="U12" s="1"/>
      <c r="V12" s="1"/>
      <c r="W12" s="1"/>
      <c r="X12" s="68"/>
    </row>
    <row r="13" spans="1:24" x14ac:dyDescent="0.2">
      <c r="A13" s="66" t="s">
        <v>145</v>
      </c>
      <c r="B13" s="1">
        <v>3</v>
      </c>
      <c r="C13" s="1">
        <v>0</v>
      </c>
      <c r="D13" s="1">
        <v>1</v>
      </c>
      <c r="E13" s="1"/>
      <c r="F13" s="1"/>
      <c r="G13" s="1"/>
      <c r="H13" s="1"/>
      <c r="I13" s="1">
        <v>1</v>
      </c>
      <c r="J13" s="1"/>
      <c r="K13" s="1"/>
      <c r="L13" s="1"/>
      <c r="M13" s="1"/>
      <c r="N13" s="1"/>
      <c r="O13" s="9"/>
      <c r="P13" s="9"/>
      <c r="Q13" s="9"/>
      <c r="R13" s="1"/>
      <c r="S13" s="1"/>
      <c r="T13" s="1">
        <v>1</v>
      </c>
      <c r="U13" s="1">
        <v>1</v>
      </c>
      <c r="V13" s="1">
        <v>1</v>
      </c>
      <c r="W13" s="1"/>
      <c r="X13" s="68"/>
    </row>
    <row r="14" spans="1:24" x14ac:dyDescent="0.2">
      <c r="A14" s="69" t="s">
        <v>155</v>
      </c>
      <c r="B14" s="1">
        <v>1</v>
      </c>
      <c r="C14" s="1">
        <v>0</v>
      </c>
      <c r="D14" s="1"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9"/>
      <c r="P14" s="9"/>
      <c r="Q14" s="9"/>
      <c r="R14" s="1"/>
      <c r="S14" s="1"/>
      <c r="T14" s="1"/>
      <c r="U14" s="1"/>
      <c r="V14" s="1"/>
      <c r="W14" s="1"/>
      <c r="X14" s="68"/>
    </row>
    <row r="15" spans="1:24" x14ac:dyDescent="0.2">
      <c r="A15" s="69" t="s">
        <v>160</v>
      </c>
      <c r="B15" s="1">
        <v>2</v>
      </c>
      <c r="C15" s="1">
        <v>0</v>
      </c>
      <c r="D15" s="1">
        <v>0</v>
      </c>
      <c r="E15" s="1"/>
      <c r="F15" s="1"/>
      <c r="G15" s="1"/>
      <c r="H15" s="1"/>
      <c r="I15" s="1">
        <v>1</v>
      </c>
      <c r="J15" s="1"/>
      <c r="K15" s="1"/>
      <c r="L15" s="1"/>
      <c r="M15" s="1"/>
      <c r="N15" s="1"/>
      <c r="O15" s="9"/>
      <c r="P15" s="9"/>
      <c r="Q15" s="9"/>
      <c r="R15" s="1"/>
      <c r="S15" s="1"/>
      <c r="T15" s="1"/>
      <c r="U15" s="1"/>
      <c r="V15" s="1"/>
      <c r="W15" s="1"/>
      <c r="X15" s="68"/>
    </row>
    <row r="16" spans="1:24" x14ac:dyDescent="0.2">
      <c r="A16" s="64" t="s">
        <v>166</v>
      </c>
      <c r="B16" s="1">
        <v>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9"/>
      <c r="P16" s="9"/>
      <c r="Q16" s="9"/>
      <c r="R16" s="1"/>
      <c r="S16" s="1"/>
      <c r="T16" s="1"/>
      <c r="U16" s="1"/>
      <c r="V16" s="1"/>
      <c r="W16" s="1"/>
      <c r="X16" s="68"/>
    </row>
    <row r="17" spans="1:24" x14ac:dyDescent="0.2">
      <c r="A17" s="64" t="s">
        <v>169</v>
      </c>
      <c r="B17" s="1">
        <v>2</v>
      </c>
      <c r="C17" s="1">
        <v>0</v>
      </c>
      <c r="D17" s="1">
        <v>0</v>
      </c>
      <c r="E17" s="1"/>
      <c r="F17" s="1"/>
      <c r="G17" s="1"/>
      <c r="H17" s="1"/>
      <c r="I17" s="1">
        <v>1</v>
      </c>
      <c r="J17" s="1"/>
      <c r="K17" s="1"/>
      <c r="L17" s="1"/>
      <c r="M17" s="1"/>
      <c r="N17" s="1"/>
      <c r="O17" s="9"/>
      <c r="P17" s="9"/>
      <c r="Q17" s="9"/>
      <c r="R17" s="1"/>
      <c r="S17" s="1"/>
      <c r="T17" s="1"/>
      <c r="U17" s="1"/>
      <c r="V17" s="1"/>
      <c r="W17" s="1"/>
      <c r="X17" s="68"/>
    </row>
    <row r="18" spans="1:24" x14ac:dyDescent="0.2">
      <c r="A18" s="6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9"/>
      <c r="P18" s="9"/>
      <c r="Q18" s="9"/>
      <c r="R18" s="1"/>
      <c r="S18" s="1"/>
      <c r="T18" s="1"/>
      <c r="U18" s="1"/>
      <c r="V18" s="1"/>
      <c r="W18" s="1"/>
      <c r="X18" s="68"/>
    </row>
    <row r="19" spans="1:24" x14ac:dyDescent="0.2">
      <c r="A19" s="6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9"/>
      <c r="P19" s="9"/>
      <c r="Q19" s="9"/>
      <c r="R19" s="1"/>
      <c r="S19" s="1"/>
      <c r="T19" s="1"/>
      <c r="U19" s="1"/>
      <c r="V19" s="1"/>
      <c r="W19" s="1"/>
      <c r="X19" s="68"/>
    </row>
    <row r="20" spans="1:24" x14ac:dyDescent="0.2">
      <c r="A20" s="6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9"/>
      <c r="P20" s="9"/>
      <c r="Q20" s="9"/>
      <c r="R20" s="1"/>
      <c r="S20" s="1"/>
      <c r="T20" s="1"/>
      <c r="U20" s="1"/>
      <c r="V20" s="1"/>
      <c r="W20" s="1"/>
      <c r="X20" s="68"/>
    </row>
    <row r="21" spans="1:24" x14ac:dyDescent="0.2">
      <c r="A21" s="14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9"/>
      <c r="P21" s="9"/>
      <c r="Q21" s="9"/>
      <c r="R21" s="1"/>
      <c r="S21" s="1"/>
      <c r="T21" s="1"/>
      <c r="U21" s="1"/>
      <c r="V21" s="1"/>
      <c r="W21" s="1"/>
      <c r="X21" s="68"/>
    </row>
    <row r="22" spans="1:24" x14ac:dyDescent="0.2">
      <c r="A22" s="69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2"/>
      <c r="Q22" s="12"/>
      <c r="R22" s="13"/>
      <c r="S22" s="13"/>
      <c r="T22" s="13"/>
      <c r="U22" s="13"/>
      <c r="V22" s="13"/>
      <c r="W22" s="13"/>
      <c r="X22" s="71"/>
    </row>
    <row r="23" spans="1:24" x14ac:dyDescent="0.2">
      <c r="A23" s="6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2"/>
      <c r="Q23" s="12"/>
      <c r="R23" s="13"/>
      <c r="S23" s="13"/>
      <c r="T23" s="13"/>
      <c r="U23" s="13"/>
      <c r="V23" s="13"/>
      <c r="W23" s="13"/>
      <c r="X23" s="71"/>
    </row>
    <row r="24" spans="1:24" x14ac:dyDescent="0.2">
      <c r="A24" s="146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/>
      <c r="P24" s="12"/>
      <c r="Q24" s="12"/>
      <c r="R24" s="13"/>
      <c r="S24" s="13"/>
      <c r="T24" s="13"/>
      <c r="U24" s="13"/>
      <c r="V24" s="13"/>
      <c r="W24" s="13"/>
      <c r="X24" s="71"/>
    </row>
    <row r="25" spans="1:24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15"/>
      <c r="P25" s="15"/>
      <c r="Q25" s="15"/>
      <c r="R25" s="41"/>
      <c r="S25" s="41"/>
      <c r="T25" s="41"/>
      <c r="U25" s="41"/>
      <c r="V25" s="41"/>
      <c r="W25" s="41"/>
      <c r="X25" s="122"/>
    </row>
    <row r="26" spans="1:24" x14ac:dyDescent="0.2">
      <c r="A26" s="16" t="s">
        <v>38</v>
      </c>
      <c r="B26" s="16">
        <f t="shared" ref="B26:N26" si="0">SUM(B5:B25)</f>
        <v>15</v>
      </c>
      <c r="C26" s="16">
        <f t="shared" si="0"/>
        <v>1</v>
      </c>
      <c r="D26" s="16">
        <f t="shared" si="0"/>
        <v>2</v>
      </c>
      <c r="E26" s="16">
        <f t="shared" si="0"/>
        <v>0</v>
      </c>
      <c r="F26" s="16">
        <f t="shared" si="0"/>
        <v>0</v>
      </c>
      <c r="G26" s="16">
        <f t="shared" si="0"/>
        <v>0</v>
      </c>
      <c r="H26" s="16">
        <f t="shared" si="0"/>
        <v>2</v>
      </c>
      <c r="I26" s="16">
        <f t="shared" si="0"/>
        <v>4</v>
      </c>
      <c r="J26" s="16">
        <f t="shared" si="0"/>
        <v>2</v>
      </c>
      <c r="K26" s="16">
        <f t="shared" si="0"/>
        <v>1</v>
      </c>
      <c r="L26" s="16">
        <f t="shared" si="0"/>
        <v>1</v>
      </c>
      <c r="M26" s="16">
        <f t="shared" si="0"/>
        <v>0</v>
      </c>
      <c r="N26" s="16">
        <f t="shared" si="0"/>
        <v>0</v>
      </c>
      <c r="O26" s="17">
        <f>(D26+J26+K26+N26)/(B26+J26+K26+M26)</f>
        <v>0.27777777777777779</v>
      </c>
      <c r="P26" s="17">
        <f>($D26+$E26+($F26*2)+(G26*3))/$B26</f>
        <v>0.13333333333333333</v>
      </c>
      <c r="Q26" s="17">
        <f>D26/B26</f>
        <v>0.13333333333333333</v>
      </c>
      <c r="R26" s="16">
        <f>SUM(R5:R25)</f>
        <v>0</v>
      </c>
      <c r="S26" s="16">
        <f>SUM(S5:S25)</f>
        <v>0</v>
      </c>
      <c r="T26" s="16">
        <f>SUM(T5:T25)</f>
        <v>1</v>
      </c>
      <c r="U26" s="16">
        <f>SUM(U5:U25)</f>
        <v>6</v>
      </c>
      <c r="V26" s="16">
        <f>SUM(V5:V25)</f>
        <v>3</v>
      </c>
      <c r="W26" s="17">
        <f>(U26+V26)/(T26+U26+V26)</f>
        <v>0.9</v>
      </c>
      <c r="X26" s="17">
        <f>(D26-G26)/(B26-I26-G26+M26)</f>
        <v>0.18181818181818182</v>
      </c>
    </row>
    <row r="27" spans="1:24" x14ac:dyDescent="0.2">
      <c r="A27" s="59"/>
      <c r="B27" s="60"/>
      <c r="C27" s="59"/>
      <c r="D27" s="59"/>
      <c r="E27" s="59"/>
      <c r="F27" s="59"/>
      <c r="G27" s="59"/>
      <c r="H27" s="59"/>
      <c r="I27" s="60"/>
      <c r="J27" s="60"/>
      <c r="K27" s="60"/>
      <c r="L27" s="59"/>
      <c r="M27" s="59"/>
      <c r="N27" s="60"/>
      <c r="O27" s="59"/>
      <c r="P27" s="59"/>
      <c r="Q27" s="59"/>
      <c r="R27" s="60"/>
      <c r="S27" s="60"/>
      <c r="T27" s="60"/>
      <c r="U27" s="60"/>
      <c r="V27" s="60"/>
      <c r="W27" s="59"/>
      <c r="X27" s="59"/>
    </row>
    <row r="28" spans="1:24" x14ac:dyDescent="0.2">
      <c r="A28" s="59" t="s">
        <v>35</v>
      </c>
      <c r="B28" s="60"/>
      <c r="C28" s="59"/>
      <c r="D28" s="59"/>
      <c r="E28" s="59"/>
      <c r="F28" s="59"/>
      <c r="G28" s="59"/>
      <c r="H28" s="59"/>
      <c r="I28" s="60"/>
      <c r="J28" s="60"/>
      <c r="K28" s="60"/>
      <c r="L28" s="59"/>
      <c r="M28" s="59"/>
      <c r="N28" s="60"/>
      <c r="O28" s="59"/>
      <c r="P28" s="59"/>
      <c r="Q28" s="59"/>
      <c r="R28" s="60"/>
      <c r="S28" s="60"/>
      <c r="T28" s="60"/>
      <c r="U28" s="60"/>
      <c r="V28" s="60"/>
      <c r="W28" s="59"/>
      <c r="X28" s="59"/>
    </row>
    <row r="29" spans="1:24" x14ac:dyDescent="0.2">
      <c r="A29" s="125" t="s">
        <v>91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60"/>
      <c r="S29" s="60"/>
      <c r="T29" s="60"/>
      <c r="U29" s="60"/>
      <c r="V29" s="60"/>
      <c r="W29" s="59"/>
      <c r="X29" s="59"/>
    </row>
    <row r="30" spans="1:24" x14ac:dyDescent="0.2">
      <c r="A30" s="108" t="s">
        <v>87</v>
      </c>
      <c r="B30" s="7" t="s">
        <v>57</v>
      </c>
      <c r="C30" s="7" t="s">
        <v>58</v>
      </c>
      <c r="D30" s="7" t="s">
        <v>59</v>
      </c>
      <c r="E30" s="7" t="s">
        <v>68</v>
      </c>
      <c r="F30" s="7" t="s">
        <v>61</v>
      </c>
      <c r="G30" s="7" t="s">
        <v>3</v>
      </c>
      <c r="H30" s="7" t="s">
        <v>4</v>
      </c>
      <c r="I30" s="7" t="s">
        <v>9</v>
      </c>
      <c r="J30" s="7" t="s">
        <v>10</v>
      </c>
      <c r="K30" s="7" t="s">
        <v>11</v>
      </c>
      <c r="L30" s="7" t="s">
        <v>62</v>
      </c>
      <c r="M30" s="7" t="s">
        <v>63</v>
      </c>
      <c r="N30" s="7" t="s">
        <v>64</v>
      </c>
      <c r="O30" s="7" t="s">
        <v>65</v>
      </c>
      <c r="P30" s="7" t="s">
        <v>2</v>
      </c>
      <c r="Q30" s="7" t="s">
        <v>93</v>
      </c>
      <c r="R30" s="60"/>
      <c r="S30" s="60"/>
      <c r="T30" s="60"/>
      <c r="U30" s="60"/>
      <c r="V30" s="60"/>
      <c r="W30" s="59"/>
      <c r="X30" s="59"/>
    </row>
    <row r="31" spans="1:24" x14ac:dyDescent="0.2">
      <c r="A31" s="64" t="s">
        <v>85</v>
      </c>
      <c r="B31" s="74">
        <v>1</v>
      </c>
      <c r="C31" s="74"/>
      <c r="D31" s="74">
        <v>1</v>
      </c>
      <c r="E31" s="74"/>
      <c r="F31" s="74">
        <v>2.33</v>
      </c>
      <c r="G31" s="74">
        <v>2</v>
      </c>
      <c r="H31" s="74">
        <v>2</v>
      </c>
      <c r="I31" s="74">
        <v>3</v>
      </c>
      <c r="J31" s="74">
        <v>4</v>
      </c>
      <c r="K31" s="74">
        <v>1</v>
      </c>
      <c r="L31" s="74"/>
      <c r="M31" s="74">
        <v>2</v>
      </c>
      <c r="N31" s="74"/>
      <c r="O31" s="74"/>
      <c r="P31" s="74">
        <v>12</v>
      </c>
      <c r="Q31" s="74">
        <v>51</v>
      </c>
      <c r="R31" s="60"/>
      <c r="S31" s="60"/>
      <c r="T31" s="60"/>
      <c r="U31" s="60"/>
      <c r="V31" s="60"/>
      <c r="W31" s="59"/>
      <c r="X31" s="59"/>
    </row>
    <row r="32" spans="1:24" x14ac:dyDescent="0.2">
      <c r="A32" s="64" t="s">
        <v>117</v>
      </c>
      <c r="B32" s="5">
        <v>1</v>
      </c>
      <c r="C32" s="5"/>
      <c r="D32" s="5"/>
      <c r="E32" s="5"/>
      <c r="F32" s="5">
        <v>2</v>
      </c>
      <c r="G32" s="5">
        <v>0</v>
      </c>
      <c r="H32" s="5">
        <v>1</v>
      </c>
      <c r="I32" s="5"/>
      <c r="J32" s="5"/>
      <c r="K32" s="5"/>
      <c r="L32" s="5"/>
      <c r="M32" s="5">
        <v>0</v>
      </c>
      <c r="N32" s="5"/>
      <c r="O32" s="5"/>
      <c r="P32" s="5">
        <v>7</v>
      </c>
      <c r="Q32" s="5">
        <v>9</v>
      </c>
      <c r="R32" s="60"/>
      <c r="S32" s="60"/>
      <c r="T32" s="60"/>
      <c r="U32" s="60"/>
      <c r="V32" s="60"/>
      <c r="W32" s="59"/>
      <c r="X32" s="59"/>
    </row>
    <row r="33" spans="1:24" x14ac:dyDescent="0.2">
      <c r="A33" s="66" t="s">
        <v>124</v>
      </c>
      <c r="B33" s="5">
        <v>1</v>
      </c>
      <c r="C33" s="5"/>
      <c r="D33" s="5"/>
      <c r="E33" s="5"/>
      <c r="F33" s="5">
        <v>1.67</v>
      </c>
      <c r="G33" s="5">
        <v>1</v>
      </c>
      <c r="H33" s="5">
        <v>3</v>
      </c>
      <c r="I33" s="5">
        <v>2</v>
      </c>
      <c r="J33" s="5">
        <v>1</v>
      </c>
      <c r="K33" s="5"/>
      <c r="L33" s="5"/>
      <c r="M33" s="5">
        <v>1</v>
      </c>
      <c r="N33" s="5"/>
      <c r="O33" s="5"/>
      <c r="P33" s="5">
        <v>9</v>
      </c>
      <c r="Q33" s="5">
        <v>31</v>
      </c>
      <c r="R33" s="60"/>
      <c r="S33" s="60"/>
      <c r="T33" s="60"/>
      <c r="U33" s="60"/>
      <c r="V33" s="60"/>
      <c r="W33" s="59"/>
      <c r="X33" s="59"/>
    </row>
    <row r="34" spans="1:24" x14ac:dyDescent="0.2">
      <c r="A34" s="64" t="s">
        <v>130</v>
      </c>
      <c r="B34" s="5">
        <v>1</v>
      </c>
      <c r="C34" s="5"/>
      <c r="D34" s="5"/>
      <c r="E34" s="5"/>
      <c r="F34" s="5">
        <v>0.33</v>
      </c>
      <c r="G34" s="5">
        <v>3</v>
      </c>
      <c r="H34" s="5">
        <v>3</v>
      </c>
      <c r="I34" s="5"/>
      <c r="J34" s="5">
        <v>1</v>
      </c>
      <c r="K34" s="5"/>
      <c r="L34" s="5"/>
      <c r="M34" s="5">
        <v>3</v>
      </c>
      <c r="N34" s="5"/>
      <c r="O34" s="5"/>
      <c r="P34" s="5">
        <v>5</v>
      </c>
      <c r="Q34" s="5">
        <v>15</v>
      </c>
      <c r="R34" s="60"/>
      <c r="S34" s="60"/>
      <c r="T34" s="60"/>
      <c r="U34" s="60"/>
      <c r="V34" s="60"/>
      <c r="W34" s="59"/>
      <c r="X34" s="59"/>
    </row>
    <row r="35" spans="1:24" x14ac:dyDescent="0.2">
      <c r="A35" s="69" t="s">
        <v>155</v>
      </c>
      <c r="B35" s="5">
        <v>1</v>
      </c>
      <c r="C35" s="5"/>
      <c r="D35" s="5"/>
      <c r="E35" s="5"/>
      <c r="F35" s="5">
        <v>0.33</v>
      </c>
      <c r="G35" s="5">
        <v>0</v>
      </c>
      <c r="H35" s="5"/>
      <c r="I35" s="5"/>
      <c r="J35" s="5">
        <v>1</v>
      </c>
      <c r="K35" s="5"/>
      <c r="L35" s="5"/>
      <c r="M35" s="5">
        <v>0</v>
      </c>
      <c r="N35" s="5"/>
      <c r="O35" s="5"/>
      <c r="P35" s="5">
        <v>2</v>
      </c>
      <c r="Q35" s="1">
        <v>12</v>
      </c>
      <c r="R35" s="60"/>
      <c r="S35" s="60"/>
      <c r="T35" s="60"/>
      <c r="U35" s="60"/>
      <c r="V35" s="60"/>
      <c r="W35" s="59"/>
      <c r="X35" s="59"/>
    </row>
    <row r="36" spans="1:24" x14ac:dyDescent="0.2">
      <c r="A36" s="69" t="s">
        <v>156</v>
      </c>
      <c r="B36" s="5">
        <v>1</v>
      </c>
      <c r="C36" s="5"/>
      <c r="D36" s="5"/>
      <c r="E36" s="5"/>
      <c r="F36" s="5">
        <v>1</v>
      </c>
      <c r="G36" s="5">
        <v>0</v>
      </c>
      <c r="H36" s="5">
        <v>0</v>
      </c>
      <c r="I36" s="5">
        <v>1</v>
      </c>
      <c r="J36" s="5">
        <v>2</v>
      </c>
      <c r="K36" s="5"/>
      <c r="L36" s="5"/>
      <c r="M36" s="5">
        <v>0</v>
      </c>
      <c r="N36" s="5"/>
      <c r="O36" s="5"/>
      <c r="P36" s="5">
        <v>5</v>
      </c>
      <c r="Q36" s="5">
        <v>23</v>
      </c>
      <c r="R36" s="60"/>
      <c r="S36" s="60"/>
      <c r="T36" s="60"/>
      <c r="U36" s="60"/>
      <c r="V36" s="60"/>
      <c r="W36" s="59"/>
      <c r="X36" s="59"/>
    </row>
    <row r="37" spans="1:24" x14ac:dyDescent="0.2">
      <c r="A37" s="64" t="s">
        <v>169</v>
      </c>
      <c r="B37" s="5">
        <v>1</v>
      </c>
      <c r="C37" s="5"/>
      <c r="D37" s="5"/>
      <c r="E37" s="5"/>
      <c r="F37" s="5">
        <v>1.33</v>
      </c>
      <c r="G37" s="5">
        <v>4</v>
      </c>
      <c r="H37" s="5">
        <v>2</v>
      </c>
      <c r="I37" s="5">
        <v>1</v>
      </c>
      <c r="J37" s="5">
        <v>4</v>
      </c>
      <c r="K37" s="5">
        <v>1</v>
      </c>
      <c r="L37" s="5"/>
      <c r="M37" s="5">
        <v>4</v>
      </c>
      <c r="N37" s="5"/>
      <c r="O37" s="5"/>
      <c r="P37" s="5">
        <v>10</v>
      </c>
      <c r="Q37" s="5">
        <v>39</v>
      </c>
      <c r="R37" s="60"/>
      <c r="S37" s="60"/>
      <c r="T37" s="60"/>
      <c r="U37" s="60"/>
      <c r="V37" s="60"/>
      <c r="W37" s="59"/>
      <c r="X37" s="59"/>
    </row>
    <row r="38" spans="1:24" x14ac:dyDescent="0.2">
      <c r="A38" s="6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60"/>
      <c r="S38" s="60"/>
      <c r="T38" s="60"/>
      <c r="U38" s="60"/>
      <c r="V38" s="60"/>
      <c r="W38" s="59"/>
      <c r="X38" s="59"/>
    </row>
    <row r="39" spans="1:24" x14ac:dyDescent="0.2">
      <c r="A39" s="6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60"/>
      <c r="S39" s="60"/>
      <c r="T39" s="60"/>
      <c r="U39" s="60"/>
      <c r="V39" s="60"/>
      <c r="W39" s="59"/>
      <c r="X39" s="59"/>
    </row>
    <row r="40" spans="1:24" x14ac:dyDescent="0.2">
      <c r="A40" s="121"/>
      <c r="B40" s="41"/>
      <c r="C40" s="41"/>
      <c r="D40" s="41"/>
      <c r="E40" s="76"/>
      <c r="F40" s="41"/>
      <c r="G40" s="41"/>
      <c r="H40" s="41"/>
      <c r="I40" s="41"/>
      <c r="J40" s="41"/>
      <c r="K40" s="41"/>
      <c r="L40" s="42"/>
      <c r="M40" s="41"/>
      <c r="N40" s="41"/>
      <c r="O40" s="41"/>
      <c r="P40" s="41"/>
      <c r="Q40" s="41"/>
      <c r="R40" s="60"/>
      <c r="S40" s="60"/>
      <c r="T40" s="60"/>
      <c r="U40" s="60"/>
      <c r="V40" s="60"/>
      <c r="W40" s="59"/>
      <c r="X40" s="59"/>
    </row>
    <row r="41" spans="1:24" x14ac:dyDescent="0.2">
      <c r="A41" s="123" t="s">
        <v>38</v>
      </c>
      <c r="B41" s="16">
        <f t="shared" ref="B41:M41" si="1">SUM(B31:B40)</f>
        <v>7</v>
      </c>
      <c r="C41" s="16">
        <f t="shared" si="1"/>
        <v>0</v>
      </c>
      <c r="D41" s="16">
        <f t="shared" si="1"/>
        <v>1</v>
      </c>
      <c r="E41" s="38">
        <f t="shared" si="1"/>
        <v>0</v>
      </c>
      <c r="F41" s="16">
        <f t="shared" si="1"/>
        <v>8.99</v>
      </c>
      <c r="G41" s="16">
        <f t="shared" si="1"/>
        <v>10</v>
      </c>
      <c r="H41" s="16">
        <f t="shared" si="1"/>
        <v>11</v>
      </c>
      <c r="I41" s="16">
        <f t="shared" si="1"/>
        <v>7</v>
      </c>
      <c r="J41" s="16">
        <f t="shared" si="1"/>
        <v>13</v>
      </c>
      <c r="K41" s="16">
        <f t="shared" si="1"/>
        <v>2</v>
      </c>
      <c r="L41" s="16">
        <f t="shared" si="1"/>
        <v>0</v>
      </c>
      <c r="M41" s="16">
        <f t="shared" si="1"/>
        <v>10</v>
      </c>
      <c r="N41" s="39">
        <f>(M41*7)/F41</f>
        <v>7.7864293659621797</v>
      </c>
      <c r="O41" s="39">
        <f>SUM(H41+J41+K41)/F41</f>
        <v>2.8921023359288096</v>
      </c>
      <c r="P41" s="16">
        <f t="shared" ref="P41:Q41" si="2">SUM(P31:P40)</f>
        <v>50</v>
      </c>
      <c r="Q41" s="16">
        <f t="shared" si="2"/>
        <v>180</v>
      </c>
      <c r="R41" s="60"/>
      <c r="S41" s="60"/>
      <c r="T41" s="60"/>
      <c r="U41" s="60"/>
      <c r="V41" s="60"/>
      <c r="W41" s="59"/>
      <c r="X41" s="59"/>
    </row>
    <row r="44" spans="1:24" x14ac:dyDescent="0.2">
      <c r="A44" s="62" t="s">
        <v>35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1"/>
      <c r="T44" s="63"/>
      <c r="U44" s="1"/>
      <c r="V44" s="1"/>
      <c r="W44" s="68"/>
      <c r="X44" s="68"/>
    </row>
    <row r="45" spans="1:24" x14ac:dyDescent="0.2">
      <c r="A45" s="68"/>
      <c r="B45" s="5"/>
      <c r="C45" s="68"/>
      <c r="D45" s="68"/>
      <c r="E45" s="68"/>
      <c r="F45" s="68"/>
      <c r="G45" s="68"/>
      <c r="H45" s="68"/>
      <c r="I45" s="5"/>
      <c r="J45" s="5"/>
      <c r="K45" s="5"/>
      <c r="L45" s="68"/>
      <c r="M45" s="68"/>
      <c r="N45" s="5"/>
      <c r="O45" s="68"/>
      <c r="P45" s="68"/>
      <c r="Q45" s="68"/>
      <c r="R45" s="5"/>
      <c r="S45" s="5"/>
      <c r="T45" s="5"/>
      <c r="U45" s="1"/>
      <c r="V45" s="1"/>
      <c r="W45" s="68"/>
      <c r="X45" s="68"/>
    </row>
    <row r="46" spans="1:24" x14ac:dyDescent="0.2">
      <c r="A46" s="7" t="s">
        <v>87</v>
      </c>
      <c r="B46" s="7" t="s">
        <v>2</v>
      </c>
      <c r="C46" s="7" t="s">
        <v>3</v>
      </c>
      <c r="D46" s="7" t="s">
        <v>4</v>
      </c>
      <c r="E46" s="7" t="s">
        <v>5</v>
      </c>
      <c r="F46" s="7" t="s">
        <v>6</v>
      </c>
      <c r="G46" s="7" t="s">
        <v>7</v>
      </c>
      <c r="H46" s="7" t="s">
        <v>8</v>
      </c>
      <c r="I46" s="7" t="s">
        <v>9</v>
      </c>
      <c r="J46" s="7" t="s">
        <v>10</v>
      </c>
      <c r="K46" s="7" t="s">
        <v>11</v>
      </c>
      <c r="L46" s="7" t="s">
        <v>12</v>
      </c>
      <c r="M46" s="7" t="s">
        <v>13</v>
      </c>
      <c r="N46" s="7" t="s">
        <v>88</v>
      </c>
      <c r="O46" s="7" t="s">
        <v>15</v>
      </c>
      <c r="P46" s="8" t="s">
        <v>89</v>
      </c>
      <c r="Q46" s="7" t="s">
        <v>90</v>
      </c>
      <c r="R46" s="7" t="s">
        <v>18</v>
      </c>
      <c r="S46" s="7" t="s">
        <v>19</v>
      </c>
      <c r="T46" s="7" t="s">
        <v>20</v>
      </c>
      <c r="U46" s="7" t="s">
        <v>21</v>
      </c>
      <c r="V46" s="7" t="s">
        <v>22</v>
      </c>
      <c r="W46" s="8" t="s">
        <v>23</v>
      </c>
      <c r="X46" s="7" t="s">
        <v>24</v>
      </c>
    </row>
    <row r="47" spans="1:24" x14ac:dyDescent="0.2">
      <c r="A47" s="140" t="s">
        <v>85</v>
      </c>
      <c r="B47" s="74"/>
      <c r="C47" s="114"/>
      <c r="D47" s="114"/>
      <c r="E47" s="114"/>
      <c r="F47" s="114"/>
      <c r="G47" s="114"/>
      <c r="H47" s="114"/>
      <c r="I47" s="74"/>
      <c r="J47" s="74"/>
      <c r="K47" s="74"/>
      <c r="L47" s="114"/>
      <c r="M47" s="114"/>
      <c r="N47" s="74"/>
      <c r="O47" s="114"/>
      <c r="P47" s="114"/>
      <c r="Q47" s="114"/>
      <c r="R47" s="74"/>
      <c r="S47" s="74"/>
      <c r="T47" s="74"/>
      <c r="U47" s="74">
        <v>2</v>
      </c>
      <c r="V47" s="74"/>
      <c r="W47" s="114"/>
      <c r="X47" s="114"/>
    </row>
    <row r="48" spans="1:24" x14ac:dyDescent="0.2">
      <c r="A48" s="64" t="s">
        <v>117</v>
      </c>
      <c r="B48" s="5"/>
      <c r="C48" s="68"/>
      <c r="D48" s="68"/>
      <c r="E48" s="68"/>
      <c r="F48" s="68"/>
      <c r="G48" s="68"/>
      <c r="H48" s="68"/>
      <c r="I48" s="5"/>
      <c r="J48" s="5"/>
      <c r="K48" s="5"/>
      <c r="L48" s="68"/>
      <c r="M48" s="68"/>
      <c r="N48" s="5"/>
      <c r="O48" s="68"/>
      <c r="P48" s="68"/>
      <c r="Q48" s="68"/>
      <c r="R48" s="5"/>
      <c r="S48" s="5"/>
      <c r="T48" s="5">
        <v>1</v>
      </c>
      <c r="U48" s="5"/>
      <c r="V48" s="5"/>
      <c r="W48" s="68"/>
      <c r="X48" s="68"/>
    </row>
    <row r="49" spans="1:24" x14ac:dyDescent="0.2">
      <c r="A49" s="66"/>
      <c r="B49" s="5"/>
      <c r="C49" s="68"/>
      <c r="D49" s="68"/>
      <c r="E49" s="68"/>
      <c r="F49" s="68"/>
      <c r="G49" s="68"/>
      <c r="H49" s="68"/>
      <c r="I49" s="5"/>
      <c r="J49" s="5"/>
      <c r="K49" s="5"/>
      <c r="L49" s="68"/>
      <c r="M49" s="68"/>
      <c r="N49" s="5"/>
      <c r="O49" s="68"/>
      <c r="P49" s="68"/>
      <c r="Q49" s="68"/>
      <c r="R49" s="5"/>
      <c r="S49" s="5"/>
      <c r="T49" s="5"/>
      <c r="U49" s="5"/>
      <c r="V49" s="5"/>
      <c r="W49" s="68"/>
      <c r="X49" s="68"/>
    </row>
    <row r="50" spans="1:24" x14ac:dyDescent="0.2">
      <c r="A50" s="145"/>
      <c r="B50" s="5"/>
      <c r="C50" s="68"/>
      <c r="D50" s="68"/>
      <c r="E50" s="68"/>
      <c r="F50" s="68"/>
      <c r="G50" s="68"/>
      <c r="H50" s="68"/>
      <c r="I50" s="5"/>
      <c r="J50" s="5"/>
      <c r="K50" s="5"/>
      <c r="L50" s="68"/>
      <c r="M50" s="68"/>
      <c r="N50" s="5"/>
      <c r="O50" s="68"/>
      <c r="P50" s="68"/>
      <c r="Q50" s="68"/>
      <c r="R50" s="5"/>
      <c r="S50" s="5"/>
      <c r="T50" s="5"/>
      <c r="U50" s="5"/>
      <c r="V50" s="5"/>
      <c r="W50" s="68"/>
      <c r="X50" s="68"/>
    </row>
    <row r="51" spans="1:24" x14ac:dyDescent="0.2">
      <c r="A51" s="8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9"/>
      <c r="P51" s="9"/>
      <c r="Q51" s="9"/>
      <c r="R51" s="1"/>
      <c r="S51" s="5"/>
      <c r="T51" s="1"/>
      <c r="U51" s="1"/>
      <c r="V51" s="1"/>
      <c r="W51" s="1"/>
      <c r="X51" s="68"/>
    </row>
    <row r="52" spans="1:24" x14ac:dyDescent="0.2">
      <c r="A52" s="6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9"/>
      <c r="P52" s="9"/>
      <c r="Q52" s="9"/>
      <c r="R52" s="1"/>
      <c r="S52" s="1"/>
      <c r="T52" s="1"/>
      <c r="U52" s="1"/>
      <c r="V52" s="1"/>
      <c r="W52" s="1"/>
      <c r="X52" s="68"/>
    </row>
    <row r="53" spans="1:24" x14ac:dyDescent="0.2">
      <c r="A53" s="6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9"/>
      <c r="P53" s="9"/>
      <c r="Q53" s="9"/>
      <c r="R53" s="1"/>
      <c r="S53" s="1"/>
      <c r="T53" s="1"/>
      <c r="U53" s="1"/>
      <c r="V53" s="1"/>
      <c r="W53" s="1"/>
      <c r="X53" s="68"/>
    </row>
    <row r="54" spans="1:24" x14ac:dyDescent="0.2">
      <c r="A54" s="11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9"/>
      <c r="P54" s="9"/>
      <c r="Q54" s="9"/>
      <c r="R54" s="1"/>
      <c r="S54" s="1"/>
      <c r="T54" s="1"/>
      <c r="U54" s="1"/>
      <c r="V54" s="1"/>
      <c r="W54" s="1"/>
      <c r="X54" s="68"/>
    </row>
    <row r="55" spans="1:24" x14ac:dyDescent="0.2">
      <c r="A55" s="6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9"/>
      <c r="P55" s="9"/>
      <c r="Q55" s="9"/>
      <c r="R55" s="1"/>
      <c r="S55" s="1"/>
      <c r="T55" s="1"/>
      <c r="U55" s="1"/>
      <c r="V55" s="1"/>
      <c r="W55" s="1"/>
      <c r="X55" s="68"/>
    </row>
    <row r="56" spans="1:24" x14ac:dyDescent="0.2">
      <c r="A56" s="6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9"/>
      <c r="P56" s="9"/>
      <c r="Q56" s="9"/>
      <c r="R56" s="1"/>
      <c r="S56" s="1"/>
      <c r="T56" s="1"/>
      <c r="U56" s="1"/>
      <c r="V56" s="1"/>
      <c r="W56" s="1"/>
      <c r="X56" s="68"/>
    </row>
    <row r="57" spans="1:24" x14ac:dyDescent="0.2">
      <c r="A57" s="11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9"/>
      <c r="P57" s="9"/>
      <c r="Q57" s="9"/>
      <c r="R57" s="1"/>
      <c r="S57" s="1"/>
      <c r="T57" s="1"/>
      <c r="U57" s="1"/>
      <c r="V57" s="1"/>
      <c r="W57" s="1"/>
      <c r="X57" s="68"/>
    </row>
    <row r="58" spans="1:24" x14ac:dyDescent="0.2">
      <c r="A58" s="6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9"/>
      <c r="P58" s="9"/>
      <c r="Q58" s="9"/>
      <c r="R58" s="1"/>
      <c r="S58" s="1"/>
      <c r="T58" s="1"/>
      <c r="U58" s="1"/>
      <c r="V58" s="1"/>
      <c r="W58" s="1"/>
      <c r="X58" s="68"/>
    </row>
    <row r="59" spans="1:24" x14ac:dyDescent="0.2">
      <c r="A59" s="6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9"/>
      <c r="P59" s="9"/>
      <c r="Q59" s="9"/>
      <c r="R59" s="1"/>
      <c r="S59" s="1"/>
      <c r="T59" s="1"/>
      <c r="U59" s="1"/>
      <c r="V59" s="1"/>
      <c r="W59" s="1"/>
      <c r="X59" s="68"/>
    </row>
    <row r="60" spans="1:24" x14ac:dyDescent="0.2">
      <c r="A60" s="6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9"/>
      <c r="P60" s="9"/>
      <c r="Q60" s="9"/>
      <c r="R60" s="1"/>
      <c r="S60" s="1"/>
      <c r="T60" s="1"/>
      <c r="U60" s="1"/>
      <c r="V60" s="1"/>
      <c r="W60" s="1"/>
      <c r="X60" s="68"/>
    </row>
    <row r="61" spans="1:24" x14ac:dyDescent="0.2">
      <c r="A61" s="6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9"/>
      <c r="P61" s="9"/>
      <c r="Q61" s="9"/>
      <c r="R61" s="1"/>
      <c r="S61" s="1"/>
      <c r="T61" s="1"/>
      <c r="U61" s="1"/>
      <c r="V61" s="1"/>
      <c r="W61" s="1"/>
      <c r="X61" s="68"/>
    </row>
    <row r="62" spans="1:24" x14ac:dyDescent="0.2">
      <c r="A62" s="6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9"/>
      <c r="P62" s="9"/>
      <c r="Q62" s="9"/>
      <c r="R62" s="1"/>
      <c r="S62" s="1"/>
      <c r="T62" s="1"/>
      <c r="U62" s="1"/>
      <c r="V62" s="1"/>
      <c r="W62" s="1"/>
      <c r="X62" s="68"/>
    </row>
    <row r="63" spans="1:24" x14ac:dyDescent="0.2">
      <c r="A63" s="14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9"/>
      <c r="P63" s="9"/>
      <c r="Q63" s="9"/>
      <c r="R63" s="1"/>
      <c r="S63" s="1"/>
      <c r="T63" s="1"/>
      <c r="U63" s="1"/>
      <c r="V63" s="1"/>
      <c r="W63" s="1"/>
      <c r="X63" s="68"/>
    </row>
    <row r="64" spans="1:24" x14ac:dyDescent="0.2">
      <c r="A64" s="69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2"/>
      <c r="P64" s="12"/>
      <c r="Q64" s="12"/>
      <c r="R64" s="13"/>
      <c r="S64" s="13"/>
      <c r="T64" s="13"/>
      <c r="U64" s="13"/>
      <c r="V64" s="13"/>
      <c r="W64" s="13"/>
      <c r="X64" s="71"/>
    </row>
    <row r="65" spans="1:24" x14ac:dyDescent="0.2">
      <c r="A65" s="65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2"/>
      <c r="P65" s="12"/>
      <c r="Q65" s="12"/>
      <c r="R65" s="13"/>
      <c r="S65" s="13"/>
      <c r="T65" s="13"/>
      <c r="U65" s="13"/>
      <c r="V65" s="13"/>
      <c r="W65" s="13"/>
      <c r="X65" s="71"/>
    </row>
    <row r="66" spans="1:24" ht="17" x14ac:dyDescent="0.25">
      <c r="A66" s="146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2"/>
      <c r="P66" s="12"/>
      <c r="Q66" s="12"/>
      <c r="R66" s="13"/>
      <c r="S66" s="13"/>
      <c r="T66" s="13"/>
      <c r="U66" s="13"/>
      <c r="V66" s="13"/>
      <c r="W66" s="13"/>
      <c r="X66" s="71"/>
    </row>
    <row r="67" spans="1:24" x14ac:dyDescent="0.2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15"/>
      <c r="P67" s="15"/>
      <c r="Q67" s="15"/>
      <c r="R67" s="41"/>
      <c r="S67" s="41"/>
      <c r="T67" s="41"/>
      <c r="U67" s="41"/>
      <c r="V67" s="41"/>
      <c r="W67" s="41"/>
      <c r="X67" s="122"/>
    </row>
    <row r="68" spans="1:24" x14ac:dyDescent="0.2">
      <c r="A68" s="16" t="s">
        <v>38</v>
      </c>
      <c r="B68" s="16">
        <f t="shared" ref="B68:N68" si="3">SUM(B47:B67)</f>
        <v>0</v>
      </c>
      <c r="C68" s="16">
        <f t="shared" si="3"/>
        <v>0</v>
      </c>
      <c r="D68" s="16">
        <f t="shared" si="3"/>
        <v>0</v>
      </c>
      <c r="E68" s="16">
        <f t="shared" si="3"/>
        <v>0</v>
      </c>
      <c r="F68" s="16">
        <f t="shared" si="3"/>
        <v>0</v>
      </c>
      <c r="G68" s="16">
        <f t="shared" si="3"/>
        <v>0</v>
      </c>
      <c r="H68" s="16">
        <f t="shared" si="3"/>
        <v>0</v>
      </c>
      <c r="I68" s="16">
        <f t="shared" si="3"/>
        <v>0</v>
      </c>
      <c r="J68" s="16">
        <f t="shared" si="3"/>
        <v>0</v>
      </c>
      <c r="K68" s="16">
        <f t="shared" si="3"/>
        <v>0</v>
      </c>
      <c r="L68" s="16">
        <f t="shared" si="3"/>
        <v>0</v>
      </c>
      <c r="M68" s="16">
        <f t="shared" si="3"/>
        <v>0</v>
      </c>
      <c r="N68" s="16">
        <f t="shared" si="3"/>
        <v>0</v>
      </c>
      <c r="O68" s="17" t="e">
        <f>(D68+J68+K68+N68)/(B68+J68+K68+M68)</f>
        <v>#DIV/0!</v>
      </c>
      <c r="P68" s="17" t="e">
        <f>($D68+$E68+($F68*2)+(G68*3))/$B68</f>
        <v>#DIV/0!</v>
      </c>
      <c r="Q68" s="17" t="e">
        <f>D68/B68</f>
        <v>#DIV/0!</v>
      </c>
      <c r="R68" s="16">
        <f>SUM(R47:R67)</f>
        <v>0</v>
      </c>
      <c r="S68" s="16">
        <f>SUM(S47:S67)</f>
        <v>0</v>
      </c>
      <c r="T68" s="16">
        <f>SUM(T47:T67)</f>
        <v>1</v>
      </c>
      <c r="U68" s="16">
        <f>SUM(U47:U67)</f>
        <v>2</v>
      </c>
      <c r="V68" s="16">
        <f>SUM(V47:V67)</f>
        <v>0</v>
      </c>
      <c r="W68" s="17">
        <f>(U68+V68)/(T68+U68+V68)</f>
        <v>0.66666666666666663</v>
      </c>
      <c r="X68" s="17" t="e">
        <f>(D68-G68)/(B68-I68-G68+M68)</f>
        <v>#DIV/0!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A32BA-9E3C-704C-B79D-4AB640D1D8C1}">
  <dimension ref="A2:X48"/>
  <sheetViews>
    <sheetView topLeftCell="A41" workbookViewId="0">
      <selection activeCell="T26" sqref="T26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5" width="3.1640625" bestFit="1" customWidth="1"/>
    <col min="6" max="6" width="5.1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.6640625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7" bestFit="1" customWidth="1"/>
    <col min="24" max="24" width="5.5" bestFit="1" customWidth="1"/>
  </cols>
  <sheetData>
    <row r="2" spans="1:24" x14ac:dyDescent="0.2">
      <c r="A2" s="235" t="s">
        <v>28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5"/>
      <c r="T2" s="5"/>
      <c r="U2" s="5"/>
      <c r="V2" s="5"/>
      <c r="W2" s="5"/>
      <c r="X2" s="5"/>
    </row>
    <row r="3" spans="1:24" x14ac:dyDescent="0.2">
      <c r="A3" s="124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5"/>
      <c r="T3" s="5"/>
      <c r="U3" s="5"/>
      <c r="V3" s="5"/>
      <c r="W3" s="5"/>
      <c r="X3" s="5"/>
    </row>
    <row r="4" spans="1:24" x14ac:dyDescent="0.2">
      <c r="A4" s="138" t="s">
        <v>87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88</v>
      </c>
      <c r="O4" s="7" t="s">
        <v>15</v>
      </c>
      <c r="P4" s="8" t="s">
        <v>89</v>
      </c>
      <c r="Q4" s="7" t="s">
        <v>90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8" t="s">
        <v>23</v>
      </c>
      <c r="X4" s="7" t="s">
        <v>24</v>
      </c>
    </row>
    <row r="5" spans="1:24" x14ac:dyDescent="0.2">
      <c r="A5" s="119" t="s">
        <v>85</v>
      </c>
      <c r="B5" s="74">
        <v>3</v>
      </c>
      <c r="C5" s="74">
        <v>1</v>
      </c>
      <c r="D5" s="74">
        <v>1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>
        <v>4</v>
      </c>
      <c r="W5" s="74"/>
      <c r="X5" s="74"/>
    </row>
    <row r="6" spans="1:24" x14ac:dyDescent="0.2">
      <c r="A6" s="64" t="s">
        <v>109</v>
      </c>
      <c r="B6" s="5">
        <v>2</v>
      </c>
      <c r="C6" s="5">
        <v>0</v>
      </c>
      <c r="D6" s="5">
        <v>0</v>
      </c>
      <c r="E6" s="5"/>
      <c r="F6" s="5"/>
      <c r="G6" s="5"/>
      <c r="H6" s="5"/>
      <c r="I6" s="5">
        <v>2</v>
      </c>
      <c r="J6" s="5"/>
      <c r="K6" s="5"/>
      <c r="L6" s="5">
        <v>1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">
      <c r="A7" s="65" t="s">
        <v>111</v>
      </c>
      <c r="B7" s="5">
        <v>3</v>
      </c>
      <c r="C7" s="5">
        <v>0</v>
      </c>
      <c r="D7" s="5">
        <v>0</v>
      </c>
      <c r="E7" s="5"/>
      <c r="F7" s="5"/>
      <c r="G7" s="5"/>
      <c r="H7" s="5">
        <v>1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v>4</v>
      </c>
      <c r="W7" s="1"/>
      <c r="X7" s="5"/>
    </row>
    <row r="8" spans="1:24" x14ac:dyDescent="0.2">
      <c r="A8" s="64" t="s">
        <v>117</v>
      </c>
      <c r="B8" s="5">
        <v>2</v>
      </c>
      <c r="C8" s="5">
        <v>0</v>
      </c>
      <c r="D8" s="5">
        <v>0</v>
      </c>
      <c r="E8" s="5"/>
      <c r="F8" s="5"/>
      <c r="G8" s="5"/>
      <c r="H8" s="5"/>
      <c r="I8" s="5">
        <v>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>
        <v>1</v>
      </c>
      <c r="W8" s="1"/>
      <c r="X8" s="5"/>
    </row>
    <row r="9" spans="1:24" x14ac:dyDescent="0.2">
      <c r="A9" s="64" t="s">
        <v>122</v>
      </c>
      <c r="B9" s="5">
        <v>1</v>
      </c>
      <c r="C9" s="5">
        <v>0</v>
      </c>
      <c r="D9" s="5">
        <v>1</v>
      </c>
      <c r="E9" s="5"/>
      <c r="F9" s="5"/>
      <c r="G9" s="5"/>
      <c r="H9" s="5"/>
      <c r="I9" s="5"/>
      <c r="J9" s="5">
        <v>1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>
        <v>1</v>
      </c>
      <c r="W9" s="1"/>
      <c r="X9" s="5"/>
    </row>
    <row r="10" spans="1:24" x14ac:dyDescent="0.2">
      <c r="A10" s="66" t="s">
        <v>124</v>
      </c>
      <c r="B10" s="5">
        <v>2</v>
      </c>
      <c r="C10" s="5">
        <v>0</v>
      </c>
      <c r="D10" s="5">
        <v>0</v>
      </c>
      <c r="E10" s="5"/>
      <c r="F10" s="5"/>
      <c r="G10" s="5"/>
      <c r="H10" s="5"/>
      <c r="I10" s="5">
        <v>1</v>
      </c>
      <c r="J10" s="5">
        <v>1</v>
      </c>
      <c r="K10" s="5"/>
      <c r="L10" s="5"/>
      <c r="M10" s="5"/>
      <c r="N10" s="5"/>
      <c r="O10" s="5"/>
      <c r="P10" s="5"/>
      <c r="Q10" s="5"/>
      <c r="R10" s="5">
        <v>1</v>
      </c>
      <c r="S10" s="5"/>
      <c r="T10" s="5"/>
      <c r="U10" s="5">
        <v>1</v>
      </c>
      <c r="V10" s="5">
        <v>1</v>
      </c>
      <c r="W10" s="13"/>
      <c r="X10" s="130"/>
    </row>
    <row r="11" spans="1:24" x14ac:dyDescent="0.2">
      <c r="A11" s="65" t="s">
        <v>126</v>
      </c>
      <c r="B11" s="5">
        <v>2</v>
      </c>
      <c r="C11" s="5">
        <v>0</v>
      </c>
      <c r="D11" s="5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>
        <v>1</v>
      </c>
      <c r="W11" s="13"/>
      <c r="X11" s="130"/>
    </row>
    <row r="12" spans="1:24" x14ac:dyDescent="0.2">
      <c r="A12" s="64" t="s">
        <v>130</v>
      </c>
      <c r="B12" s="5">
        <v>1</v>
      </c>
      <c r="C12" s="5">
        <v>0</v>
      </c>
      <c r="D12" s="5">
        <v>0</v>
      </c>
      <c r="E12" s="5"/>
      <c r="F12" s="5"/>
      <c r="G12" s="5"/>
      <c r="H12" s="5"/>
      <c r="I12" s="5"/>
      <c r="J12" s="5">
        <v>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v>1</v>
      </c>
      <c r="W12" s="13"/>
      <c r="X12" s="130"/>
    </row>
    <row r="13" spans="1:24" x14ac:dyDescent="0.2">
      <c r="A13" s="83" t="s">
        <v>134</v>
      </c>
      <c r="B13" s="5">
        <v>3</v>
      </c>
      <c r="C13" s="5">
        <v>0</v>
      </c>
      <c r="D13" s="5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>
        <v>1</v>
      </c>
      <c r="W13" s="13"/>
      <c r="X13" s="130"/>
    </row>
    <row r="14" spans="1:24" x14ac:dyDescent="0.2">
      <c r="A14" s="67" t="s">
        <v>139</v>
      </c>
      <c r="B14" s="5">
        <v>2</v>
      </c>
      <c r="C14" s="5">
        <v>1</v>
      </c>
      <c r="D14" s="5">
        <v>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>
        <v>1</v>
      </c>
      <c r="S14" s="5"/>
      <c r="T14" s="5"/>
      <c r="U14" s="5"/>
      <c r="V14" s="5">
        <v>1</v>
      </c>
      <c r="W14" s="13"/>
      <c r="X14" s="130"/>
    </row>
    <row r="15" spans="1:24" x14ac:dyDescent="0.2">
      <c r="A15" s="85" t="s">
        <v>143</v>
      </c>
      <c r="B15" s="5">
        <v>3</v>
      </c>
      <c r="C15" s="5">
        <v>0</v>
      </c>
      <c r="D15" s="5">
        <v>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>
        <v>1</v>
      </c>
      <c r="W15" s="13"/>
      <c r="X15" s="130"/>
    </row>
    <row r="16" spans="1:24" x14ac:dyDescent="0.2">
      <c r="A16" s="66" t="s">
        <v>145</v>
      </c>
      <c r="B16" s="5">
        <v>3</v>
      </c>
      <c r="C16" s="5">
        <v>1</v>
      </c>
      <c r="D16" s="5">
        <v>1</v>
      </c>
      <c r="E16" s="5"/>
      <c r="F16" s="5"/>
      <c r="G16" s="5"/>
      <c r="H16" s="5">
        <v>1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2</v>
      </c>
      <c r="W16" s="13"/>
      <c r="X16" s="130"/>
    </row>
    <row r="17" spans="1:24" x14ac:dyDescent="0.2">
      <c r="A17" s="220" t="s">
        <v>147</v>
      </c>
      <c r="B17" s="5">
        <v>2</v>
      </c>
      <c r="C17" s="5">
        <v>0</v>
      </c>
      <c r="D17" s="5">
        <v>0</v>
      </c>
      <c r="E17" s="5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1</v>
      </c>
      <c r="W17" s="13"/>
      <c r="X17" s="130"/>
    </row>
    <row r="18" spans="1:24" x14ac:dyDescent="0.2">
      <c r="A18" s="70" t="s">
        <v>148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>
        <v>1</v>
      </c>
      <c r="S18" s="5"/>
      <c r="T18" s="5"/>
      <c r="U18" s="5"/>
      <c r="V18" s="5"/>
      <c r="W18" s="13"/>
      <c r="X18" s="130"/>
    </row>
    <row r="19" spans="1:24" x14ac:dyDescent="0.2">
      <c r="A19" s="66" t="s">
        <v>149</v>
      </c>
      <c r="B19" s="5">
        <v>3</v>
      </c>
      <c r="C19" s="5">
        <v>0</v>
      </c>
      <c r="D19" s="5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1</v>
      </c>
      <c r="W19" s="13"/>
      <c r="X19" s="130"/>
    </row>
    <row r="20" spans="1:24" x14ac:dyDescent="0.2">
      <c r="A20" s="69" t="s">
        <v>155</v>
      </c>
      <c r="B20" s="5">
        <v>2</v>
      </c>
      <c r="C20" s="5">
        <v>0</v>
      </c>
      <c r="D20" s="5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13"/>
      <c r="X20" s="130"/>
    </row>
    <row r="21" spans="1:24" x14ac:dyDescent="0.2">
      <c r="A21" s="69" t="s">
        <v>160</v>
      </c>
      <c r="B21" s="5">
        <v>2</v>
      </c>
      <c r="C21" s="5">
        <v>0</v>
      </c>
      <c r="D21" s="5">
        <v>0</v>
      </c>
      <c r="E21" s="5"/>
      <c r="F21" s="5"/>
      <c r="G21" s="5"/>
      <c r="H21" s="5"/>
      <c r="I21" s="5">
        <v>1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v>1</v>
      </c>
      <c r="W21" s="13"/>
      <c r="X21" s="130"/>
    </row>
    <row r="22" spans="1:24" x14ac:dyDescent="0.2">
      <c r="A22" s="65" t="s">
        <v>162</v>
      </c>
      <c r="B22" s="5">
        <v>2</v>
      </c>
      <c r="C22" s="5">
        <v>0</v>
      </c>
      <c r="D22" s="5">
        <v>1</v>
      </c>
      <c r="E22" s="5"/>
      <c r="F22" s="5"/>
      <c r="G22" s="5"/>
      <c r="H22" s="5"/>
      <c r="I22" s="5">
        <v>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3</v>
      </c>
      <c r="W22" s="13"/>
      <c r="X22" s="130"/>
    </row>
    <row r="23" spans="1:24" x14ac:dyDescent="0.2">
      <c r="A23" s="87" t="s">
        <v>166</v>
      </c>
      <c r="B23" s="5">
        <v>2</v>
      </c>
      <c r="C23" s="5">
        <v>1</v>
      </c>
      <c r="D23" s="5">
        <v>1</v>
      </c>
      <c r="E23" s="5"/>
      <c r="F23" s="5"/>
      <c r="G23" s="5"/>
      <c r="H23" s="5"/>
      <c r="I23" s="5">
        <v>1</v>
      </c>
      <c r="J23" s="5"/>
      <c r="K23" s="5"/>
      <c r="L23" s="5"/>
      <c r="M23" s="5"/>
      <c r="N23" s="5"/>
      <c r="O23" s="5"/>
      <c r="P23" s="5"/>
      <c r="Q23" s="5"/>
      <c r="R23" s="5">
        <v>1</v>
      </c>
      <c r="S23" s="5"/>
      <c r="T23" s="5"/>
      <c r="U23" s="5"/>
      <c r="V23" s="5">
        <v>2</v>
      </c>
      <c r="W23" s="13"/>
      <c r="X23" s="130"/>
    </row>
    <row r="24" spans="1:24" x14ac:dyDescent="0.2">
      <c r="A24" s="64" t="s">
        <v>169</v>
      </c>
      <c r="B24" s="5">
        <v>2</v>
      </c>
      <c r="C24" s="5">
        <v>2</v>
      </c>
      <c r="D24" s="5">
        <v>1</v>
      </c>
      <c r="E24" s="5"/>
      <c r="F24" s="5"/>
      <c r="G24" s="5"/>
      <c r="H24" s="5"/>
      <c r="I24" s="5"/>
      <c r="J24" s="5">
        <v>1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>
        <v>1</v>
      </c>
      <c r="W24" s="13"/>
      <c r="X24" s="130"/>
    </row>
    <row r="25" spans="1:24" x14ac:dyDescent="0.2">
      <c r="A25" s="68" t="s">
        <v>145</v>
      </c>
      <c r="B25" s="5">
        <v>2</v>
      </c>
      <c r="C25" s="5">
        <v>1</v>
      </c>
      <c r="D25" s="5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41"/>
      <c r="X25" s="77"/>
    </row>
    <row r="26" spans="1:24" x14ac:dyDescent="0.2">
      <c r="A26" s="121" t="s">
        <v>111</v>
      </c>
      <c r="B26" s="41">
        <v>3</v>
      </c>
      <c r="C26" s="41">
        <v>0</v>
      </c>
      <c r="D26" s="41">
        <v>1</v>
      </c>
      <c r="E26" s="41"/>
      <c r="F26" s="41"/>
      <c r="G26" s="41"/>
      <c r="H26" s="41"/>
      <c r="I26" s="41">
        <v>1</v>
      </c>
      <c r="J26" s="41"/>
      <c r="K26" s="41"/>
      <c r="L26" s="41"/>
      <c r="M26" s="41"/>
      <c r="N26" s="41"/>
      <c r="O26" s="41"/>
      <c r="P26" s="41"/>
      <c r="Q26" s="41"/>
      <c r="R26" s="41">
        <v>1</v>
      </c>
      <c r="S26" s="41"/>
      <c r="T26" s="41"/>
      <c r="U26" s="41"/>
      <c r="V26" s="41"/>
      <c r="W26" s="131"/>
      <c r="X26" s="142"/>
    </row>
    <row r="27" spans="1:24" x14ac:dyDescent="0.2">
      <c r="A27" s="123" t="s">
        <v>38</v>
      </c>
      <c r="B27" s="16">
        <f t="shared" ref="B27:N27" si="0">SUM(B5:B26)</f>
        <v>47</v>
      </c>
      <c r="C27" s="16">
        <f t="shared" si="0"/>
        <v>7</v>
      </c>
      <c r="D27" s="16">
        <f t="shared" si="0"/>
        <v>9</v>
      </c>
      <c r="E27" s="16">
        <f t="shared" si="0"/>
        <v>0</v>
      </c>
      <c r="F27" s="16">
        <f t="shared" si="0"/>
        <v>0</v>
      </c>
      <c r="G27" s="16">
        <f t="shared" si="0"/>
        <v>0</v>
      </c>
      <c r="H27" s="16">
        <f t="shared" si="0"/>
        <v>2</v>
      </c>
      <c r="I27" s="16">
        <f t="shared" si="0"/>
        <v>9</v>
      </c>
      <c r="J27" s="16">
        <f t="shared" si="0"/>
        <v>4</v>
      </c>
      <c r="K27" s="16">
        <f t="shared" si="0"/>
        <v>0</v>
      </c>
      <c r="L27" s="16">
        <f t="shared" si="0"/>
        <v>1</v>
      </c>
      <c r="M27" s="16">
        <f t="shared" si="0"/>
        <v>0</v>
      </c>
      <c r="N27" s="16">
        <f t="shared" si="0"/>
        <v>0</v>
      </c>
      <c r="O27" s="17">
        <f>(D27+J27+K27+N27)/(B27+J27+K27+M27)</f>
        <v>0.25490196078431371</v>
      </c>
      <c r="P27" s="17">
        <f>($D27+$E27+($F27*2)+(G27*3))/$B27</f>
        <v>0.19148936170212766</v>
      </c>
      <c r="Q27" s="17">
        <f>D27/B27</f>
        <v>0.19148936170212766</v>
      </c>
      <c r="R27" s="16">
        <f>SUM(R5:R26)</f>
        <v>5</v>
      </c>
      <c r="S27" s="16">
        <f>SUM(S5:S26)</f>
        <v>0</v>
      </c>
      <c r="T27" s="16">
        <f>SUM(T5:T26)</f>
        <v>0</v>
      </c>
      <c r="U27" s="16">
        <f>SUM(U5:U26)</f>
        <v>1</v>
      </c>
      <c r="V27" s="16">
        <f>SUM(V5:V26)</f>
        <v>27</v>
      </c>
      <c r="W27" s="17">
        <f>(U27+V27)/(T27+U27+V27)</f>
        <v>1</v>
      </c>
      <c r="X27" s="17">
        <f>(D27-G27)/(B27-I27-G27+M27)</f>
        <v>0.23684210526315788</v>
      </c>
    </row>
    <row r="28" spans="1:24" x14ac:dyDescent="0.2">
      <c r="A28" s="124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5"/>
      <c r="T28" s="5"/>
      <c r="U28" s="5"/>
      <c r="V28" s="5"/>
      <c r="W28" s="5"/>
      <c r="X28" s="5"/>
    </row>
    <row r="29" spans="1:24" x14ac:dyDescent="0.2">
      <c r="A29" s="125" t="s">
        <v>91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"/>
      <c r="T29" s="5"/>
      <c r="U29" s="5"/>
      <c r="V29" s="5"/>
      <c r="W29" s="5"/>
      <c r="X29" s="5"/>
    </row>
    <row r="30" spans="1:24" x14ac:dyDescent="0.2">
      <c r="A30" s="108" t="s">
        <v>87</v>
      </c>
      <c r="B30" s="7" t="s">
        <v>57</v>
      </c>
      <c r="C30" s="7" t="s">
        <v>58</v>
      </c>
      <c r="D30" s="7" t="s">
        <v>59</v>
      </c>
      <c r="E30" s="7" t="s">
        <v>68</v>
      </c>
      <c r="F30" s="7" t="s">
        <v>61</v>
      </c>
      <c r="G30" s="7" t="s">
        <v>3</v>
      </c>
      <c r="H30" s="7" t="s">
        <v>4</v>
      </c>
      <c r="I30" s="7" t="s">
        <v>9</v>
      </c>
      <c r="J30" s="7" t="s">
        <v>10</v>
      </c>
      <c r="K30" s="7" t="s">
        <v>11</v>
      </c>
      <c r="L30" s="7" t="s">
        <v>62</v>
      </c>
      <c r="M30" s="7" t="s">
        <v>63</v>
      </c>
      <c r="N30" s="7" t="s">
        <v>64</v>
      </c>
      <c r="O30" s="7" t="s">
        <v>65</v>
      </c>
      <c r="P30" s="7" t="s">
        <v>2</v>
      </c>
      <c r="Q30" s="7" t="s">
        <v>93</v>
      </c>
      <c r="R30" s="7"/>
      <c r="S30" s="7"/>
      <c r="T30" s="7" t="s">
        <v>20</v>
      </c>
      <c r="U30" s="7" t="s">
        <v>21</v>
      </c>
      <c r="V30" s="7" t="s">
        <v>22</v>
      </c>
      <c r="W30" s="8" t="s">
        <v>23</v>
      </c>
      <c r="X30" s="5"/>
    </row>
    <row r="31" spans="1:24" x14ac:dyDescent="0.2">
      <c r="A31" s="64"/>
      <c r="B31" s="74"/>
      <c r="C31" s="74"/>
      <c r="D31" s="74"/>
      <c r="E31" s="74"/>
      <c r="F31" s="143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38"/>
      <c r="T31" s="38"/>
      <c r="U31" s="38"/>
      <c r="V31" s="38"/>
      <c r="W31" s="38"/>
      <c r="X31" s="5"/>
    </row>
    <row r="32" spans="1:24" x14ac:dyDescent="0.2">
      <c r="A32" s="70"/>
      <c r="B32" s="5"/>
      <c r="C32" s="5"/>
      <c r="D32" s="5"/>
      <c r="E32" s="5"/>
      <c r="F32" s="14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1"/>
      <c r="T32" s="1"/>
      <c r="U32" s="1"/>
      <c r="V32" s="1"/>
      <c r="W32" s="1"/>
      <c r="X32" s="5"/>
    </row>
    <row r="33" spans="1:24" x14ac:dyDescent="0.2">
      <c r="A33" s="116"/>
      <c r="B33" s="1"/>
      <c r="C33" s="1"/>
      <c r="D33" s="1"/>
      <c r="E33" s="75"/>
      <c r="F33" s="3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</row>
    <row r="34" spans="1:24" x14ac:dyDescent="0.2">
      <c r="A34" s="116"/>
      <c r="B34" s="1"/>
      <c r="C34" s="1"/>
      <c r="D34" s="1"/>
      <c r="E34" s="75"/>
      <c r="F34" s="3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5"/>
    </row>
    <row r="35" spans="1:24" x14ac:dyDescent="0.2">
      <c r="A35" s="116"/>
      <c r="B35" s="1"/>
      <c r="C35" s="1"/>
      <c r="D35" s="1"/>
      <c r="E35" s="75"/>
      <c r="F35" s="3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5"/>
    </row>
    <row r="36" spans="1:24" x14ac:dyDescent="0.2">
      <c r="A36" s="121"/>
      <c r="B36" s="41"/>
      <c r="C36" s="41"/>
      <c r="D36" s="41"/>
      <c r="E36" s="76"/>
      <c r="F36" s="42"/>
      <c r="G36" s="41"/>
      <c r="H36" s="41"/>
      <c r="I36" s="41"/>
      <c r="J36" s="41"/>
      <c r="K36" s="41"/>
      <c r="L36" s="42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5"/>
    </row>
    <row r="37" spans="1:24" x14ac:dyDescent="0.2">
      <c r="A37" s="123" t="s">
        <v>38</v>
      </c>
      <c r="B37" s="38">
        <f t="shared" ref="B37:M37" si="1">SUM(B31:B36)</f>
        <v>0</v>
      </c>
      <c r="C37" s="38">
        <f t="shared" si="1"/>
        <v>0</v>
      </c>
      <c r="D37" s="38">
        <f t="shared" si="1"/>
        <v>0</v>
      </c>
      <c r="E37" s="38">
        <f t="shared" si="1"/>
        <v>0</v>
      </c>
      <c r="F37" s="39">
        <f t="shared" si="1"/>
        <v>0</v>
      </c>
      <c r="G37" s="38">
        <f t="shared" si="1"/>
        <v>0</v>
      </c>
      <c r="H37" s="38">
        <f t="shared" si="1"/>
        <v>0</v>
      </c>
      <c r="I37" s="38">
        <f t="shared" si="1"/>
        <v>0</v>
      </c>
      <c r="J37" s="38">
        <f t="shared" si="1"/>
        <v>0</v>
      </c>
      <c r="K37" s="38">
        <f t="shared" si="1"/>
        <v>0</v>
      </c>
      <c r="L37" s="38">
        <f t="shared" si="1"/>
        <v>0</v>
      </c>
      <c r="M37" s="38">
        <f t="shared" si="1"/>
        <v>0</v>
      </c>
      <c r="N37" s="39" t="e">
        <f>(M37*7)/F37</f>
        <v>#DIV/0!</v>
      </c>
      <c r="O37" s="39" t="e">
        <f>SUM(H37+J37+K37)/F37</f>
        <v>#DIV/0!</v>
      </c>
      <c r="P37" s="38">
        <f t="shared" ref="P37:V37" si="2">SUM(P31:P36)</f>
        <v>0</v>
      </c>
      <c r="Q37" s="38">
        <f t="shared" si="2"/>
        <v>0</v>
      </c>
      <c r="R37" s="38">
        <f t="shared" si="2"/>
        <v>0</v>
      </c>
      <c r="S37" s="38">
        <f t="shared" si="2"/>
        <v>0</v>
      </c>
      <c r="T37" s="38">
        <f t="shared" si="2"/>
        <v>0</v>
      </c>
      <c r="U37" s="38">
        <f t="shared" si="2"/>
        <v>0</v>
      </c>
      <c r="V37" s="38">
        <f t="shared" si="2"/>
        <v>0</v>
      </c>
      <c r="W37" s="17" t="e">
        <f>(U37+V37)/(T37+U37+V37)</f>
        <v>#DIV/0!</v>
      </c>
      <c r="X37" s="5"/>
    </row>
    <row r="39" spans="1:24" x14ac:dyDescent="0.2">
      <c r="A39" t="s">
        <v>113</v>
      </c>
    </row>
    <row r="40" spans="1:24" x14ac:dyDescent="0.2">
      <c r="A40" s="125" t="s">
        <v>91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5"/>
      <c r="T40" s="5"/>
      <c r="U40" s="5"/>
      <c r="V40" s="5"/>
      <c r="W40" s="5"/>
      <c r="X40" s="5"/>
    </row>
    <row r="41" spans="1:24" x14ac:dyDescent="0.2">
      <c r="A41" s="108" t="s">
        <v>87</v>
      </c>
      <c r="B41" s="7" t="s">
        <v>57</v>
      </c>
      <c r="C41" s="7" t="s">
        <v>58</v>
      </c>
      <c r="D41" s="7" t="s">
        <v>59</v>
      </c>
      <c r="E41" s="7" t="s">
        <v>68</v>
      </c>
      <c r="F41" s="7" t="s">
        <v>61</v>
      </c>
      <c r="G41" s="7" t="s">
        <v>3</v>
      </c>
      <c r="H41" s="7" t="s">
        <v>4</v>
      </c>
      <c r="I41" s="7" t="s">
        <v>9</v>
      </c>
      <c r="J41" s="7" t="s">
        <v>10</v>
      </c>
      <c r="K41" s="7" t="s">
        <v>11</v>
      </c>
      <c r="L41" s="7" t="s">
        <v>62</v>
      </c>
      <c r="M41" s="7" t="s">
        <v>63</v>
      </c>
      <c r="N41" s="7" t="s">
        <v>64</v>
      </c>
      <c r="O41" s="7" t="s">
        <v>65</v>
      </c>
      <c r="P41" s="7" t="s">
        <v>2</v>
      </c>
      <c r="Q41" s="7" t="s">
        <v>93</v>
      </c>
      <c r="R41" s="7"/>
      <c r="S41" s="7"/>
      <c r="T41" s="7" t="s">
        <v>20</v>
      </c>
      <c r="U41" s="7" t="s">
        <v>21</v>
      </c>
      <c r="V41" s="7" t="s">
        <v>22</v>
      </c>
      <c r="W41" s="8" t="s">
        <v>23</v>
      </c>
      <c r="X41" s="5"/>
    </row>
    <row r="42" spans="1:24" x14ac:dyDescent="0.2">
      <c r="A42" s="64" t="s">
        <v>111</v>
      </c>
      <c r="B42" s="74">
        <v>1</v>
      </c>
      <c r="C42" s="74"/>
      <c r="D42" s="74"/>
      <c r="E42" s="74"/>
      <c r="F42" s="143">
        <v>1</v>
      </c>
      <c r="G42" s="74">
        <v>0</v>
      </c>
      <c r="H42" s="74">
        <v>0</v>
      </c>
      <c r="I42" s="74">
        <v>2</v>
      </c>
      <c r="J42" s="74"/>
      <c r="K42" s="74"/>
      <c r="L42" s="74"/>
      <c r="M42" s="74">
        <v>0</v>
      </c>
      <c r="N42" s="74"/>
      <c r="O42" s="74"/>
      <c r="P42" s="74">
        <v>3</v>
      </c>
      <c r="Q42" s="74">
        <v>15</v>
      </c>
      <c r="R42" s="74"/>
      <c r="S42" s="38"/>
      <c r="T42" s="38"/>
      <c r="U42" s="38"/>
      <c r="V42" s="38"/>
      <c r="W42" s="38"/>
      <c r="X42" s="5"/>
    </row>
    <row r="43" spans="1:24" x14ac:dyDescent="0.2">
      <c r="A43" s="65" t="s">
        <v>126</v>
      </c>
      <c r="B43" s="5">
        <v>1</v>
      </c>
      <c r="C43" s="5"/>
      <c r="D43" s="5"/>
      <c r="E43" s="5"/>
      <c r="F43" s="144">
        <v>2</v>
      </c>
      <c r="G43" s="5">
        <v>3</v>
      </c>
      <c r="H43" s="5">
        <v>0</v>
      </c>
      <c r="I43" s="5">
        <v>2</v>
      </c>
      <c r="J43" s="5">
        <v>3</v>
      </c>
      <c r="K43" s="5">
        <v>1</v>
      </c>
      <c r="L43" s="5"/>
      <c r="M43" s="5">
        <v>0</v>
      </c>
      <c r="N43" s="5"/>
      <c r="O43" s="5"/>
      <c r="P43" s="5">
        <v>11</v>
      </c>
      <c r="Q43" s="5">
        <v>43</v>
      </c>
      <c r="R43" s="5"/>
      <c r="S43" s="1"/>
      <c r="T43" s="1"/>
      <c r="U43" s="1"/>
      <c r="V43" s="1"/>
      <c r="W43" s="1"/>
      <c r="X43" s="5"/>
    </row>
    <row r="44" spans="1:24" x14ac:dyDescent="0.2">
      <c r="A44" s="220" t="s">
        <v>147</v>
      </c>
      <c r="B44" s="1">
        <v>1</v>
      </c>
      <c r="C44" s="1"/>
      <c r="D44" s="1"/>
      <c r="E44" s="75"/>
      <c r="F44" s="36">
        <v>1</v>
      </c>
      <c r="G44" s="1">
        <v>3</v>
      </c>
      <c r="H44" s="1"/>
      <c r="I44" s="1">
        <v>1</v>
      </c>
      <c r="J44" s="1">
        <v>3</v>
      </c>
      <c r="K44" s="1">
        <v>1</v>
      </c>
      <c r="L44" s="1">
        <v>3</v>
      </c>
      <c r="M44" s="1">
        <v>3</v>
      </c>
      <c r="N44" s="1"/>
      <c r="O44" s="1"/>
      <c r="P44" s="1">
        <v>7</v>
      </c>
      <c r="Q44" s="1">
        <v>37</v>
      </c>
      <c r="R44" s="1"/>
      <c r="S44" s="1"/>
      <c r="T44" s="1"/>
      <c r="U44" s="1"/>
      <c r="V44" s="1"/>
      <c r="W44" s="1"/>
      <c r="X44" s="5"/>
    </row>
    <row r="45" spans="1:24" x14ac:dyDescent="0.2">
      <c r="A45" s="69" t="s">
        <v>156</v>
      </c>
      <c r="B45" s="1">
        <v>1</v>
      </c>
      <c r="C45" s="1"/>
      <c r="D45" s="1"/>
      <c r="E45" s="75"/>
      <c r="F45" s="36">
        <v>1</v>
      </c>
      <c r="G45" s="1">
        <v>0</v>
      </c>
      <c r="H45" s="1">
        <v>0</v>
      </c>
      <c r="I45" s="1">
        <v>1</v>
      </c>
      <c r="J45" s="1">
        <v>1</v>
      </c>
      <c r="K45" s="1"/>
      <c r="L45" s="1"/>
      <c r="M45" s="1">
        <v>0</v>
      </c>
      <c r="N45" s="1"/>
      <c r="O45" s="1"/>
      <c r="P45" s="1">
        <v>4</v>
      </c>
      <c r="Q45" s="1">
        <v>15</v>
      </c>
      <c r="R45" s="1"/>
      <c r="S45" s="1"/>
      <c r="T45" s="1"/>
      <c r="U45" s="1"/>
      <c r="V45" s="1"/>
      <c r="W45" s="1"/>
      <c r="X45" s="5"/>
    </row>
    <row r="46" spans="1:24" x14ac:dyDescent="0.2">
      <c r="A46" s="64" t="s">
        <v>169</v>
      </c>
      <c r="B46" s="1">
        <v>1</v>
      </c>
      <c r="C46" s="1"/>
      <c r="D46" s="1"/>
      <c r="E46" s="75"/>
      <c r="F46" s="36">
        <v>1.67</v>
      </c>
      <c r="G46" s="1">
        <v>1</v>
      </c>
      <c r="H46" s="1">
        <v>1</v>
      </c>
      <c r="I46" s="1">
        <v>3</v>
      </c>
      <c r="J46" s="1">
        <v>3</v>
      </c>
      <c r="K46" s="1"/>
      <c r="L46" s="1"/>
      <c r="M46" s="1">
        <v>1</v>
      </c>
      <c r="N46" s="1"/>
      <c r="O46" s="1"/>
      <c r="P46" s="1">
        <v>10</v>
      </c>
      <c r="Q46" s="1">
        <v>41</v>
      </c>
      <c r="R46" s="1"/>
      <c r="S46" s="1"/>
      <c r="T46" s="1"/>
      <c r="U46" s="1"/>
      <c r="V46" s="1"/>
      <c r="W46" s="1"/>
      <c r="X46" s="5"/>
    </row>
    <row r="47" spans="1:24" x14ac:dyDescent="0.2">
      <c r="A47" s="121"/>
      <c r="B47" s="41"/>
      <c r="C47" s="41"/>
      <c r="D47" s="41"/>
      <c r="E47" s="76"/>
      <c r="F47" s="42"/>
      <c r="G47" s="41"/>
      <c r="H47" s="41"/>
      <c r="I47" s="41"/>
      <c r="J47" s="41"/>
      <c r="K47" s="41"/>
      <c r="L47" s="42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5"/>
    </row>
    <row r="48" spans="1:24" x14ac:dyDescent="0.2">
      <c r="A48" s="123" t="s">
        <v>38</v>
      </c>
      <c r="B48" s="38">
        <f t="shared" ref="B48:M48" si="3">SUM(B42:B47)</f>
        <v>5</v>
      </c>
      <c r="C48" s="38">
        <f t="shared" si="3"/>
        <v>0</v>
      </c>
      <c r="D48" s="38">
        <f t="shared" si="3"/>
        <v>0</v>
      </c>
      <c r="E48" s="38">
        <f t="shared" si="3"/>
        <v>0</v>
      </c>
      <c r="F48" s="39">
        <f t="shared" si="3"/>
        <v>6.67</v>
      </c>
      <c r="G48" s="38">
        <f t="shared" si="3"/>
        <v>7</v>
      </c>
      <c r="H48" s="38">
        <f t="shared" si="3"/>
        <v>1</v>
      </c>
      <c r="I48" s="38">
        <f t="shared" si="3"/>
        <v>9</v>
      </c>
      <c r="J48" s="38">
        <f t="shared" si="3"/>
        <v>10</v>
      </c>
      <c r="K48" s="38">
        <f t="shared" si="3"/>
        <v>2</v>
      </c>
      <c r="L48" s="38">
        <f t="shared" si="3"/>
        <v>3</v>
      </c>
      <c r="M48" s="38">
        <f t="shared" si="3"/>
        <v>4</v>
      </c>
      <c r="N48" s="39">
        <f>(M48*7)/F48</f>
        <v>4.197901049475262</v>
      </c>
      <c r="O48" s="39">
        <f>SUM(H48+J48+K48)/F48</f>
        <v>1.9490254872563719</v>
      </c>
      <c r="P48" s="38">
        <f t="shared" ref="P48:V48" si="4">SUM(P42:P47)</f>
        <v>35</v>
      </c>
      <c r="Q48" s="38">
        <f t="shared" si="4"/>
        <v>151</v>
      </c>
      <c r="R48" s="38">
        <f t="shared" si="4"/>
        <v>0</v>
      </c>
      <c r="S48" s="38">
        <f t="shared" si="4"/>
        <v>0</v>
      </c>
      <c r="T48" s="38">
        <f t="shared" si="4"/>
        <v>0</v>
      </c>
      <c r="U48" s="38">
        <f t="shared" si="4"/>
        <v>0</v>
      </c>
      <c r="V48" s="38">
        <f t="shared" si="4"/>
        <v>0</v>
      </c>
      <c r="W48" s="17" t="e">
        <f>(U48+V48)/(T48+U48+V48)</f>
        <v>#DIV/0!</v>
      </c>
      <c r="X48" s="5"/>
    </row>
  </sheetData>
  <mergeCells count="1">
    <mergeCell ref="A2:R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A27CA-85D2-C547-B964-1BC21837532A}">
  <dimension ref="A1:X72"/>
  <sheetViews>
    <sheetView workbookViewId="0">
      <selection activeCell="P17" sqref="P17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3" width="2.6640625" bestFit="1" customWidth="1"/>
    <col min="4" max="4" width="3.1640625" bestFit="1" customWidth="1"/>
    <col min="5" max="6" width="4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5" width="7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33203125" bestFit="1" customWidth="1"/>
    <col min="21" max="22" width="3.1640625" bestFit="1" customWidth="1"/>
    <col min="23" max="23" width="6.5" bestFit="1" customWidth="1"/>
    <col min="24" max="24" width="6.5" customWidth="1"/>
  </cols>
  <sheetData>
    <row r="1" spans="1:24" x14ac:dyDescent="0.2">
      <c r="A1" s="68" t="s">
        <v>29</v>
      </c>
      <c r="B1" s="5"/>
      <c r="C1" s="5"/>
      <c r="D1" s="5"/>
      <c r="E1" s="4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"/>
      <c r="V1" s="1"/>
      <c r="W1" s="5"/>
      <c r="X1" s="60"/>
    </row>
    <row r="2" spans="1:24" x14ac:dyDescent="0.2">
      <c r="A2" s="138" t="s">
        <v>87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88</v>
      </c>
      <c r="O2" s="7" t="s">
        <v>15</v>
      </c>
      <c r="P2" s="8" t="s">
        <v>89</v>
      </c>
      <c r="Q2" s="7" t="s">
        <v>90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8" t="s">
        <v>23</v>
      </c>
      <c r="X2" s="7" t="s">
        <v>24</v>
      </c>
    </row>
    <row r="3" spans="1:24" x14ac:dyDescent="0.2">
      <c r="A3" s="64" t="s">
        <v>85</v>
      </c>
      <c r="B3" s="74">
        <v>4</v>
      </c>
      <c r="C3" s="74">
        <v>1</v>
      </c>
      <c r="D3" s="74">
        <v>2</v>
      </c>
      <c r="E3" s="74">
        <v>1</v>
      </c>
      <c r="F3" s="74"/>
      <c r="G3" s="74"/>
      <c r="H3" s="74"/>
      <c r="I3" s="74">
        <v>1</v>
      </c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60"/>
    </row>
    <row r="4" spans="1:24" x14ac:dyDescent="0.2">
      <c r="A4" s="64" t="s">
        <v>109</v>
      </c>
      <c r="B4" s="5">
        <v>2</v>
      </c>
      <c r="C4" s="5">
        <v>0</v>
      </c>
      <c r="D4" s="5">
        <v>0</v>
      </c>
      <c r="E4" s="5"/>
      <c r="F4" s="5"/>
      <c r="G4" s="5"/>
      <c r="H4" s="5"/>
      <c r="I4" s="5"/>
      <c r="J4" s="5"/>
      <c r="K4" s="5">
        <v>2</v>
      </c>
      <c r="L4" s="5"/>
      <c r="M4" s="5"/>
      <c r="N4" s="5">
        <v>1</v>
      </c>
      <c r="O4" s="5"/>
      <c r="P4" s="5"/>
      <c r="Q4" s="5"/>
      <c r="R4" s="5"/>
      <c r="S4" s="5"/>
      <c r="T4" s="5"/>
      <c r="U4" s="5">
        <v>1</v>
      </c>
      <c r="V4" s="5">
        <v>1</v>
      </c>
      <c r="W4" s="5"/>
      <c r="X4" s="60"/>
    </row>
    <row r="5" spans="1:24" x14ac:dyDescent="0.2">
      <c r="A5" s="65" t="s">
        <v>111</v>
      </c>
      <c r="B5" s="5">
        <v>2</v>
      </c>
      <c r="C5" s="5">
        <v>0</v>
      </c>
      <c r="D5" s="5">
        <v>0</v>
      </c>
      <c r="E5" s="5"/>
      <c r="F5" s="5"/>
      <c r="G5" s="5"/>
      <c r="H5" s="5"/>
      <c r="I5" s="5">
        <v>1</v>
      </c>
      <c r="J5" s="5"/>
      <c r="K5" s="5"/>
      <c r="L5" s="5"/>
      <c r="M5" s="5"/>
      <c r="N5" s="5">
        <v>1</v>
      </c>
      <c r="O5" s="5"/>
      <c r="P5" s="5"/>
      <c r="Q5" s="5"/>
      <c r="R5" s="5"/>
      <c r="S5" s="5"/>
      <c r="T5" s="5"/>
      <c r="U5" s="5"/>
      <c r="V5" s="5"/>
      <c r="W5" s="5"/>
      <c r="X5" s="60"/>
    </row>
    <row r="6" spans="1:24" x14ac:dyDescent="0.2">
      <c r="A6" s="64" t="s">
        <v>118</v>
      </c>
      <c r="B6" s="16">
        <v>1</v>
      </c>
      <c r="C6" s="16">
        <v>0</v>
      </c>
      <c r="D6" s="16">
        <v>0</v>
      </c>
      <c r="E6" s="16"/>
      <c r="F6" s="5"/>
      <c r="G6" s="5"/>
      <c r="H6" s="5"/>
      <c r="I6" s="5">
        <v>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0"/>
    </row>
    <row r="7" spans="1:24" x14ac:dyDescent="0.2">
      <c r="A7" s="64" t="s">
        <v>122</v>
      </c>
      <c r="B7" s="5">
        <v>3</v>
      </c>
      <c r="C7" s="5">
        <v>1</v>
      </c>
      <c r="D7" s="5">
        <v>1</v>
      </c>
      <c r="E7" s="5"/>
      <c r="F7" s="5"/>
      <c r="G7" s="5"/>
      <c r="H7" s="5">
        <v>2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v>1</v>
      </c>
      <c r="V7" s="5"/>
      <c r="W7" s="5"/>
      <c r="X7" s="60"/>
    </row>
    <row r="8" spans="1:24" x14ac:dyDescent="0.2">
      <c r="A8" s="66" t="s">
        <v>124</v>
      </c>
      <c r="B8" s="5">
        <v>3</v>
      </c>
      <c r="C8" s="5">
        <v>0</v>
      </c>
      <c r="D8" s="5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v>5</v>
      </c>
      <c r="V8" s="5">
        <v>1</v>
      </c>
      <c r="W8" s="5"/>
      <c r="X8" s="60"/>
    </row>
    <row r="9" spans="1:24" x14ac:dyDescent="0.2">
      <c r="A9" s="65" t="s">
        <v>126</v>
      </c>
      <c r="B9" s="5">
        <v>2</v>
      </c>
      <c r="C9" s="5">
        <v>0</v>
      </c>
      <c r="D9" s="5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>
        <v>2</v>
      </c>
      <c r="W9" s="5"/>
      <c r="X9" s="60"/>
    </row>
    <row r="10" spans="1:24" x14ac:dyDescent="0.2">
      <c r="A10" s="83" t="s">
        <v>134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>
        <v>1</v>
      </c>
      <c r="T10" s="5"/>
      <c r="U10" s="5"/>
      <c r="V10" s="5"/>
      <c r="W10" s="5"/>
      <c r="X10" s="60"/>
    </row>
    <row r="11" spans="1:24" x14ac:dyDescent="0.2">
      <c r="A11" s="119" t="s">
        <v>136</v>
      </c>
      <c r="B11" s="5">
        <v>3</v>
      </c>
      <c r="C11" s="5">
        <v>0</v>
      </c>
      <c r="D11" s="5">
        <v>0</v>
      </c>
      <c r="E11" s="5"/>
      <c r="F11" s="5"/>
      <c r="G11" s="5"/>
      <c r="H11" s="5"/>
      <c r="I11" s="5">
        <v>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v>3</v>
      </c>
      <c r="V11" s="5"/>
      <c r="W11" s="5"/>
      <c r="X11" s="60"/>
    </row>
    <row r="12" spans="1:24" x14ac:dyDescent="0.2">
      <c r="A12" s="67" t="s">
        <v>139</v>
      </c>
      <c r="B12" s="5">
        <v>0</v>
      </c>
      <c r="C12" s="5">
        <v>0</v>
      </c>
      <c r="D12" s="5">
        <v>0</v>
      </c>
      <c r="E12" s="5"/>
      <c r="F12" s="5"/>
      <c r="G12" s="5"/>
      <c r="H12" s="5">
        <v>1</v>
      </c>
      <c r="I12" s="5"/>
      <c r="J12" s="5">
        <v>1</v>
      </c>
      <c r="K12" s="5"/>
      <c r="L12" s="5"/>
      <c r="M12" s="5">
        <v>1</v>
      </c>
      <c r="N12" s="5"/>
      <c r="O12" s="5"/>
      <c r="P12" s="5"/>
      <c r="Q12" s="5"/>
      <c r="R12" s="5"/>
      <c r="S12" s="5"/>
      <c r="T12" s="5"/>
      <c r="U12" s="5">
        <v>1</v>
      </c>
      <c r="V12" s="5"/>
      <c r="W12" s="5"/>
      <c r="X12" s="60"/>
    </row>
    <row r="13" spans="1:24" x14ac:dyDescent="0.2">
      <c r="A13" s="85" t="s">
        <v>143</v>
      </c>
      <c r="B13" s="5">
        <v>3</v>
      </c>
      <c r="C13" s="5">
        <v>0</v>
      </c>
      <c r="D13" s="5">
        <v>0</v>
      </c>
      <c r="E13" s="5"/>
      <c r="F13" s="5"/>
      <c r="G13" s="5"/>
      <c r="H13" s="5"/>
      <c r="I13" s="5">
        <v>2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v>2</v>
      </c>
      <c r="V13" s="5">
        <v>2</v>
      </c>
      <c r="W13" s="5"/>
      <c r="X13" s="60"/>
    </row>
    <row r="14" spans="1:24" x14ac:dyDescent="0.2">
      <c r="A14" s="66" t="s">
        <v>145</v>
      </c>
      <c r="B14" s="5">
        <v>3</v>
      </c>
      <c r="C14" s="5">
        <v>1</v>
      </c>
      <c r="D14" s="5">
        <v>1</v>
      </c>
      <c r="E14" s="5"/>
      <c r="F14" s="5"/>
      <c r="G14" s="5"/>
      <c r="H14" s="5"/>
      <c r="I14" s="5">
        <v>1</v>
      </c>
      <c r="J14" s="5"/>
      <c r="K14" s="5">
        <v>1</v>
      </c>
      <c r="L14" s="5"/>
      <c r="M14" s="5"/>
      <c r="N14" s="5"/>
      <c r="O14" s="5"/>
      <c r="P14" s="5"/>
      <c r="Q14" s="5"/>
      <c r="R14" s="5"/>
      <c r="S14" s="5"/>
      <c r="T14" s="5"/>
      <c r="U14" s="5">
        <v>2</v>
      </c>
      <c r="V14" s="5"/>
      <c r="W14" s="5"/>
      <c r="X14" s="60"/>
    </row>
    <row r="15" spans="1:24" x14ac:dyDescent="0.2">
      <c r="A15" s="70" t="s">
        <v>148</v>
      </c>
      <c r="B15" s="5">
        <v>3</v>
      </c>
      <c r="C15" s="5">
        <v>0</v>
      </c>
      <c r="D15" s="5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v>3</v>
      </c>
      <c r="V15" s="5">
        <v>2</v>
      </c>
      <c r="W15" s="5"/>
      <c r="X15" s="60"/>
    </row>
    <row r="16" spans="1:24" x14ac:dyDescent="0.2">
      <c r="A16" s="66" t="s">
        <v>149</v>
      </c>
      <c r="B16" s="5">
        <v>3</v>
      </c>
      <c r="C16" s="5">
        <v>0</v>
      </c>
      <c r="D16" s="5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v>1</v>
      </c>
      <c r="V16" s="5">
        <v>4</v>
      </c>
      <c r="W16" s="5"/>
      <c r="X16" s="60"/>
    </row>
    <row r="17" spans="1:24" x14ac:dyDescent="0.2">
      <c r="A17" s="69" t="s">
        <v>155</v>
      </c>
      <c r="B17" s="5">
        <v>3</v>
      </c>
      <c r="C17" s="5">
        <v>0</v>
      </c>
      <c r="D17" s="5">
        <v>1</v>
      </c>
      <c r="E17" s="5"/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v>1</v>
      </c>
      <c r="V17" s="5"/>
      <c r="W17" s="5"/>
      <c r="X17" s="60"/>
    </row>
    <row r="18" spans="1:24" x14ac:dyDescent="0.2">
      <c r="A18" s="69" t="s">
        <v>156</v>
      </c>
      <c r="B18" s="5">
        <v>2</v>
      </c>
      <c r="C18" s="5">
        <v>0</v>
      </c>
      <c r="D18" s="5">
        <v>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v>1</v>
      </c>
      <c r="V18" s="5">
        <v>2</v>
      </c>
      <c r="W18" s="5"/>
      <c r="X18" s="60"/>
    </row>
    <row r="19" spans="1:24" x14ac:dyDescent="0.2">
      <c r="A19" s="65" t="s">
        <v>158</v>
      </c>
      <c r="B19" s="5">
        <v>3</v>
      </c>
      <c r="C19" s="5">
        <v>0</v>
      </c>
      <c r="D19" s="5">
        <v>1</v>
      </c>
      <c r="E19" s="5"/>
      <c r="F19" s="5"/>
      <c r="G19" s="5"/>
      <c r="H19" s="5"/>
      <c r="I19" s="5">
        <v>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v>1</v>
      </c>
      <c r="V19" s="5">
        <v>4</v>
      </c>
      <c r="W19" s="5"/>
      <c r="X19" s="60"/>
    </row>
    <row r="20" spans="1:24" x14ac:dyDescent="0.2">
      <c r="A20" s="69" t="s">
        <v>160</v>
      </c>
      <c r="B20" s="5">
        <v>3</v>
      </c>
      <c r="C20" s="5">
        <v>0</v>
      </c>
      <c r="D20" s="5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>
        <v>1</v>
      </c>
      <c r="U20" s="5">
        <v>2</v>
      </c>
      <c r="V20" s="5">
        <v>4</v>
      </c>
      <c r="W20" s="5"/>
      <c r="X20" s="60"/>
    </row>
    <row r="21" spans="1:24" x14ac:dyDescent="0.2">
      <c r="A21" s="65" t="s">
        <v>162</v>
      </c>
      <c r="B21" s="5">
        <v>1</v>
      </c>
      <c r="C21" s="5">
        <v>0</v>
      </c>
      <c r="D21" s="5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0"/>
    </row>
    <row r="22" spans="1:24" x14ac:dyDescent="0.2">
      <c r="A22" s="69" t="s">
        <v>164</v>
      </c>
      <c r="B22" s="5">
        <v>2</v>
      </c>
      <c r="C22" s="5">
        <v>1</v>
      </c>
      <c r="D22" s="5">
        <v>1</v>
      </c>
      <c r="E22" s="5"/>
      <c r="F22" s="5"/>
      <c r="G22" s="5"/>
      <c r="H22" s="5"/>
      <c r="I22" s="5">
        <v>1</v>
      </c>
      <c r="J22" s="5">
        <v>1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v>2</v>
      </c>
      <c r="V22" s="5"/>
      <c r="W22" s="5"/>
      <c r="X22" s="60"/>
    </row>
    <row r="23" spans="1:24" x14ac:dyDescent="0.2">
      <c r="A23" s="87" t="s">
        <v>166</v>
      </c>
      <c r="B23" s="5">
        <v>3</v>
      </c>
      <c r="C23" s="5">
        <v>0</v>
      </c>
      <c r="D23" s="5">
        <v>1</v>
      </c>
      <c r="E23" s="5">
        <v>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0"/>
    </row>
    <row r="24" spans="1:24" x14ac:dyDescent="0.2">
      <c r="A24" s="69" t="s">
        <v>169</v>
      </c>
      <c r="B24" s="130">
        <v>4</v>
      </c>
      <c r="C24" s="130">
        <v>2</v>
      </c>
      <c r="D24" s="130">
        <v>2</v>
      </c>
      <c r="E24" s="130">
        <v>1</v>
      </c>
      <c r="F24" s="130"/>
      <c r="G24" s="130"/>
      <c r="H24" s="130">
        <v>1</v>
      </c>
      <c r="I24" s="130"/>
      <c r="J24" s="130"/>
      <c r="K24" s="130"/>
      <c r="L24" s="130"/>
      <c r="M24" s="130"/>
      <c r="N24" s="130">
        <v>1</v>
      </c>
      <c r="O24" s="130"/>
      <c r="P24" s="130"/>
      <c r="Q24" s="130"/>
      <c r="R24" s="130"/>
      <c r="S24" s="130"/>
      <c r="T24" s="130">
        <v>1</v>
      </c>
      <c r="U24" s="130"/>
      <c r="V24" s="130"/>
      <c r="W24" s="130"/>
      <c r="X24" s="60"/>
    </row>
    <row r="25" spans="1:24" x14ac:dyDescent="0.2">
      <c r="A25" s="69" t="s">
        <v>145</v>
      </c>
      <c r="B25" s="130">
        <v>3</v>
      </c>
      <c r="C25" s="130">
        <v>1</v>
      </c>
      <c r="D25" s="130">
        <v>1</v>
      </c>
      <c r="E25" s="130"/>
      <c r="F25" s="130"/>
      <c r="G25" s="130"/>
      <c r="H25" s="130"/>
      <c r="I25" s="130">
        <v>1</v>
      </c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>
        <v>2</v>
      </c>
      <c r="V25" s="130">
        <v>1</v>
      </c>
      <c r="W25" s="130"/>
      <c r="X25" s="60"/>
    </row>
    <row r="26" spans="1:24" x14ac:dyDescent="0.2">
      <c r="A26" s="121" t="s">
        <v>111</v>
      </c>
      <c r="B26" s="41">
        <v>3</v>
      </c>
      <c r="C26" s="41">
        <v>0</v>
      </c>
      <c r="D26" s="41">
        <v>1</v>
      </c>
      <c r="E26" s="41"/>
      <c r="F26" s="41"/>
      <c r="G26" s="41"/>
      <c r="H26" s="41"/>
      <c r="I26" s="41">
        <v>1</v>
      </c>
      <c r="J26" s="41"/>
      <c r="K26" s="41"/>
      <c r="L26" s="41"/>
      <c r="M26" s="41"/>
      <c r="N26" s="41"/>
      <c r="O26" s="15"/>
      <c r="P26" s="15"/>
      <c r="Q26" s="15"/>
      <c r="R26" s="41"/>
      <c r="S26" s="41"/>
      <c r="T26" s="41"/>
      <c r="U26" s="41"/>
      <c r="V26" s="41"/>
      <c r="W26" s="41"/>
      <c r="X26" s="149"/>
    </row>
    <row r="27" spans="1:24" x14ac:dyDescent="0.2">
      <c r="A27" s="123" t="s">
        <v>38</v>
      </c>
      <c r="B27" s="16">
        <f>SUM(B3:B26)</f>
        <v>59</v>
      </c>
      <c r="C27" s="16">
        <f>SUM(C3:C26)</f>
        <v>7</v>
      </c>
      <c r="D27" s="16">
        <f>SUM(D3:D26)</f>
        <v>13</v>
      </c>
      <c r="E27" s="16">
        <f t="shared" ref="E27:N27" si="0">SUM(E3:E26)</f>
        <v>3</v>
      </c>
      <c r="F27" s="16">
        <f t="shared" si="0"/>
        <v>0</v>
      </c>
      <c r="G27" s="16">
        <f t="shared" si="0"/>
        <v>0</v>
      </c>
      <c r="H27" s="16">
        <f t="shared" si="0"/>
        <v>4</v>
      </c>
      <c r="I27" s="16">
        <f t="shared" si="0"/>
        <v>12</v>
      </c>
      <c r="J27" s="16">
        <f t="shared" si="0"/>
        <v>2</v>
      </c>
      <c r="K27" s="16">
        <f t="shared" si="0"/>
        <v>3</v>
      </c>
      <c r="L27" s="16">
        <f t="shared" si="0"/>
        <v>0</v>
      </c>
      <c r="M27" s="16">
        <f t="shared" si="0"/>
        <v>1</v>
      </c>
      <c r="N27" s="16">
        <f t="shared" si="0"/>
        <v>3</v>
      </c>
      <c r="O27" s="17">
        <f>(D27+J27+K27+N27)/(B27+J27+K27+M27)</f>
        <v>0.32307692307692309</v>
      </c>
      <c r="P27" s="17">
        <f>($D27+$E27+($F27*2)+(G27*3))/$B27</f>
        <v>0.2711864406779661</v>
      </c>
      <c r="Q27" s="17">
        <f>D27/B27</f>
        <v>0.22033898305084745</v>
      </c>
      <c r="R27" s="16">
        <f>SUM(R3:R26)</f>
        <v>0</v>
      </c>
      <c r="S27" s="16">
        <f>SUM(S3:S26)</f>
        <v>1</v>
      </c>
      <c r="T27" s="16">
        <f>SUM(T3:T26)</f>
        <v>2</v>
      </c>
      <c r="U27" s="16">
        <f>SUM(U3:U26)</f>
        <v>28</v>
      </c>
      <c r="V27" s="16">
        <f>SUM(V3:V26)</f>
        <v>23</v>
      </c>
      <c r="W27" s="17">
        <f>(U27+V27)/(T27+U27+V27)</f>
        <v>0.96226415094339623</v>
      </c>
      <c r="X27" s="17">
        <f>(D27-G27)/(B27-I27-G27+M27)</f>
        <v>0.27083333333333331</v>
      </c>
    </row>
    <row r="28" spans="1:24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1:24" x14ac:dyDescent="0.2">
      <c r="A29" s="233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5"/>
      <c r="V29" s="5"/>
      <c r="W29" s="5"/>
      <c r="X29" s="60"/>
    </row>
    <row r="30" spans="1:24" x14ac:dyDescent="0.2">
      <c r="A30" s="125" t="s">
        <v>91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5"/>
      <c r="V30" s="5"/>
      <c r="W30" s="5"/>
      <c r="X30" s="60"/>
    </row>
    <row r="31" spans="1:24" x14ac:dyDescent="0.2">
      <c r="A31" s="108" t="s">
        <v>87</v>
      </c>
      <c r="B31" s="7" t="s">
        <v>57</v>
      </c>
      <c r="C31" s="7" t="s">
        <v>58</v>
      </c>
      <c r="D31" s="7" t="s">
        <v>59</v>
      </c>
      <c r="E31" s="7" t="s">
        <v>68</v>
      </c>
      <c r="F31" s="7" t="s">
        <v>61</v>
      </c>
      <c r="G31" s="7" t="s">
        <v>3</v>
      </c>
      <c r="H31" s="7" t="s">
        <v>4</v>
      </c>
      <c r="I31" s="7" t="s">
        <v>9</v>
      </c>
      <c r="J31" s="7" t="s">
        <v>10</v>
      </c>
      <c r="K31" s="7" t="s">
        <v>11</v>
      </c>
      <c r="L31" s="7" t="s">
        <v>62</v>
      </c>
      <c r="M31" s="7" t="s">
        <v>63</v>
      </c>
      <c r="N31" s="7" t="s">
        <v>64</v>
      </c>
      <c r="O31" s="7" t="s">
        <v>65</v>
      </c>
      <c r="P31" s="7" t="s">
        <v>2</v>
      </c>
      <c r="Q31" s="7" t="s">
        <v>93</v>
      </c>
      <c r="R31" s="7"/>
      <c r="S31" s="7"/>
      <c r="T31" s="41"/>
      <c r="U31" s="7" t="s">
        <v>20</v>
      </c>
      <c r="V31" s="110" t="s">
        <v>21</v>
      </c>
      <c r="W31" s="110" t="s">
        <v>22</v>
      </c>
      <c r="X31" s="60"/>
    </row>
    <row r="32" spans="1:24" x14ac:dyDescent="0.2">
      <c r="A32" s="64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51"/>
    </row>
    <row r="33" spans="1:24" x14ac:dyDescent="0.2">
      <c r="A33" s="64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51"/>
    </row>
    <row r="34" spans="1:24" x14ac:dyDescent="0.2">
      <c r="A34" s="64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51"/>
    </row>
    <row r="35" spans="1:24" x14ac:dyDescent="0.2">
      <c r="A35" s="6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51"/>
    </row>
    <row r="36" spans="1:24" x14ac:dyDescent="0.2">
      <c r="A36" s="65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51"/>
    </row>
    <row r="37" spans="1:24" x14ac:dyDescent="0.2">
      <c r="A37" s="6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51"/>
    </row>
    <row r="38" spans="1:24" x14ac:dyDescent="0.2">
      <c r="A38" s="6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51"/>
    </row>
    <row r="39" spans="1:24" x14ac:dyDescent="0.2">
      <c r="A39" s="64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51"/>
    </row>
    <row r="40" spans="1:24" x14ac:dyDescent="0.2">
      <c r="A40" s="64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51"/>
    </row>
    <row r="41" spans="1:24" x14ac:dyDescent="0.2">
      <c r="A41" s="11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51"/>
    </row>
    <row r="42" spans="1:24" x14ac:dyDescent="0.2">
      <c r="A42" s="68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0"/>
    </row>
    <row r="43" spans="1:24" x14ac:dyDescent="0.2">
      <c r="A43" s="6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0"/>
    </row>
    <row r="44" spans="1:24" x14ac:dyDescent="0.2">
      <c r="A44" s="121"/>
      <c r="B44" s="41"/>
      <c r="C44" s="41"/>
      <c r="D44" s="41"/>
      <c r="E44" s="76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77"/>
      <c r="X44" s="152"/>
    </row>
    <row r="45" spans="1:24" x14ac:dyDescent="0.2">
      <c r="A45" s="123" t="s">
        <v>38</v>
      </c>
      <c r="B45" s="16">
        <f t="shared" ref="B45:M45" si="1">SUM(B32:B44)</f>
        <v>0</v>
      </c>
      <c r="C45" s="16">
        <f t="shared" si="1"/>
        <v>0</v>
      </c>
      <c r="D45" s="16">
        <f t="shared" si="1"/>
        <v>0</v>
      </c>
      <c r="E45" s="39">
        <f t="shared" si="1"/>
        <v>0</v>
      </c>
      <c r="F45" s="39">
        <f t="shared" si="1"/>
        <v>0</v>
      </c>
      <c r="G45" s="16">
        <f t="shared" si="1"/>
        <v>0</v>
      </c>
      <c r="H45" s="16">
        <f t="shared" si="1"/>
        <v>0</v>
      </c>
      <c r="I45" s="16">
        <f t="shared" si="1"/>
        <v>0</v>
      </c>
      <c r="J45" s="16">
        <f t="shared" si="1"/>
        <v>0</v>
      </c>
      <c r="K45" s="16">
        <f t="shared" si="1"/>
        <v>0</v>
      </c>
      <c r="L45" s="16">
        <f t="shared" si="1"/>
        <v>0</v>
      </c>
      <c r="M45" s="16">
        <f t="shared" si="1"/>
        <v>0</v>
      </c>
      <c r="N45" s="39" t="e">
        <f>(M45*7)/F45</f>
        <v>#DIV/0!</v>
      </c>
      <c r="O45" s="39" t="e">
        <f>SUM(H45+J45+K45)/F45</f>
        <v>#DIV/0!</v>
      </c>
      <c r="P45" s="16">
        <f>SUM(P32:P44)</f>
        <v>0</v>
      </c>
      <c r="Q45" s="16">
        <f>SUM(Q32:Q44)</f>
        <v>0</v>
      </c>
      <c r="R45" s="16">
        <f>SUM(R32:R44)</f>
        <v>0</v>
      </c>
      <c r="S45" s="74"/>
      <c r="T45" s="38"/>
      <c r="U45" s="16">
        <f>SUM(U32:U44)</f>
        <v>0</v>
      </c>
      <c r="V45" s="16">
        <f>SUM(V32:V44)</f>
        <v>0</v>
      </c>
      <c r="W45" s="16">
        <f>SUM(W32:W44)</f>
        <v>0</v>
      </c>
      <c r="X45" s="151"/>
    </row>
    <row r="48" spans="1:24" x14ac:dyDescent="0.2">
      <c r="A48" t="s">
        <v>101</v>
      </c>
    </row>
    <row r="49" spans="1:24" x14ac:dyDescent="0.2">
      <c r="A49" s="138" t="s">
        <v>87</v>
      </c>
      <c r="B49" s="7" t="s">
        <v>2</v>
      </c>
      <c r="C49" s="7" t="s">
        <v>3</v>
      </c>
      <c r="D49" s="7" t="s">
        <v>4</v>
      </c>
      <c r="E49" s="7" t="s">
        <v>5</v>
      </c>
      <c r="F49" s="7" t="s">
        <v>6</v>
      </c>
      <c r="G49" s="7" t="s">
        <v>7</v>
      </c>
      <c r="H49" s="7" t="s">
        <v>8</v>
      </c>
      <c r="I49" s="7" t="s">
        <v>9</v>
      </c>
      <c r="J49" s="7" t="s">
        <v>10</v>
      </c>
      <c r="K49" s="7" t="s">
        <v>11</v>
      </c>
      <c r="L49" s="7" t="s">
        <v>12</v>
      </c>
      <c r="M49" s="7" t="s">
        <v>13</v>
      </c>
      <c r="N49" s="7" t="s">
        <v>88</v>
      </c>
      <c r="O49" s="7" t="s">
        <v>15</v>
      </c>
      <c r="P49" s="8" t="s">
        <v>89</v>
      </c>
      <c r="Q49" s="7" t="s">
        <v>90</v>
      </c>
      <c r="R49" s="7" t="s">
        <v>18</v>
      </c>
      <c r="S49" s="7" t="s">
        <v>19</v>
      </c>
      <c r="T49" s="7" t="s">
        <v>20</v>
      </c>
      <c r="U49" s="7" t="s">
        <v>21</v>
      </c>
      <c r="V49" s="7" t="s">
        <v>22</v>
      </c>
      <c r="W49" s="8" t="s">
        <v>23</v>
      </c>
      <c r="X49" s="148"/>
    </row>
    <row r="50" spans="1:24" x14ac:dyDescent="0.2">
      <c r="A50" s="64" t="s">
        <v>85</v>
      </c>
      <c r="B50" s="74">
        <v>3</v>
      </c>
      <c r="C50" s="74">
        <v>0</v>
      </c>
      <c r="D50" s="74">
        <v>1</v>
      </c>
      <c r="E50" s="74"/>
      <c r="F50" s="74"/>
      <c r="G50" s="74"/>
      <c r="H50" s="74">
        <v>1</v>
      </c>
      <c r="I50" s="74">
        <v>1</v>
      </c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>
        <v>2</v>
      </c>
      <c r="W50" s="74"/>
      <c r="X50" s="60"/>
    </row>
    <row r="51" spans="1:24" x14ac:dyDescent="0.2">
      <c r="A51" s="64" t="s">
        <v>109</v>
      </c>
      <c r="B51" s="5">
        <v>1</v>
      </c>
      <c r="C51" s="5">
        <v>0</v>
      </c>
      <c r="D51" s="5">
        <v>1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0"/>
    </row>
    <row r="52" spans="1:24" x14ac:dyDescent="0.2">
      <c r="A52" s="65" t="s">
        <v>111</v>
      </c>
      <c r="B52" s="5">
        <v>2</v>
      </c>
      <c r="C52" s="5">
        <v>0</v>
      </c>
      <c r="D52" s="5">
        <v>0</v>
      </c>
      <c r="E52" s="5"/>
      <c r="F52" s="5"/>
      <c r="G52" s="5"/>
      <c r="H52" s="5"/>
      <c r="I52" s="5">
        <v>2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0"/>
    </row>
    <row r="53" spans="1:24" x14ac:dyDescent="0.2">
      <c r="A53" s="64" t="s">
        <v>117</v>
      </c>
      <c r="B53" s="16">
        <v>2</v>
      </c>
      <c r="C53" s="16">
        <v>0</v>
      </c>
      <c r="D53" s="16">
        <v>1</v>
      </c>
      <c r="E53" s="16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>
        <v>1</v>
      </c>
      <c r="W53" s="5"/>
      <c r="X53" s="60"/>
    </row>
    <row r="54" spans="1:24" x14ac:dyDescent="0.2">
      <c r="A54" s="64" t="s">
        <v>122</v>
      </c>
      <c r="B54" s="5">
        <v>0</v>
      </c>
      <c r="C54" s="5">
        <v>0</v>
      </c>
      <c r="D54" s="5">
        <v>0</v>
      </c>
      <c r="E54" s="5"/>
      <c r="F54" s="5"/>
      <c r="G54" s="5"/>
      <c r="H54" s="5"/>
      <c r="I54" s="5"/>
      <c r="J54" s="5"/>
      <c r="K54" s="5">
        <v>1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0"/>
    </row>
    <row r="55" spans="1:24" x14ac:dyDescent="0.2">
      <c r="A55" s="64" t="s">
        <v>130</v>
      </c>
      <c r="B55" s="5">
        <v>2</v>
      </c>
      <c r="C55" s="5">
        <v>1</v>
      </c>
      <c r="D55" s="5">
        <v>0</v>
      </c>
      <c r="E55" s="5"/>
      <c r="F55" s="5"/>
      <c r="G55" s="5"/>
      <c r="H55" s="5"/>
      <c r="I55" s="5"/>
      <c r="J55" s="5">
        <v>1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>
        <v>2</v>
      </c>
      <c r="W55" s="5"/>
      <c r="X55" s="60"/>
    </row>
    <row r="56" spans="1:24" x14ac:dyDescent="0.2">
      <c r="A56" s="83" t="s">
        <v>134</v>
      </c>
      <c r="B56" s="5">
        <v>1</v>
      </c>
      <c r="C56" s="5">
        <v>1</v>
      </c>
      <c r="D56" s="5">
        <v>1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0"/>
    </row>
    <row r="57" spans="1:24" x14ac:dyDescent="0.2">
      <c r="A57" s="67" t="s">
        <v>139</v>
      </c>
      <c r="B57" s="5">
        <v>1</v>
      </c>
      <c r="C57" s="5">
        <v>1</v>
      </c>
      <c r="D57" s="5">
        <v>0</v>
      </c>
      <c r="E57" s="5"/>
      <c r="F57" s="5"/>
      <c r="G57" s="5"/>
      <c r="H57" s="5">
        <v>1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0"/>
    </row>
    <row r="58" spans="1:24" x14ac:dyDescent="0.2">
      <c r="A58" s="66" t="s">
        <v>143</v>
      </c>
      <c r="B58" s="5">
        <v>1</v>
      </c>
      <c r="C58" s="5">
        <v>0</v>
      </c>
      <c r="D58" s="5">
        <v>1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0"/>
    </row>
    <row r="59" spans="1:24" x14ac:dyDescent="0.2">
      <c r="A59" s="69" t="s">
        <v>156</v>
      </c>
      <c r="B59" s="5">
        <v>2</v>
      </c>
      <c r="C59" s="5">
        <v>0</v>
      </c>
      <c r="D59" s="5">
        <v>0</v>
      </c>
      <c r="E59" s="5"/>
      <c r="F59" s="5"/>
      <c r="G59" s="5"/>
      <c r="H59" s="5"/>
      <c r="I59" s="5">
        <v>2</v>
      </c>
      <c r="J59" s="5"/>
      <c r="K59" s="5">
        <v>1</v>
      </c>
      <c r="L59" s="5"/>
      <c r="M59" s="5"/>
      <c r="N59" s="5"/>
      <c r="O59" s="5"/>
      <c r="P59" s="5"/>
      <c r="Q59" s="5"/>
      <c r="R59" s="5"/>
      <c r="S59" s="5">
        <v>1</v>
      </c>
      <c r="T59" s="5"/>
      <c r="U59" s="5"/>
      <c r="V59" s="5">
        <v>2</v>
      </c>
      <c r="W59" s="5"/>
      <c r="X59" s="60"/>
    </row>
    <row r="60" spans="1:24" x14ac:dyDescent="0.2">
      <c r="A60" s="69" t="s">
        <v>160</v>
      </c>
      <c r="B60" s="5">
        <v>3</v>
      </c>
      <c r="C60" s="5">
        <v>0</v>
      </c>
      <c r="D60" s="5">
        <v>1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0"/>
    </row>
    <row r="61" spans="1:24" x14ac:dyDescent="0.2">
      <c r="A61" s="87" t="s">
        <v>166</v>
      </c>
      <c r="B61" s="5">
        <v>1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0"/>
    </row>
    <row r="62" spans="1:24" x14ac:dyDescent="0.2">
      <c r="A62" s="69" t="s">
        <v>169</v>
      </c>
      <c r="B62" s="5">
        <v>0</v>
      </c>
      <c r="C62" s="5">
        <v>0</v>
      </c>
      <c r="D62" s="5">
        <v>0</v>
      </c>
      <c r="E62" s="5"/>
      <c r="F62" s="5"/>
      <c r="G62" s="5"/>
      <c r="H62" s="5"/>
      <c r="I62" s="5"/>
      <c r="J62" s="5">
        <v>1</v>
      </c>
      <c r="K62" s="5"/>
      <c r="L62" s="5"/>
      <c r="M62" s="5"/>
      <c r="N62" s="5"/>
      <c r="O62" s="5"/>
      <c r="P62" s="5"/>
      <c r="Q62" s="5"/>
      <c r="R62" s="5">
        <v>1</v>
      </c>
      <c r="S62" s="5"/>
      <c r="T62" s="5"/>
      <c r="U62" s="5"/>
      <c r="V62" s="5"/>
      <c r="W62" s="5"/>
      <c r="X62" s="60"/>
    </row>
    <row r="63" spans="1:24" x14ac:dyDescent="0.2">
      <c r="A63" s="68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0"/>
    </row>
    <row r="64" spans="1:24" x14ac:dyDescent="0.2">
      <c r="A64" s="68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0"/>
    </row>
    <row r="65" spans="1:24" x14ac:dyDescent="0.2">
      <c r="A65" s="68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0"/>
    </row>
    <row r="66" spans="1:24" x14ac:dyDescent="0.2">
      <c r="A66" s="68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0"/>
    </row>
    <row r="67" spans="1:24" x14ac:dyDescent="0.2">
      <c r="A67" s="68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0"/>
    </row>
    <row r="68" spans="1:24" x14ac:dyDescent="0.2">
      <c r="A68" s="68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0"/>
    </row>
    <row r="69" spans="1:24" x14ac:dyDescent="0.2">
      <c r="A69" s="68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0"/>
    </row>
    <row r="70" spans="1:24" x14ac:dyDescent="0.2">
      <c r="A70" s="68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60"/>
    </row>
    <row r="71" spans="1:24" x14ac:dyDescent="0.2">
      <c r="A71" s="12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15"/>
      <c r="P71" s="15"/>
      <c r="Q71" s="15"/>
      <c r="R71" s="41"/>
      <c r="S71" s="41"/>
      <c r="T71" s="41"/>
      <c r="U71" s="41"/>
      <c r="V71" s="41"/>
      <c r="W71" s="41"/>
      <c r="X71" s="149"/>
    </row>
    <row r="72" spans="1:24" x14ac:dyDescent="0.2">
      <c r="A72" s="123" t="s">
        <v>38</v>
      </c>
      <c r="B72" s="16">
        <f>SUM(B50:B71)</f>
        <v>19</v>
      </c>
      <c r="C72" s="16">
        <f>SUM(C50:C71)</f>
        <v>3</v>
      </c>
      <c r="D72" s="16">
        <f>SUM(D50:D71)</f>
        <v>6</v>
      </c>
      <c r="E72" s="16">
        <f t="shared" ref="E72:N72" si="2">SUM(E50:E71)</f>
        <v>0</v>
      </c>
      <c r="F72" s="16">
        <f t="shared" si="2"/>
        <v>0</v>
      </c>
      <c r="G72" s="16">
        <f t="shared" si="2"/>
        <v>0</v>
      </c>
      <c r="H72" s="16">
        <f t="shared" si="2"/>
        <v>2</v>
      </c>
      <c r="I72" s="16">
        <f t="shared" si="2"/>
        <v>5</v>
      </c>
      <c r="J72" s="16">
        <f t="shared" si="2"/>
        <v>2</v>
      </c>
      <c r="K72" s="16">
        <f t="shared" si="2"/>
        <v>2</v>
      </c>
      <c r="L72" s="16">
        <f t="shared" si="2"/>
        <v>0</v>
      </c>
      <c r="M72" s="16">
        <f t="shared" si="2"/>
        <v>0</v>
      </c>
      <c r="N72" s="16">
        <f t="shared" si="2"/>
        <v>0</v>
      </c>
      <c r="O72" s="17">
        <f>(D72+J72+K72+N72)/(B72+J72+K72)</f>
        <v>0.43478260869565216</v>
      </c>
      <c r="P72" s="17">
        <f>($D72+$E72+($F72*2)+(G72*3))/$B72</f>
        <v>0.31578947368421051</v>
      </c>
      <c r="Q72" s="17">
        <f>D72/B72</f>
        <v>0.31578947368421051</v>
      </c>
      <c r="R72" s="16">
        <f>SUM(R50:R71)</f>
        <v>1</v>
      </c>
      <c r="S72" s="16">
        <f>SUM(S50:S71)</f>
        <v>1</v>
      </c>
      <c r="T72" s="16">
        <f>SUM(T50:T71)</f>
        <v>0</v>
      </c>
      <c r="U72" s="16">
        <f>SUM(U50:U71)</f>
        <v>0</v>
      </c>
      <c r="V72" s="16">
        <f>SUM(V50:V71)</f>
        <v>7</v>
      </c>
      <c r="W72" s="17">
        <f>(U72+V72)/(T72+U72+V72)</f>
        <v>1</v>
      </c>
      <c r="X72" s="150"/>
    </row>
  </sheetData>
  <mergeCells count="1">
    <mergeCell ref="A29:T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5D55D-EFE3-0E45-ACD9-39E8C8F59317}">
  <dimension ref="A2:X83"/>
  <sheetViews>
    <sheetView topLeftCell="A55" workbookViewId="0">
      <selection activeCell="F80" sqref="F80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3" width="2.6640625" bestFit="1" customWidth="1"/>
    <col min="4" max="4" width="2.1640625" bestFit="1" customWidth="1"/>
    <col min="5" max="5" width="4.6640625" bestFit="1" customWidth="1"/>
    <col min="6" max="6" width="5.6640625" bestFit="1" customWidth="1"/>
    <col min="7" max="7" width="3.1640625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6640625" bestFit="1" customWidth="1"/>
    <col min="13" max="13" width="3.1640625" bestFit="1" customWidth="1"/>
    <col min="14" max="14" width="4.6640625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6.5" bestFit="1" customWidth="1"/>
    <col min="24" max="24" width="5.6640625" bestFit="1" customWidth="1"/>
  </cols>
  <sheetData>
    <row r="2" spans="1:24" x14ac:dyDescent="0.2">
      <c r="A2" t="s">
        <v>30</v>
      </c>
    </row>
    <row r="3" spans="1:24" x14ac:dyDescent="0.2">
      <c r="A3" s="108" t="s">
        <v>87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88</v>
      </c>
      <c r="O3" s="7" t="s">
        <v>15</v>
      </c>
      <c r="P3" s="8" t="s">
        <v>89</v>
      </c>
      <c r="Q3" s="7" t="s">
        <v>90</v>
      </c>
      <c r="R3" s="108" t="s">
        <v>18</v>
      </c>
      <c r="S3" s="108" t="s">
        <v>19</v>
      </c>
      <c r="T3" s="108" t="s">
        <v>20</v>
      </c>
      <c r="U3" s="7" t="s">
        <v>21</v>
      </c>
      <c r="V3" s="7" t="s">
        <v>22</v>
      </c>
      <c r="W3" s="109" t="s">
        <v>23</v>
      </c>
      <c r="X3" s="110" t="s">
        <v>24</v>
      </c>
    </row>
    <row r="4" spans="1:24" x14ac:dyDescent="0.2">
      <c r="A4" s="65" t="s">
        <v>111</v>
      </c>
      <c r="B4" s="38">
        <v>1</v>
      </c>
      <c r="C4" s="38">
        <v>0</v>
      </c>
      <c r="D4" s="38">
        <v>0</v>
      </c>
      <c r="E4" s="44"/>
      <c r="F4" s="38"/>
      <c r="G4" s="38"/>
      <c r="H4" s="38"/>
      <c r="I4" s="38">
        <v>1</v>
      </c>
      <c r="J4" s="38"/>
      <c r="K4" s="38"/>
      <c r="L4" s="38"/>
      <c r="M4" s="38"/>
      <c r="N4" s="111"/>
      <c r="O4" s="112"/>
      <c r="P4" s="38"/>
      <c r="Q4" s="38"/>
      <c r="R4" s="38"/>
      <c r="S4" s="113"/>
      <c r="T4" s="111"/>
      <c r="U4" s="74"/>
      <c r="V4" s="74"/>
      <c r="W4" s="114"/>
      <c r="X4" s="74"/>
    </row>
    <row r="5" spans="1:24" x14ac:dyDescent="0.2">
      <c r="A5" s="64" t="s">
        <v>117</v>
      </c>
      <c r="B5" s="1">
        <v>3</v>
      </c>
      <c r="C5" s="1">
        <v>0</v>
      </c>
      <c r="D5" s="1">
        <v>0</v>
      </c>
      <c r="E5" s="75"/>
      <c r="F5" s="1"/>
      <c r="G5" s="1"/>
      <c r="H5" s="1"/>
      <c r="I5" s="1"/>
      <c r="J5" s="1"/>
      <c r="K5" s="1"/>
      <c r="L5" s="1"/>
      <c r="M5" s="1"/>
      <c r="N5" s="115"/>
      <c r="O5" s="116"/>
      <c r="P5" s="46"/>
      <c r="Q5" s="1"/>
      <c r="R5" s="1"/>
      <c r="S5" s="116"/>
      <c r="T5" s="117"/>
      <c r="U5" s="1"/>
      <c r="V5" s="1">
        <v>2</v>
      </c>
      <c r="W5" s="68"/>
      <c r="X5" s="5"/>
    </row>
    <row r="6" spans="1:24" x14ac:dyDescent="0.2">
      <c r="A6" s="64" t="s">
        <v>118</v>
      </c>
      <c r="B6" s="1">
        <v>2</v>
      </c>
      <c r="C6" s="1">
        <v>1</v>
      </c>
      <c r="D6" s="1">
        <v>1</v>
      </c>
      <c r="E6" s="75"/>
      <c r="F6" s="1"/>
      <c r="G6" s="1"/>
      <c r="H6" s="1"/>
      <c r="I6" s="1">
        <v>1</v>
      </c>
      <c r="J6" s="1">
        <v>1</v>
      </c>
      <c r="K6" s="1"/>
      <c r="L6" s="1"/>
      <c r="M6" s="1"/>
      <c r="N6" s="117"/>
      <c r="O6" s="116"/>
      <c r="P6" s="1"/>
      <c r="Q6" s="1"/>
      <c r="R6" s="1"/>
      <c r="S6" s="116"/>
      <c r="T6" s="117"/>
      <c r="U6" s="1"/>
      <c r="V6" s="1">
        <v>2</v>
      </c>
      <c r="W6" s="68"/>
      <c r="X6" s="5"/>
    </row>
    <row r="7" spans="1:24" x14ac:dyDescent="0.2">
      <c r="A7" s="66" t="s">
        <v>124</v>
      </c>
      <c r="B7" s="1"/>
      <c r="C7" s="1"/>
      <c r="D7" s="1"/>
      <c r="E7" s="75"/>
      <c r="F7" s="1"/>
      <c r="G7" s="1"/>
      <c r="H7" s="1"/>
      <c r="I7" s="1"/>
      <c r="J7" s="1"/>
      <c r="K7" s="1"/>
      <c r="L7" s="1"/>
      <c r="M7" s="1"/>
      <c r="N7" s="117"/>
      <c r="O7" s="116"/>
      <c r="P7" s="1"/>
      <c r="Q7" s="1"/>
      <c r="R7" s="1"/>
      <c r="S7" s="116"/>
      <c r="T7" s="117"/>
      <c r="U7" s="1">
        <v>1</v>
      </c>
      <c r="V7" s="1"/>
      <c r="W7" s="68"/>
      <c r="X7" s="5"/>
    </row>
    <row r="8" spans="1:24" x14ac:dyDescent="0.2">
      <c r="A8" s="64" t="s">
        <v>130</v>
      </c>
      <c r="B8" s="1"/>
      <c r="C8" s="1"/>
      <c r="D8" s="1"/>
      <c r="E8" s="75"/>
      <c r="F8" s="1"/>
      <c r="G8" s="1"/>
      <c r="H8" s="1"/>
      <c r="I8" s="1"/>
      <c r="J8" s="1"/>
      <c r="K8" s="1"/>
      <c r="L8" s="1"/>
      <c r="M8" s="1"/>
      <c r="N8" s="117"/>
      <c r="O8" s="116"/>
      <c r="P8" s="1"/>
      <c r="Q8" s="1"/>
      <c r="R8" s="1"/>
      <c r="S8" s="116"/>
      <c r="T8" s="117"/>
      <c r="U8" s="1">
        <v>1</v>
      </c>
      <c r="V8" s="1">
        <v>1</v>
      </c>
      <c r="W8" s="68"/>
      <c r="X8" s="5"/>
    </row>
    <row r="9" spans="1:24" x14ac:dyDescent="0.2">
      <c r="A9" s="119" t="s">
        <v>136</v>
      </c>
      <c r="B9" s="1">
        <v>4</v>
      </c>
      <c r="C9" s="1">
        <v>1</v>
      </c>
      <c r="D9" s="1">
        <v>1</v>
      </c>
      <c r="E9" s="75"/>
      <c r="F9" s="1"/>
      <c r="G9" s="1"/>
      <c r="H9" s="1"/>
      <c r="I9" s="1">
        <v>3</v>
      </c>
      <c r="J9" s="1"/>
      <c r="K9" s="1"/>
      <c r="L9" s="1"/>
      <c r="M9" s="1"/>
      <c r="N9" s="117"/>
      <c r="O9" s="116"/>
      <c r="P9" s="1"/>
      <c r="Q9" s="1"/>
      <c r="R9" s="1"/>
      <c r="S9" s="116"/>
      <c r="T9" s="117"/>
      <c r="U9" s="1"/>
      <c r="V9" s="1">
        <v>2</v>
      </c>
      <c r="W9" s="68"/>
      <c r="X9" s="5"/>
    </row>
    <row r="10" spans="1:24" x14ac:dyDescent="0.2">
      <c r="A10" s="66" t="s">
        <v>143</v>
      </c>
      <c r="B10" s="1">
        <v>1</v>
      </c>
      <c r="C10" s="1">
        <v>0</v>
      </c>
      <c r="D10" s="1">
        <v>0</v>
      </c>
      <c r="E10" s="75"/>
      <c r="F10" s="1"/>
      <c r="G10" s="1"/>
      <c r="H10" s="1"/>
      <c r="I10" s="1"/>
      <c r="J10" s="1"/>
      <c r="K10" s="1"/>
      <c r="L10" s="1"/>
      <c r="M10" s="1"/>
      <c r="N10" s="117">
        <v>1</v>
      </c>
      <c r="O10" s="116"/>
      <c r="P10" s="1"/>
      <c r="Q10" s="1"/>
      <c r="R10" s="1"/>
      <c r="S10" s="116"/>
      <c r="T10" s="117"/>
      <c r="U10" s="1"/>
      <c r="V10" s="1">
        <v>1</v>
      </c>
      <c r="W10" s="68"/>
      <c r="X10" s="5"/>
    </row>
    <row r="11" spans="1:24" x14ac:dyDescent="0.2">
      <c r="A11" s="220" t="s">
        <v>147</v>
      </c>
      <c r="B11" s="1"/>
      <c r="C11" s="1"/>
      <c r="D11" s="1"/>
      <c r="E11" s="75"/>
      <c r="F11" s="1"/>
      <c r="G11" s="1"/>
      <c r="H11" s="1"/>
      <c r="I11" s="1"/>
      <c r="J11" s="1"/>
      <c r="K11" s="1"/>
      <c r="L11" s="1"/>
      <c r="M11" s="1"/>
      <c r="N11" s="117"/>
      <c r="O11" s="116"/>
      <c r="P11" s="1"/>
      <c r="Q11" s="1"/>
      <c r="R11" s="1"/>
      <c r="S11" s="116"/>
      <c r="T11" s="117"/>
      <c r="U11" s="1">
        <v>0</v>
      </c>
      <c r="V11" s="1"/>
      <c r="W11" s="118"/>
      <c r="X11" s="5"/>
    </row>
    <row r="12" spans="1:24" x14ac:dyDescent="0.2">
      <c r="A12" s="69" t="s">
        <v>155</v>
      </c>
      <c r="B12" s="1"/>
      <c r="C12" s="1"/>
      <c r="D12" s="1"/>
      <c r="E12" s="75"/>
      <c r="F12" s="1"/>
      <c r="G12" s="1"/>
      <c r="H12" s="1"/>
      <c r="I12" s="1"/>
      <c r="J12" s="1"/>
      <c r="K12" s="1"/>
      <c r="L12" s="1"/>
      <c r="M12" s="1"/>
      <c r="N12" s="117"/>
      <c r="O12" s="116"/>
      <c r="P12" s="1"/>
      <c r="Q12" s="1"/>
      <c r="R12" s="1"/>
      <c r="S12" s="116"/>
      <c r="T12" s="117"/>
      <c r="U12" s="1">
        <v>2</v>
      </c>
      <c r="V12" s="1"/>
      <c r="W12" s="118"/>
      <c r="X12" s="5"/>
    </row>
    <row r="13" spans="1:24" x14ac:dyDescent="0.2">
      <c r="A13" s="69" t="s">
        <v>156</v>
      </c>
      <c r="B13" s="1">
        <v>2</v>
      </c>
      <c r="C13" s="1">
        <v>0</v>
      </c>
      <c r="D13" s="1">
        <v>1</v>
      </c>
      <c r="E13" s="75"/>
      <c r="F13" s="1"/>
      <c r="G13" s="1"/>
      <c r="H13" s="1">
        <v>1</v>
      </c>
      <c r="I13" s="1"/>
      <c r="J13" s="1"/>
      <c r="K13" s="1"/>
      <c r="L13" s="1"/>
      <c r="M13" s="1"/>
      <c r="N13" s="117"/>
      <c r="O13" s="116"/>
      <c r="P13" s="1"/>
      <c r="Q13" s="1"/>
      <c r="R13" s="1"/>
      <c r="S13" s="116"/>
      <c r="T13" s="117"/>
      <c r="U13" s="1"/>
      <c r="V13" s="1">
        <v>1</v>
      </c>
      <c r="W13" s="118"/>
      <c r="X13" s="5"/>
    </row>
    <row r="14" spans="1:24" x14ac:dyDescent="0.2">
      <c r="A14" s="65" t="s">
        <v>158</v>
      </c>
      <c r="B14" s="1">
        <v>3</v>
      </c>
      <c r="C14" s="1">
        <v>0</v>
      </c>
      <c r="D14" s="1">
        <v>0</v>
      </c>
      <c r="E14" s="75"/>
      <c r="F14" s="1"/>
      <c r="G14" s="1"/>
      <c r="H14" s="1"/>
      <c r="I14" s="1">
        <v>1</v>
      </c>
      <c r="J14" s="1"/>
      <c r="K14" s="1"/>
      <c r="L14" s="1"/>
      <c r="M14" s="1"/>
      <c r="N14" s="117"/>
      <c r="O14" s="116"/>
      <c r="P14" s="1"/>
      <c r="Q14" s="1"/>
      <c r="R14" s="1"/>
      <c r="S14" s="116"/>
      <c r="T14" s="117"/>
      <c r="U14" s="1"/>
      <c r="V14" s="1">
        <v>4</v>
      </c>
      <c r="W14" s="118"/>
      <c r="X14" s="5"/>
    </row>
    <row r="15" spans="1:24" x14ac:dyDescent="0.2">
      <c r="A15" s="65" t="s">
        <v>162</v>
      </c>
      <c r="B15" s="1">
        <v>1</v>
      </c>
      <c r="C15" s="1">
        <v>0</v>
      </c>
      <c r="D15" s="1">
        <v>0</v>
      </c>
      <c r="E15" s="75"/>
      <c r="F15" s="1"/>
      <c r="G15" s="1"/>
      <c r="H15" s="1"/>
      <c r="I15" s="1">
        <v>1</v>
      </c>
      <c r="J15" s="1"/>
      <c r="K15" s="1"/>
      <c r="L15" s="1"/>
      <c r="M15" s="1"/>
      <c r="N15" s="117"/>
      <c r="O15" s="116"/>
      <c r="P15" s="1"/>
      <c r="Q15" s="1"/>
      <c r="R15" s="1"/>
      <c r="S15" s="116"/>
      <c r="T15" s="117"/>
      <c r="U15" s="1"/>
      <c r="V15" s="1"/>
      <c r="W15" s="118"/>
      <c r="X15" s="5"/>
    </row>
    <row r="16" spans="1:24" x14ac:dyDescent="0.2">
      <c r="A16" s="69" t="s">
        <v>164</v>
      </c>
      <c r="B16" s="1"/>
      <c r="C16" s="1"/>
      <c r="D16" s="1"/>
      <c r="E16" s="75"/>
      <c r="F16" s="1"/>
      <c r="G16" s="1"/>
      <c r="H16" s="1"/>
      <c r="I16" s="1"/>
      <c r="J16" s="1"/>
      <c r="K16" s="1"/>
      <c r="L16" s="1"/>
      <c r="M16" s="1"/>
      <c r="N16" s="117"/>
      <c r="O16" s="116"/>
      <c r="P16" s="1"/>
      <c r="Q16" s="1"/>
      <c r="R16" s="1"/>
      <c r="S16" s="116"/>
      <c r="T16" s="117">
        <v>1</v>
      </c>
      <c r="U16" s="1"/>
      <c r="V16" s="1"/>
      <c r="W16" s="118"/>
      <c r="X16" s="5"/>
    </row>
    <row r="17" spans="1:24" x14ac:dyDescent="0.2">
      <c r="A17" s="69" t="s">
        <v>169</v>
      </c>
      <c r="B17" s="1">
        <v>1</v>
      </c>
      <c r="C17" s="1">
        <v>0</v>
      </c>
      <c r="D17" s="1">
        <v>0</v>
      </c>
      <c r="E17" s="75"/>
      <c r="F17" s="1"/>
      <c r="G17" s="1"/>
      <c r="H17" s="1"/>
      <c r="I17" s="1">
        <v>1</v>
      </c>
      <c r="J17" s="1"/>
      <c r="K17" s="1"/>
      <c r="L17" s="1"/>
      <c r="M17" s="1"/>
      <c r="N17" s="117"/>
      <c r="O17" s="116"/>
      <c r="P17" s="1"/>
      <c r="Q17" s="1"/>
      <c r="R17" s="1"/>
      <c r="S17" s="116"/>
      <c r="T17" s="117"/>
      <c r="U17" s="1"/>
      <c r="V17" s="1">
        <v>1</v>
      </c>
      <c r="W17" s="118"/>
      <c r="X17" s="5"/>
    </row>
    <row r="18" spans="1:24" x14ac:dyDescent="0.2">
      <c r="A18" s="69" t="s">
        <v>111</v>
      </c>
      <c r="B18" s="1"/>
      <c r="C18" s="1"/>
      <c r="D18" s="1"/>
      <c r="E18" s="75"/>
      <c r="F18" s="1"/>
      <c r="G18" s="1"/>
      <c r="H18" s="1"/>
      <c r="I18" s="1"/>
      <c r="J18" s="1"/>
      <c r="K18" s="1"/>
      <c r="L18" s="1"/>
      <c r="M18" s="1"/>
      <c r="N18" s="117"/>
      <c r="O18" s="116"/>
      <c r="P18" s="1"/>
      <c r="Q18" s="1"/>
      <c r="R18" s="1"/>
      <c r="S18" s="116"/>
      <c r="T18" s="117"/>
      <c r="U18" s="1">
        <v>1</v>
      </c>
      <c r="V18" s="1"/>
      <c r="W18" s="118"/>
      <c r="X18" s="5"/>
    </row>
    <row r="19" spans="1:24" x14ac:dyDescent="0.2">
      <c r="A19" s="65"/>
      <c r="B19" s="41"/>
      <c r="C19" s="41"/>
      <c r="D19" s="41"/>
      <c r="E19" s="76"/>
      <c r="F19" s="41"/>
      <c r="G19" s="41"/>
      <c r="H19" s="41"/>
      <c r="I19" s="41"/>
      <c r="J19" s="41"/>
      <c r="K19" s="41"/>
      <c r="L19" s="41"/>
      <c r="M19" s="41"/>
      <c r="N19" s="120"/>
      <c r="O19" s="121"/>
      <c r="P19" s="41"/>
      <c r="Q19" s="41"/>
      <c r="R19" s="41"/>
      <c r="S19" s="121"/>
      <c r="T19" s="120"/>
      <c r="U19" s="41"/>
      <c r="V19" s="41"/>
      <c r="W19" s="122"/>
      <c r="X19" s="5"/>
    </row>
    <row r="20" spans="1:24" x14ac:dyDescent="0.2">
      <c r="A20" s="68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">
      <c r="A21" s="68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2">
      <c r="A22" s="68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">
      <c r="A23" s="6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">
      <c r="A24" s="68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">
      <c r="A25" s="6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">
      <c r="A26" s="12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15"/>
      <c r="P26" s="15"/>
      <c r="Q26" s="15"/>
      <c r="R26" s="41"/>
      <c r="S26" s="41"/>
      <c r="T26" s="41"/>
      <c r="U26" s="41"/>
      <c r="V26" s="41"/>
      <c r="W26" s="41"/>
      <c r="X26" s="77"/>
    </row>
    <row r="27" spans="1:24" x14ac:dyDescent="0.2">
      <c r="A27" s="123" t="s">
        <v>38</v>
      </c>
      <c r="B27" s="16">
        <f t="shared" ref="B27:N27" si="0">SUM(B4:B26)</f>
        <v>18</v>
      </c>
      <c r="C27" s="16">
        <f t="shared" si="0"/>
        <v>2</v>
      </c>
      <c r="D27" s="16">
        <f t="shared" si="0"/>
        <v>3</v>
      </c>
      <c r="E27" s="16">
        <f t="shared" si="0"/>
        <v>0</v>
      </c>
      <c r="F27" s="16">
        <f t="shared" si="0"/>
        <v>0</v>
      </c>
      <c r="G27" s="16">
        <f t="shared" si="0"/>
        <v>0</v>
      </c>
      <c r="H27" s="16">
        <f t="shared" si="0"/>
        <v>1</v>
      </c>
      <c r="I27" s="16">
        <f t="shared" si="0"/>
        <v>8</v>
      </c>
      <c r="J27" s="16">
        <f t="shared" si="0"/>
        <v>1</v>
      </c>
      <c r="K27" s="16">
        <f t="shared" si="0"/>
        <v>0</v>
      </c>
      <c r="L27" s="16">
        <f t="shared" si="0"/>
        <v>0</v>
      </c>
      <c r="M27" s="16">
        <f t="shared" si="0"/>
        <v>0</v>
      </c>
      <c r="N27" s="16">
        <f t="shared" si="0"/>
        <v>1</v>
      </c>
      <c r="O27" s="17">
        <f>(D27+J27+K27+N27)/(B27+J27+K27)</f>
        <v>0.26315789473684209</v>
      </c>
      <c r="P27" s="17">
        <f>($D27+$E27+($F27*2)+(G27*3))/$B27</f>
        <v>0.16666666666666666</v>
      </c>
      <c r="Q27" s="17">
        <f>D27/B27</f>
        <v>0.16666666666666666</v>
      </c>
      <c r="R27" s="16">
        <f>SUM(R4:R26)</f>
        <v>0</v>
      </c>
      <c r="S27" s="16">
        <f>SUM(S4:S26)</f>
        <v>0</v>
      </c>
      <c r="T27" s="16">
        <f>SUM(T4:T26)</f>
        <v>1</v>
      </c>
      <c r="U27" s="16">
        <f>SUM(U4:U26)</f>
        <v>5</v>
      </c>
      <c r="V27" s="16">
        <f>SUM(V4:V26)</f>
        <v>14</v>
      </c>
      <c r="W27" s="17">
        <f>(U27+V27)/(T27+U27+V27)</f>
        <v>0.95</v>
      </c>
      <c r="X27" s="17">
        <f>(D27-G27)/(B27-I27-G27+M27)</f>
        <v>0.3</v>
      </c>
    </row>
    <row r="28" spans="1:24" x14ac:dyDescent="0.2">
      <c r="A28" s="11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5"/>
      <c r="X28" s="5"/>
    </row>
    <row r="29" spans="1:24" x14ac:dyDescent="0.2">
      <c r="A29" s="11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5"/>
      <c r="X29" s="5"/>
    </row>
    <row r="30" spans="1:24" x14ac:dyDescent="0.2">
      <c r="A30" s="68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2">
      <c r="A31" s="68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2">
      <c r="A32" s="124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1"/>
      <c r="V32" s="1"/>
      <c r="W32" s="5"/>
      <c r="X32" s="5"/>
    </row>
    <row r="33" spans="1:24" x14ac:dyDescent="0.2">
      <c r="A33" s="6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">
      <c r="A34" s="125" t="s">
        <v>91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5"/>
      <c r="S34" s="5"/>
      <c r="T34" s="5"/>
      <c r="U34" s="5"/>
      <c r="V34" s="5"/>
      <c r="W34" s="5"/>
      <c r="X34" s="5"/>
    </row>
    <row r="35" spans="1:24" x14ac:dyDescent="0.2">
      <c r="A35" s="108" t="s">
        <v>87</v>
      </c>
      <c r="B35" s="7" t="s">
        <v>57</v>
      </c>
      <c r="C35" s="7" t="s">
        <v>58</v>
      </c>
      <c r="D35" s="7" t="s">
        <v>59</v>
      </c>
      <c r="E35" s="7" t="s">
        <v>68</v>
      </c>
      <c r="F35" s="7" t="s">
        <v>61</v>
      </c>
      <c r="G35" s="7" t="s">
        <v>3</v>
      </c>
      <c r="H35" s="7" t="s">
        <v>4</v>
      </c>
      <c r="I35" s="7" t="s">
        <v>9</v>
      </c>
      <c r="J35" s="7" t="s">
        <v>10</v>
      </c>
      <c r="K35" s="7" t="s">
        <v>11</v>
      </c>
      <c r="L35" s="7" t="s">
        <v>62</v>
      </c>
      <c r="M35" s="7" t="s">
        <v>63</v>
      </c>
      <c r="N35" s="7" t="s">
        <v>64</v>
      </c>
      <c r="O35" s="7" t="s">
        <v>65</v>
      </c>
      <c r="P35" s="7" t="s">
        <v>2</v>
      </c>
      <c r="Q35" s="7" t="s">
        <v>93</v>
      </c>
      <c r="R35" s="5"/>
      <c r="S35" s="5"/>
      <c r="T35" s="5"/>
      <c r="U35" s="5"/>
      <c r="V35" s="5"/>
      <c r="W35" s="5"/>
      <c r="X35" s="5"/>
    </row>
    <row r="36" spans="1:24" x14ac:dyDescent="0.2">
      <c r="A36" s="64" t="s">
        <v>109</v>
      </c>
      <c r="B36" s="38">
        <v>1</v>
      </c>
      <c r="C36" s="38">
        <v>1</v>
      </c>
      <c r="D36" s="38"/>
      <c r="E36" s="44"/>
      <c r="F36" s="38">
        <v>4</v>
      </c>
      <c r="G36" s="38">
        <v>3</v>
      </c>
      <c r="H36" s="38">
        <v>4</v>
      </c>
      <c r="I36" s="38">
        <v>6</v>
      </c>
      <c r="J36" s="38">
        <v>2</v>
      </c>
      <c r="K36" s="38"/>
      <c r="L36" s="38"/>
      <c r="M36" s="38">
        <v>2</v>
      </c>
      <c r="N36" s="38"/>
      <c r="O36" s="39"/>
      <c r="P36" s="38">
        <v>17</v>
      </c>
      <c r="Q36" s="38">
        <v>70</v>
      </c>
      <c r="R36" s="5"/>
      <c r="S36" s="5"/>
      <c r="T36" s="5"/>
      <c r="U36" s="5"/>
      <c r="V36" s="5"/>
      <c r="W36" s="5"/>
      <c r="X36" s="5"/>
    </row>
    <row r="37" spans="1:24" x14ac:dyDescent="0.2">
      <c r="A37" s="64" t="s">
        <v>118</v>
      </c>
      <c r="B37" s="1">
        <v>1</v>
      </c>
      <c r="C37" s="1">
        <v>1</v>
      </c>
      <c r="D37" s="1"/>
      <c r="E37" s="75"/>
      <c r="F37" s="126">
        <v>2</v>
      </c>
      <c r="G37" s="1">
        <v>0</v>
      </c>
      <c r="H37" s="1">
        <v>1</v>
      </c>
      <c r="I37" s="1">
        <v>6</v>
      </c>
      <c r="J37" s="1"/>
      <c r="K37" s="1"/>
      <c r="L37" s="1"/>
      <c r="M37" s="1"/>
      <c r="N37" s="36"/>
      <c r="O37" s="1"/>
      <c r="P37" s="5">
        <v>7</v>
      </c>
      <c r="Q37" s="5">
        <v>38</v>
      </c>
      <c r="R37" s="5"/>
      <c r="S37" s="5"/>
      <c r="T37" s="5"/>
      <c r="U37" s="5"/>
      <c r="V37" s="5"/>
      <c r="W37" s="5"/>
      <c r="X37" s="5"/>
    </row>
    <row r="38" spans="1:24" x14ac:dyDescent="0.2">
      <c r="A38" s="66" t="s">
        <v>124</v>
      </c>
      <c r="B38" s="1">
        <v>1</v>
      </c>
      <c r="C38" s="1"/>
      <c r="D38" s="1">
        <v>1</v>
      </c>
      <c r="E38" s="75"/>
      <c r="F38" s="126">
        <v>5</v>
      </c>
      <c r="G38" s="1">
        <v>4</v>
      </c>
      <c r="H38" s="1">
        <v>8</v>
      </c>
      <c r="I38" s="1">
        <v>5</v>
      </c>
      <c r="J38" s="1">
        <v>1</v>
      </c>
      <c r="K38" s="1"/>
      <c r="L38" s="1">
        <v>1</v>
      </c>
      <c r="M38" s="1">
        <v>4</v>
      </c>
      <c r="N38" s="1"/>
      <c r="O38" s="1"/>
      <c r="P38" s="5">
        <v>23</v>
      </c>
      <c r="Q38" s="5">
        <v>89</v>
      </c>
      <c r="R38" s="5"/>
      <c r="S38" s="5"/>
      <c r="T38" s="5"/>
      <c r="U38" s="5"/>
      <c r="V38" s="5"/>
      <c r="W38" s="5"/>
      <c r="X38" s="5"/>
    </row>
    <row r="39" spans="1:24" x14ac:dyDescent="0.2">
      <c r="A39" s="66" t="s">
        <v>130</v>
      </c>
      <c r="B39" s="1">
        <v>1</v>
      </c>
      <c r="C39" s="1"/>
      <c r="D39" s="1">
        <v>1</v>
      </c>
      <c r="E39" s="75"/>
      <c r="F39" s="126">
        <v>2</v>
      </c>
      <c r="G39" s="1">
        <v>8</v>
      </c>
      <c r="H39" s="1">
        <v>8</v>
      </c>
      <c r="I39" s="1">
        <v>1</v>
      </c>
      <c r="J39" s="1">
        <v>0</v>
      </c>
      <c r="K39" s="1">
        <v>1</v>
      </c>
      <c r="L39" s="1"/>
      <c r="M39" s="1">
        <v>7</v>
      </c>
      <c r="N39" s="1"/>
      <c r="O39" s="1"/>
      <c r="P39" s="5">
        <v>16</v>
      </c>
      <c r="Q39" s="5">
        <v>48</v>
      </c>
      <c r="R39" s="5"/>
      <c r="S39" s="5"/>
      <c r="T39" s="5"/>
      <c r="U39" s="5"/>
      <c r="V39" s="5"/>
      <c r="W39" s="5"/>
      <c r="X39" s="5"/>
    </row>
    <row r="40" spans="1:24" x14ac:dyDescent="0.2">
      <c r="A40" s="67" t="s">
        <v>139</v>
      </c>
      <c r="B40" s="1">
        <v>1</v>
      </c>
      <c r="C40" s="1">
        <v>1</v>
      </c>
      <c r="D40" s="1"/>
      <c r="E40" s="75"/>
      <c r="F40" s="126">
        <v>4</v>
      </c>
      <c r="G40" s="1">
        <v>0</v>
      </c>
      <c r="H40" s="1">
        <v>0</v>
      </c>
      <c r="I40" s="1">
        <v>7</v>
      </c>
      <c r="J40" s="1">
        <v>3</v>
      </c>
      <c r="K40" s="1"/>
      <c r="L40" s="1"/>
      <c r="M40" s="1">
        <v>0</v>
      </c>
      <c r="N40" s="1"/>
      <c r="O40" s="1"/>
      <c r="P40" s="5">
        <v>16</v>
      </c>
      <c r="Q40" s="5">
        <v>73</v>
      </c>
      <c r="R40" s="5"/>
      <c r="S40" s="5"/>
      <c r="T40" s="5"/>
      <c r="U40" s="5"/>
      <c r="V40" s="5"/>
      <c r="W40" s="5"/>
      <c r="X40" s="5"/>
    </row>
    <row r="41" spans="1:24" x14ac:dyDescent="0.2">
      <c r="A41" s="220" t="s">
        <v>147</v>
      </c>
      <c r="B41" s="1">
        <v>1</v>
      </c>
      <c r="C41" s="1"/>
      <c r="D41" s="1">
        <v>1</v>
      </c>
      <c r="E41" s="75"/>
      <c r="F41" s="126">
        <v>5</v>
      </c>
      <c r="G41" s="1">
        <v>5</v>
      </c>
      <c r="H41" s="1">
        <v>9</v>
      </c>
      <c r="I41" s="116">
        <v>6</v>
      </c>
      <c r="J41" s="1">
        <v>2</v>
      </c>
      <c r="K41" s="1">
        <v>1</v>
      </c>
      <c r="L41" s="1">
        <v>2</v>
      </c>
      <c r="M41" s="1">
        <v>4</v>
      </c>
      <c r="N41" s="1"/>
      <c r="O41" s="1"/>
      <c r="P41" s="5">
        <v>25</v>
      </c>
      <c r="Q41" s="5">
        <v>94</v>
      </c>
      <c r="R41" s="5"/>
      <c r="S41" s="5"/>
      <c r="T41" s="5"/>
      <c r="U41" s="5"/>
      <c r="V41" s="5"/>
      <c r="W41" s="5"/>
      <c r="X41" s="5"/>
    </row>
    <row r="42" spans="1:24" x14ac:dyDescent="0.2">
      <c r="A42" s="69" t="s">
        <v>155</v>
      </c>
      <c r="B42" s="1">
        <v>1</v>
      </c>
      <c r="C42" s="1"/>
      <c r="D42" s="1">
        <v>1</v>
      </c>
      <c r="E42" s="75"/>
      <c r="F42" s="126">
        <v>4.67</v>
      </c>
      <c r="G42" s="1">
        <v>6</v>
      </c>
      <c r="H42" s="1">
        <v>6</v>
      </c>
      <c r="I42" s="1">
        <v>6</v>
      </c>
      <c r="J42" s="1">
        <v>1</v>
      </c>
      <c r="K42" s="1"/>
      <c r="L42" s="1"/>
      <c r="M42" s="1">
        <v>1</v>
      </c>
      <c r="N42" s="1"/>
      <c r="O42" s="1"/>
      <c r="P42" s="5">
        <v>22</v>
      </c>
      <c r="Q42" s="5">
        <v>93</v>
      </c>
      <c r="R42" s="5"/>
      <c r="S42" s="5"/>
      <c r="T42" s="5"/>
      <c r="U42" s="5"/>
      <c r="V42" s="5"/>
      <c r="W42" s="5"/>
      <c r="X42" s="5"/>
    </row>
    <row r="43" spans="1:24" x14ac:dyDescent="0.2">
      <c r="A43" s="69" t="s">
        <v>164</v>
      </c>
      <c r="B43" s="1">
        <v>1</v>
      </c>
      <c r="C43" s="1">
        <v>1</v>
      </c>
      <c r="D43" s="1"/>
      <c r="E43" s="75"/>
      <c r="F43" s="126">
        <v>7</v>
      </c>
      <c r="G43" s="1">
        <v>2</v>
      </c>
      <c r="H43" s="1">
        <v>3</v>
      </c>
      <c r="I43" s="1">
        <v>5</v>
      </c>
      <c r="J43" s="1">
        <v>2</v>
      </c>
      <c r="K43" s="1"/>
      <c r="L43" s="1">
        <v>1</v>
      </c>
      <c r="M43" s="1">
        <v>1</v>
      </c>
      <c r="N43" s="1"/>
      <c r="O43" s="1"/>
      <c r="P43" s="5">
        <v>28</v>
      </c>
      <c r="Q43" s="5">
        <v>90</v>
      </c>
      <c r="R43" s="5"/>
      <c r="S43" s="5"/>
      <c r="T43" s="5"/>
      <c r="U43" s="5"/>
      <c r="V43" s="5"/>
      <c r="W43" s="5"/>
      <c r="X43" s="5"/>
    </row>
    <row r="44" spans="1:24" x14ac:dyDescent="0.2">
      <c r="A44" s="87" t="s">
        <v>166</v>
      </c>
      <c r="B44" s="14">
        <v>1</v>
      </c>
      <c r="C44" s="14"/>
      <c r="D44" s="14">
        <v>1</v>
      </c>
      <c r="E44" s="127"/>
      <c r="F44" s="128">
        <v>1.33</v>
      </c>
      <c r="G44" s="14">
        <v>8</v>
      </c>
      <c r="H44" s="14">
        <v>6</v>
      </c>
      <c r="I44" s="14">
        <v>0</v>
      </c>
      <c r="J44" s="14">
        <v>3</v>
      </c>
      <c r="K44" s="14">
        <v>1</v>
      </c>
      <c r="L44" s="14"/>
      <c r="M44" s="14">
        <v>8</v>
      </c>
      <c r="N44" s="14"/>
      <c r="O44" s="14"/>
      <c r="P44" s="130">
        <v>14</v>
      </c>
      <c r="Q44" s="130">
        <v>38</v>
      </c>
      <c r="R44" s="5"/>
      <c r="S44" s="5"/>
      <c r="T44" s="5"/>
      <c r="U44" s="5"/>
      <c r="V44" s="5"/>
      <c r="W44" s="5"/>
      <c r="X44" s="5"/>
    </row>
    <row r="45" spans="1:24" x14ac:dyDescent="0.2">
      <c r="A45" s="87" t="s">
        <v>111</v>
      </c>
      <c r="B45" s="14">
        <v>1</v>
      </c>
      <c r="C45" s="14"/>
      <c r="D45" s="14">
        <v>1</v>
      </c>
      <c r="E45" s="127"/>
      <c r="F45" s="128">
        <v>4</v>
      </c>
      <c r="G45" s="14">
        <v>5</v>
      </c>
      <c r="H45" s="14">
        <v>5</v>
      </c>
      <c r="I45" s="14">
        <v>5</v>
      </c>
      <c r="J45" s="14">
        <v>2</v>
      </c>
      <c r="K45" s="14">
        <v>1</v>
      </c>
      <c r="L45" s="14">
        <v>1</v>
      </c>
      <c r="M45" s="14">
        <v>2</v>
      </c>
      <c r="N45" s="14"/>
      <c r="O45" s="14"/>
      <c r="P45" s="130">
        <v>21</v>
      </c>
      <c r="Q45" s="130">
        <v>89</v>
      </c>
      <c r="R45" s="5"/>
      <c r="S45" s="5"/>
      <c r="T45" s="5"/>
      <c r="U45" s="5"/>
      <c r="V45" s="5"/>
      <c r="W45" s="5"/>
      <c r="X45" s="5"/>
    </row>
    <row r="46" spans="1:24" x14ac:dyDescent="0.2">
      <c r="A46" s="65"/>
      <c r="B46" s="14"/>
      <c r="C46" s="14"/>
      <c r="D46" s="14"/>
      <c r="E46" s="127"/>
      <c r="F46" s="128"/>
      <c r="G46" s="14"/>
      <c r="H46" s="14"/>
      <c r="I46" s="14"/>
      <c r="J46" s="14"/>
      <c r="K46" s="14"/>
      <c r="L46" s="14"/>
      <c r="M46" s="14"/>
      <c r="N46" s="14"/>
      <c r="O46" s="14"/>
      <c r="P46" s="130"/>
      <c r="Q46" s="130"/>
      <c r="R46" s="5"/>
      <c r="S46" s="5"/>
      <c r="T46" s="5"/>
      <c r="U46" s="5"/>
      <c r="V46" s="5"/>
      <c r="W46" s="5"/>
      <c r="X46" s="5"/>
    </row>
    <row r="47" spans="1:24" x14ac:dyDescent="0.2">
      <c r="A47" s="87"/>
      <c r="B47" s="131"/>
      <c r="C47" s="131"/>
      <c r="D47" s="131"/>
      <c r="E47" s="132"/>
      <c r="F47" s="133"/>
      <c r="G47" s="131"/>
      <c r="H47" s="131"/>
      <c r="I47" s="131"/>
      <c r="J47" s="131"/>
      <c r="K47" s="131"/>
      <c r="L47" s="134"/>
      <c r="M47" s="131"/>
      <c r="N47" s="131"/>
      <c r="O47" s="131"/>
      <c r="P47" s="77"/>
      <c r="Q47" s="77"/>
      <c r="R47" s="5"/>
      <c r="S47" s="5"/>
      <c r="T47" s="5"/>
      <c r="U47" s="5"/>
      <c r="V47" s="5"/>
      <c r="W47" s="5"/>
      <c r="X47" s="5"/>
    </row>
    <row r="48" spans="1:24" x14ac:dyDescent="0.2">
      <c r="A48" s="123" t="s">
        <v>38</v>
      </c>
      <c r="B48" s="16">
        <f t="shared" ref="B48:M48" si="1">SUM(B36:B47)</f>
        <v>10</v>
      </c>
      <c r="C48" s="16">
        <f t="shared" si="1"/>
        <v>4</v>
      </c>
      <c r="D48" s="16">
        <f t="shared" si="1"/>
        <v>6</v>
      </c>
      <c r="E48" s="38">
        <f>SUM(E36:E47)</f>
        <v>0</v>
      </c>
      <c r="F48" s="39">
        <f t="shared" si="1"/>
        <v>39</v>
      </c>
      <c r="G48" s="16">
        <f t="shared" si="1"/>
        <v>41</v>
      </c>
      <c r="H48" s="16">
        <f t="shared" si="1"/>
        <v>50</v>
      </c>
      <c r="I48" s="16">
        <f t="shared" si="1"/>
        <v>47</v>
      </c>
      <c r="J48" s="16">
        <f t="shared" si="1"/>
        <v>16</v>
      </c>
      <c r="K48" s="16">
        <f t="shared" si="1"/>
        <v>4</v>
      </c>
      <c r="L48" s="38">
        <f t="shared" si="1"/>
        <v>5</v>
      </c>
      <c r="M48" s="16">
        <f t="shared" si="1"/>
        <v>29</v>
      </c>
      <c r="N48" s="39">
        <f>(M48*7)/F48</f>
        <v>5.2051282051282053</v>
      </c>
      <c r="O48" s="39">
        <f>SUM(H48+J48+K48)/F48</f>
        <v>1.7948717948717949</v>
      </c>
      <c r="P48" s="16">
        <f>SUM(P36:P47)</f>
        <v>189</v>
      </c>
      <c r="Q48" s="16">
        <f>SUM(Q36:Q47)</f>
        <v>722</v>
      </c>
      <c r="R48" s="5"/>
      <c r="S48" s="5"/>
      <c r="T48" s="5"/>
      <c r="U48" s="5"/>
      <c r="V48" s="5"/>
      <c r="W48" s="5"/>
      <c r="X48" s="5"/>
    </row>
    <row r="51" spans="1:24" x14ac:dyDescent="0.2">
      <c r="A51" t="s">
        <v>27</v>
      </c>
    </row>
    <row r="52" spans="1:24" x14ac:dyDescent="0.2">
      <c r="A52" s="108" t="s">
        <v>87</v>
      </c>
      <c r="B52" s="7" t="s">
        <v>2</v>
      </c>
      <c r="C52" s="7" t="s">
        <v>3</v>
      </c>
      <c r="D52" s="7" t="s">
        <v>4</v>
      </c>
      <c r="E52" s="7" t="s">
        <v>5</v>
      </c>
      <c r="F52" s="7" t="s">
        <v>6</v>
      </c>
      <c r="G52" s="7" t="s">
        <v>7</v>
      </c>
      <c r="H52" s="7" t="s">
        <v>8</v>
      </c>
      <c r="I52" s="7" t="s">
        <v>9</v>
      </c>
      <c r="J52" s="7" t="s">
        <v>10</v>
      </c>
      <c r="K52" s="7" t="s">
        <v>11</v>
      </c>
      <c r="L52" s="7" t="s">
        <v>12</v>
      </c>
      <c r="M52" s="7" t="s">
        <v>13</v>
      </c>
      <c r="N52" s="7" t="s">
        <v>88</v>
      </c>
      <c r="O52" s="7" t="s">
        <v>15</v>
      </c>
      <c r="P52" s="8" t="s">
        <v>89</v>
      </c>
      <c r="Q52" s="7" t="s">
        <v>90</v>
      </c>
      <c r="R52" s="108" t="s">
        <v>18</v>
      </c>
      <c r="S52" s="108" t="s">
        <v>19</v>
      </c>
      <c r="T52" s="108" t="s">
        <v>20</v>
      </c>
      <c r="U52" s="7" t="s">
        <v>21</v>
      </c>
      <c r="V52" s="7" t="s">
        <v>22</v>
      </c>
      <c r="W52" s="109" t="s">
        <v>23</v>
      </c>
      <c r="X52" s="110" t="s">
        <v>24</v>
      </c>
    </row>
    <row r="53" spans="1:24" x14ac:dyDescent="0.2">
      <c r="A53" s="65" t="s">
        <v>85</v>
      </c>
      <c r="B53" s="38">
        <v>4</v>
      </c>
      <c r="C53" s="38">
        <v>1</v>
      </c>
      <c r="D53" s="38">
        <v>1</v>
      </c>
      <c r="E53" s="44"/>
      <c r="F53" s="38"/>
      <c r="G53" s="38"/>
      <c r="H53" s="38">
        <v>1</v>
      </c>
      <c r="I53" s="38">
        <v>3</v>
      </c>
      <c r="J53" s="38"/>
      <c r="K53" s="38"/>
      <c r="L53" s="38"/>
      <c r="M53" s="38"/>
      <c r="N53" s="111"/>
      <c r="O53" s="112"/>
      <c r="P53" s="38"/>
      <c r="Q53" s="38"/>
      <c r="R53" s="38">
        <v>1</v>
      </c>
      <c r="S53" s="113"/>
      <c r="T53" s="111"/>
      <c r="U53" s="74"/>
      <c r="V53" s="74">
        <v>4</v>
      </c>
      <c r="W53" s="114"/>
      <c r="X53" s="74"/>
    </row>
    <row r="54" spans="1:24" x14ac:dyDescent="0.2">
      <c r="A54" s="64" t="s">
        <v>109</v>
      </c>
      <c r="B54" s="1">
        <v>1</v>
      </c>
      <c r="C54" s="1">
        <v>0</v>
      </c>
      <c r="D54" s="1">
        <v>0</v>
      </c>
      <c r="E54" s="75"/>
      <c r="F54" s="1"/>
      <c r="G54" s="1"/>
      <c r="H54" s="1"/>
      <c r="I54" s="1">
        <v>1</v>
      </c>
      <c r="J54" s="1"/>
      <c r="K54" s="1"/>
      <c r="L54" s="1"/>
      <c r="M54" s="1"/>
      <c r="N54" s="115"/>
      <c r="O54" s="116"/>
      <c r="P54" s="46"/>
      <c r="Q54" s="1"/>
      <c r="R54" s="1"/>
      <c r="S54" s="116"/>
      <c r="T54" s="117"/>
      <c r="U54" s="1"/>
      <c r="V54" s="1"/>
      <c r="W54" s="68"/>
      <c r="X54" s="5"/>
    </row>
    <row r="55" spans="1:24" x14ac:dyDescent="0.2">
      <c r="A55" s="64" t="s">
        <v>117</v>
      </c>
      <c r="B55" s="1">
        <v>2</v>
      </c>
      <c r="C55" s="1">
        <v>0</v>
      </c>
      <c r="D55" s="1">
        <v>1</v>
      </c>
      <c r="E55" s="75"/>
      <c r="F55" s="1"/>
      <c r="G55" s="1"/>
      <c r="H55" s="1"/>
      <c r="I55" s="1"/>
      <c r="J55" s="1">
        <v>1</v>
      </c>
      <c r="K55" s="1"/>
      <c r="L55" s="1"/>
      <c r="M55" s="1"/>
      <c r="N55" s="117"/>
      <c r="O55" s="116"/>
      <c r="P55" s="1"/>
      <c r="Q55" s="1"/>
      <c r="R55" s="1"/>
      <c r="S55" s="116"/>
      <c r="T55" s="117"/>
      <c r="U55" s="1"/>
      <c r="V55" s="1">
        <v>13</v>
      </c>
      <c r="W55" s="68"/>
      <c r="X55" s="5"/>
    </row>
    <row r="56" spans="1:24" x14ac:dyDescent="0.2">
      <c r="A56" s="64" t="s">
        <v>118</v>
      </c>
      <c r="B56" s="1">
        <v>2</v>
      </c>
      <c r="C56" s="1">
        <v>1</v>
      </c>
      <c r="D56" s="1">
        <v>0</v>
      </c>
      <c r="E56" s="75"/>
      <c r="F56" s="1"/>
      <c r="G56" s="1"/>
      <c r="H56" s="1"/>
      <c r="I56" s="1">
        <v>1</v>
      </c>
      <c r="J56" s="1"/>
      <c r="K56" s="1"/>
      <c r="L56" s="1"/>
      <c r="M56" s="1"/>
      <c r="N56" s="117">
        <v>1</v>
      </c>
      <c r="O56" s="116"/>
      <c r="P56" s="1"/>
      <c r="Q56" s="1"/>
      <c r="R56" s="1"/>
      <c r="S56" s="116"/>
      <c r="T56" s="117"/>
      <c r="U56" s="1"/>
      <c r="V56" s="1"/>
      <c r="W56" s="68"/>
      <c r="X56" s="5"/>
    </row>
    <row r="57" spans="1:24" x14ac:dyDescent="0.2">
      <c r="A57" s="64" t="s">
        <v>130</v>
      </c>
      <c r="B57" s="1">
        <v>3</v>
      </c>
      <c r="C57" s="1">
        <v>1</v>
      </c>
      <c r="D57" s="1">
        <v>1</v>
      </c>
      <c r="E57" s="75"/>
      <c r="F57" s="1"/>
      <c r="G57" s="1"/>
      <c r="H57" s="1"/>
      <c r="I57" s="1">
        <v>2</v>
      </c>
      <c r="J57" s="1"/>
      <c r="K57" s="1"/>
      <c r="L57" s="1"/>
      <c r="M57" s="1"/>
      <c r="N57" s="117"/>
      <c r="O57" s="116"/>
      <c r="P57" s="1"/>
      <c r="Q57" s="1"/>
      <c r="R57" s="1"/>
      <c r="S57" s="116"/>
      <c r="T57" s="117">
        <v>2</v>
      </c>
      <c r="U57" s="1">
        <v>1</v>
      </c>
      <c r="V57" s="1">
        <v>3</v>
      </c>
      <c r="W57" s="68"/>
      <c r="X57" s="5"/>
    </row>
    <row r="58" spans="1:24" x14ac:dyDescent="0.2">
      <c r="A58" s="66" t="s">
        <v>136</v>
      </c>
      <c r="B58" s="1">
        <v>1</v>
      </c>
      <c r="C58" s="1">
        <v>0</v>
      </c>
      <c r="D58" s="1">
        <v>0</v>
      </c>
      <c r="E58" s="75"/>
      <c r="F58" s="1"/>
      <c r="G58" s="1"/>
      <c r="H58" s="1"/>
      <c r="I58" s="1">
        <v>1</v>
      </c>
      <c r="J58" s="1"/>
      <c r="K58" s="1"/>
      <c r="L58" s="1"/>
      <c r="M58" s="1"/>
      <c r="N58" s="117"/>
      <c r="O58" s="116"/>
      <c r="P58" s="1"/>
      <c r="Q58" s="1"/>
      <c r="R58" s="1"/>
      <c r="S58" s="116"/>
      <c r="T58" s="117"/>
      <c r="U58" s="1"/>
      <c r="V58" s="1"/>
      <c r="W58" s="68"/>
      <c r="X58" s="5"/>
    </row>
    <row r="59" spans="1:24" x14ac:dyDescent="0.2">
      <c r="A59" s="67" t="s">
        <v>139</v>
      </c>
      <c r="B59" s="1">
        <v>1</v>
      </c>
      <c r="C59" s="1">
        <v>0</v>
      </c>
      <c r="D59" s="1">
        <v>0</v>
      </c>
      <c r="E59" s="75"/>
      <c r="F59" s="1"/>
      <c r="G59" s="1"/>
      <c r="H59" s="1">
        <v>1</v>
      </c>
      <c r="I59" s="1"/>
      <c r="J59" s="1"/>
      <c r="K59" s="1"/>
      <c r="L59" s="1"/>
      <c r="M59" s="1"/>
      <c r="N59" s="117"/>
      <c r="O59" s="116"/>
      <c r="P59" s="1"/>
      <c r="Q59" s="1"/>
      <c r="R59" s="1"/>
      <c r="S59" s="116"/>
      <c r="T59" s="117"/>
      <c r="U59" s="1"/>
      <c r="V59" s="1"/>
      <c r="W59" s="68"/>
      <c r="X59" s="5"/>
    </row>
    <row r="60" spans="1:24" x14ac:dyDescent="0.2">
      <c r="A60" s="220" t="s">
        <v>147</v>
      </c>
      <c r="B60" s="1">
        <v>3</v>
      </c>
      <c r="C60" s="1">
        <v>0</v>
      </c>
      <c r="D60" s="1">
        <v>1</v>
      </c>
      <c r="E60" s="75"/>
      <c r="F60" s="1"/>
      <c r="G60" s="1"/>
      <c r="H60" s="1">
        <v>1</v>
      </c>
      <c r="I60" s="1">
        <v>2</v>
      </c>
      <c r="J60" s="1"/>
      <c r="K60" s="1"/>
      <c r="L60" s="1"/>
      <c r="M60" s="1"/>
      <c r="N60" s="117"/>
      <c r="O60" s="116"/>
      <c r="P60" s="1"/>
      <c r="Q60" s="1"/>
      <c r="R60" s="1"/>
      <c r="S60" s="116"/>
      <c r="T60" s="117"/>
      <c r="U60" s="1"/>
      <c r="V60" s="1">
        <v>4</v>
      </c>
      <c r="W60" s="118"/>
      <c r="X60" s="5"/>
    </row>
    <row r="61" spans="1:24" x14ac:dyDescent="0.2">
      <c r="A61" s="66" t="s">
        <v>149</v>
      </c>
      <c r="B61" s="1">
        <v>2</v>
      </c>
      <c r="C61" s="1">
        <v>0</v>
      </c>
      <c r="D61" s="1">
        <v>0</v>
      </c>
      <c r="E61" s="75"/>
      <c r="F61" s="1"/>
      <c r="G61" s="1"/>
      <c r="H61" s="1">
        <v>1</v>
      </c>
      <c r="I61" s="1"/>
      <c r="J61" s="1"/>
      <c r="K61" s="1"/>
      <c r="L61" s="1"/>
      <c r="M61" s="1">
        <v>1</v>
      </c>
      <c r="N61" s="117">
        <v>2</v>
      </c>
      <c r="O61" s="116"/>
      <c r="P61" s="1"/>
      <c r="Q61" s="1"/>
      <c r="R61" s="1">
        <v>1</v>
      </c>
      <c r="S61" s="116"/>
      <c r="T61" s="117"/>
      <c r="U61" s="1"/>
      <c r="V61" s="1"/>
      <c r="W61" s="118"/>
      <c r="X61" s="5"/>
    </row>
    <row r="62" spans="1:24" x14ac:dyDescent="0.2">
      <c r="A62" s="69" t="s">
        <v>155</v>
      </c>
      <c r="B62" s="1">
        <v>1</v>
      </c>
      <c r="C62" s="1">
        <v>0</v>
      </c>
      <c r="D62" s="1">
        <v>0</v>
      </c>
      <c r="E62" s="75"/>
      <c r="F62" s="1"/>
      <c r="G62" s="1"/>
      <c r="H62" s="1"/>
      <c r="I62" s="1">
        <v>1</v>
      </c>
      <c r="J62" s="1"/>
      <c r="K62" s="1"/>
      <c r="L62" s="1"/>
      <c r="M62" s="1"/>
      <c r="N62" s="117"/>
      <c r="O62" s="116"/>
      <c r="P62" s="1"/>
      <c r="Q62" s="1"/>
      <c r="R62" s="1"/>
      <c r="S62" s="116"/>
      <c r="T62" s="117"/>
      <c r="U62" s="1"/>
      <c r="V62" s="1"/>
      <c r="W62" s="118"/>
      <c r="X62" s="5"/>
    </row>
    <row r="63" spans="1:24" x14ac:dyDescent="0.2">
      <c r="A63" s="69" t="s">
        <v>156</v>
      </c>
      <c r="B63" s="1">
        <v>1</v>
      </c>
      <c r="C63" s="1">
        <v>0</v>
      </c>
      <c r="D63" s="1">
        <v>0</v>
      </c>
      <c r="E63" s="75"/>
      <c r="F63" s="1"/>
      <c r="G63" s="1"/>
      <c r="H63" s="1"/>
      <c r="I63" s="1">
        <v>1</v>
      </c>
      <c r="J63" s="1"/>
      <c r="K63" s="1"/>
      <c r="L63" s="1"/>
      <c r="M63" s="1"/>
      <c r="N63" s="117"/>
      <c r="O63" s="116"/>
      <c r="P63" s="1"/>
      <c r="Q63" s="1"/>
      <c r="R63" s="1"/>
      <c r="S63" s="116"/>
      <c r="T63" s="117">
        <v>2</v>
      </c>
      <c r="U63" s="1"/>
      <c r="V63" s="1">
        <v>4</v>
      </c>
      <c r="W63" s="118"/>
      <c r="X63" s="5"/>
    </row>
    <row r="64" spans="1:24" x14ac:dyDescent="0.2">
      <c r="A64" s="65" t="s">
        <v>158</v>
      </c>
      <c r="B64" s="1">
        <v>3</v>
      </c>
      <c r="C64" s="1">
        <v>0</v>
      </c>
      <c r="D64" s="1">
        <v>0</v>
      </c>
      <c r="E64" s="75"/>
      <c r="F64" s="1"/>
      <c r="G64" s="1"/>
      <c r="H64" s="1"/>
      <c r="I64" s="1">
        <v>1</v>
      </c>
      <c r="J64" s="1"/>
      <c r="K64" s="1"/>
      <c r="L64" s="1"/>
      <c r="M64" s="1"/>
      <c r="N64" s="117"/>
      <c r="O64" s="116"/>
      <c r="P64" s="1"/>
      <c r="Q64" s="1"/>
      <c r="R64" s="1"/>
      <c r="S64" s="116"/>
      <c r="T64" s="117">
        <v>1</v>
      </c>
      <c r="U64" s="1">
        <v>1</v>
      </c>
      <c r="V64" s="1">
        <v>4</v>
      </c>
      <c r="W64" s="118"/>
      <c r="X64" s="5"/>
    </row>
    <row r="65" spans="1:24" x14ac:dyDescent="0.2">
      <c r="A65" s="69" t="s">
        <v>160</v>
      </c>
      <c r="B65" s="221">
        <v>1</v>
      </c>
      <c r="C65" s="14">
        <v>0</v>
      </c>
      <c r="D65" s="14">
        <v>0</v>
      </c>
      <c r="I65">
        <v>1</v>
      </c>
    </row>
    <row r="66" spans="1:24" x14ac:dyDescent="0.2">
      <c r="A66" s="69" t="s">
        <v>164</v>
      </c>
      <c r="B66" s="1">
        <v>3</v>
      </c>
      <c r="C66" s="1">
        <v>1</v>
      </c>
      <c r="D66" s="1">
        <v>1</v>
      </c>
      <c r="E66" s="75">
        <v>1</v>
      </c>
      <c r="F66" s="1"/>
      <c r="G66" s="1"/>
      <c r="H66" s="1"/>
      <c r="I66" s="1">
        <v>1</v>
      </c>
      <c r="J66" s="1"/>
      <c r="K66" s="1"/>
      <c r="L66" s="1"/>
      <c r="M66" s="1"/>
      <c r="N66" s="117"/>
      <c r="O66" s="116"/>
      <c r="P66" s="1"/>
      <c r="Q66" s="1"/>
      <c r="R66" s="1"/>
      <c r="S66" s="116"/>
      <c r="T66" s="117"/>
      <c r="U66" s="1">
        <v>1</v>
      </c>
      <c r="V66" s="1">
        <v>7</v>
      </c>
      <c r="W66" s="118"/>
      <c r="X66" s="5"/>
    </row>
    <row r="67" spans="1:24" x14ac:dyDescent="0.2">
      <c r="A67" s="67"/>
      <c r="B67" s="1"/>
      <c r="C67" s="1"/>
      <c r="D67" s="1"/>
      <c r="E67" s="75"/>
      <c r="F67" s="1"/>
      <c r="G67" s="1"/>
      <c r="H67" s="1"/>
      <c r="I67" s="1"/>
      <c r="J67" s="1"/>
      <c r="K67" s="1"/>
      <c r="L67" s="1"/>
      <c r="M67" s="1"/>
      <c r="N67" s="117"/>
      <c r="O67" s="116"/>
      <c r="P67" s="1"/>
      <c r="Q67" s="1"/>
      <c r="R67" s="1"/>
      <c r="S67" s="116"/>
      <c r="T67" s="117"/>
      <c r="U67" s="1"/>
      <c r="V67" s="1"/>
      <c r="W67" s="118"/>
      <c r="X67" s="5"/>
    </row>
    <row r="68" spans="1:24" x14ac:dyDescent="0.2">
      <c r="A68" s="65"/>
      <c r="B68" s="41"/>
      <c r="C68" s="41"/>
      <c r="D68" s="41"/>
      <c r="E68" s="76"/>
      <c r="F68" s="41"/>
      <c r="G68" s="41"/>
      <c r="H68" s="41"/>
      <c r="I68" s="41"/>
      <c r="J68" s="41"/>
      <c r="K68" s="41"/>
      <c r="L68" s="41"/>
      <c r="M68" s="41"/>
      <c r="N68" s="120"/>
      <c r="O68" s="121"/>
      <c r="P68" s="41"/>
      <c r="Q68" s="41"/>
      <c r="R68" s="41"/>
      <c r="S68" s="121"/>
      <c r="T68" s="120"/>
      <c r="U68" s="41"/>
      <c r="V68" s="41"/>
      <c r="W68" s="122"/>
      <c r="X68" s="5"/>
    </row>
    <row r="69" spans="1:24" x14ac:dyDescent="0.2">
      <c r="A69" s="125" t="s">
        <v>38</v>
      </c>
      <c r="B69" s="38">
        <f t="shared" ref="B69:N69" si="2">SUM(B53:B68)</f>
        <v>28</v>
      </c>
      <c r="C69" s="38">
        <f t="shared" si="2"/>
        <v>4</v>
      </c>
      <c r="D69" s="38">
        <f t="shared" si="2"/>
        <v>5</v>
      </c>
      <c r="E69" s="38">
        <f t="shared" si="2"/>
        <v>1</v>
      </c>
      <c r="F69" s="38">
        <f t="shared" si="2"/>
        <v>0</v>
      </c>
      <c r="G69" s="38">
        <f t="shared" si="2"/>
        <v>0</v>
      </c>
      <c r="H69" s="38">
        <f t="shared" si="2"/>
        <v>4</v>
      </c>
      <c r="I69" s="38">
        <f t="shared" si="2"/>
        <v>15</v>
      </c>
      <c r="J69" s="38">
        <f t="shared" si="2"/>
        <v>1</v>
      </c>
      <c r="K69" s="38">
        <f t="shared" si="2"/>
        <v>0</v>
      </c>
      <c r="L69" s="38">
        <f t="shared" si="2"/>
        <v>0</v>
      </c>
      <c r="M69" s="38">
        <f t="shared" si="2"/>
        <v>1</v>
      </c>
      <c r="N69" s="38">
        <f t="shared" si="2"/>
        <v>3</v>
      </c>
      <c r="O69" s="17">
        <f>(D69+J69+K69+N69)/(B69+J69+K69+M69)</f>
        <v>0.3</v>
      </c>
      <c r="P69" s="17">
        <f>($D69+$E69+($F69*2)+(G69*3))/$B69</f>
        <v>0.21428571428571427</v>
      </c>
      <c r="Q69" s="17">
        <f>D69/B69</f>
        <v>0.17857142857142858</v>
      </c>
      <c r="R69" s="38">
        <f>SUM(R53:R68)</f>
        <v>2</v>
      </c>
      <c r="S69" s="38">
        <f>SUM(S53:S68)</f>
        <v>0</v>
      </c>
      <c r="T69" s="38">
        <f>SUM(T53:T68)</f>
        <v>5</v>
      </c>
      <c r="U69" s="38">
        <f>SUM(U53:U68)</f>
        <v>3</v>
      </c>
      <c r="V69" s="38">
        <f>SUM(V53:V68)</f>
        <v>39</v>
      </c>
      <c r="W69" s="17">
        <f>(U69+V69)/(T69+U69+V69)</f>
        <v>0.8936170212765957</v>
      </c>
      <c r="X69" s="17">
        <f>(D69-G69)/(B69-I69-G69+M69)</f>
        <v>0.35714285714285715</v>
      </c>
    </row>
    <row r="72" spans="1:24" x14ac:dyDescent="0.2">
      <c r="A72" s="125" t="s">
        <v>91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24" x14ac:dyDescent="0.2">
      <c r="A73" s="108" t="s">
        <v>87</v>
      </c>
      <c r="B73" s="7" t="s">
        <v>57</v>
      </c>
      <c r="C73" s="7" t="s">
        <v>58</v>
      </c>
      <c r="D73" s="7" t="s">
        <v>59</v>
      </c>
      <c r="E73" s="7" t="s">
        <v>68</v>
      </c>
      <c r="F73" s="7" t="s">
        <v>61</v>
      </c>
      <c r="G73" s="7" t="s">
        <v>3</v>
      </c>
      <c r="H73" s="7" t="s">
        <v>4</v>
      </c>
      <c r="I73" s="7" t="s">
        <v>9</v>
      </c>
      <c r="J73" s="7" t="s">
        <v>10</v>
      </c>
      <c r="K73" s="7" t="s">
        <v>11</v>
      </c>
      <c r="L73" s="7" t="s">
        <v>62</v>
      </c>
      <c r="M73" s="7" t="s">
        <v>63</v>
      </c>
      <c r="N73" s="7" t="s">
        <v>64</v>
      </c>
      <c r="O73" s="7" t="s">
        <v>65</v>
      </c>
      <c r="P73" s="7" t="s">
        <v>2</v>
      </c>
      <c r="Q73" s="7" t="s">
        <v>93</v>
      </c>
    </row>
    <row r="74" spans="1:24" x14ac:dyDescent="0.2">
      <c r="A74" s="65" t="s">
        <v>111</v>
      </c>
      <c r="B74" s="38">
        <v>1</v>
      </c>
      <c r="C74" s="38"/>
      <c r="D74" s="38"/>
      <c r="E74" s="44"/>
      <c r="F74" s="39">
        <v>0.67</v>
      </c>
      <c r="G74" s="38">
        <v>4</v>
      </c>
      <c r="H74" s="38">
        <v>1</v>
      </c>
      <c r="I74" s="38">
        <v>1</v>
      </c>
      <c r="J74" s="38">
        <v>3</v>
      </c>
      <c r="K74" s="38"/>
      <c r="L74" s="38"/>
      <c r="M74" s="38">
        <v>0</v>
      </c>
      <c r="N74" s="38"/>
      <c r="O74" s="39"/>
      <c r="P74" s="38">
        <v>8</v>
      </c>
      <c r="Q74" s="38">
        <v>30</v>
      </c>
    </row>
    <row r="75" spans="1:24" x14ac:dyDescent="0.2">
      <c r="A75" s="64" t="s">
        <v>122</v>
      </c>
      <c r="B75" s="1">
        <v>1</v>
      </c>
      <c r="C75" s="1"/>
      <c r="D75" s="1"/>
      <c r="E75" s="75"/>
      <c r="F75" s="126">
        <v>1.33</v>
      </c>
      <c r="G75" s="1">
        <v>0</v>
      </c>
      <c r="H75" s="1">
        <v>1</v>
      </c>
      <c r="I75" s="1">
        <v>3</v>
      </c>
      <c r="J75" s="1">
        <v>1</v>
      </c>
      <c r="K75" s="1"/>
      <c r="L75" s="1"/>
      <c r="M75" s="1">
        <v>0</v>
      </c>
      <c r="N75" s="36"/>
      <c r="O75" s="1"/>
      <c r="P75" s="5">
        <v>7</v>
      </c>
      <c r="Q75" s="5">
        <v>23</v>
      </c>
    </row>
    <row r="76" spans="1:24" x14ac:dyDescent="0.2">
      <c r="A76" s="83" t="s">
        <v>134</v>
      </c>
      <c r="B76" s="1">
        <v>1</v>
      </c>
      <c r="C76" s="1"/>
      <c r="D76" s="1"/>
      <c r="E76" s="75"/>
      <c r="F76" s="126">
        <v>2</v>
      </c>
      <c r="G76" s="1">
        <v>0</v>
      </c>
      <c r="H76" s="1">
        <v>3</v>
      </c>
      <c r="I76" s="1"/>
      <c r="J76" s="1">
        <v>1</v>
      </c>
      <c r="K76" s="1">
        <v>1</v>
      </c>
      <c r="L76" s="1"/>
      <c r="M76" s="1"/>
      <c r="N76" s="1"/>
      <c r="O76" s="1"/>
      <c r="P76" s="5">
        <v>8</v>
      </c>
      <c r="Q76" s="5">
        <v>33</v>
      </c>
    </row>
    <row r="77" spans="1:24" x14ac:dyDescent="0.2">
      <c r="A77" s="66" t="s">
        <v>143</v>
      </c>
      <c r="B77" s="1">
        <v>1</v>
      </c>
      <c r="C77" s="1"/>
      <c r="D77" s="1"/>
      <c r="E77" s="75"/>
      <c r="F77" s="126">
        <v>2.67</v>
      </c>
      <c r="G77" s="1">
        <v>4</v>
      </c>
      <c r="H77" s="1">
        <v>4</v>
      </c>
      <c r="I77" s="1"/>
      <c r="J77" s="1">
        <v>1</v>
      </c>
      <c r="K77" s="1">
        <v>1</v>
      </c>
      <c r="L77" s="1"/>
      <c r="M77" s="1">
        <v>3</v>
      </c>
      <c r="N77" s="1"/>
      <c r="O77" s="1"/>
      <c r="P77" s="5">
        <v>9</v>
      </c>
      <c r="Q77" s="5">
        <v>37</v>
      </c>
    </row>
    <row r="78" spans="1:24" x14ac:dyDescent="0.2">
      <c r="A78" s="69" t="s">
        <v>155</v>
      </c>
      <c r="B78" s="1">
        <v>1</v>
      </c>
      <c r="C78" s="1"/>
      <c r="D78" s="1"/>
      <c r="E78" s="75"/>
      <c r="F78" s="126">
        <v>1</v>
      </c>
      <c r="G78" s="1">
        <v>4</v>
      </c>
      <c r="H78" s="1">
        <v>3</v>
      </c>
      <c r="I78" s="1">
        <v>1</v>
      </c>
      <c r="J78" s="1">
        <v>3</v>
      </c>
      <c r="K78" s="1"/>
      <c r="L78" s="1">
        <v>2</v>
      </c>
      <c r="M78" s="1">
        <v>4</v>
      </c>
      <c r="N78" s="1"/>
      <c r="O78" s="1"/>
      <c r="P78" s="5">
        <v>8</v>
      </c>
      <c r="Q78" s="5">
        <v>43</v>
      </c>
    </row>
    <row r="79" spans="1:24" x14ac:dyDescent="0.2">
      <c r="A79" s="65" t="s">
        <v>162</v>
      </c>
      <c r="B79" s="1">
        <v>1</v>
      </c>
      <c r="C79" s="1"/>
      <c r="D79" s="1">
        <v>1</v>
      </c>
      <c r="E79" s="75"/>
      <c r="F79" s="126">
        <v>2.33</v>
      </c>
      <c r="G79" s="1">
        <v>1</v>
      </c>
      <c r="H79" s="1">
        <v>2</v>
      </c>
      <c r="I79" s="116">
        <v>0</v>
      </c>
      <c r="J79" s="1">
        <v>0</v>
      </c>
      <c r="K79" s="1">
        <v>1</v>
      </c>
      <c r="L79" s="1">
        <v>1</v>
      </c>
      <c r="M79" s="1">
        <v>1</v>
      </c>
      <c r="N79" s="1"/>
      <c r="O79" s="1"/>
      <c r="P79" s="5">
        <v>9</v>
      </c>
      <c r="Q79" s="5">
        <v>32</v>
      </c>
    </row>
    <row r="80" spans="1:24" x14ac:dyDescent="0.2">
      <c r="A80" s="68"/>
      <c r="B80" s="1"/>
      <c r="C80" s="1"/>
      <c r="D80" s="1"/>
      <c r="E80" s="75"/>
      <c r="F80" s="126"/>
      <c r="G80" s="1"/>
      <c r="H80" s="1"/>
      <c r="I80" s="1"/>
      <c r="J80" s="1"/>
      <c r="K80" s="1"/>
      <c r="L80" s="1"/>
      <c r="M80" s="1"/>
      <c r="N80" s="1"/>
      <c r="O80" s="1"/>
      <c r="P80" s="5"/>
      <c r="Q80" s="5"/>
    </row>
    <row r="81" spans="1:17" x14ac:dyDescent="0.2">
      <c r="A81" s="68"/>
      <c r="B81" s="1"/>
      <c r="C81" s="1"/>
      <c r="D81" s="1"/>
      <c r="E81" s="75"/>
      <c r="F81" s="126"/>
      <c r="G81" s="1"/>
      <c r="H81" s="1"/>
      <c r="I81" s="1"/>
      <c r="J81" s="1"/>
      <c r="K81" s="1"/>
      <c r="L81" s="1"/>
      <c r="M81" s="1"/>
      <c r="N81" s="1"/>
      <c r="O81" s="1"/>
      <c r="P81" s="5"/>
      <c r="Q81" s="5"/>
    </row>
    <row r="82" spans="1:17" x14ac:dyDescent="0.2">
      <c r="A82" s="121"/>
      <c r="B82" s="131"/>
      <c r="C82" s="131"/>
      <c r="D82" s="131"/>
      <c r="E82" s="132"/>
      <c r="F82" s="133"/>
      <c r="G82" s="131"/>
      <c r="H82" s="131"/>
      <c r="I82" s="131"/>
      <c r="J82" s="131"/>
      <c r="K82" s="131"/>
      <c r="L82" s="134"/>
      <c r="M82" s="131"/>
      <c r="N82" s="131"/>
      <c r="O82" s="131"/>
      <c r="P82" s="77"/>
      <c r="Q82" s="77"/>
    </row>
    <row r="83" spans="1:17" x14ac:dyDescent="0.2">
      <c r="A83" s="123" t="s">
        <v>38</v>
      </c>
      <c r="B83" s="16">
        <f t="shared" ref="B83:M83" si="3">SUM(B74:B82)</f>
        <v>6</v>
      </c>
      <c r="C83" s="16">
        <f t="shared" si="3"/>
        <v>0</v>
      </c>
      <c r="D83" s="16">
        <f t="shared" si="3"/>
        <v>1</v>
      </c>
      <c r="E83" s="39">
        <f t="shared" si="3"/>
        <v>0</v>
      </c>
      <c r="F83" s="39">
        <f t="shared" si="3"/>
        <v>10</v>
      </c>
      <c r="G83" s="16">
        <f t="shared" si="3"/>
        <v>13</v>
      </c>
      <c r="H83" s="16">
        <f t="shared" si="3"/>
        <v>14</v>
      </c>
      <c r="I83" s="16">
        <f t="shared" si="3"/>
        <v>5</v>
      </c>
      <c r="J83" s="16">
        <f t="shared" si="3"/>
        <v>9</v>
      </c>
      <c r="K83" s="16">
        <f t="shared" si="3"/>
        <v>3</v>
      </c>
      <c r="L83" s="38">
        <f t="shared" si="3"/>
        <v>3</v>
      </c>
      <c r="M83" s="16">
        <f t="shared" si="3"/>
        <v>8</v>
      </c>
      <c r="N83" s="39">
        <f>(M83*7)/F83</f>
        <v>5.6</v>
      </c>
      <c r="O83" s="39">
        <f>SUM(H83+J83+K83)/F83</f>
        <v>2.6</v>
      </c>
      <c r="P83" s="16">
        <f>SUM(P74:P82)</f>
        <v>49</v>
      </c>
      <c r="Q83" s="16">
        <f>SUM(Q74:Q82)</f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D0AB9-721F-2045-8914-CCFC97B8F9A4}">
  <dimension ref="A2:X84"/>
  <sheetViews>
    <sheetView workbookViewId="0">
      <pane ySplit="1400" topLeftCell="A36" activePane="bottomLeft"/>
      <selection activeCell="A4" sqref="A4:XFD4"/>
      <selection pane="bottomLeft" activeCell="L76" sqref="L76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3" width="2.6640625" bestFit="1" customWidth="1"/>
    <col min="4" max="4" width="3.1640625" bestFit="1" customWidth="1"/>
    <col min="5" max="6" width="4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6640625" bestFit="1" customWidth="1"/>
    <col min="13" max="13" width="2.83203125" bestFit="1" customWidth="1"/>
    <col min="14" max="14" width="5.6640625" bestFit="1" customWidth="1"/>
    <col min="15" max="15" width="7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2" width="3.1640625" bestFit="1" customWidth="1"/>
    <col min="23" max="23" width="6.5" bestFit="1" customWidth="1"/>
    <col min="24" max="24" width="5.6640625" bestFit="1" customWidth="1"/>
  </cols>
  <sheetData>
    <row r="2" spans="1:24" x14ac:dyDescent="0.2">
      <c r="A2" t="s">
        <v>105</v>
      </c>
    </row>
    <row r="3" spans="1:24" x14ac:dyDescent="0.2">
      <c r="A3" s="108" t="s">
        <v>87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88</v>
      </c>
      <c r="O3" s="7" t="s">
        <v>15</v>
      </c>
      <c r="P3" s="8" t="s">
        <v>89</v>
      </c>
      <c r="Q3" s="7" t="s">
        <v>90</v>
      </c>
      <c r="R3" s="108" t="s">
        <v>18</v>
      </c>
      <c r="S3" s="108" t="s">
        <v>19</v>
      </c>
      <c r="T3" s="108" t="s">
        <v>20</v>
      </c>
      <c r="U3" s="7" t="s">
        <v>21</v>
      </c>
      <c r="V3" s="7" t="s">
        <v>22</v>
      </c>
      <c r="W3" s="109" t="s">
        <v>23</v>
      </c>
      <c r="X3" s="110" t="s">
        <v>24</v>
      </c>
    </row>
    <row r="4" spans="1:24" x14ac:dyDescent="0.2">
      <c r="A4" s="65" t="s">
        <v>85</v>
      </c>
      <c r="B4" s="38">
        <v>4</v>
      </c>
      <c r="C4" s="38">
        <v>1</v>
      </c>
      <c r="D4" s="38">
        <v>2</v>
      </c>
      <c r="E4" s="44"/>
      <c r="F4" s="38"/>
      <c r="G4" s="38"/>
      <c r="H4" s="38">
        <v>1</v>
      </c>
      <c r="I4" s="38">
        <v>1</v>
      </c>
      <c r="J4" s="38"/>
      <c r="K4" s="38"/>
      <c r="L4" s="38"/>
      <c r="M4" s="38"/>
      <c r="N4" s="111"/>
      <c r="O4" s="112"/>
      <c r="P4" s="38"/>
      <c r="Q4" s="38"/>
      <c r="R4" s="38">
        <v>3</v>
      </c>
      <c r="S4" s="113"/>
      <c r="T4" s="111">
        <v>1</v>
      </c>
      <c r="U4" s="74"/>
      <c r="V4" s="74"/>
      <c r="W4" s="114"/>
      <c r="X4" s="74"/>
    </row>
    <row r="5" spans="1:24" x14ac:dyDescent="0.2">
      <c r="A5" s="64" t="s">
        <v>109</v>
      </c>
      <c r="B5" s="1">
        <v>2</v>
      </c>
      <c r="C5" s="1">
        <v>2</v>
      </c>
      <c r="D5" s="1">
        <v>0</v>
      </c>
      <c r="E5" s="75"/>
      <c r="F5" s="1"/>
      <c r="G5" s="1"/>
      <c r="H5" s="1"/>
      <c r="I5" s="1">
        <v>1</v>
      </c>
      <c r="J5" s="1">
        <v>2</v>
      </c>
      <c r="K5" s="1"/>
      <c r="L5" s="1"/>
      <c r="M5" s="1"/>
      <c r="N5" s="115"/>
      <c r="O5" s="116"/>
      <c r="P5" s="46"/>
      <c r="Q5" s="1"/>
      <c r="R5" s="1"/>
      <c r="S5" s="116"/>
      <c r="T5" s="117"/>
      <c r="U5" s="1"/>
      <c r="V5" s="1">
        <v>5</v>
      </c>
      <c r="W5" s="68"/>
      <c r="X5" s="5"/>
    </row>
    <row r="6" spans="1:24" x14ac:dyDescent="0.2">
      <c r="A6" s="65" t="s">
        <v>111</v>
      </c>
      <c r="B6" s="1">
        <v>3</v>
      </c>
      <c r="C6" s="1">
        <v>0</v>
      </c>
      <c r="D6" s="1">
        <v>0</v>
      </c>
      <c r="E6" s="75"/>
      <c r="F6" s="1"/>
      <c r="G6" s="1"/>
      <c r="H6" s="1"/>
      <c r="I6" s="1">
        <v>3</v>
      </c>
      <c r="J6" s="1"/>
      <c r="K6" s="1"/>
      <c r="L6" s="1"/>
      <c r="M6" s="1"/>
      <c r="N6" s="117"/>
      <c r="O6" s="116"/>
      <c r="P6" s="1"/>
      <c r="Q6" s="1"/>
      <c r="R6" s="1"/>
      <c r="S6" s="116"/>
      <c r="T6" s="117">
        <v>1</v>
      </c>
      <c r="U6" s="1"/>
      <c r="V6" s="1">
        <v>3</v>
      </c>
      <c r="W6" s="68"/>
      <c r="X6" s="5"/>
    </row>
    <row r="7" spans="1:24" x14ac:dyDescent="0.2">
      <c r="A7" s="64" t="s">
        <v>117</v>
      </c>
      <c r="B7" s="1">
        <v>3</v>
      </c>
      <c r="C7" s="1">
        <v>0</v>
      </c>
      <c r="D7" s="1">
        <v>0</v>
      </c>
      <c r="E7" s="75"/>
      <c r="F7" s="1"/>
      <c r="G7" s="1"/>
      <c r="H7" s="1"/>
      <c r="I7" s="1"/>
      <c r="J7" s="1"/>
      <c r="K7" s="1"/>
      <c r="L7" s="1"/>
      <c r="M7" s="1"/>
      <c r="N7" s="117"/>
      <c r="O7" s="116"/>
      <c r="P7" s="1"/>
      <c r="Q7" s="1"/>
      <c r="R7" s="1"/>
      <c r="S7" s="116"/>
      <c r="T7" s="117"/>
      <c r="U7" s="1"/>
      <c r="V7" s="1"/>
      <c r="W7" s="68"/>
      <c r="X7" s="5"/>
    </row>
    <row r="8" spans="1:24" x14ac:dyDescent="0.2">
      <c r="A8" s="64" t="s">
        <v>122</v>
      </c>
      <c r="B8" s="1">
        <v>5</v>
      </c>
      <c r="C8" s="1">
        <v>2</v>
      </c>
      <c r="D8" s="1">
        <v>2</v>
      </c>
      <c r="E8" s="75">
        <v>1</v>
      </c>
      <c r="F8" s="1"/>
      <c r="G8" s="1"/>
      <c r="H8" s="1">
        <v>1</v>
      </c>
      <c r="I8" s="1">
        <v>1</v>
      </c>
      <c r="J8" s="1"/>
      <c r="K8" s="1"/>
      <c r="L8" s="1"/>
      <c r="M8" s="1"/>
      <c r="N8" s="117"/>
      <c r="O8" s="116"/>
      <c r="P8" s="1"/>
      <c r="Q8" s="1"/>
      <c r="R8" s="1"/>
      <c r="S8" s="116"/>
      <c r="T8" s="117">
        <v>1</v>
      </c>
      <c r="U8" s="1"/>
      <c r="V8" s="1">
        <v>9</v>
      </c>
      <c r="W8" s="68"/>
      <c r="X8" s="5"/>
    </row>
    <row r="9" spans="1:24" x14ac:dyDescent="0.2">
      <c r="A9" s="66" t="s">
        <v>124</v>
      </c>
      <c r="B9" s="1">
        <v>3</v>
      </c>
      <c r="C9" s="1">
        <v>0</v>
      </c>
      <c r="D9" s="1">
        <v>1</v>
      </c>
      <c r="E9" s="75"/>
      <c r="F9" s="1"/>
      <c r="G9" s="1"/>
      <c r="H9" s="1"/>
      <c r="I9" s="1">
        <v>1</v>
      </c>
      <c r="J9" s="1"/>
      <c r="K9" s="1"/>
      <c r="L9" s="1"/>
      <c r="M9" s="1"/>
      <c r="N9" s="117"/>
      <c r="O9" s="116"/>
      <c r="P9" s="1"/>
      <c r="Q9" s="1"/>
      <c r="R9" s="1"/>
      <c r="S9" s="116"/>
      <c r="T9" s="117"/>
      <c r="U9" s="1"/>
      <c r="V9" s="1">
        <v>4</v>
      </c>
      <c r="W9" s="68"/>
      <c r="X9" s="5"/>
    </row>
    <row r="10" spans="1:24" x14ac:dyDescent="0.2">
      <c r="A10" s="65" t="s">
        <v>126</v>
      </c>
      <c r="B10" s="1">
        <v>2</v>
      </c>
      <c r="C10" s="1">
        <v>0</v>
      </c>
      <c r="D10" s="1">
        <v>0</v>
      </c>
      <c r="E10" s="75"/>
      <c r="F10" s="1"/>
      <c r="G10" s="1"/>
      <c r="H10" s="1"/>
      <c r="I10" s="1"/>
      <c r="J10" s="1"/>
      <c r="K10" s="1">
        <v>1</v>
      </c>
      <c r="L10" s="1"/>
      <c r="M10" s="1"/>
      <c r="N10" s="117"/>
      <c r="O10" s="116"/>
      <c r="P10" s="1"/>
      <c r="Q10" s="1"/>
      <c r="R10" s="1"/>
      <c r="S10" s="116"/>
      <c r="T10" s="117">
        <v>1</v>
      </c>
      <c r="U10" s="1">
        <v>1</v>
      </c>
      <c r="V10" s="1">
        <v>2</v>
      </c>
      <c r="W10" s="68"/>
      <c r="X10" s="5"/>
    </row>
    <row r="11" spans="1:24" x14ac:dyDescent="0.2">
      <c r="A11" s="64" t="s">
        <v>130</v>
      </c>
      <c r="B11" s="1">
        <v>3</v>
      </c>
      <c r="C11" s="1">
        <v>0</v>
      </c>
      <c r="D11" s="1">
        <v>1</v>
      </c>
      <c r="E11" s="75"/>
      <c r="F11" s="1"/>
      <c r="G11" s="1"/>
      <c r="H11" s="1"/>
      <c r="I11" s="1"/>
      <c r="J11" s="1"/>
      <c r="K11" s="1"/>
      <c r="L11" s="1"/>
      <c r="M11" s="1"/>
      <c r="N11" s="117"/>
      <c r="O11" s="116"/>
      <c r="P11" s="1"/>
      <c r="Q11" s="1"/>
      <c r="R11" s="1"/>
      <c r="S11" s="116"/>
      <c r="T11" s="117">
        <v>1</v>
      </c>
      <c r="U11" s="1"/>
      <c r="V11" s="1"/>
      <c r="W11" s="118"/>
      <c r="X11" s="5"/>
    </row>
    <row r="12" spans="1:24" x14ac:dyDescent="0.2">
      <c r="A12" s="83" t="s">
        <v>134</v>
      </c>
      <c r="B12" s="1">
        <v>3</v>
      </c>
      <c r="C12" s="1">
        <v>0</v>
      </c>
      <c r="D12" s="1">
        <v>1</v>
      </c>
      <c r="E12" s="75"/>
      <c r="F12" s="1"/>
      <c r="G12" s="1"/>
      <c r="H12" s="1"/>
      <c r="I12" s="1">
        <v>1</v>
      </c>
      <c r="J12" s="1"/>
      <c r="K12" s="1">
        <v>1</v>
      </c>
      <c r="L12" s="1"/>
      <c r="M12" s="1"/>
      <c r="N12" s="117"/>
      <c r="O12" s="116"/>
      <c r="P12" s="1"/>
      <c r="Q12" s="1"/>
      <c r="R12" s="1"/>
      <c r="S12" s="116"/>
      <c r="T12" s="117"/>
      <c r="U12" s="1">
        <v>1</v>
      </c>
      <c r="V12" s="1">
        <v>2</v>
      </c>
      <c r="W12" s="118"/>
      <c r="X12" s="5"/>
    </row>
    <row r="13" spans="1:24" x14ac:dyDescent="0.2">
      <c r="A13" s="119" t="s">
        <v>136</v>
      </c>
      <c r="B13" s="1">
        <v>4</v>
      </c>
      <c r="C13" s="1">
        <v>0</v>
      </c>
      <c r="D13" s="1">
        <v>3</v>
      </c>
      <c r="E13" s="75">
        <v>1</v>
      </c>
      <c r="F13" s="1"/>
      <c r="G13" s="1"/>
      <c r="H13" s="1">
        <v>3</v>
      </c>
      <c r="I13" s="1"/>
      <c r="J13" s="1"/>
      <c r="K13" s="1"/>
      <c r="L13" s="1"/>
      <c r="M13" s="1"/>
      <c r="N13" s="117"/>
      <c r="O13" s="116"/>
      <c r="P13" s="1"/>
      <c r="Q13" s="1"/>
      <c r="R13" s="1">
        <v>1</v>
      </c>
      <c r="S13" s="116"/>
      <c r="T13" s="117"/>
      <c r="U13" s="1">
        <v>1</v>
      </c>
      <c r="V13" s="1"/>
      <c r="W13" s="118"/>
      <c r="X13" s="5"/>
    </row>
    <row r="14" spans="1:24" x14ac:dyDescent="0.2">
      <c r="A14" s="67" t="s">
        <v>139</v>
      </c>
      <c r="B14" s="1">
        <v>1</v>
      </c>
      <c r="C14" s="1">
        <v>1</v>
      </c>
      <c r="D14" s="1">
        <v>1</v>
      </c>
      <c r="E14" s="75"/>
      <c r="F14" s="1"/>
      <c r="G14" s="1"/>
      <c r="H14" s="1">
        <v>2</v>
      </c>
      <c r="I14" s="1"/>
      <c r="J14" s="1">
        <v>2</v>
      </c>
      <c r="K14" s="1"/>
      <c r="L14" s="1"/>
      <c r="M14" s="1"/>
      <c r="N14" s="117"/>
      <c r="O14" s="116"/>
      <c r="P14" s="1"/>
      <c r="Q14" s="1"/>
      <c r="R14" s="1">
        <v>1</v>
      </c>
      <c r="S14" s="116"/>
      <c r="T14" s="117"/>
      <c r="U14" s="1"/>
      <c r="V14" s="1">
        <v>4</v>
      </c>
      <c r="W14" s="118"/>
      <c r="X14" s="5"/>
    </row>
    <row r="15" spans="1:24" x14ac:dyDescent="0.2">
      <c r="A15" s="85" t="s">
        <v>143</v>
      </c>
      <c r="B15" s="1">
        <v>1</v>
      </c>
      <c r="C15" s="1">
        <v>0</v>
      </c>
      <c r="D15" s="1">
        <v>0</v>
      </c>
      <c r="E15" s="75"/>
      <c r="F15" s="1"/>
      <c r="G15" s="1"/>
      <c r="H15" s="1"/>
      <c r="I15" s="1"/>
      <c r="J15" s="1">
        <v>2</v>
      </c>
      <c r="K15" s="1"/>
      <c r="L15" s="1"/>
      <c r="M15" s="1"/>
      <c r="N15" s="117"/>
      <c r="O15" s="116"/>
      <c r="P15" s="1"/>
      <c r="Q15" s="1"/>
      <c r="R15" s="1"/>
      <c r="S15" s="116"/>
      <c r="T15" s="117"/>
      <c r="U15" s="1"/>
      <c r="V15" s="1">
        <v>4</v>
      </c>
      <c r="W15" s="118"/>
      <c r="X15" s="5"/>
    </row>
    <row r="16" spans="1:24" x14ac:dyDescent="0.2">
      <c r="A16" s="66" t="s">
        <v>145</v>
      </c>
      <c r="B16" s="1">
        <v>3</v>
      </c>
      <c r="C16" s="1">
        <v>1</v>
      </c>
      <c r="D16" s="1">
        <v>2</v>
      </c>
      <c r="E16" s="75"/>
      <c r="F16" s="1"/>
      <c r="G16" s="1"/>
      <c r="H16" s="1"/>
      <c r="I16" s="1"/>
      <c r="J16" s="1">
        <v>1</v>
      </c>
      <c r="K16" s="1"/>
      <c r="L16" s="1"/>
      <c r="M16" s="1"/>
      <c r="N16" s="117"/>
      <c r="O16" s="116"/>
      <c r="P16" s="1"/>
      <c r="Q16" s="1"/>
      <c r="R16" s="1"/>
      <c r="S16" s="116"/>
      <c r="T16" s="117"/>
      <c r="U16" s="1">
        <v>2</v>
      </c>
      <c r="V16" s="1"/>
      <c r="W16" s="118"/>
      <c r="X16" s="5"/>
    </row>
    <row r="17" spans="1:24" x14ac:dyDescent="0.2">
      <c r="A17" s="220" t="s">
        <v>147</v>
      </c>
      <c r="B17" s="1">
        <v>3</v>
      </c>
      <c r="C17" s="1">
        <v>1</v>
      </c>
      <c r="D17" s="1">
        <v>1</v>
      </c>
      <c r="E17" s="75"/>
      <c r="F17" s="1"/>
      <c r="G17" s="1"/>
      <c r="H17" s="1"/>
      <c r="I17" s="1">
        <v>1</v>
      </c>
      <c r="J17" s="1"/>
      <c r="K17" s="1"/>
      <c r="L17" s="1"/>
      <c r="M17" s="1"/>
      <c r="N17" s="117"/>
      <c r="O17" s="116"/>
      <c r="P17" s="1"/>
      <c r="Q17" s="1"/>
      <c r="R17" s="1"/>
      <c r="S17" s="116"/>
      <c r="T17" s="117"/>
      <c r="U17" s="1">
        <v>2</v>
      </c>
      <c r="V17" s="1"/>
      <c r="W17" s="118"/>
      <c r="X17" s="5"/>
    </row>
    <row r="18" spans="1:24" x14ac:dyDescent="0.2">
      <c r="A18" s="70" t="s">
        <v>148</v>
      </c>
      <c r="B18" s="1">
        <v>2</v>
      </c>
      <c r="C18" s="1">
        <v>0</v>
      </c>
      <c r="D18" s="1">
        <v>0</v>
      </c>
      <c r="E18" s="75"/>
      <c r="F18" s="1"/>
      <c r="G18" s="1"/>
      <c r="H18" s="1"/>
      <c r="I18" s="1"/>
      <c r="J18" s="1">
        <v>1</v>
      </c>
      <c r="K18" s="1"/>
      <c r="L18" s="1"/>
      <c r="M18" s="1"/>
      <c r="N18" s="117"/>
      <c r="O18" s="116"/>
      <c r="P18" s="1"/>
      <c r="Q18" s="1"/>
      <c r="R18" s="1"/>
      <c r="S18" s="116"/>
      <c r="T18" s="117">
        <v>1</v>
      </c>
      <c r="U18" s="1"/>
      <c r="V18" s="1"/>
      <c r="W18" s="118"/>
      <c r="X18" s="5"/>
    </row>
    <row r="19" spans="1:24" x14ac:dyDescent="0.2">
      <c r="A19" s="66" t="s">
        <v>149</v>
      </c>
      <c r="B19" s="1">
        <v>3</v>
      </c>
      <c r="C19" s="1">
        <v>0</v>
      </c>
      <c r="D19" s="1">
        <v>1</v>
      </c>
      <c r="E19" s="75"/>
      <c r="F19" s="1"/>
      <c r="G19" s="1"/>
      <c r="H19" s="1">
        <v>1</v>
      </c>
      <c r="I19" s="1"/>
      <c r="J19" s="1"/>
      <c r="K19" s="1"/>
      <c r="L19" s="1"/>
      <c r="M19" s="1"/>
      <c r="N19" s="117"/>
      <c r="O19" s="116"/>
      <c r="P19" s="1"/>
      <c r="Q19" s="1"/>
      <c r="R19" s="1"/>
      <c r="S19" s="116"/>
      <c r="T19" s="117"/>
      <c r="U19" s="1">
        <v>1</v>
      </c>
      <c r="V19" s="1">
        <v>2</v>
      </c>
      <c r="W19" s="118"/>
      <c r="X19" s="5"/>
    </row>
    <row r="20" spans="1:24" x14ac:dyDescent="0.2">
      <c r="A20" s="69" t="s">
        <v>155</v>
      </c>
      <c r="B20" s="1">
        <v>3</v>
      </c>
      <c r="C20" s="1">
        <v>0</v>
      </c>
      <c r="D20" s="1">
        <v>3</v>
      </c>
      <c r="E20" s="75"/>
      <c r="F20" s="1"/>
      <c r="G20" s="1"/>
      <c r="H20" s="1"/>
      <c r="I20" s="1"/>
      <c r="J20" s="1"/>
      <c r="K20" s="1"/>
      <c r="L20" s="1"/>
      <c r="M20" s="1"/>
      <c r="N20" s="117"/>
      <c r="O20" s="116"/>
      <c r="P20" s="1"/>
      <c r="Q20" s="1"/>
      <c r="R20" s="1"/>
      <c r="S20" s="116"/>
      <c r="T20" s="117">
        <v>1</v>
      </c>
      <c r="U20" s="1">
        <v>2</v>
      </c>
      <c r="V20" s="1">
        <v>4</v>
      </c>
      <c r="W20" s="118"/>
      <c r="X20" s="5"/>
    </row>
    <row r="21" spans="1:24" x14ac:dyDescent="0.2">
      <c r="A21" s="69" t="s">
        <v>156</v>
      </c>
      <c r="B21" s="1">
        <v>2</v>
      </c>
      <c r="C21" s="1">
        <v>0</v>
      </c>
      <c r="D21" s="1">
        <v>0</v>
      </c>
      <c r="E21" s="75"/>
      <c r="F21" s="1"/>
      <c r="G21" s="1"/>
      <c r="H21" s="1"/>
      <c r="I21" s="1">
        <v>1</v>
      </c>
      <c r="J21" s="1">
        <v>2</v>
      </c>
      <c r="K21" s="1"/>
      <c r="L21" s="1"/>
      <c r="M21" s="1"/>
      <c r="N21" s="117"/>
      <c r="O21" s="116"/>
      <c r="P21" s="1"/>
      <c r="Q21" s="1"/>
      <c r="R21" s="1">
        <v>1</v>
      </c>
      <c r="S21" s="116"/>
      <c r="T21" s="117"/>
      <c r="U21" s="1">
        <v>1</v>
      </c>
      <c r="V21" s="1"/>
      <c r="W21" s="118"/>
      <c r="X21" s="5"/>
    </row>
    <row r="22" spans="1:24" x14ac:dyDescent="0.2">
      <c r="A22" s="65" t="s">
        <v>158</v>
      </c>
      <c r="B22" s="41">
        <v>2</v>
      </c>
      <c r="C22" s="41">
        <v>0</v>
      </c>
      <c r="D22" s="41">
        <v>1</v>
      </c>
      <c r="E22" s="76"/>
      <c r="F22" s="41"/>
      <c r="G22" s="41"/>
      <c r="H22" s="41"/>
      <c r="I22" s="41">
        <v>1</v>
      </c>
      <c r="J22" s="41">
        <v>1</v>
      </c>
      <c r="K22" s="41"/>
      <c r="L22" s="41"/>
      <c r="M22" s="41"/>
      <c r="N22" s="120"/>
      <c r="O22" s="121"/>
      <c r="P22" s="41"/>
      <c r="Q22" s="41"/>
      <c r="R22" s="41"/>
      <c r="S22" s="121"/>
      <c r="T22" s="120"/>
      <c r="U22" s="41">
        <v>1</v>
      </c>
      <c r="V22" s="41"/>
      <c r="W22" s="122"/>
      <c r="X22" s="5"/>
    </row>
    <row r="23" spans="1:24" x14ac:dyDescent="0.2">
      <c r="A23" s="69" t="s">
        <v>160</v>
      </c>
      <c r="B23" s="5">
        <v>2</v>
      </c>
      <c r="C23" s="5">
        <v>0</v>
      </c>
      <c r="D23" s="5">
        <v>0</v>
      </c>
      <c r="E23" s="5"/>
      <c r="F23" s="5"/>
      <c r="G23" s="5"/>
      <c r="H23" s="5">
        <v>1</v>
      </c>
      <c r="I23" s="5">
        <v>1</v>
      </c>
      <c r="J23" s="5"/>
      <c r="K23" s="5"/>
      <c r="L23" s="5"/>
      <c r="M23" s="5">
        <v>1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">
      <c r="A24" s="65" t="s">
        <v>162</v>
      </c>
      <c r="B24" s="5">
        <v>3</v>
      </c>
      <c r="C24" s="5">
        <v>0</v>
      </c>
      <c r="D24" s="5">
        <v>0</v>
      </c>
      <c r="E24" s="5"/>
      <c r="F24" s="5"/>
      <c r="G24" s="5"/>
      <c r="H24" s="5"/>
      <c r="I24" s="5"/>
      <c r="J24" s="5">
        <v>1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v>1</v>
      </c>
      <c r="V24" s="5">
        <v>2</v>
      </c>
      <c r="W24" s="5"/>
      <c r="X24" s="5"/>
    </row>
    <row r="25" spans="1:24" x14ac:dyDescent="0.2">
      <c r="A25" s="6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">
      <c r="A26" s="68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2">
      <c r="A27" s="6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2">
      <c r="A28" s="68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x14ac:dyDescent="0.2">
      <c r="A29" s="12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5"/>
      <c r="P29" s="15"/>
      <c r="Q29" s="15"/>
      <c r="R29" s="41"/>
      <c r="S29" s="41"/>
      <c r="T29" s="41"/>
      <c r="U29" s="41"/>
      <c r="V29" s="41"/>
      <c r="W29" s="41"/>
      <c r="X29" s="77"/>
    </row>
    <row r="30" spans="1:24" x14ac:dyDescent="0.2">
      <c r="A30" s="123" t="s">
        <v>38</v>
      </c>
      <c r="B30" s="16">
        <f t="shared" ref="B30:N30" si="0">SUM(B4:B29)</f>
        <v>57</v>
      </c>
      <c r="C30" s="16">
        <f t="shared" si="0"/>
        <v>8</v>
      </c>
      <c r="D30" s="16">
        <f t="shared" si="0"/>
        <v>19</v>
      </c>
      <c r="E30" s="16">
        <f t="shared" si="0"/>
        <v>2</v>
      </c>
      <c r="F30" s="16">
        <f t="shared" si="0"/>
        <v>0</v>
      </c>
      <c r="G30" s="16">
        <f t="shared" si="0"/>
        <v>0</v>
      </c>
      <c r="H30" s="16">
        <f t="shared" si="0"/>
        <v>9</v>
      </c>
      <c r="I30" s="16">
        <f t="shared" si="0"/>
        <v>12</v>
      </c>
      <c r="J30" s="16">
        <f t="shared" si="0"/>
        <v>12</v>
      </c>
      <c r="K30" s="16">
        <f t="shared" si="0"/>
        <v>2</v>
      </c>
      <c r="L30" s="16">
        <f t="shared" si="0"/>
        <v>0</v>
      </c>
      <c r="M30" s="16">
        <f t="shared" si="0"/>
        <v>1</v>
      </c>
      <c r="N30" s="16">
        <f t="shared" si="0"/>
        <v>0</v>
      </c>
      <c r="O30" s="17">
        <f>(D30+J30+K30+N30)/(B30+J30+K30+M30)</f>
        <v>0.45833333333333331</v>
      </c>
      <c r="P30" s="17">
        <f>($D30+$E30+($F30*2)+(G30*3))/$B30</f>
        <v>0.36842105263157893</v>
      </c>
      <c r="Q30" s="17">
        <f>D30/B30</f>
        <v>0.33333333333333331</v>
      </c>
      <c r="R30" s="16">
        <f>SUM(R4:R29)</f>
        <v>6</v>
      </c>
      <c r="S30" s="16">
        <f>SUM(S4:S29)</f>
        <v>0</v>
      </c>
      <c r="T30" s="16">
        <f>SUM(T4:T29)</f>
        <v>7</v>
      </c>
      <c r="U30" s="16">
        <f>SUM(U4:U29)</f>
        <v>13</v>
      </c>
      <c r="V30" s="16">
        <f>SUM(V4:V29)</f>
        <v>41</v>
      </c>
      <c r="W30" s="17">
        <f>(U30+V30)/(T30+U30+V30)</f>
        <v>0.88524590163934425</v>
      </c>
      <c r="X30" s="17">
        <f>(D30-G30)/(B30-I30-G30+M30)</f>
        <v>0.41304347826086957</v>
      </c>
    </row>
    <row r="31" spans="1:24" x14ac:dyDescent="0.2">
      <c r="A31" s="11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5"/>
      <c r="X31" s="5"/>
    </row>
    <row r="32" spans="1:24" x14ac:dyDescent="0.2">
      <c r="A32" s="11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5"/>
      <c r="X32" s="5"/>
    </row>
    <row r="33" spans="1:24" x14ac:dyDescent="0.2">
      <c r="A33" s="6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">
      <c r="A34" s="6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">
      <c r="A35" s="124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1"/>
      <c r="V35" s="1"/>
      <c r="W35" s="5"/>
      <c r="X35" s="5"/>
    </row>
    <row r="36" spans="1:24" x14ac:dyDescent="0.2">
      <c r="A36" s="6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2">
      <c r="A37" s="125" t="s">
        <v>91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5"/>
      <c r="S37" s="5"/>
      <c r="T37" s="5"/>
      <c r="U37" s="5"/>
      <c r="V37" s="5"/>
      <c r="W37" s="5"/>
      <c r="X37" s="5"/>
    </row>
    <row r="38" spans="1:24" x14ac:dyDescent="0.2">
      <c r="A38" s="108" t="s">
        <v>87</v>
      </c>
      <c r="B38" s="7" t="s">
        <v>57</v>
      </c>
      <c r="C38" s="7" t="s">
        <v>58</v>
      </c>
      <c r="D38" s="7" t="s">
        <v>59</v>
      </c>
      <c r="E38" s="7" t="s">
        <v>68</v>
      </c>
      <c r="F38" s="7" t="s">
        <v>61</v>
      </c>
      <c r="G38" s="7" t="s">
        <v>3</v>
      </c>
      <c r="H38" s="7" t="s">
        <v>4</v>
      </c>
      <c r="I38" s="7" t="s">
        <v>9</v>
      </c>
      <c r="J38" s="7" t="s">
        <v>10</v>
      </c>
      <c r="K38" s="7" t="s">
        <v>11</v>
      </c>
      <c r="L38" s="7" t="s">
        <v>62</v>
      </c>
      <c r="M38" s="7" t="s">
        <v>63</v>
      </c>
      <c r="N38" s="7" t="s">
        <v>64</v>
      </c>
      <c r="O38" s="7" t="s">
        <v>65</v>
      </c>
      <c r="P38" s="7" t="s">
        <v>2</v>
      </c>
      <c r="Q38" s="7" t="s">
        <v>93</v>
      </c>
      <c r="R38" s="5"/>
      <c r="S38" s="5"/>
      <c r="T38" s="5"/>
      <c r="U38" s="5"/>
      <c r="V38" s="5"/>
      <c r="W38" s="5"/>
      <c r="X38" s="5"/>
    </row>
    <row r="39" spans="1:24" x14ac:dyDescent="0.2">
      <c r="A39" s="65" t="s">
        <v>85</v>
      </c>
      <c r="B39" s="38">
        <v>1</v>
      </c>
      <c r="C39" s="38"/>
      <c r="D39" s="38"/>
      <c r="E39" s="44"/>
      <c r="F39" s="39">
        <v>1.67</v>
      </c>
      <c r="G39" s="38">
        <v>2</v>
      </c>
      <c r="H39" s="38">
        <v>5</v>
      </c>
      <c r="I39" s="38">
        <v>2</v>
      </c>
      <c r="J39" s="38">
        <v>0</v>
      </c>
      <c r="K39" s="38"/>
      <c r="L39" s="38">
        <v>1</v>
      </c>
      <c r="M39" s="38">
        <v>2</v>
      </c>
      <c r="N39" s="38"/>
      <c r="O39" s="39"/>
      <c r="P39" s="38">
        <v>10</v>
      </c>
      <c r="Q39" s="38">
        <v>25</v>
      </c>
      <c r="R39" s="5"/>
      <c r="S39" s="5"/>
      <c r="T39" s="5"/>
      <c r="U39" s="5"/>
      <c r="V39" s="5"/>
      <c r="W39" s="5"/>
      <c r="X39" s="5"/>
    </row>
    <row r="40" spans="1:24" x14ac:dyDescent="0.2">
      <c r="A40" s="64" t="s">
        <v>117</v>
      </c>
      <c r="B40" s="1">
        <v>1</v>
      </c>
      <c r="C40" s="1"/>
      <c r="D40" s="1">
        <v>1</v>
      </c>
      <c r="E40" s="75"/>
      <c r="F40" s="126">
        <v>5</v>
      </c>
      <c r="G40" s="1">
        <v>3</v>
      </c>
      <c r="H40" s="1">
        <v>5</v>
      </c>
      <c r="I40" s="1">
        <v>2</v>
      </c>
      <c r="J40" s="1">
        <v>1</v>
      </c>
      <c r="K40" s="1">
        <v>1</v>
      </c>
      <c r="L40" s="1">
        <v>1</v>
      </c>
      <c r="M40" s="1">
        <v>2</v>
      </c>
      <c r="N40" s="36"/>
      <c r="O40" s="1"/>
      <c r="P40" s="5">
        <v>23</v>
      </c>
      <c r="Q40" s="5">
        <v>64</v>
      </c>
      <c r="R40" s="5"/>
      <c r="S40" s="5"/>
      <c r="T40" s="5"/>
      <c r="U40" s="5"/>
      <c r="V40" s="5"/>
      <c r="W40" s="5"/>
      <c r="X40" s="5"/>
    </row>
    <row r="41" spans="1:24" x14ac:dyDescent="0.2">
      <c r="A41" s="85" t="s">
        <v>143</v>
      </c>
      <c r="B41" s="1">
        <v>1</v>
      </c>
      <c r="C41" s="1"/>
      <c r="D41" s="1"/>
      <c r="E41" s="75"/>
      <c r="F41" s="126">
        <v>1</v>
      </c>
      <c r="G41" s="1"/>
      <c r="H41" s="1"/>
      <c r="I41" s="1">
        <v>2</v>
      </c>
      <c r="J41" s="1"/>
      <c r="K41" s="1"/>
      <c r="L41" s="36"/>
      <c r="M41" s="1"/>
      <c r="N41" s="1"/>
      <c r="O41" s="1"/>
      <c r="P41" s="5">
        <v>3</v>
      </c>
      <c r="Q41" s="5">
        <v>10</v>
      </c>
      <c r="R41" s="5"/>
      <c r="S41" s="5"/>
      <c r="T41" s="5"/>
      <c r="U41" s="5"/>
      <c r="V41" s="5"/>
      <c r="W41" s="5"/>
      <c r="X41" s="5"/>
    </row>
    <row r="42" spans="1:24" x14ac:dyDescent="0.2">
      <c r="A42" s="66" t="s">
        <v>145</v>
      </c>
      <c r="B42" s="1">
        <v>1</v>
      </c>
      <c r="C42" s="1"/>
      <c r="D42" s="1"/>
      <c r="E42" s="75"/>
      <c r="F42" s="126">
        <v>4</v>
      </c>
      <c r="G42" s="1">
        <v>5</v>
      </c>
      <c r="H42" s="1">
        <v>3</v>
      </c>
      <c r="I42" s="1">
        <v>3</v>
      </c>
      <c r="J42" s="1">
        <v>4</v>
      </c>
      <c r="K42" s="1"/>
      <c r="L42" s="1">
        <v>4</v>
      </c>
      <c r="M42" s="1">
        <v>3</v>
      </c>
      <c r="N42" s="1"/>
      <c r="O42" s="1"/>
      <c r="P42" s="5">
        <v>21</v>
      </c>
      <c r="Q42" s="5">
        <v>74</v>
      </c>
      <c r="R42" s="5"/>
      <c r="S42" s="5"/>
      <c r="T42" s="5"/>
      <c r="U42" s="5"/>
      <c r="V42" s="5"/>
      <c r="W42" s="5"/>
      <c r="X42" s="5"/>
    </row>
    <row r="43" spans="1:24" x14ac:dyDescent="0.2">
      <c r="A43" s="70"/>
      <c r="B43" s="1"/>
      <c r="C43" s="1"/>
      <c r="D43" s="1"/>
      <c r="E43" s="75"/>
      <c r="F43" s="126"/>
      <c r="G43" s="1"/>
      <c r="H43" s="1"/>
      <c r="I43" s="1"/>
      <c r="J43" s="1"/>
      <c r="K43" s="1"/>
      <c r="L43" s="36"/>
      <c r="M43" s="1"/>
      <c r="N43" s="1"/>
      <c r="O43" s="1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">
      <c r="A44" s="64"/>
      <c r="B44" s="1"/>
      <c r="C44" s="1"/>
      <c r="D44" s="1"/>
      <c r="E44" s="75"/>
      <c r="F44" s="126"/>
      <c r="G44" s="1"/>
      <c r="H44" s="1"/>
      <c r="I44" s="116"/>
      <c r="J44" s="1"/>
      <c r="K44" s="1"/>
      <c r="L44" s="36"/>
      <c r="M44" s="1"/>
      <c r="N44" s="1"/>
      <c r="O44" s="1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">
      <c r="A45" s="70"/>
      <c r="B45" s="1"/>
      <c r="C45" s="1"/>
      <c r="D45" s="1"/>
      <c r="E45" s="75"/>
      <c r="F45" s="126"/>
      <c r="G45" s="1"/>
      <c r="H45" s="1"/>
      <c r="I45" s="1"/>
      <c r="J45" s="1"/>
      <c r="K45" s="1"/>
      <c r="L45" s="36"/>
      <c r="M45" s="1"/>
      <c r="N45" s="1"/>
      <c r="O45" s="1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">
      <c r="A46" s="87"/>
      <c r="B46" s="1"/>
      <c r="C46" s="1"/>
      <c r="D46" s="1"/>
      <c r="E46" s="75"/>
      <c r="F46" s="126"/>
      <c r="G46" s="1"/>
      <c r="H46" s="1"/>
      <c r="I46" s="1"/>
      <c r="J46" s="1"/>
      <c r="K46" s="1"/>
      <c r="L46" s="36"/>
      <c r="M46" s="1"/>
      <c r="N46" s="1"/>
      <c r="O46" s="1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">
      <c r="A47" s="87"/>
      <c r="B47" s="14"/>
      <c r="C47" s="14"/>
      <c r="D47" s="14"/>
      <c r="E47" s="127"/>
      <c r="F47" s="128"/>
      <c r="G47" s="14"/>
      <c r="H47" s="14"/>
      <c r="I47" s="14"/>
      <c r="J47" s="14"/>
      <c r="K47" s="14"/>
      <c r="L47" s="129"/>
      <c r="M47" s="14"/>
      <c r="N47" s="14"/>
      <c r="O47" s="14"/>
      <c r="P47" s="130"/>
      <c r="Q47" s="130"/>
      <c r="R47" s="5"/>
      <c r="S47" s="5"/>
      <c r="T47" s="5"/>
      <c r="U47" s="5"/>
      <c r="V47" s="5"/>
      <c r="W47" s="5"/>
      <c r="X47" s="5"/>
    </row>
    <row r="48" spans="1:24" x14ac:dyDescent="0.2">
      <c r="A48" s="87"/>
      <c r="B48" s="14"/>
      <c r="C48" s="14"/>
      <c r="D48" s="14"/>
      <c r="E48" s="127"/>
      <c r="F48" s="128"/>
      <c r="G48" s="14"/>
      <c r="H48" s="14"/>
      <c r="I48" s="14"/>
      <c r="J48" s="14"/>
      <c r="K48" s="14"/>
      <c r="L48" s="129"/>
      <c r="M48" s="14"/>
      <c r="N48" s="14"/>
      <c r="O48" s="14"/>
      <c r="P48" s="130"/>
      <c r="Q48" s="130"/>
      <c r="R48" s="5"/>
      <c r="S48" s="5"/>
      <c r="T48" s="5"/>
      <c r="U48" s="5"/>
      <c r="V48" s="5"/>
      <c r="W48" s="5"/>
      <c r="X48" s="5"/>
    </row>
    <row r="49" spans="1:24" x14ac:dyDescent="0.2">
      <c r="A49" s="65"/>
      <c r="B49" s="14"/>
      <c r="C49" s="14"/>
      <c r="D49" s="14"/>
      <c r="E49" s="127"/>
      <c r="F49" s="128"/>
      <c r="G49" s="14"/>
      <c r="H49" s="14"/>
      <c r="I49" s="14"/>
      <c r="J49" s="14"/>
      <c r="K49" s="14"/>
      <c r="L49" s="129"/>
      <c r="M49" s="14"/>
      <c r="N49" s="14"/>
      <c r="O49" s="14"/>
      <c r="P49" s="130"/>
      <c r="Q49" s="130"/>
      <c r="R49" s="5"/>
      <c r="S49" s="5"/>
      <c r="T49" s="5"/>
      <c r="U49" s="5"/>
      <c r="V49" s="5"/>
      <c r="W49" s="5"/>
      <c r="X49" s="5"/>
    </row>
    <row r="50" spans="1:24" x14ac:dyDescent="0.2">
      <c r="A50" s="87"/>
      <c r="B50" s="131"/>
      <c r="C50" s="131"/>
      <c r="D50" s="131"/>
      <c r="E50" s="132"/>
      <c r="F50" s="133"/>
      <c r="G50" s="131"/>
      <c r="H50" s="131"/>
      <c r="I50" s="131"/>
      <c r="J50" s="131"/>
      <c r="K50" s="131"/>
      <c r="L50" s="134"/>
      <c r="M50" s="131"/>
      <c r="N50" s="131"/>
      <c r="O50" s="131"/>
      <c r="P50" s="77"/>
      <c r="Q50" s="77"/>
      <c r="R50" s="5"/>
      <c r="S50" s="5"/>
      <c r="T50" s="5"/>
      <c r="U50" s="5"/>
      <c r="V50" s="5"/>
      <c r="W50" s="5"/>
      <c r="X50" s="5"/>
    </row>
    <row r="51" spans="1:24" x14ac:dyDescent="0.2">
      <c r="A51" s="123" t="s">
        <v>38</v>
      </c>
      <c r="B51" s="16">
        <f t="shared" ref="B51:M51" si="1">SUM(B39:B50)</f>
        <v>4</v>
      </c>
      <c r="C51" s="16">
        <f t="shared" si="1"/>
        <v>0</v>
      </c>
      <c r="D51" s="16">
        <f t="shared" si="1"/>
        <v>1</v>
      </c>
      <c r="E51" s="38">
        <f>SUM(E39:E50)</f>
        <v>0</v>
      </c>
      <c r="F51" s="39">
        <f t="shared" si="1"/>
        <v>11.67</v>
      </c>
      <c r="G51" s="16">
        <f t="shared" si="1"/>
        <v>10</v>
      </c>
      <c r="H51" s="16">
        <f t="shared" si="1"/>
        <v>13</v>
      </c>
      <c r="I51" s="16">
        <f t="shared" si="1"/>
        <v>9</v>
      </c>
      <c r="J51" s="16">
        <f t="shared" si="1"/>
        <v>5</v>
      </c>
      <c r="K51" s="16">
        <f t="shared" si="1"/>
        <v>1</v>
      </c>
      <c r="L51" s="38">
        <f t="shared" si="1"/>
        <v>6</v>
      </c>
      <c r="M51" s="16">
        <f t="shared" si="1"/>
        <v>7</v>
      </c>
      <c r="N51" s="39">
        <f>(M51*7)/F51</f>
        <v>4.1988003427592115</v>
      </c>
      <c r="O51" s="39">
        <f>SUM(H51+J51+K51)/F51</f>
        <v>1.6281062553556127</v>
      </c>
      <c r="P51" s="16">
        <f>SUM(P39:P50)</f>
        <v>57</v>
      </c>
      <c r="Q51" s="16">
        <f>SUM(Q39:Q50)</f>
        <v>173</v>
      </c>
      <c r="R51" s="5"/>
      <c r="S51" s="5"/>
      <c r="T51" s="5"/>
      <c r="U51" s="5"/>
      <c r="V51" s="5"/>
      <c r="W51" s="5"/>
      <c r="X51" s="5"/>
    </row>
    <row r="54" spans="1:24" x14ac:dyDescent="0.2">
      <c r="A54" t="s">
        <v>106</v>
      </c>
    </row>
    <row r="55" spans="1:24" x14ac:dyDescent="0.2">
      <c r="A55" s="108" t="s">
        <v>87</v>
      </c>
      <c r="B55" s="7" t="s">
        <v>2</v>
      </c>
      <c r="C55" s="7" t="s">
        <v>3</v>
      </c>
      <c r="D55" s="7" t="s">
        <v>4</v>
      </c>
      <c r="E55" s="7" t="s">
        <v>5</v>
      </c>
      <c r="F55" s="7" t="s">
        <v>6</v>
      </c>
      <c r="G55" s="7" t="s">
        <v>7</v>
      </c>
      <c r="H55" s="7" t="s">
        <v>8</v>
      </c>
      <c r="I55" s="7" t="s">
        <v>9</v>
      </c>
      <c r="J55" s="7" t="s">
        <v>10</v>
      </c>
      <c r="K55" s="7" t="s">
        <v>11</v>
      </c>
      <c r="L55" s="7" t="s">
        <v>12</v>
      </c>
      <c r="M55" s="7" t="s">
        <v>13</v>
      </c>
      <c r="N55" s="7" t="s">
        <v>88</v>
      </c>
      <c r="O55" s="7" t="s">
        <v>15</v>
      </c>
      <c r="P55" s="8" t="s">
        <v>89</v>
      </c>
      <c r="Q55" s="7" t="s">
        <v>90</v>
      </c>
      <c r="R55" s="108" t="s">
        <v>18</v>
      </c>
      <c r="S55" s="108" t="s">
        <v>19</v>
      </c>
      <c r="T55" s="108" t="s">
        <v>20</v>
      </c>
      <c r="U55" s="7" t="s">
        <v>21</v>
      </c>
      <c r="V55" s="7" t="s">
        <v>22</v>
      </c>
      <c r="W55" s="109" t="s">
        <v>23</v>
      </c>
      <c r="X55" s="110" t="s">
        <v>24</v>
      </c>
    </row>
    <row r="56" spans="1:24" x14ac:dyDescent="0.2">
      <c r="A56" s="64" t="s">
        <v>109</v>
      </c>
      <c r="B56" s="38"/>
      <c r="C56" s="38"/>
      <c r="D56" s="38"/>
      <c r="E56" s="44"/>
      <c r="F56" s="38"/>
      <c r="G56" s="38"/>
      <c r="H56" s="38"/>
      <c r="I56" s="38"/>
      <c r="J56" s="38"/>
      <c r="K56" s="38"/>
      <c r="L56" s="38"/>
      <c r="M56" s="38"/>
      <c r="N56" s="111"/>
      <c r="O56" s="112"/>
      <c r="P56" s="38"/>
      <c r="Q56" s="38"/>
      <c r="R56" s="38"/>
      <c r="S56" s="113"/>
      <c r="T56" s="111">
        <v>2</v>
      </c>
      <c r="U56" s="74"/>
      <c r="V56" s="74"/>
      <c r="W56" s="114"/>
      <c r="X56" s="74"/>
    </row>
    <row r="57" spans="1:24" x14ac:dyDescent="0.2">
      <c r="A57" s="65" t="s">
        <v>126</v>
      </c>
      <c r="B57" s="1"/>
      <c r="C57" s="1"/>
      <c r="D57" s="1"/>
      <c r="E57" s="75"/>
      <c r="F57" s="1"/>
      <c r="G57" s="1"/>
      <c r="H57" s="1"/>
      <c r="I57" s="1"/>
      <c r="J57" s="1"/>
      <c r="K57" s="1"/>
      <c r="L57" s="1"/>
      <c r="M57" s="1"/>
      <c r="N57" s="115"/>
      <c r="O57" s="116"/>
      <c r="P57" s="46"/>
      <c r="Q57" s="1"/>
      <c r="R57" s="1"/>
      <c r="S57" s="116"/>
      <c r="T57" s="117">
        <v>1</v>
      </c>
      <c r="U57" s="1"/>
      <c r="V57" s="1"/>
      <c r="W57" s="68"/>
      <c r="X57" s="5"/>
    </row>
    <row r="58" spans="1:24" x14ac:dyDescent="0.2">
      <c r="A58" s="85"/>
      <c r="B58" s="1"/>
      <c r="C58" s="1"/>
      <c r="D58" s="1"/>
      <c r="E58" s="75"/>
      <c r="F58" s="1"/>
      <c r="G58" s="1"/>
      <c r="H58" s="1"/>
      <c r="I58" s="1"/>
      <c r="J58" s="1"/>
      <c r="K58" s="1"/>
      <c r="L58" s="1"/>
      <c r="M58" s="1"/>
      <c r="N58" s="117"/>
      <c r="O58" s="116"/>
      <c r="P58" s="1"/>
      <c r="Q58" s="1"/>
      <c r="R58" s="1"/>
      <c r="S58" s="116"/>
      <c r="T58" s="117"/>
      <c r="U58" s="1"/>
      <c r="V58" s="1"/>
      <c r="W58" s="68"/>
      <c r="X58" s="5"/>
    </row>
    <row r="59" spans="1:24" x14ac:dyDescent="0.2">
      <c r="A59" s="64"/>
      <c r="B59" s="1"/>
      <c r="C59" s="1"/>
      <c r="D59" s="1"/>
      <c r="E59" s="75"/>
      <c r="F59" s="1"/>
      <c r="G59" s="1"/>
      <c r="H59" s="1"/>
      <c r="I59" s="1"/>
      <c r="J59" s="1"/>
      <c r="K59" s="1"/>
      <c r="L59" s="1"/>
      <c r="M59" s="1"/>
      <c r="N59" s="117"/>
      <c r="O59" s="116"/>
      <c r="P59" s="1"/>
      <c r="Q59" s="1"/>
      <c r="R59" s="1"/>
      <c r="S59" s="116"/>
      <c r="T59" s="117"/>
      <c r="U59" s="1"/>
      <c r="V59" s="1"/>
      <c r="W59" s="68"/>
      <c r="X59" s="5"/>
    </row>
    <row r="60" spans="1:24" x14ac:dyDescent="0.2">
      <c r="A60" s="64"/>
      <c r="B60" s="1"/>
      <c r="C60" s="1"/>
      <c r="D60" s="1"/>
      <c r="E60" s="75"/>
      <c r="F60" s="1"/>
      <c r="G60" s="1"/>
      <c r="H60" s="1"/>
      <c r="I60" s="1"/>
      <c r="J60" s="1"/>
      <c r="K60" s="1"/>
      <c r="L60" s="1"/>
      <c r="M60" s="1"/>
      <c r="N60" s="117"/>
      <c r="O60" s="116"/>
      <c r="P60" s="1"/>
      <c r="Q60" s="1"/>
      <c r="R60" s="1"/>
      <c r="S60" s="116"/>
      <c r="T60" s="117"/>
      <c r="U60" s="1"/>
      <c r="V60" s="1"/>
      <c r="W60" s="68"/>
      <c r="X60" s="5"/>
    </row>
    <row r="61" spans="1:24" x14ac:dyDescent="0.2">
      <c r="A61" s="66"/>
      <c r="B61" s="1"/>
      <c r="C61" s="1"/>
      <c r="D61" s="1"/>
      <c r="E61" s="75"/>
      <c r="F61" s="1"/>
      <c r="G61" s="1"/>
      <c r="H61" s="1"/>
      <c r="I61" s="1"/>
      <c r="J61" s="1"/>
      <c r="K61" s="1"/>
      <c r="L61" s="1"/>
      <c r="M61" s="1"/>
      <c r="N61" s="117"/>
      <c r="O61" s="116"/>
      <c r="P61" s="1"/>
      <c r="Q61" s="1"/>
      <c r="R61" s="1"/>
      <c r="S61" s="116"/>
      <c r="T61" s="117"/>
      <c r="U61" s="1"/>
      <c r="V61" s="1"/>
      <c r="W61" s="68"/>
      <c r="X61" s="5"/>
    </row>
    <row r="62" spans="1:24" x14ac:dyDescent="0.2">
      <c r="A62" s="66"/>
      <c r="B62" s="1"/>
      <c r="C62" s="1"/>
      <c r="D62" s="1"/>
      <c r="E62" s="75"/>
      <c r="F62" s="1"/>
      <c r="G62" s="1"/>
      <c r="H62" s="1"/>
      <c r="I62" s="1"/>
      <c r="J62" s="1"/>
      <c r="K62" s="1"/>
      <c r="L62" s="1"/>
      <c r="M62" s="1"/>
      <c r="N62" s="117"/>
      <c r="O62" s="116"/>
      <c r="P62" s="1"/>
      <c r="Q62" s="1"/>
      <c r="R62" s="1"/>
      <c r="S62" s="116"/>
      <c r="T62" s="117"/>
      <c r="U62" s="1"/>
      <c r="V62" s="1"/>
      <c r="W62" s="68"/>
      <c r="X62" s="5"/>
    </row>
    <row r="63" spans="1:24" x14ac:dyDescent="0.2">
      <c r="A63" s="66"/>
      <c r="B63" s="1"/>
      <c r="C63" s="1"/>
      <c r="D63" s="1"/>
      <c r="E63" s="75"/>
      <c r="F63" s="1"/>
      <c r="G63" s="1"/>
      <c r="H63" s="1"/>
      <c r="I63" s="1"/>
      <c r="J63" s="1"/>
      <c r="K63" s="1"/>
      <c r="L63" s="1"/>
      <c r="M63" s="1"/>
      <c r="N63" s="117"/>
      <c r="O63" s="116"/>
      <c r="P63" s="1"/>
      <c r="Q63" s="1"/>
      <c r="R63" s="1"/>
      <c r="S63" s="116"/>
      <c r="T63" s="117"/>
      <c r="U63" s="1"/>
      <c r="V63" s="1"/>
      <c r="W63" s="118"/>
      <c r="X63" s="5"/>
    </row>
    <row r="64" spans="1:24" x14ac:dyDescent="0.2">
      <c r="A64" s="66"/>
      <c r="B64" s="1"/>
      <c r="C64" s="1"/>
      <c r="D64" s="1"/>
      <c r="E64" s="75"/>
      <c r="F64" s="1"/>
      <c r="G64" s="1"/>
      <c r="H64" s="1"/>
      <c r="I64" s="1"/>
      <c r="J64" s="1"/>
      <c r="K64" s="1"/>
      <c r="L64" s="1"/>
      <c r="M64" s="1"/>
      <c r="N64" s="117"/>
      <c r="O64" s="116"/>
      <c r="P64" s="1"/>
      <c r="Q64" s="1"/>
      <c r="R64" s="1"/>
      <c r="S64" s="116"/>
      <c r="T64" s="117"/>
      <c r="U64" s="1"/>
      <c r="V64" s="1"/>
      <c r="W64" s="118"/>
      <c r="X64" s="5"/>
    </row>
    <row r="65" spans="1:24" x14ac:dyDescent="0.2">
      <c r="A65" s="119"/>
      <c r="B65" s="1"/>
      <c r="C65" s="1"/>
      <c r="D65" s="1"/>
      <c r="E65" s="75"/>
      <c r="F65" s="1"/>
      <c r="G65" s="1"/>
      <c r="H65" s="1"/>
      <c r="I65" s="1"/>
      <c r="J65" s="1"/>
      <c r="K65" s="1"/>
      <c r="L65" s="1"/>
      <c r="M65" s="1"/>
      <c r="N65" s="117"/>
      <c r="O65" s="116"/>
      <c r="P65" s="1"/>
      <c r="Q65" s="1"/>
      <c r="R65" s="1"/>
      <c r="S65" s="116"/>
      <c r="T65" s="117"/>
      <c r="U65" s="1"/>
      <c r="V65" s="1"/>
      <c r="W65" s="118"/>
      <c r="X65" s="5"/>
    </row>
    <row r="66" spans="1:24" x14ac:dyDescent="0.2">
      <c r="A66" s="66"/>
      <c r="B66" s="1"/>
      <c r="C66" s="1"/>
      <c r="D66" s="1"/>
      <c r="E66" s="75"/>
      <c r="F66" s="1"/>
      <c r="G66" s="1"/>
      <c r="H66" s="1"/>
      <c r="I66" s="1"/>
      <c r="J66" s="1"/>
      <c r="K66" s="1"/>
      <c r="L66" s="1"/>
      <c r="M66" s="1"/>
      <c r="N66" s="117"/>
      <c r="O66" s="116"/>
      <c r="P66" s="1"/>
      <c r="Q66" s="1"/>
      <c r="R66" s="1"/>
      <c r="S66" s="116"/>
      <c r="T66" s="117"/>
      <c r="U66" s="1"/>
      <c r="V66" s="1"/>
      <c r="W66" s="118"/>
      <c r="X66" s="5"/>
    </row>
    <row r="67" spans="1:24" x14ac:dyDescent="0.2">
      <c r="A67" s="64"/>
      <c r="B67" s="1"/>
      <c r="C67" s="1"/>
      <c r="D67" s="1"/>
      <c r="E67" s="75"/>
      <c r="F67" s="1"/>
      <c r="G67" s="1"/>
      <c r="H67" s="1"/>
      <c r="I67" s="1"/>
      <c r="J67" s="1"/>
      <c r="K67" s="1"/>
      <c r="L67" s="1"/>
      <c r="M67" s="1"/>
      <c r="N67" s="117"/>
      <c r="O67" s="116"/>
      <c r="P67" s="1"/>
      <c r="Q67" s="1"/>
      <c r="R67" s="1"/>
      <c r="S67" s="116"/>
      <c r="T67" s="117"/>
      <c r="U67" s="1"/>
      <c r="V67" s="1"/>
      <c r="W67" s="118"/>
      <c r="X67" s="5"/>
    </row>
    <row r="68" spans="1:24" x14ac:dyDescent="0.2">
      <c r="A68" s="67"/>
      <c r="B68" s="1"/>
      <c r="C68" s="1"/>
      <c r="D68" s="1"/>
      <c r="E68" s="75"/>
      <c r="F68" s="1"/>
      <c r="G68" s="1"/>
      <c r="H68" s="1"/>
      <c r="I68" s="1"/>
      <c r="J68" s="1"/>
      <c r="K68" s="1"/>
      <c r="L68" s="1"/>
      <c r="M68" s="1"/>
      <c r="N68" s="117"/>
      <c r="O68" s="116"/>
      <c r="P68" s="1"/>
      <c r="Q68" s="1"/>
      <c r="R68" s="1"/>
      <c r="S68" s="116"/>
      <c r="T68" s="117"/>
      <c r="U68" s="1"/>
      <c r="V68" s="1"/>
      <c r="W68" s="118"/>
      <c r="X68" s="5"/>
    </row>
    <row r="69" spans="1:24" x14ac:dyDescent="0.2">
      <c r="A69" s="65"/>
      <c r="B69" s="41"/>
      <c r="C69" s="41"/>
      <c r="D69" s="41"/>
      <c r="E69" s="76"/>
      <c r="F69" s="41"/>
      <c r="G69" s="41"/>
      <c r="H69" s="41"/>
      <c r="I69" s="41"/>
      <c r="J69" s="41"/>
      <c r="K69" s="41"/>
      <c r="L69" s="41"/>
      <c r="M69" s="41"/>
      <c r="N69" s="120"/>
      <c r="O69" s="121"/>
      <c r="P69" s="41"/>
      <c r="Q69" s="41"/>
      <c r="R69" s="41"/>
      <c r="S69" s="121"/>
      <c r="T69" s="120"/>
      <c r="U69" s="41"/>
      <c r="V69" s="41"/>
      <c r="W69" s="122"/>
      <c r="X69" s="5"/>
    </row>
    <row r="70" spans="1:24" x14ac:dyDescent="0.2">
      <c r="A70" s="125" t="s">
        <v>38</v>
      </c>
      <c r="B70" s="38">
        <f t="shared" ref="B70:N70" si="2">SUM(B56:B69)</f>
        <v>0</v>
      </c>
      <c r="C70" s="38">
        <f t="shared" si="2"/>
        <v>0</v>
      </c>
      <c r="D70" s="38">
        <f t="shared" si="2"/>
        <v>0</v>
      </c>
      <c r="E70" s="38">
        <f t="shared" si="2"/>
        <v>0</v>
      </c>
      <c r="F70" s="38">
        <f t="shared" si="2"/>
        <v>0</v>
      </c>
      <c r="G70" s="38">
        <f t="shared" si="2"/>
        <v>0</v>
      </c>
      <c r="H70" s="38">
        <f t="shared" si="2"/>
        <v>0</v>
      </c>
      <c r="I70" s="38">
        <f t="shared" si="2"/>
        <v>0</v>
      </c>
      <c r="J70" s="38">
        <f t="shared" si="2"/>
        <v>0</v>
      </c>
      <c r="K70" s="38">
        <f t="shared" si="2"/>
        <v>0</v>
      </c>
      <c r="L70" s="38">
        <f t="shared" si="2"/>
        <v>0</v>
      </c>
      <c r="M70" s="38">
        <f t="shared" si="2"/>
        <v>0</v>
      </c>
      <c r="N70" s="38">
        <f t="shared" si="2"/>
        <v>0</v>
      </c>
      <c r="O70" s="17" t="e">
        <f>(D70+J70+K70+N70)/(B70+J70+K70+M70)</f>
        <v>#DIV/0!</v>
      </c>
      <c r="P70" s="17" t="e">
        <f>($D70+$E70+($F70*2)+(G70*3))/$B70</f>
        <v>#DIV/0!</v>
      </c>
      <c r="Q70" s="17" t="e">
        <f>D70/B70</f>
        <v>#DIV/0!</v>
      </c>
      <c r="R70" s="38">
        <f>SUM(R56:R69)</f>
        <v>0</v>
      </c>
      <c r="S70" s="38">
        <f>SUM(S56:S69)</f>
        <v>0</v>
      </c>
      <c r="T70" s="38">
        <f>SUM(T56:T69)</f>
        <v>3</v>
      </c>
      <c r="U70" s="38">
        <f>SUM(U56:U69)</f>
        <v>0</v>
      </c>
      <c r="V70" s="38">
        <f>SUM(V56:V69)</f>
        <v>0</v>
      </c>
      <c r="W70" s="17">
        <f>(U70+V70)/(T70+U70+V70)</f>
        <v>0</v>
      </c>
      <c r="X70" s="5"/>
    </row>
    <row r="73" spans="1:24" x14ac:dyDescent="0.2">
      <c r="A73" s="125" t="s">
        <v>91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24" x14ac:dyDescent="0.2">
      <c r="A74" s="108" t="s">
        <v>87</v>
      </c>
      <c r="B74" s="7" t="s">
        <v>57</v>
      </c>
      <c r="C74" s="7" t="s">
        <v>58</v>
      </c>
      <c r="D74" s="7" t="s">
        <v>59</v>
      </c>
      <c r="E74" s="7" t="s">
        <v>68</v>
      </c>
      <c r="F74" s="7" t="s">
        <v>61</v>
      </c>
      <c r="G74" s="7" t="s">
        <v>3</v>
      </c>
      <c r="H74" s="7" t="s">
        <v>4</v>
      </c>
      <c r="I74" s="7" t="s">
        <v>9</v>
      </c>
      <c r="J74" s="7" t="s">
        <v>10</v>
      </c>
      <c r="K74" s="7" t="s">
        <v>11</v>
      </c>
      <c r="L74" s="7" t="s">
        <v>62</v>
      </c>
      <c r="M74" s="7" t="s">
        <v>63</v>
      </c>
      <c r="N74" s="7" t="s">
        <v>64</v>
      </c>
      <c r="O74" s="7" t="s">
        <v>65</v>
      </c>
      <c r="P74" s="7" t="s">
        <v>2</v>
      </c>
      <c r="Q74" s="7" t="s">
        <v>93</v>
      </c>
    </row>
    <row r="75" spans="1:24" x14ac:dyDescent="0.2">
      <c r="A75" s="64" t="s">
        <v>109</v>
      </c>
      <c r="B75" s="38">
        <v>1</v>
      </c>
      <c r="C75" s="38"/>
      <c r="D75" s="38"/>
      <c r="E75" s="44"/>
      <c r="F75" s="39">
        <v>0.33</v>
      </c>
      <c r="G75" s="38">
        <v>2</v>
      </c>
      <c r="H75" s="38">
        <v>2</v>
      </c>
      <c r="I75" s="38"/>
      <c r="J75" s="38"/>
      <c r="K75" s="38"/>
      <c r="L75" s="38"/>
      <c r="M75" s="38">
        <v>0</v>
      </c>
      <c r="N75" s="38"/>
      <c r="O75" s="39"/>
      <c r="P75" s="38">
        <v>4</v>
      </c>
      <c r="Q75" s="38">
        <v>12</v>
      </c>
    </row>
    <row r="76" spans="1:24" x14ac:dyDescent="0.2">
      <c r="A76" s="64" t="s">
        <v>122</v>
      </c>
      <c r="B76" s="1">
        <v>1</v>
      </c>
      <c r="C76" s="1"/>
      <c r="D76" s="1"/>
      <c r="E76" s="75"/>
      <c r="F76" s="126">
        <v>0.33</v>
      </c>
      <c r="G76" s="1">
        <v>3</v>
      </c>
      <c r="H76" s="1">
        <v>2</v>
      </c>
      <c r="I76" s="1"/>
      <c r="J76" s="1">
        <v>3</v>
      </c>
      <c r="K76" s="1">
        <v>1</v>
      </c>
      <c r="L76" s="1"/>
      <c r="M76" s="1">
        <v>3</v>
      </c>
      <c r="N76" s="36"/>
      <c r="O76" s="1"/>
      <c r="P76" s="5">
        <v>7</v>
      </c>
      <c r="Q76" s="5">
        <v>26</v>
      </c>
    </row>
    <row r="77" spans="1:24" x14ac:dyDescent="0.2">
      <c r="A77" s="135" t="s">
        <v>126</v>
      </c>
      <c r="B77" s="1">
        <v>1</v>
      </c>
      <c r="C77" s="1"/>
      <c r="D77" s="1"/>
      <c r="E77" s="75"/>
      <c r="F77" s="126">
        <v>2</v>
      </c>
      <c r="G77" s="1">
        <v>1</v>
      </c>
      <c r="H77" s="1">
        <v>1</v>
      </c>
      <c r="I77" s="1">
        <v>2</v>
      </c>
      <c r="J77" s="1">
        <v>3</v>
      </c>
      <c r="K77" s="1"/>
      <c r="L77" s="1">
        <v>1</v>
      </c>
      <c r="M77" s="1">
        <v>1</v>
      </c>
      <c r="N77" s="1"/>
      <c r="O77" s="1"/>
      <c r="P77" s="5">
        <v>9</v>
      </c>
      <c r="Q77" s="5">
        <v>41</v>
      </c>
    </row>
    <row r="78" spans="1:24" x14ac:dyDescent="0.2">
      <c r="A78" s="220" t="s">
        <v>147</v>
      </c>
      <c r="B78" s="1">
        <v>1</v>
      </c>
      <c r="C78" s="1"/>
      <c r="D78" s="1"/>
      <c r="E78" s="75"/>
      <c r="F78" s="126">
        <v>0</v>
      </c>
      <c r="G78" s="1">
        <v>6</v>
      </c>
      <c r="H78" s="1">
        <v>4</v>
      </c>
      <c r="I78" s="1"/>
      <c r="J78" s="1">
        <v>2</v>
      </c>
      <c r="K78" s="1"/>
      <c r="L78" s="1"/>
      <c r="M78" s="1">
        <v>6</v>
      </c>
      <c r="N78" s="1"/>
      <c r="O78" s="1"/>
      <c r="P78" s="5">
        <v>6</v>
      </c>
      <c r="Q78" s="5">
        <v>28</v>
      </c>
    </row>
    <row r="79" spans="1:24" x14ac:dyDescent="0.2">
      <c r="A79" s="69" t="s">
        <v>156</v>
      </c>
      <c r="B79" s="1">
        <v>1</v>
      </c>
      <c r="C79" s="1"/>
      <c r="D79" s="1"/>
      <c r="E79" s="75"/>
      <c r="F79" s="126">
        <v>1</v>
      </c>
      <c r="G79" s="1">
        <v>1</v>
      </c>
      <c r="H79" s="1">
        <v>1</v>
      </c>
      <c r="I79" s="1">
        <v>1</v>
      </c>
      <c r="J79" s="1">
        <v>3</v>
      </c>
      <c r="K79" s="1"/>
      <c r="L79" s="1">
        <v>1</v>
      </c>
      <c r="M79" s="1">
        <v>1</v>
      </c>
      <c r="N79" s="1"/>
      <c r="O79" s="1"/>
      <c r="P79" s="5">
        <v>7</v>
      </c>
      <c r="Q79" s="5">
        <v>27</v>
      </c>
    </row>
    <row r="80" spans="1:24" x14ac:dyDescent="0.2">
      <c r="A80" s="87" t="s">
        <v>166</v>
      </c>
      <c r="B80" s="1">
        <v>1</v>
      </c>
      <c r="C80" s="1"/>
      <c r="D80" s="1"/>
      <c r="E80" s="75"/>
      <c r="F80" s="126">
        <v>1</v>
      </c>
      <c r="G80" s="1">
        <v>1</v>
      </c>
      <c r="H80" s="1">
        <v>0</v>
      </c>
      <c r="I80" s="116">
        <v>3</v>
      </c>
      <c r="J80" s="1">
        <v>1</v>
      </c>
      <c r="K80" s="1">
        <v>1</v>
      </c>
      <c r="L80" s="1"/>
      <c r="M80" s="1">
        <v>0</v>
      </c>
      <c r="N80" s="1"/>
      <c r="O80" s="1"/>
      <c r="P80" s="5">
        <v>7</v>
      </c>
      <c r="Q80" s="5">
        <v>33</v>
      </c>
    </row>
    <row r="81" spans="1:17" x14ac:dyDescent="0.2">
      <c r="A81" s="68"/>
      <c r="B81" s="1"/>
      <c r="C81" s="1"/>
      <c r="D81" s="1"/>
      <c r="E81" s="75"/>
      <c r="F81" s="126"/>
      <c r="G81" s="1"/>
      <c r="H81" s="1"/>
      <c r="I81" s="1"/>
      <c r="J81" s="1"/>
      <c r="K81" s="1"/>
      <c r="L81" s="1"/>
      <c r="M81" s="1"/>
      <c r="N81" s="1"/>
      <c r="O81" s="1"/>
      <c r="P81" s="5"/>
      <c r="Q81" s="5"/>
    </row>
    <row r="82" spans="1:17" x14ac:dyDescent="0.2">
      <c r="A82" s="68"/>
      <c r="B82" s="1"/>
      <c r="C82" s="1"/>
      <c r="D82" s="1"/>
      <c r="E82" s="75"/>
      <c r="F82" s="126"/>
      <c r="G82" s="1"/>
      <c r="H82" s="1"/>
      <c r="I82" s="1"/>
      <c r="J82" s="1"/>
      <c r="K82" s="1"/>
      <c r="L82" s="1"/>
      <c r="M82" s="1"/>
      <c r="N82" s="1"/>
      <c r="O82" s="1"/>
      <c r="P82" s="5"/>
      <c r="Q82" s="5"/>
    </row>
    <row r="83" spans="1:17" x14ac:dyDescent="0.2">
      <c r="A83" s="121"/>
      <c r="B83" s="131"/>
      <c r="C83" s="131"/>
      <c r="D83" s="131"/>
      <c r="E83" s="132"/>
      <c r="F83" s="133"/>
      <c r="G83" s="131"/>
      <c r="H83" s="131"/>
      <c r="I83" s="131"/>
      <c r="J83" s="131"/>
      <c r="K83" s="131"/>
      <c r="L83" s="131"/>
      <c r="M83" s="131"/>
      <c r="N83" s="131"/>
      <c r="O83" s="131"/>
      <c r="P83" s="77"/>
      <c r="Q83" s="77"/>
    </row>
    <row r="84" spans="1:17" x14ac:dyDescent="0.2">
      <c r="A84" s="123" t="s">
        <v>38</v>
      </c>
      <c r="B84" s="16">
        <f t="shared" ref="B84:M84" si="3">SUM(B75:B83)</f>
        <v>6</v>
      </c>
      <c r="C84" s="16">
        <f t="shared" si="3"/>
        <v>0</v>
      </c>
      <c r="D84" s="16">
        <f t="shared" si="3"/>
        <v>0</v>
      </c>
      <c r="E84" s="39">
        <f t="shared" si="3"/>
        <v>0</v>
      </c>
      <c r="F84" s="39">
        <f t="shared" si="3"/>
        <v>4.66</v>
      </c>
      <c r="G84" s="16">
        <f t="shared" si="3"/>
        <v>14</v>
      </c>
      <c r="H84" s="16">
        <f t="shared" si="3"/>
        <v>10</v>
      </c>
      <c r="I84" s="16">
        <f t="shared" si="3"/>
        <v>6</v>
      </c>
      <c r="J84" s="16">
        <f t="shared" si="3"/>
        <v>12</v>
      </c>
      <c r="K84" s="16">
        <f t="shared" si="3"/>
        <v>2</v>
      </c>
      <c r="L84" s="38">
        <f t="shared" si="3"/>
        <v>2</v>
      </c>
      <c r="M84" s="16">
        <f t="shared" si="3"/>
        <v>11</v>
      </c>
      <c r="N84" s="39">
        <f>(M84*7)/F84</f>
        <v>16.523605150214593</v>
      </c>
      <c r="O84" s="39">
        <f>SUM(H84+J84+K84)/F84</f>
        <v>5.1502145922746783</v>
      </c>
      <c r="P84" s="16">
        <f>SUM(P75:P83)</f>
        <v>40</v>
      </c>
      <c r="Q84" s="16">
        <f>SUM(Q75:Q83)</f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FC764-CBA5-574F-8B7B-A9BA4520200D}">
  <dimension ref="A1:W30"/>
  <sheetViews>
    <sheetView workbookViewId="0">
      <selection activeCell="J4" sqref="J4"/>
    </sheetView>
  </sheetViews>
  <sheetFormatPr baseColWidth="10" defaultRowHeight="16" x14ac:dyDescent="0.2"/>
  <cols>
    <col min="2" max="2" width="3.33203125" bestFit="1" customWidth="1"/>
    <col min="3" max="4" width="2.33203125" bestFit="1" customWidth="1"/>
    <col min="5" max="6" width="3.1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" bestFit="1" customWidth="1"/>
    <col min="15" max="15" width="4.66406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6.5" bestFit="1" customWidth="1"/>
  </cols>
  <sheetData>
    <row r="1" spans="1:23" x14ac:dyDescent="0.2">
      <c r="A1" t="s">
        <v>168</v>
      </c>
    </row>
    <row r="2" spans="1:23" x14ac:dyDescent="0.2">
      <c r="A2" s="138" t="s">
        <v>87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88</v>
      </c>
      <c r="O2" s="7" t="s">
        <v>15</v>
      </c>
      <c r="P2" s="8" t="s">
        <v>89</v>
      </c>
      <c r="Q2" s="7" t="s">
        <v>90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8" t="s">
        <v>23</v>
      </c>
    </row>
    <row r="3" spans="1:23" x14ac:dyDescent="0.2">
      <c r="A3" s="64" t="s">
        <v>166</v>
      </c>
      <c r="B3" s="74">
        <v>1</v>
      </c>
      <c r="C3" s="74">
        <v>0</v>
      </c>
      <c r="D3" s="74">
        <v>0</v>
      </c>
      <c r="E3" s="74"/>
      <c r="F3" s="74"/>
      <c r="G3" s="74"/>
      <c r="H3" s="74">
        <v>0</v>
      </c>
      <c r="I3" s="74">
        <v>0</v>
      </c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>
        <v>0</v>
      </c>
      <c r="W3" s="74"/>
    </row>
    <row r="4" spans="1:23" x14ac:dyDescent="0.2">
      <c r="A4" s="64" t="s">
        <v>169</v>
      </c>
      <c r="B4" s="5">
        <v>3</v>
      </c>
      <c r="C4" s="5">
        <v>1</v>
      </c>
      <c r="D4" s="5">
        <v>1</v>
      </c>
      <c r="E4" s="5"/>
      <c r="F4" s="5"/>
      <c r="G4" s="5"/>
      <c r="H4" s="5"/>
      <c r="I4" s="5">
        <v>1</v>
      </c>
      <c r="J4" s="5"/>
      <c r="K4" s="5">
        <v>1</v>
      </c>
      <c r="L4" s="5"/>
      <c r="M4" s="5"/>
      <c r="N4" s="5"/>
      <c r="O4" s="5"/>
      <c r="P4" s="5"/>
      <c r="Q4" s="5"/>
      <c r="R4" s="5"/>
      <c r="S4" s="5"/>
      <c r="T4" s="5"/>
      <c r="U4" s="5">
        <v>1</v>
      </c>
      <c r="V4" s="5">
        <v>1</v>
      </c>
      <c r="W4" s="5"/>
    </row>
    <row r="5" spans="1:23" x14ac:dyDescent="0.2">
      <c r="A5" s="6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2">
      <c r="A6" s="64"/>
      <c r="B6" s="16"/>
      <c r="C6" s="16"/>
      <c r="D6" s="16"/>
      <c r="E6" s="1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2">
      <c r="A7" s="6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">
      <c r="A8" s="68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">
      <c r="A9" s="68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">
      <c r="A10" s="6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">
      <c r="A11" s="68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">
      <c r="A12" s="68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">
      <c r="A13" s="12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5"/>
      <c r="P13" s="15"/>
      <c r="Q13" s="15"/>
      <c r="R13" s="41"/>
      <c r="S13" s="41"/>
      <c r="T13" s="41"/>
      <c r="U13" s="41"/>
      <c r="V13" s="41"/>
      <c r="W13" s="41"/>
    </row>
    <row r="14" spans="1:23" x14ac:dyDescent="0.2">
      <c r="A14" s="123" t="s">
        <v>38</v>
      </c>
      <c r="B14" s="16">
        <f>SUM(B3:B13)</f>
        <v>4</v>
      </c>
      <c r="C14" s="16">
        <f>SUM(C3:C13)</f>
        <v>1</v>
      </c>
      <c r="D14" s="16">
        <f>SUM(D3:D13)</f>
        <v>1</v>
      </c>
      <c r="E14" s="16">
        <f t="shared" ref="E14:N14" si="0">SUM(E3:E13)</f>
        <v>0</v>
      </c>
      <c r="F14" s="16">
        <f t="shared" si="0"/>
        <v>0</v>
      </c>
      <c r="G14" s="16">
        <f t="shared" si="0"/>
        <v>0</v>
      </c>
      <c r="H14" s="16">
        <f t="shared" si="0"/>
        <v>0</v>
      </c>
      <c r="I14" s="16">
        <f t="shared" si="0"/>
        <v>1</v>
      </c>
      <c r="J14" s="16">
        <f t="shared" si="0"/>
        <v>0</v>
      </c>
      <c r="K14" s="16">
        <f t="shared" si="0"/>
        <v>1</v>
      </c>
      <c r="L14" s="16">
        <f t="shared" si="0"/>
        <v>0</v>
      </c>
      <c r="M14" s="16">
        <f t="shared" si="0"/>
        <v>0</v>
      </c>
      <c r="N14" s="16">
        <f t="shared" si="0"/>
        <v>0</v>
      </c>
      <c r="O14" s="17">
        <f>(D14+J14+K14+N14)/(B14+J14+K14)</f>
        <v>0.4</v>
      </c>
      <c r="P14" s="17">
        <f>($D14+$E14+($F14*2)+(G14*3))/$B14</f>
        <v>0.25</v>
      </c>
      <c r="Q14" s="17">
        <f>D14/B14</f>
        <v>0.25</v>
      </c>
      <c r="R14" s="16">
        <f>SUM(R3:R13)</f>
        <v>0</v>
      </c>
      <c r="S14" s="16">
        <f>SUM(S3:S13)</f>
        <v>0</v>
      </c>
      <c r="T14" s="16">
        <f>SUM(T3:T13)</f>
        <v>0</v>
      </c>
      <c r="U14" s="16">
        <f>SUM(U3:U13)</f>
        <v>1</v>
      </c>
      <c r="V14" s="16">
        <f>SUM(V3:V13)</f>
        <v>1</v>
      </c>
      <c r="W14" s="17">
        <f>(U14+V14)/(T14+U14+V14)</f>
        <v>1</v>
      </c>
    </row>
    <row r="17" spans="1:23" x14ac:dyDescent="0.2">
      <c r="A17" t="s">
        <v>171</v>
      </c>
    </row>
    <row r="18" spans="1:23" x14ac:dyDescent="0.2">
      <c r="A18" s="138" t="s">
        <v>87</v>
      </c>
      <c r="B18" s="7" t="s">
        <v>2</v>
      </c>
      <c r="C18" s="7" t="s">
        <v>3</v>
      </c>
      <c r="D18" s="7" t="s">
        <v>4</v>
      </c>
      <c r="E18" s="7" t="s">
        <v>5</v>
      </c>
      <c r="F18" s="7" t="s">
        <v>6</v>
      </c>
      <c r="G18" s="7" t="s">
        <v>7</v>
      </c>
      <c r="H18" s="7" t="s">
        <v>8</v>
      </c>
      <c r="I18" s="7" t="s">
        <v>9</v>
      </c>
      <c r="J18" s="7" t="s">
        <v>10</v>
      </c>
      <c r="K18" s="7" t="s">
        <v>11</v>
      </c>
      <c r="L18" s="7" t="s">
        <v>12</v>
      </c>
      <c r="M18" s="7" t="s">
        <v>13</v>
      </c>
      <c r="N18" s="7" t="s">
        <v>88</v>
      </c>
      <c r="O18" s="7" t="s">
        <v>15</v>
      </c>
      <c r="P18" s="8" t="s">
        <v>89</v>
      </c>
      <c r="Q18" s="7" t="s">
        <v>90</v>
      </c>
      <c r="R18" s="7" t="s">
        <v>18</v>
      </c>
      <c r="S18" s="7" t="s">
        <v>19</v>
      </c>
      <c r="T18" s="7" t="s">
        <v>20</v>
      </c>
      <c r="U18" s="7" t="s">
        <v>21</v>
      </c>
      <c r="V18" s="7" t="s">
        <v>22</v>
      </c>
      <c r="W18" s="8" t="s">
        <v>23</v>
      </c>
    </row>
    <row r="19" spans="1:23" x14ac:dyDescent="0.2">
      <c r="A19" s="64" t="s">
        <v>169</v>
      </c>
      <c r="B19" s="74">
        <v>1</v>
      </c>
      <c r="C19" s="74">
        <v>1</v>
      </c>
      <c r="D19" s="74">
        <v>0</v>
      </c>
      <c r="E19" s="74"/>
      <c r="F19" s="74"/>
      <c r="G19" s="74"/>
      <c r="H19" s="74">
        <v>0</v>
      </c>
      <c r="I19" s="74">
        <v>1</v>
      </c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</row>
    <row r="20" spans="1:23" x14ac:dyDescent="0.2">
      <c r="A20" s="6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x14ac:dyDescent="0.2">
      <c r="A21" s="6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x14ac:dyDescent="0.2">
      <c r="A22" s="64"/>
      <c r="B22" s="16"/>
      <c r="C22" s="16"/>
      <c r="D22" s="16"/>
      <c r="E22" s="16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x14ac:dyDescent="0.2">
      <c r="A23" s="6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x14ac:dyDescent="0.2">
      <c r="A24" s="68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x14ac:dyDescent="0.2">
      <c r="A25" s="6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x14ac:dyDescent="0.2">
      <c r="A26" s="68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x14ac:dyDescent="0.2">
      <c r="A27" s="6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x14ac:dyDescent="0.2">
      <c r="A28" s="68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x14ac:dyDescent="0.2">
      <c r="A29" s="12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5"/>
      <c r="P29" s="15"/>
      <c r="Q29" s="15"/>
      <c r="R29" s="41"/>
      <c r="S29" s="41"/>
      <c r="T29" s="41"/>
      <c r="U29" s="41"/>
      <c r="V29" s="41"/>
      <c r="W29" s="41"/>
    </row>
    <row r="30" spans="1:23" x14ac:dyDescent="0.2">
      <c r="A30" s="123" t="s">
        <v>38</v>
      </c>
      <c r="B30" s="16">
        <f>SUM(B19:B29)</f>
        <v>1</v>
      </c>
      <c r="C30" s="16">
        <f>SUM(C19:C29)</f>
        <v>1</v>
      </c>
      <c r="D30" s="16">
        <f>SUM(D19:D29)</f>
        <v>0</v>
      </c>
      <c r="E30" s="16">
        <f t="shared" ref="E30:N30" si="1">SUM(E19:E29)</f>
        <v>0</v>
      </c>
      <c r="F30" s="16">
        <f t="shared" si="1"/>
        <v>0</v>
      </c>
      <c r="G30" s="16">
        <f t="shared" si="1"/>
        <v>0</v>
      </c>
      <c r="H30" s="16">
        <f t="shared" si="1"/>
        <v>0</v>
      </c>
      <c r="I30" s="16">
        <f t="shared" si="1"/>
        <v>1</v>
      </c>
      <c r="J30" s="16">
        <f t="shared" si="1"/>
        <v>0</v>
      </c>
      <c r="K30" s="16">
        <f t="shared" si="1"/>
        <v>0</v>
      </c>
      <c r="L30" s="16">
        <f t="shared" si="1"/>
        <v>0</v>
      </c>
      <c r="M30" s="16">
        <f t="shared" si="1"/>
        <v>0</v>
      </c>
      <c r="N30" s="16">
        <f t="shared" si="1"/>
        <v>0</v>
      </c>
      <c r="O30" s="17">
        <f>(D30+J30+K30+N30)/(B30+J30+K30)</f>
        <v>0</v>
      </c>
      <c r="P30" s="17">
        <f>($D30+$E30+($F30*2)+(G30*3))/$B30</f>
        <v>0</v>
      </c>
      <c r="Q30" s="17">
        <f>D30/B30</f>
        <v>0</v>
      </c>
      <c r="R30" s="16">
        <f>SUM(R19:R29)</f>
        <v>0</v>
      </c>
      <c r="S30" s="16">
        <f>SUM(S19:S29)</f>
        <v>0</v>
      </c>
      <c r="T30" s="16">
        <f>SUM(T19:T29)</f>
        <v>0</v>
      </c>
      <c r="U30" s="16">
        <f>SUM(U19:U29)</f>
        <v>0</v>
      </c>
      <c r="V30" s="16">
        <f>SUM(V19:V29)</f>
        <v>0</v>
      </c>
      <c r="W30" s="17" t="e">
        <f>(U30+V30)/(T30+U30+V30)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Totals</vt:lpstr>
      <vt:lpstr>PerryHartman</vt:lpstr>
      <vt:lpstr>DemioMitch</vt:lpstr>
      <vt:lpstr>WilesNoell</vt:lpstr>
      <vt:lpstr>HobanDeGoey</vt:lpstr>
      <vt:lpstr>MastoNied</vt:lpstr>
      <vt:lpstr>HoagYes</vt:lpstr>
      <vt:lpstr>RambleAnderson</vt:lpstr>
      <vt:lpstr>BradyPatel</vt:lpstr>
      <vt:lpstr>GunnellRohloff</vt:lpstr>
      <vt:lpstr>Catchers</vt:lpstr>
      <vt:lpstr>BernsteinRex</vt:lpstr>
      <vt:lpstr>EidemHall</vt:lpstr>
      <vt:lpstr>Totals!Print_Area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cp:lastPrinted>2023-03-01T15:32:20Z</cp:lastPrinted>
  <dcterms:created xsi:type="dcterms:W3CDTF">2022-02-08T04:39:35Z</dcterms:created>
  <dcterms:modified xsi:type="dcterms:W3CDTF">2025-07-27T03:33:02Z</dcterms:modified>
</cp:coreProperties>
</file>