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date1904="1"/>
  <mc:AlternateContent xmlns:mc="http://schemas.openxmlformats.org/markup-compatibility/2006">
    <mc:Choice Requires="x15">
      <x15ac:absPath xmlns:x15ac="http://schemas.microsoft.com/office/spreadsheetml/2010/11/ac" url="/Users/jimmoyes/Documents/baseball folder/Ponte Vedra/2025 PV/"/>
    </mc:Choice>
  </mc:AlternateContent>
  <xr:revisionPtr revIDLastSave="0" documentId="13_ncr:1_{91149822-C6B8-004E-8723-E34998DA84FE}" xr6:coauthVersionLast="47" xr6:coauthVersionMax="47" xr10:uidLastSave="{00000000-0000-0000-0000-000000000000}"/>
  <bookViews>
    <workbookView xWindow="6880" yWindow="4480" windowWidth="23080" windowHeight="15340" firstSheet="11" activeTab="16" xr2:uid="{00000000-000D-0000-FFFF-FFFF00000000}"/>
  </bookViews>
  <sheets>
    <sheet name="Export Summary" sheetId="1" r:id="rId1"/>
    <sheet name="Fiedler2014" sheetId="2" r:id="rId2"/>
    <sheet name="Hahnemann" sheetId="3" r:id="rId3"/>
    <sheet name="Hanney" sheetId="4" r:id="rId4"/>
    <sheet name="Miller-2017" sheetId="5" r:id="rId5"/>
    <sheet name="2018-2020" sheetId="18" r:id="rId6"/>
    <sheet name="2021" sheetId="19" r:id="rId7"/>
    <sheet name="Catchers" sheetId="6" r:id="rId8"/>
    <sheet name="Sizemore 2015" sheetId="7" r:id="rId9"/>
    <sheet name="HeffnerOhnoLevitt" sheetId="8" r:id="rId10"/>
    <sheet name="TieferScott" sheetId="9" r:id="rId11"/>
    <sheet name="Yelverton2012" sheetId="10" r:id="rId12"/>
    <sheet name="Polling2011" sheetId="11" r:id="rId13"/>
    <sheet name="SmithChrabot" sheetId="12" r:id="rId14"/>
    <sheet name="JohnsonSheller" sheetId="13" r:id="rId15"/>
    <sheet name="2025" sheetId="20" r:id="rId16"/>
    <sheet name="Team Totals" sheetId="14" r:id="rId17"/>
    <sheet name="WilliamsEgelin" sheetId="15" r:id="rId18"/>
    <sheet name="Hatcher2010" sheetId="16" r:id="rId19"/>
    <sheet name="DeegenWarford" sheetId="17" r:id="rId20"/>
  </sheets>
  <definedNames>
    <definedName name="_xlnm._FilterDatabase" localSheetId="16" hidden="1">'Team Totals'!$A$4:$W$180</definedName>
    <definedName name="_xlnm.Print_Area" localSheetId="8">'Sizemore 2015'!$A$250:$X$256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134" i="16" l="1"/>
  <c r="Q134" i="16"/>
  <c r="Q168" i="16"/>
  <c r="V149" i="14"/>
  <c r="Q256" i="14"/>
  <c r="R256" i="14"/>
  <c r="R257" i="14"/>
  <c r="Q257" i="14"/>
  <c r="P257" i="14"/>
  <c r="O257" i="14"/>
  <c r="N257" i="14"/>
  <c r="M257" i="14"/>
  <c r="L257" i="14"/>
  <c r="K257" i="14"/>
  <c r="J257" i="14"/>
  <c r="I257" i="14"/>
  <c r="H257" i="14"/>
  <c r="G257" i="14"/>
  <c r="F257" i="14"/>
  <c r="E257" i="14"/>
  <c r="D257" i="14"/>
  <c r="C257" i="14"/>
  <c r="B257" i="14"/>
  <c r="M118" i="20"/>
  <c r="N118" i="20" s="1"/>
  <c r="L118" i="20"/>
  <c r="K118" i="20"/>
  <c r="J118" i="20"/>
  <c r="I118" i="20"/>
  <c r="H118" i="20"/>
  <c r="O118" i="20" s="1"/>
  <c r="G118" i="20"/>
  <c r="F118" i="20"/>
  <c r="E118" i="20"/>
  <c r="D118" i="20"/>
  <c r="C118" i="20"/>
  <c r="B118" i="20"/>
  <c r="O117" i="20"/>
  <c r="N117" i="20"/>
  <c r="W84" i="14"/>
  <c r="V84" i="14"/>
  <c r="U84" i="14"/>
  <c r="T84" i="14"/>
  <c r="S84" i="14"/>
  <c r="R84" i="14"/>
  <c r="Q84" i="14"/>
  <c r="P84" i="14"/>
  <c r="O84" i="14"/>
  <c r="N84" i="14"/>
  <c r="M84" i="14"/>
  <c r="L84" i="14"/>
  <c r="K84" i="14"/>
  <c r="J84" i="14"/>
  <c r="I84" i="14"/>
  <c r="H84" i="14"/>
  <c r="G84" i="14"/>
  <c r="F84" i="14"/>
  <c r="E84" i="14"/>
  <c r="D84" i="14"/>
  <c r="C84" i="14"/>
  <c r="B84" i="14"/>
  <c r="X216" i="19"/>
  <c r="W216" i="19"/>
  <c r="V100" i="20"/>
  <c r="U100" i="20"/>
  <c r="T100" i="20"/>
  <c r="S100" i="20"/>
  <c r="R100" i="20"/>
  <c r="Q100" i="20"/>
  <c r="N100" i="20"/>
  <c r="M100" i="20"/>
  <c r="L100" i="20"/>
  <c r="K100" i="20"/>
  <c r="J100" i="20"/>
  <c r="I100" i="20"/>
  <c r="H100" i="20"/>
  <c r="G100" i="20"/>
  <c r="F100" i="20"/>
  <c r="E100" i="20"/>
  <c r="D100" i="20"/>
  <c r="C100" i="20"/>
  <c r="B100" i="20"/>
  <c r="M327" i="14"/>
  <c r="L327" i="14"/>
  <c r="K327" i="14"/>
  <c r="J327" i="14"/>
  <c r="I327" i="14"/>
  <c r="H327" i="14"/>
  <c r="G327" i="14"/>
  <c r="E327" i="14"/>
  <c r="D327" i="14"/>
  <c r="C327" i="14"/>
  <c r="W100" i="20" l="1"/>
  <c r="X100" i="20"/>
  <c r="O100" i="20"/>
  <c r="P100" i="20"/>
  <c r="F327" i="14"/>
  <c r="P188" i="14"/>
  <c r="O108" i="6" l="1"/>
  <c r="P268" i="14" l="1"/>
  <c r="M110" i="20"/>
  <c r="M268" i="14" s="1"/>
  <c r="L110" i="20"/>
  <c r="L268" i="14" s="1"/>
  <c r="K110" i="20"/>
  <c r="K268" i="14" s="1"/>
  <c r="J110" i="20"/>
  <c r="J268" i="14" s="1"/>
  <c r="I110" i="20"/>
  <c r="I268" i="14" s="1"/>
  <c r="H110" i="20"/>
  <c r="H268" i="14" s="1"/>
  <c r="G110" i="20"/>
  <c r="G268" i="14" s="1"/>
  <c r="F110" i="20"/>
  <c r="F268" i="14" s="1"/>
  <c r="E110" i="20"/>
  <c r="E268" i="14" s="1"/>
  <c r="D110" i="20"/>
  <c r="D268" i="14" s="1"/>
  <c r="C110" i="20"/>
  <c r="C268" i="14" s="1"/>
  <c r="B110" i="20"/>
  <c r="B268" i="14" s="1"/>
  <c r="N461" i="19"/>
  <c r="P444" i="19"/>
  <c r="Q444" i="19"/>
  <c r="O444" i="19"/>
  <c r="W225" i="19"/>
  <c r="O225" i="19"/>
  <c r="P225" i="19"/>
  <c r="Q225" i="19"/>
  <c r="Q108" i="6"/>
  <c r="R268" i="14" l="1"/>
  <c r="Q268" i="14"/>
  <c r="O110" i="20"/>
  <c r="O268" i="14" s="1"/>
  <c r="N110" i="20"/>
  <c r="N268" i="14" s="1"/>
  <c r="W444" i="19" l="1"/>
  <c r="O436" i="19"/>
  <c r="N436" i="19"/>
  <c r="O286" i="19"/>
  <c r="N286" i="19"/>
  <c r="P278" i="19"/>
  <c r="Q278" i="19"/>
  <c r="O278" i="19"/>
  <c r="W278" i="19"/>
  <c r="O235" i="19"/>
  <c r="N235" i="19"/>
  <c r="X135" i="19"/>
  <c r="W135" i="19"/>
  <c r="R250" i="14"/>
  <c r="Q250" i="14"/>
  <c r="P250" i="14"/>
  <c r="M93" i="20"/>
  <c r="M250" i="14" s="1"/>
  <c r="L93" i="20"/>
  <c r="L250" i="14" s="1"/>
  <c r="K93" i="20"/>
  <c r="K250" i="14" s="1"/>
  <c r="J93" i="20"/>
  <c r="J250" i="14" s="1"/>
  <c r="I93" i="20"/>
  <c r="I250" i="14" s="1"/>
  <c r="H93" i="20"/>
  <c r="H250" i="14" s="1"/>
  <c r="G93" i="20"/>
  <c r="G250" i="14" s="1"/>
  <c r="F93" i="20"/>
  <c r="F250" i="14" s="1"/>
  <c r="E93" i="20"/>
  <c r="E250" i="14" s="1"/>
  <c r="D93" i="20"/>
  <c r="D250" i="14" s="1"/>
  <c r="C93" i="20"/>
  <c r="C250" i="14" s="1"/>
  <c r="B93" i="20"/>
  <c r="B250" i="14" s="1"/>
  <c r="R261" i="14"/>
  <c r="Q261" i="14"/>
  <c r="P261" i="14"/>
  <c r="M85" i="20"/>
  <c r="M261" i="14" s="1"/>
  <c r="L85" i="20"/>
  <c r="L261" i="14" s="1"/>
  <c r="K85" i="20"/>
  <c r="K261" i="14" s="1"/>
  <c r="J85" i="20"/>
  <c r="J261" i="14" s="1"/>
  <c r="I85" i="20"/>
  <c r="I261" i="14" s="1"/>
  <c r="H85" i="20"/>
  <c r="H261" i="14" s="1"/>
  <c r="G85" i="20"/>
  <c r="G261" i="14" s="1"/>
  <c r="F85" i="20"/>
  <c r="F261" i="14" s="1"/>
  <c r="E85" i="20"/>
  <c r="E261" i="14" s="1"/>
  <c r="D85" i="20"/>
  <c r="D261" i="14" s="1"/>
  <c r="C85" i="20"/>
  <c r="C261" i="14" s="1"/>
  <c r="B85" i="20"/>
  <c r="B261" i="14" s="1"/>
  <c r="V57" i="20"/>
  <c r="V96" i="14" s="1"/>
  <c r="U57" i="20"/>
  <c r="U96" i="14" s="1"/>
  <c r="T57" i="20"/>
  <c r="T96" i="14" s="1"/>
  <c r="S57" i="20"/>
  <c r="S96" i="14" s="1"/>
  <c r="R57" i="20"/>
  <c r="R96" i="14" s="1"/>
  <c r="N57" i="20"/>
  <c r="N96" i="14" s="1"/>
  <c r="M57" i="20"/>
  <c r="M96" i="14" s="1"/>
  <c r="L57" i="20"/>
  <c r="L96" i="14" s="1"/>
  <c r="K57" i="20"/>
  <c r="K96" i="14" s="1"/>
  <c r="J57" i="20"/>
  <c r="J96" i="14" s="1"/>
  <c r="I57" i="20"/>
  <c r="I96" i="14" s="1"/>
  <c r="H57" i="20"/>
  <c r="H96" i="14" s="1"/>
  <c r="G57" i="20"/>
  <c r="G96" i="14" s="1"/>
  <c r="F57" i="20"/>
  <c r="F96" i="14" s="1"/>
  <c r="E57" i="20"/>
  <c r="E96" i="14" s="1"/>
  <c r="D57" i="20"/>
  <c r="D96" i="14" s="1"/>
  <c r="C57" i="20"/>
  <c r="C96" i="14" s="1"/>
  <c r="B57" i="20"/>
  <c r="V77" i="20"/>
  <c r="V99" i="14" s="1"/>
  <c r="U77" i="20"/>
  <c r="U99" i="14" s="1"/>
  <c r="T77" i="20"/>
  <c r="T99" i="14" s="1"/>
  <c r="S77" i="20"/>
  <c r="S99" i="14" s="1"/>
  <c r="R77" i="20"/>
  <c r="R99" i="14" s="1"/>
  <c r="N77" i="20"/>
  <c r="N99" i="14" s="1"/>
  <c r="M77" i="20"/>
  <c r="M99" i="14" s="1"/>
  <c r="L77" i="20"/>
  <c r="L99" i="14" s="1"/>
  <c r="K77" i="20"/>
  <c r="K99" i="14" s="1"/>
  <c r="J77" i="20"/>
  <c r="J99" i="14" s="1"/>
  <c r="I77" i="20"/>
  <c r="I99" i="14" s="1"/>
  <c r="H77" i="20"/>
  <c r="H99" i="14" s="1"/>
  <c r="G77" i="20"/>
  <c r="G99" i="14" s="1"/>
  <c r="F77" i="20"/>
  <c r="F99" i="14" s="1"/>
  <c r="E77" i="20"/>
  <c r="E99" i="14" s="1"/>
  <c r="D77" i="20"/>
  <c r="D99" i="14" s="1"/>
  <c r="C77" i="20"/>
  <c r="C99" i="14" s="1"/>
  <c r="B77" i="20"/>
  <c r="V70" i="20"/>
  <c r="V136" i="14" s="1"/>
  <c r="U70" i="20"/>
  <c r="U136" i="14" s="1"/>
  <c r="T70" i="20"/>
  <c r="T136" i="14" s="1"/>
  <c r="S70" i="20"/>
  <c r="S136" i="14" s="1"/>
  <c r="R70" i="20"/>
  <c r="R136" i="14" s="1"/>
  <c r="N70" i="20"/>
  <c r="N136" i="14" s="1"/>
  <c r="M70" i="20"/>
  <c r="M136" i="14" s="1"/>
  <c r="L70" i="20"/>
  <c r="L136" i="14" s="1"/>
  <c r="K70" i="20"/>
  <c r="K136" i="14" s="1"/>
  <c r="J70" i="20"/>
  <c r="J136" i="14" s="1"/>
  <c r="I70" i="20"/>
  <c r="I136" i="14" s="1"/>
  <c r="H70" i="20"/>
  <c r="H136" i="14" s="1"/>
  <c r="G70" i="20"/>
  <c r="G136" i="14" s="1"/>
  <c r="F70" i="20"/>
  <c r="F136" i="14" s="1"/>
  <c r="E70" i="20"/>
  <c r="E136" i="14" s="1"/>
  <c r="D70" i="20"/>
  <c r="D136" i="14" s="1"/>
  <c r="C70" i="20"/>
  <c r="C136" i="14" s="1"/>
  <c r="B70" i="20"/>
  <c r="B136" i="14" s="1"/>
  <c r="Q57" i="20" l="1"/>
  <c r="Q96" i="14" s="1"/>
  <c r="O57" i="20"/>
  <c r="O96" i="14" s="1"/>
  <c r="B96" i="14"/>
  <c r="O93" i="20"/>
  <c r="O250" i="14" s="1"/>
  <c r="N93" i="20"/>
  <c r="N250" i="14" s="1"/>
  <c r="O85" i="20"/>
  <c r="O261" i="14" s="1"/>
  <c r="N85" i="20"/>
  <c r="N261" i="14" s="1"/>
  <c r="W57" i="20"/>
  <c r="W96" i="14" s="1"/>
  <c r="X57" i="20"/>
  <c r="P57" i="20"/>
  <c r="P96" i="14" s="1"/>
  <c r="Q77" i="20"/>
  <c r="Q99" i="14" s="1"/>
  <c r="B99" i="14"/>
  <c r="W77" i="20"/>
  <c r="W99" i="14" s="1"/>
  <c r="X77" i="20"/>
  <c r="W70" i="20"/>
  <c r="W136" i="14" s="1"/>
  <c r="Q70" i="20"/>
  <c r="Q136" i="14" s="1"/>
  <c r="X70" i="20"/>
  <c r="O77" i="20"/>
  <c r="O99" i="14" s="1"/>
  <c r="P77" i="20"/>
  <c r="P99" i="14" s="1"/>
  <c r="O70" i="20"/>
  <c r="O136" i="14" s="1"/>
  <c r="P70" i="20"/>
  <c r="P136" i="14" s="1"/>
  <c r="V63" i="20" l="1"/>
  <c r="V80" i="14" s="1"/>
  <c r="U63" i="20"/>
  <c r="U80" i="14" s="1"/>
  <c r="T63" i="20"/>
  <c r="T80" i="14" s="1"/>
  <c r="S63" i="20"/>
  <c r="S80" i="14" s="1"/>
  <c r="R63" i="20"/>
  <c r="R80" i="14" s="1"/>
  <c r="N63" i="20"/>
  <c r="N80" i="14" s="1"/>
  <c r="M63" i="20"/>
  <c r="M80" i="14" s="1"/>
  <c r="L63" i="20"/>
  <c r="L80" i="14" s="1"/>
  <c r="K63" i="20"/>
  <c r="K80" i="14" s="1"/>
  <c r="J63" i="20"/>
  <c r="J80" i="14" s="1"/>
  <c r="I63" i="20"/>
  <c r="I80" i="14" s="1"/>
  <c r="H63" i="20"/>
  <c r="H80" i="14" s="1"/>
  <c r="G63" i="20"/>
  <c r="G80" i="14" s="1"/>
  <c r="F63" i="20"/>
  <c r="F80" i="14" s="1"/>
  <c r="E63" i="20"/>
  <c r="E80" i="14" s="1"/>
  <c r="D63" i="20"/>
  <c r="C63" i="20"/>
  <c r="C80" i="14" s="1"/>
  <c r="B63" i="20"/>
  <c r="B80" i="14" s="1"/>
  <c r="M50" i="20"/>
  <c r="M262" i="14" s="1"/>
  <c r="L50" i="20"/>
  <c r="L262" i="14" s="1"/>
  <c r="K50" i="20"/>
  <c r="K262" i="14" s="1"/>
  <c r="J50" i="20"/>
  <c r="J262" i="14" s="1"/>
  <c r="I50" i="20"/>
  <c r="I262" i="14" s="1"/>
  <c r="H50" i="20"/>
  <c r="H262" i="14" s="1"/>
  <c r="G50" i="20"/>
  <c r="G262" i="14" s="1"/>
  <c r="F50" i="20"/>
  <c r="F262" i="14" s="1"/>
  <c r="E50" i="20"/>
  <c r="E262" i="14" s="1"/>
  <c r="D50" i="20"/>
  <c r="D262" i="14" s="1"/>
  <c r="C50" i="20"/>
  <c r="C262" i="14" s="1"/>
  <c r="B50" i="20"/>
  <c r="B262" i="14" s="1"/>
  <c r="V42" i="20"/>
  <c r="V71" i="14" s="1"/>
  <c r="U42" i="20"/>
  <c r="U71" i="14" s="1"/>
  <c r="T42" i="20"/>
  <c r="T71" i="14" s="1"/>
  <c r="S42" i="20"/>
  <c r="S71" i="14" s="1"/>
  <c r="R42" i="20"/>
  <c r="R71" i="14" s="1"/>
  <c r="N42" i="20"/>
  <c r="N71" i="14" s="1"/>
  <c r="M42" i="20"/>
  <c r="M71" i="14" s="1"/>
  <c r="L42" i="20"/>
  <c r="L71" i="14" s="1"/>
  <c r="K42" i="20"/>
  <c r="K71" i="14" s="1"/>
  <c r="J42" i="20"/>
  <c r="J71" i="14" s="1"/>
  <c r="I42" i="20"/>
  <c r="I71" i="14" s="1"/>
  <c r="H42" i="20"/>
  <c r="H71" i="14" s="1"/>
  <c r="G42" i="20"/>
  <c r="G71" i="14" s="1"/>
  <c r="F42" i="20"/>
  <c r="F71" i="14" s="1"/>
  <c r="E42" i="20"/>
  <c r="E71" i="14" s="1"/>
  <c r="D42" i="20"/>
  <c r="D71" i="14" s="1"/>
  <c r="C42" i="20"/>
  <c r="C71" i="14" s="1"/>
  <c r="B42" i="20"/>
  <c r="B71" i="14" s="1"/>
  <c r="W108" i="6"/>
  <c r="O461" i="19"/>
  <c r="O404" i="19"/>
  <c r="N404" i="19"/>
  <c r="Q42" i="20" l="1"/>
  <c r="Q71" i="14" s="1"/>
  <c r="P262" i="14"/>
  <c r="X63" i="20"/>
  <c r="W42" i="20"/>
  <c r="W71" i="14" s="1"/>
  <c r="Q63" i="20"/>
  <c r="Q80" i="14" s="1"/>
  <c r="D80" i="14"/>
  <c r="R262" i="14"/>
  <c r="W63" i="20"/>
  <c r="W80" i="14" s="1"/>
  <c r="O63" i="20"/>
  <c r="O80" i="14" s="1"/>
  <c r="P63" i="20"/>
  <c r="P80" i="14" s="1"/>
  <c r="Q262" i="14"/>
  <c r="O50" i="20"/>
  <c r="O262" i="14" s="1"/>
  <c r="N50" i="20"/>
  <c r="N262" i="14" s="1"/>
  <c r="X42" i="20"/>
  <c r="O42" i="20"/>
  <c r="O71" i="14" s="1"/>
  <c r="P42" i="20"/>
  <c r="P71" i="14" s="1"/>
  <c r="O397" i="19" l="1"/>
  <c r="N397" i="19"/>
  <c r="P388" i="19"/>
  <c r="Q388" i="19"/>
  <c r="O388" i="19"/>
  <c r="W388" i="19"/>
  <c r="P340" i="19"/>
  <c r="Q340" i="19"/>
  <c r="O340" i="19"/>
  <c r="Q216" i="19"/>
  <c r="P216" i="19"/>
  <c r="O216" i="19"/>
  <c r="Q135" i="19"/>
  <c r="P135" i="19"/>
  <c r="O135" i="19"/>
  <c r="X167" i="19"/>
  <c r="W167" i="19"/>
  <c r="Q167" i="19"/>
  <c r="P167" i="19"/>
  <c r="O167" i="19"/>
  <c r="V35" i="20"/>
  <c r="V49" i="14" s="1"/>
  <c r="U35" i="20"/>
  <c r="U49" i="14" s="1"/>
  <c r="T35" i="20"/>
  <c r="T49" i="14" s="1"/>
  <c r="S35" i="20"/>
  <c r="S49" i="14" s="1"/>
  <c r="R35" i="20"/>
  <c r="R49" i="14" s="1"/>
  <c r="N35" i="20"/>
  <c r="N49" i="14" s="1"/>
  <c r="M35" i="20"/>
  <c r="M49" i="14" s="1"/>
  <c r="L35" i="20"/>
  <c r="L49" i="14" s="1"/>
  <c r="K35" i="20"/>
  <c r="K49" i="14" s="1"/>
  <c r="J35" i="20"/>
  <c r="J49" i="14" s="1"/>
  <c r="I35" i="20"/>
  <c r="I49" i="14" s="1"/>
  <c r="H35" i="20"/>
  <c r="H49" i="14" s="1"/>
  <c r="G35" i="20"/>
  <c r="G49" i="14" s="1"/>
  <c r="F35" i="20"/>
  <c r="F49" i="14" s="1"/>
  <c r="E35" i="20"/>
  <c r="E49" i="14" s="1"/>
  <c r="D35" i="20"/>
  <c r="D49" i="14" s="1"/>
  <c r="C35" i="20"/>
  <c r="C49" i="14" s="1"/>
  <c r="B35" i="20"/>
  <c r="B49" i="14" s="1"/>
  <c r="V28" i="20"/>
  <c r="V158" i="14" s="1"/>
  <c r="U28" i="20"/>
  <c r="T28" i="20"/>
  <c r="T158" i="14" s="1"/>
  <c r="S28" i="20"/>
  <c r="S158" i="14" s="1"/>
  <c r="R28" i="20"/>
  <c r="R158" i="14" s="1"/>
  <c r="N28" i="20"/>
  <c r="N158" i="14" s="1"/>
  <c r="M28" i="20"/>
  <c r="M158" i="14" s="1"/>
  <c r="L28" i="20"/>
  <c r="L158" i="14" s="1"/>
  <c r="K28" i="20"/>
  <c r="K158" i="14" s="1"/>
  <c r="J28" i="20"/>
  <c r="J158" i="14" s="1"/>
  <c r="I28" i="20"/>
  <c r="I158" i="14" s="1"/>
  <c r="H28" i="20"/>
  <c r="H158" i="14" s="1"/>
  <c r="G28" i="20"/>
  <c r="G158" i="14" s="1"/>
  <c r="F28" i="20"/>
  <c r="F158" i="14" s="1"/>
  <c r="E28" i="20"/>
  <c r="E158" i="14" s="1"/>
  <c r="D28" i="20"/>
  <c r="D158" i="14" s="1"/>
  <c r="C28" i="20"/>
  <c r="C158" i="14" s="1"/>
  <c r="B28" i="20"/>
  <c r="V21" i="20"/>
  <c r="U21" i="20"/>
  <c r="T21" i="20"/>
  <c r="T149" i="14" s="1"/>
  <c r="S21" i="20"/>
  <c r="S149" i="14" s="1"/>
  <c r="R21" i="20"/>
  <c r="R149" i="14" s="1"/>
  <c r="N21" i="20"/>
  <c r="N149" i="14" s="1"/>
  <c r="M21" i="20"/>
  <c r="M149" i="14" s="1"/>
  <c r="L21" i="20"/>
  <c r="L149" i="14" s="1"/>
  <c r="K21" i="20"/>
  <c r="K149" i="14" s="1"/>
  <c r="J21" i="20"/>
  <c r="J149" i="14" s="1"/>
  <c r="I21" i="20"/>
  <c r="I149" i="14" s="1"/>
  <c r="H21" i="20"/>
  <c r="H149" i="14" s="1"/>
  <c r="G21" i="20"/>
  <c r="G149" i="14" s="1"/>
  <c r="F21" i="20"/>
  <c r="F149" i="14" s="1"/>
  <c r="E21" i="20"/>
  <c r="E149" i="14" s="1"/>
  <c r="D21" i="20"/>
  <c r="D149" i="14" s="1"/>
  <c r="C21" i="20"/>
  <c r="C149" i="14" s="1"/>
  <c r="B21" i="20"/>
  <c r="B149" i="14" s="1"/>
  <c r="Q21" i="20" l="1"/>
  <c r="Q149" i="14" s="1"/>
  <c r="Q28" i="20"/>
  <c r="Q158" i="14" s="1"/>
  <c r="W28" i="20"/>
  <c r="W158" i="14" s="1"/>
  <c r="W21" i="20"/>
  <c r="W149" i="14" s="1"/>
  <c r="W35" i="20"/>
  <c r="W49" i="14" s="1"/>
  <c r="B158" i="14"/>
  <c r="U149" i="14"/>
  <c r="U158" i="14"/>
  <c r="Q35" i="20"/>
  <c r="Q49" i="14" s="1"/>
  <c r="X35" i="20"/>
  <c r="O35" i="20"/>
  <c r="O49" i="14" s="1"/>
  <c r="P35" i="20"/>
  <c r="P49" i="14" s="1"/>
  <c r="X28" i="20"/>
  <c r="O28" i="20"/>
  <c r="O158" i="14" s="1"/>
  <c r="P28" i="20"/>
  <c r="P158" i="14" s="1"/>
  <c r="X21" i="20"/>
  <c r="O21" i="20"/>
  <c r="O149" i="14" s="1"/>
  <c r="P21" i="20"/>
  <c r="P149" i="14" s="1"/>
  <c r="V14" i="20"/>
  <c r="V24" i="14" s="1"/>
  <c r="U14" i="20"/>
  <c r="U24" i="14" s="1"/>
  <c r="T14" i="20"/>
  <c r="T24" i="14" s="1"/>
  <c r="S14" i="20"/>
  <c r="S24" i="14" s="1"/>
  <c r="R14" i="20"/>
  <c r="R24" i="14" s="1"/>
  <c r="N14" i="20"/>
  <c r="N24" i="14" s="1"/>
  <c r="M14" i="20"/>
  <c r="M24" i="14" s="1"/>
  <c r="L14" i="20"/>
  <c r="L24" i="14" s="1"/>
  <c r="K14" i="20"/>
  <c r="K24" i="14" s="1"/>
  <c r="J14" i="20"/>
  <c r="J24" i="14" s="1"/>
  <c r="I14" i="20"/>
  <c r="I24" i="14" s="1"/>
  <c r="H14" i="20"/>
  <c r="H24" i="14" s="1"/>
  <c r="G14" i="20"/>
  <c r="G24" i="14" s="1"/>
  <c r="F14" i="20"/>
  <c r="F24" i="14" s="1"/>
  <c r="E14" i="20"/>
  <c r="E24" i="14" s="1"/>
  <c r="D14" i="20"/>
  <c r="D24" i="14" s="1"/>
  <c r="C14" i="20"/>
  <c r="C24" i="14" s="1"/>
  <c r="B14" i="20"/>
  <c r="B24" i="14" s="1"/>
  <c r="V6" i="20"/>
  <c r="V146" i="14" s="1"/>
  <c r="U6" i="20"/>
  <c r="U146" i="14" s="1"/>
  <c r="T6" i="20"/>
  <c r="T146" i="14" s="1"/>
  <c r="S6" i="20"/>
  <c r="S146" i="14" s="1"/>
  <c r="R6" i="20"/>
  <c r="R146" i="14" s="1"/>
  <c r="N6" i="20"/>
  <c r="N146" i="14" s="1"/>
  <c r="M6" i="20"/>
  <c r="M146" i="14" s="1"/>
  <c r="L6" i="20"/>
  <c r="L146" i="14" s="1"/>
  <c r="K6" i="20"/>
  <c r="K146" i="14" s="1"/>
  <c r="J6" i="20"/>
  <c r="J146" i="14" s="1"/>
  <c r="I6" i="20"/>
  <c r="I146" i="14" s="1"/>
  <c r="H6" i="20"/>
  <c r="H146" i="14" s="1"/>
  <c r="G6" i="20"/>
  <c r="G146" i="14" s="1"/>
  <c r="F6" i="20"/>
  <c r="F146" i="14" s="1"/>
  <c r="E6" i="20"/>
  <c r="E146" i="14" s="1"/>
  <c r="D6" i="20"/>
  <c r="D146" i="14" s="1"/>
  <c r="C6" i="20"/>
  <c r="C146" i="14" s="1"/>
  <c r="B6" i="20"/>
  <c r="O301" i="14"/>
  <c r="N301" i="14"/>
  <c r="M301" i="14"/>
  <c r="L301" i="14"/>
  <c r="K301" i="14"/>
  <c r="J301" i="14"/>
  <c r="I301" i="14"/>
  <c r="H301" i="14"/>
  <c r="G301" i="14"/>
  <c r="F301" i="14"/>
  <c r="E301" i="14"/>
  <c r="D301" i="14"/>
  <c r="C301" i="14"/>
  <c r="B301" i="14"/>
  <c r="W161" i="14"/>
  <c r="V161" i="14"/>
  <c r="U161" i="14"/>
  <c r="T161" i="14"/>
  <c r="S161" i="14"/>
  <c r="R161" i="14"/>
  <c r="Q161" i="14"/>
  <c r="P161" i="14"/>
  <c r="O161" i="14"/>
  <c r="N161" i="14"/>
  <c r="M161" i="14"/>
  <c r="L161" i="14"/>
  <c r="K161" i="14"/>
  <c r="J161" i="14"/>
  <c r="I161" i="14"/>
  <c r="H161" i="14"/>
  <c r="G161" i="14"/>
  <c r="F161" i="14"/>
  <c r="E161" i="14"/>
  <c r="D161" i="14"/>
  <c r="C161" i="14"/>
  <c r="B161" i="14"/>
  <c r="V487" i="19"/>
  <c r="U487" i="19"/>
  <c r="W487" i="19" s="1"/>
  <c r="T487" i="19"/>
  <c r="S487" i="19"/>
  <c r="R487" i="19"/>
  <c r="N487" i="19"/>
  <c r="M487" i="19"/>
  <c r="L487" i="19"/>
  <c r="K487" i="19"/>
  <c r="J487" i="19"/>
  <c r="I487" i="19"/>
  <c r="H487" i="19"/>
  <c r="G487" i="19"/>
  <c r="F487" i="19"/>
  <c r="E487" i="19"/>
  <c r="D487" i="19"/>
  <c r="C487" i="19"/>
  <c r="B487" i="19"/>
  <c r="M479" i="19"/>
  <c r="L479" i="19"/>
  <c r="K479" i="19"/>
  <c r="J479" i="19"/>
  <c r="I479" i="19"/>
  <c r="H479" i="19"/>
  <c r="G479" i="19"/>
  <c r="F479" i="19"/>
  <c r="E479" i="19"/>
  <c r="D479" i="19"/>
  <c r="C479" i="19"/>
  <c r="B479" i="19"/>
  <c r="O478" i="19"/>
  <c r="N478" i="19"/>
  <c r="W390" i="19"/>
  <c r="W389" i="19"/>
  <c r="P390" i="19"/>
  <c r="P389" i="19"/>
  <c r="Q390" i="19"/>
  <c r="Q389" i="19"/>
  <c r="O390" i="19"/>
  <c r="O389" i="19"/>
  <c r="P342" i="19"/>
  <c r="P341" i="19"/>
  <c r="Q342" i="19"/>
  <c r="Q341" i="19"/>
  <c r="O342" i="19"/>
  <c r="O341" i="19"/>
  <c r="W326" i="19"/>
  <c r="P326" i="19"/>
  <c r="Q326" i="19"/>
  <c r="O326" i="19"/>
  <c r="W279" i="19"/>
  <c r="W280" i="19"/>
  <c r="Q279" i="19"/>
  <c r="Q280" i="19"/>
  <c r="P279" i="19"/>
  <c r="P280" i="19"/>
  <c r="O279" i="19"/>
  <c r="O280" i="19"/>
  <c r="Q260" i="19"/>
  <c r="P260" i="19"/>
  <c r="O260" i="19"/>
  <c r="Q6" i="20" l="1"/>
  <c r="Q146" i="14" s="1"/>
  <c r="B146" i="14"/>
  <c r="W14" i="20"/>
  <c r="W24" i="14" s="1"/>
  <c r="P301" i="14"/>
  <c r="Q14" i="20"/>
  <c r="Q24" i="14" s="1"/>
  <c r="X14" i="20"/>
  <c r="O14" i="20"/>
  <c r="O24" i="14" s="1"/>
  <c r="P14" i="20"/>
  <c r="P24" i="14" s="1"/>
  <c r="R301" i="14"/>
  <c r="W6" i="20"/>
  <c r="W146" i="14" s="1"/>
  <c r="X6" i="20"/>
  <c r="O6" i="20"/>
  <c r="O146" i="14" s="1"/>
  <c r="P6" i="20"/>
  <c r="P146" i="14" s="1"/>
  <c r="Q301" i="14"/>
  <c r="O479" i="19"/>
  <c r="N479" i="19"/>
  <c r="Q487" i="19"/>
  <c r="X487" i="19"/>
  <c r="O487" i="19"/>
  <c r="P487" i="19"/>
  <c r="Q136" i="19"/>
  <c r="P136" i="19"/>
  <c r="O136" i="19"/>
  <c r="R299" i="14"/>
  <c r="Q299" i="14"/>
  <c r="P299" i="14"/>
  <c r="K299" i="14"/>
  <c r="E299" i="14"/>
  <c r="D299" i="14"/>
  <c r="V170" i="14"/>
  <c r="T170" i="14"/>
  <c r="S170" i="14"/>
  <c r="R170" i="14"/>
  <c r="Q170" i="14"/>
  <c r="P170" i="14"/>
  <c r="O170" i="14"/>
  <c r="N170" i="14"/>
  <c r="M170" i="14"/>
  <c r="L170" i="14"/>
  <c r="K170" i="14"/>
  <c r="J170" i="14"/>
  <c r="I170" i="14"/>
  <c r="H170" i="14"/>
  <c r="G170" i="14"/>
  <c r="F170" i="14"/>
  <c r="E170" i="14"/>
  <c r="D170" i="14"/>
  <c r="C170" i="14"/>
  <c r="B170" i="14"/>
  <c r="V471" i="19"/>
  <c r="U471" i="19"/>
  <c r="U170" i="14" s="1"/>
  <c r="T471" i="19"/>
  <c r="S471" i="19"/>
  <c r="R471" i="19"/>
  <c r="N471" i="19"/>
  <c r="M471" i="19"/>
  <c r="L471" i="19"/>
  <c r="K471" i="19"/>
  <c r="J471" i="19"/>
  <c r="I471" i="19"/>
  <c r="H471" i="19"/>
  <c r="G471" i="19"/>
  <c r="F471" i="19"/>
  <c r="E471" i="19"/>
  <c r="D471" i="19"/>
  <c r="C471" i="19"/>
  <c r="B471" i="19"/>
  <c r="M463" i="19"/>
  <c r="M299" i="14" s="1"/>
  <c r="L463" i="19"/>
  <c r="L299" i="14" s="1"/>
  <c r="K463" i="19"/>
  <c r="J463" i="19"/>
  <c r="J299" i="14" s="1"/>
  <c r="I463" i="19"/>
  <c r="I299" i="14" s="1"/>
  <c r="H463" i="19"/>
  <c r="H299" i="14" s="1"/>
  <c r="G463" i="19"/>
  <c r="G299" i="14" s="1"/>
  <c r="F463" i="19"/>
  <c r="F299" i="14" s="1"/>
  <c r="E463" i="19"/>
  <c r="D463" i="19"/>
  <c r="C463" i="19"/>
  <c r="C299" i="14" s="1"/>
  <c r="B463" i="19"/>
  <c r="B299" i="14" s="1"/>
  <c r="O462" i="19"/>
  <c r="N462" i="19"/>
  <c r="W471" i="19" l="1"/>
  <c r="W170" i="14" s="1"/>
  <c r="X471" i="19"/>
  <c r="O463" i="19"/>
  <c r="O299" i="14" s="1"/>
  <c r="N463" i="19"/>
  <c r="N299" i="14" s="1"/>
  <c r="Q471" i="19"/>
  <c r="O471" i="19"/>
  <c r="P471" i="19"/>
  <c r="O396" i="19"/>
  <c r="N396" i="19"/>
  <c r="M399" i="19"/>
  <c r="M259" i="14" s="1"/>
  <c r="L399" i="19"/>
  <c r="L259" i="14" s="1"/>
  <c r="K399" i="19"/>
  <c r="K259" i="14" s="1"/>
  <c r="J399" i="19"/>
  <c r="J259" i="14" s="1"/>
  <c r="I399" i="19"/>
  <c r="I259" i="14" s="1"/>
  <c r="H399" i="19"/>
  <c r="H259" i="14" s="1"/>
  <c r="G399" i="19"/>
  <c r="G259" i="14" s="1"/>
  <c r="F399" i="19"/>
  <c r="F259" i="14" s="1"/>
  <c r="E399" i="19"/>
  <c r="E259" i="14" s="1"/>
  <c r="D399" i="19"/>
  <c r="D259" i="14" s="1"/>
  <c r="C399" i="19"/>
  <c r="C259" i="14" s="1"/>
  <c r="B399" i="19"/>
  <c r="B259" i="14" s="1"/>
  <c r="M289" i="19"/>
  <c r="M260" i="14" s="1"/>
  <c r="L289" i="19"/>
  <c r="L260" i="14" s="1"/>
  <c r="K289" i="19"/>
  <c r="K260" i="14" s="1"/>
  <c r="J289" i="19"/>
  <c r="J260" i="14" s="1"/>
  <c r="I289" i="19"/>
  <c r="I260" i="14" s="1"/>
  <c r="H289" i="19"/>
  <c r="H260" i="14" s="1"/>
  <c r="G289" i="19"/>
  <c r="G260" i="14" s="1"/>
  <c r="F289" i="19"/>
  <c r="F260" i="14" s="1"/>
  <c r="E289" i="19"/>
  <c r="E260" i="14" s="1"/>
  <c r="D289" i="19"/>
  <c r="D260" i="14" s="1"/>
  <c r="C289" i="19"/>
  <c r="C260" i="14" s="1"/>
  <c r="B289" i="19"/>
  <c r="B260" i="14" s="1"/>
  <c r="O287" i="19"/>
  <c r="N287" i="19"/>
  <c r="O268" i="19"/>
  <c r="N268" i="19"/>
  <c r="W136" i="19"/>
  <c r="W98" i="6"/>
  <c r="Q98" i="6"/>
  <c r="O98" i="6"/>
  <c r="W88" i="6"/>
  <c r="Q88" i="6"/>
  <c r="P88" i="6"/>
  <c r="O88" i="6"/>
  <c r="V455" i="19"/>
  <c r="V142" i="14" s="1"/>
  <c r="U455" i="19"/>
  <c r="U142" i="14" s="1"/>
  <c r="T455" i="19"/>
  <c r="T142" i="14" s="1"/>
  <c r="S455" i="19"/>
  <c r="S142" i="14" s="1"/>
  <c r="R455" i="19"/>
  <c r="R142" i="14" s="1"/>
  <c r="N455" i="19"/>
  <c r="N142" i="14" s="1"/>
  <c r="M455" i="19"/>
  <c r="M142" i="14" s="1"/>
  <c r="L455" i="19"/>
  <c r="L142" i="14" s="1"/>
  <c r="K455" i="19"/>
  <c r="K142" i="14" s="1"/>
  <c r="J455" i="19"/>
  <c r="J142" i="14" s="1"/>
  <c r="I455" i="19"/>
  <c r="I142" i="14" s="1"/>
  <c r="H455" i="19"/>
  <c r="H142" i="14" s="1"/>
  <c r="G455" i="19"/>
  <c r="G142" i="14" s="1"/>
  <c r="F455" i="19"/>
  <c r="F142" i="14" s="1"/>
  <c r="E455" i="19"/>
  <c r="E142" i="14" s="1"/>
  <c r="D455" i="19"/>
  <c r="C455" i="19"/>
  <c r="C142" i="14" s="1"/>
  <c r="B455" i="19"/>
  <c r="B142" i="14" s="1"/>
  <c r="O302" i="19"/>
  <c r="N302" i="19"/>
  <c r="V446" i="19"/>
  <c r="V85" i="14" s="1"/>
  <c r="U446" i="19"/>
  <c r="U85" i="14" s="1"/>
  <c r="T446" i="19"/>
  <c r="T85" i="14" s="1"/>
  <c r="S446" i="19"/>
  <c r="S85" i="14" s="1"/>
  <c r="R446" i="19"/>
  <c r="R85" i="14" s="1"/>
  <c r="N446" i="19"/>
  <c r="N85" i="14" s="1"/>
  <c r="M446" i="19"/>
  <c r="M85" i="14" s="1"/>
  <c r="L446" i="19"/>
  <c r="L85" i="14" s="1"/>
  <c r="K446" i="19"/>
  <c r="K85" i="14" s="1"/>
  <c r="J446" i="19"/>
  <c r="J85" i="14" s="1"/>
  <c r="I446" i="19"/>
  <c r="I85" i="14" s="1"/>
  <c r="H446" i="19"/>
  <c r="H85" i="14" s="1"/>
  <c r="G446" i="19"/>
  <c r="G85" i="14" s="1"/>
  <c r="F446" i="19"/>
  <c r="F85" i="14" s="1"/>
  <c r="E446" i="19"/>
  <c r="E85" i="14" s="1"/>
  <c r="D446" i="19"/>
  <c r="D85" i="14" s="1"/>
  <c r="C446" i="19"/>
  <c r="C85" i="14" s="1"/>
  <c r="B446" i="19"/>
  <c r="M438" i="19"/>
  <c r="M251" i="14" s="1"/>
  <c r="L438" i="19"/>
  <c r="L251" i="14" s="1"/>
  <c r="K438" i="19"/>
  <c r="K251" i="14" s="1"/>
  <c r="J438" i="19"/>
  <c r="J251" i="14" s="1"/>
  <c r="I438" i="19"/>
  <c r="I251" i="14" s="1"/>
  <c r="H438" i="19"/>
  <c r="H251" i="14" s="1"/>
  <c r="G438" i="19"/>
  <c r="G251" i="14" s="1"/>
  <c r="F438" i="19"/>
  <c r="F251" i="14" s="1"/>
  <c r="E438" i="19"/>
  <c r="E251" i="14" s="1"/>
  <c r="D438" i="19"/>
  <c r="D251" i="14" s="1"/>
  <c r="C438" i="19"/>
  <c r="C251" i="14" s="1"/>
  <c r="B438" i="19"/>
  <c r="B251" i="14" s="1"/>
  <c r="O437" i="19"/>
  <c r="N437" i="19"/>
  <c r="W218" i="19"/>
  <c r="W217" i="19"/>
  <c r="P217" i="19"/>
  <c r="O217" i="19"/>
  <c r="Q217" i="19"/>
  <c r="W168" i="19"/>
  <c r="Q168" i="19"/>
  <c r="P168" i="19"/>
  <c r="O168" i="19"/>
  <c r="X103" i="19"/>
  <c r="W103" i="19"/>
  <c r="Q103" i="19"/>
  <c r="P103" i="19"/>
  <c r="O103" i="19"/>
  <c r="B85" i="14" l="1"/>
  <c r="Q446" i="19"/>
  <c r="R259" i="14"/>
  <c r="Q259" i="14"/>
  <c r="P259" i="14"/>
  <c r="N399" i="19"/>
  <c r="N259" i="14" s="1"/>
  <c r="O399" i="19"/>
  <c r="O259" i="14" s="1"/>
  <c r="P260" i="14"/>
  <c r="R260" i="14"/>
  <c r="Q260" i="14"/>
  <c r="O289" i="19"/>
  <c r="O260" i="14" s="1"/>
  <c r="N289" i="19"/>
  <c r="N260" i="14" s="1"/>
  <c r="X455" i="19"/>
  <c r="D142" i="14"/>
  <c r="R251" i="14"/>
  <c r="P251" i="14"/>
  <c r="W455" i="19"/>
  <c r="W142" i="14" s="1"/>
  <c r="Q455" i="19"/>
  <c r="Q142" i="14" s="1"/>
  <c r="O455" i="19"/>
  <c r="O142" i="14" s="1"/>
  <c r="P455" i="19"/>
  <c r="P142" i="14" s="1"/>
  <c r="Q251" i="14"/>
  <c r="W446" i="19"/>
  <c r="W85" i="14" s="1"/>
  <c r="Q85" i="14"/>
  <c r="X446" i="19"/>
  <c r="N438" i="19"/>
  <c r="N251" i="14" s="1"/>
  <c r="O438" i="19"/>
  <c r="O251" i="14" s="1"/>
  <c r="O446" i="19"/>
  <c r="O85" i="14" s="1"/>
  <c r="P446" i="19"/>
  <c r="P85" i="14" s="1"/>
  <c r="M237" i="19" l="1"/>
  <c r="M276" i="14" s="1"/>
  <c r="L237" i="19"/>
  <c r="L276" i="14" s="1"/>
  <c r="K237" i="19"/>
  <c r="K276" i="14" s="1"/>
  <c r="J237" i="19"/>
  <c r="J276" i="14" s="1"/>
  <c r="I237" i="19"/>
  <c r="I276" i="14" s="1"/>
  <c r="H237" i="19"/>
  <c r="H276" i="14" s="1"/>
  <c r="G237" i="19"/>
  <c r="G276" i="14" s="1"/>
  <c r="F237" i="19"/>
  <c r="F276" i="14" s="1"/>
  <c r="E237" i="19"/>
  <c r="E276" i="14" s="1"/>
  <c r="D237" i="19"/>
  <c r="D276" i="14" s="1"/>
  <c r="C237" i="19"/>
  <c r="C276" i="14" s="1"/>
  <c r="B237" i="19"/>
  <c r="B276" i="14" s="1"/>
  <c r="O236" i="19"/>
  <c r="N236" i="19"/>
  <c r="V430" i="19"/>
  <c r="U430" i="19"/>
  <c r="T430" i="19"/>
  <c r="S430" i="19"/>
  <c r="R430" i="19"/>
  <c r="N430" i="19"/>
  <c r="M430" i="19"/>
  <c r="L430" i="19"/>
  <c r="K430" i="19"/>
  <c r="J430" i="19"/>
  <c r="I430" i="19"/>
  <c r="H430" i="19"/>
  <c r="G430" i="19"/>
  <c r="F430" i="19"/>
  <c r="E430" i="19"/>
  <c r="D430" i="19"/>
  <c r="C430" i="19"/>
  <c r="B430" i="19"/>
  <c r="M422" i="19"/>
  <c r="M233" i="14" s="1"/>
  <c r="L422" i="19"/>
  <c r="L233" i="14" s="1"/>
  <c r="K422" i="19"/>
  <c r="K233" i="14" s="1"/>
  <c r="J422" i="19"/>
  <c r="J233" i="14" s="1"/>
  <c r="I422" i="19"/>
  <c r="I233" i="14" s="1"/>
  <c r="H422" i="19"/>
  <c r="H233" i="14" s="1"/>
  <c r="G422" i="19"/>
  <c r="G233" i="14" s="1"/>
  <c r="F422" i="19"/>
  <c r="F233" i="14" s="1"/>
  <c r="E422" i="19"/>
  <c r="E233" i="14" s="1"/>
  <c r="D422" i="19"/>
  <c r="D233" i="14" s="1"/>
  <c r="C422" i="19"/>
  <c r="C233" i="14" s="1"/>
  <c r="B422" i="19"/>
  <c r="B233" i="14" s="1"/>
  <c r="O421" i="19"/>
  <c r="N421" i="19"/>
  <c r="W339" i="18"/>
  <c r="Q339" i="18"/>
  <c r="P339" i="18"/>
  <c r="O339" i="18"/>
  <c r="O330" i="18"/>
  <c r="N330" i="18"/>
  <c r="W321" i="18"/>
  <c r="P321" i="18"/>
  <c r="P322" i="18"/>
  <c r="O321" i="18"/>
  <c r="O322" i="18"/>
  <c r="Q321" i="18"/>
  <c r="Q322" i="18"/>
  <c r="W312" i="18"/>
  <c r="Q312" i="18"/>
  <c r="P312" i="18"/>
  <c r="O312" i="18"/>
  <c r="N153" i="14"/>
  <c r="M153" i="14"/>
  <c r="L153" i="14"/>
  <c r="F153" i="14"/>
  <c r="Y111" i="6"/>
  <c r="X111" i="6"/>
  <c r="V111" i="6"/>
  <c r="V153" i="14" s="1"/>
  <c r="U111" i="6"/>
  <c r="U153" i="14" s="1"/>
  <c r="T111" i="6"/>
  <c r="T153" i="14" s="1"/>
  <c r="S111" i="6"/>
  <c r="S153" i="14" s="1"/>
  <c r="R111" i="6"/>
  <c r="R153" i="14" s="1"/>
  <c r="N111" i="6"/>
  <c r="M111" i="6"/>
  <c r="L111" i="6"/>
  <c r="K111" i="6"/>
  <c r="K153" i="14" s="1"/>
  <c r="J111" i="6"/>
  <c r="J153" i="14" s="1"/>
  <c r="I111" i="6"/>
  <c r="I153" i="14" s="1"/>
  <c r="H111" i="6"/>
  <c r="H153" i="14" s="1"/>
  <c r="G111" i="6"/>
  <c r="G153" i="14" s="1"/>
  <c r="F111" i="6"/>
  <c r="E111" i="6"/>
  <c r="E153" i="14" s="1"/>
  <c r="D111" i="6"/>
  <c r="D153" i="14" s="1"/>
  <c r="C111" i="6"/>
  <c r="C153" i="14" s="1"/>
  <c r="B111" i="6"/>
  <c r="B153" i="14" s="1"/>
  <c r="W107" i="6"/>
  <c r="Q107" i="6"/>
  <c r="O107" i="6"/>
  <c r="W312" i="19"/>
  <c r="P312" i="19"/>
  <c r="Q312" i="19"/>
  <c r="O312" i="19"/>
  <c r="Q261" i="19"/>
  <c r="P261" i="19"/>
  <c r="O261" i="19"/>
  <c r="W227" i="19"/>
  <c r="P227" i="19"/>
  <c r="Q227" i="19"/>
  <c r="O227" i="19"/>
  <c r="R276" i="14" l="1"/>
  <c r="Q276" i="14"/>
  <c r="P276" i="14"/>
  <c r="O237" i="19"/>
  <c r="O276" i="14" s="1"/>
  <c r="N237" i="19"/>
  <c r="N276" i="14" s="1"/>
  <c r="Q430" i="19"/>
  <c r="R233" i="14"/>
  <c r="P233" i="14"/>
  <c r="Q233" i="14"/>
  <c r="W430" i="19"/>
  <c r="X430" i="19"/>
  <c r="O422" i="19"/>
  <c r="O233" i="14" s="1"/>
  <c r="N422" i="19"/>
  <c r="N233" i="14" s="1"/>
  <c r="O430" i="19"/>
  <c r="P430" i="19"/>
  <c r="W111" i="6"/>
  <c r="W153" i="14" s="1"/>
  <c r="Z111" i="6"/>
  <c r="Q111" i="6"/>
  <c r="Q153" i="14" s="1"/>
  <c r="O111" i="6"/>
  <c r="O153" i="14" s="1"/>
  <c r="P111" i="6"/>
  <c r="P153" i="14" s="1"/>
  <c r="V414" i="19"/>
  <c r="V5" i="14" s="1"/>
  <c r="U414" i="19"/>
  <c r="U5" i="14" s="1"/>
  <c r="T414" i="19"/>
  <c r="T5" i="14" s="1"/>
  <c r="S414" i="19"/>
  <c r="S5" i="14" s="1"/>
  <c r="R414" i="19"/>
  <c r="R5" i="14" s="1"/>
  <c r="N414" i="19"/>
  <c r="N5" i="14" s="1"/>
  <c r="M414" i="19"/>
  <c r="M5" i="14" s="1"/>
  <c r="L414" i="19"/>
  <c r="L5" i="14" s="1"/>
  <c r="K414" i="19"/>
  <c r="K5" i="14" s="1"/>
  <c r="J414" i="19"/>
  <c r="J5" i="14" s="1"/>
  <c r="I414" i="19"/>
  <c r="I5" i="14" s="1"/>
  <c r="H414" i="19"/>
  <c r="H5" i="14" s="1"/>
  <c r="G414" i="19"/>
  <c r="G5" i="14" s="1"/>
  <c r="F414" i="19"/>
  <c r="F5" i="14" s="1"/>
  <c r="E414" i="19"/>
  <c r="E5" i="14" s="1"/>
  <c r="D414" i="19"/>
  <c r="D5" i="14" s="1"/>
  <c r="C414" i="19"/>
  <c r="C5" i="14" s="1"/>
  <c r="B414" i="19"/>
  <c r="B5" i="14" s="1"/>
  <c r="W414" i="19" l="1"/>
  <c r="W5" i="14" s="1"/>
  <c r="Q414" i="19"/>
  <c r="Q5" i="14" s="1"/>
  <c r="X414" i="19"/>
  <c r="O414" i="19"/>
  <c r="O5" i="14" s="1"/>
  <c r="P414" i="19"/>
  <c r="P5" i="14" s="1"/>
  <c r="M406" i="19" l="1"/>
  <c r="L406" i="19"/>
  <c r="L206" i="14" s="1"/>
  <c r="K406" i="19"/>
  <c r="K206" i="14" s="1"/>
  <c r="J406" i="19"/>
  <c r="J206" i="14" s="1"/>
  <c r="I406" i="19"/>
  <c r="I206" i="14" s="1"/>
  <c r="H406" i="19"/>
  <c r="H206" i="14" s="1"/>
  <c r="G406" i="19"/>
  <c r="G206" i="14" s="1"/>
  <c r="F406" i="19"/>
  <c r="F206" i="14" s="1"/>
  <c r="E406" i="19"/>
  <c r="E206" i="14" s="1"/>
  <c r="D406" i="19"/>
  <c r="D206" i="14" s="1"/>
  <c r="C406" i="19"/>
  <c r="C206" i="14" s="1"/>
  <c r="B406" i="19"/>
  <c r="B206" i="14" s="1"/>
  <c r="O405" i="19"/>
  <c r="N405" i="19"/>
  <c r="V391" i="19"/>
  <c r="V94" i="14" s="1"/>
  <c r="U391" i="19"/>
  <c r="T391" i="19"/>
  <c r="T94" i="14" s="1"/>
  <c r="S391" i="19"/>
  <c r="S94" i="14" s="1"/>
  <c r="R391" i="19"/>
  <c r="R94" i="14" s="1"/>
  <c r="N391" i="19"/>
  <c r="N94" i="14" s="1"/>
  <c r="M391" i="19"/>
  <c r="M94" i="14" s="1"/>
  <c r="L391" i="19"/>
  <c r="L94" i="14" s="1"/>
  <c r="K391" i="19"/>
  <c r="K94" i="14" s="1"/>
  <c r="J391" i="19"/>
  <c r="J94" i="14" s="1"/>
  <c r="I391" i="19"/>
  <c r="I94" i="14" s="1"/>
  <c r="H391" i="19"/>
  <c r="H94" i="14" s="1"/>
  <c r="G391" i="19"/>
  <c r="G94" i="14" s="1"/>
  <c r="F391" i="19"/>
  <c r="F94" i="14" s="1"/>
  <c r="E391" i="19"/>
  <c r="E94" i="14" s="1"/>
  <c r="D391" i="19"/>
  <c r="C391" i="19"/>
  <c r="C94" i="14" s="1"/>
  <c r="B391" i="19"/>
  <c r="V383" i="19"/>
  <c r="V34" i="14" s="1"/>
  <c r="U383" i="19"/>
  <c r="U34" i="14" s="1"/>
  <c r="T383" i="19"/>
  <c r="T34" i="14" s="1"/>
  <c r="S383" i="19"/>
  <c r="S34" i="14" s="1"/>
  <c r="R383" i="19"/>
  <c r="R34" i="14" s="1"/>
  <c r="N383" i="19"/>
  <c r="N34" i="14" s="1"/>
  <c r="M383" i="19"/>
  <c r="M34" i="14" s="1"/>
  <c r="L383" i="19"/>
  <c r="L34" i="14" s="1"/>
  <c r="K383" i="19"/>
  <c r="K34" i="14" s="1"/>
  <c r="J383" i="19"/>
  <c r="I383" i="19"/>
  <c r="I34" i="14" s="1"/>
  <c r="H383" i="19"/>
  <c r="H34" i="14" s="1"/>
  <c r="G383" i="19"/>
  <c r="G34" i="14" s="1"/>
  <c r="F383" i="19"/>
  <c r="F34" i="14" s="1"/>
  <c r="E383" i="19"/>
  <c r="E34" i="14" s="1"/>
  <c r="D383" i="19"/>
  <c r="D34" i="14" s="1"/>
  <c r="C383" i="19"/>
  <c r="C34" i="14" s="1"/>
  <c r="B383" i="19"/>
  <c r="B34" i="14" s="1"/>
  <c r="M375" i="19"/>
  <c r="M274" i="14" s="1"/>
  <c r="L375" i="19"/>
  <c r="L274" i="14" s="1"/>
  <c r="K375" i="19"/>
  <c r="K274" i="14" s="1"/>
  <c r="J375" i="19"/>
  <c r="J274" i="14" s="1"/>
  <c r="I375" i="19"/>
  <c r="I274" i="14" s="1"/>
  <c r="H375" i="19"/>
  <c r="H274" i="14" s="1"/>
  <c r="G375" i="19"/>
  <c r="G274" i="14" s="1"/>
  <c r="F375" i="19"/>
  <c r="F274" i="14" s="1"/>
  <c r="E375" i="19"/>
  <c r="E274" i="14" s="1"/>
  <c r="D375" i="19"/>
  <c r="D274" i="14" s="1"/>
  <c r="C375" i="19"/>
  <c r="C274" i="14" s="1"/>
  <c r="B375" i="19"/>
  <c r="B274" i="14" s="1"/>
  <c r="O374" i="19"/>
  <c r="N374" i="19"/>
  <c r="V368" i="19"/>
  <c r="V119" i="14" s="1"/>
  <c r="U368" i="19"/>
  <c r="T368" i="19"/>
  <c r="T119" i="14" s="1"/>
  <c r="S368" i="19"/>
  <c r="S119" i="14" s="1"/>
  <c r="R368" i="19"/>
  <c r="R119" i="14" s="1"/>
  <c r="N368" i="19"/>
  <c r="N119" i="14" s="1"/>
  <c r="M368" i="19"/>
  <c r="M119" i="14" s="1"/>
  <c r="L368" i="19"/>
  <c r="L119" i="14" s="1"/>
  <c r="K368" i="19"/>
  <c r="K119" i="14" s="1"/>
  <c r="J368" i="19"/>
  <c r="J119" i="14" s="1"/>
  <c r="I368" i="19"/>
  <c r="I119" i="14" s="1"/>
  <c r="H368" i="19"/>
  <c r="H119" i="14" s="1"/>
  <c r="G368" i="19"/>
  <c r="F368" i="19"/>
  <c r="F119" i="14" s="1"/>
  <c r="E368" i="19"/>
  <c r="E119" i="14" s="1"/>
  <c r="D368" i="19"/>
  <c r="D119" i="14" s="1"/>
  <c r="C368" i="19"/>
  <c r="C119" i="14" s="1"/>
  <c r="B368" i="19"/>
  <c r="B119" i="14" s="1"/>
  <c r="W327" i="19"/>
  <c r="Q327" i="19"/>
  <c r="P327" i="19"/>
  <c r="O327" i="19"/>
  <c r="M270" i="19"/>
  <c r="L270" i="19"/>
  <c r="L298" i="14" s="1"/>
  <c r="K270" i="19"/>
  <c r="K298" i="14" s="1"/>
  <c r="J270" i="19"/>
  <c r="J298" i="14" s="1"/>
  <c r="I270" i="19"/>
  <c r="I298" i="14" s="1"/>
  <c r="H270" i="19"/>
  <c r="G270" i="19"/>
  <c r="G298" i="14" s="1"/>
  <c r="F270" i="19"/>
  <c r="F298" i="14" s="1"/>
  <c r="E270" i="19"/>
  <c r="E298" i="14" s="1"/>
  <c r="D270" i="19"/>
  <c r="D298" i="14" s="1"/>
  <c r="C270" i="19"/>
  <c r="C298" i="14" s="1"/>
  <c r="B270" i="19"/>
  <c r="B298" i="14" s="1"/>
  <c r="O269" i="19"/>
  <c r="N269" i="19"/>
  <c r="W186" i="19"/>
  <c r="M359" i="19"/>
  <c r="M236" i="14" s="1"/>
  <c r="L359" i="19"/>
  <c r="L236" i="14" s="1"/>
  <c r="K359" i="19"/>
  <c r="K236" i="14" s="1"/>
  <c r="J359" i="19"/>
  <c r="J236" i="14" s="1"/>
  <c r="I359" i="19"/>
  <c r="I236" i="14" s="1"/>
  <c r="H359" i="19"/>
  <c r="H236" i="14" s="1"/>
  <c r="G359" i="19"/>
  <c r="G236" i="14" s="1"/>
  <c r="F359" i="19"/>
  <c r="F236" i="14" s="1"/>
  <c r="E359" i="19"/>
  <c r="E236" i="14" s="1"/>
  <c r="D359" i="19"/>
  <c r="D236" i="14" s="1"/>
  <c r="C359" i="19"/>
  <c r="C236" i="14" s="1"/>
  <c r="B359" i="19"/>
  <c r="B236" i="14" s="1"/>
  <c r="O358" i="19"/>
  <c r="N358" i="19"/>
  <c r="V352" i="19"/>
  <c r="V51" i="14" s="1"/>
  <c r="U352" i="19"/>
  <c r="U51" i="14" s="1"/>
  <c r="T352" i="19"/>
  <c r="T51" i="14" s="1"/>
  <c r="S352" i="19"/>
  <c r="S51" i="14" s="1"/>
  <c r="R352" i="19"/>
  <c r="R51" i="14" s="1"/>
  <c r="N352" i="19"/>
  <c r="N51" i="14" s="1"/>
  <c r="M352" i="19"/>
  <c r="M51" i="14" s="1"/>
  <c r="L352" i="19"/>
  <c r="L51" i="14" s="1"/>
  <c r="K352" i="19"/>
  <c r="K51" i="14" s="1"/>
  <c r="J352" i="19"/>
  <c r="J51" i="14" s="1"/>
  <c r="I352" i="19"/>
  <c r="I51" i="14" s="1"/>
  <c r="H352" i="19"/>
  <c r="H51" i="14" s="1"/>
  <c r="G352" i="19"/>
  <c r="G51" i="14" s="1"/>
  <c r="F352" i="19"/>
  <c r="F51" i="14" s="1"/>
  <c r="E352" i="19"/>
  <c r="E51" i="14" s="1"/>
  <c r="D352" i="19"/>
  <c r="D51" i="14" s="1"/>
  <c r="C352" i="19"/>
  <c r="C51" i="14" s="1"/>
  <c r="B352" i="19"/>
  <c r="B51" i="14" s="1"/>
  <c r="V343" i="19"/>
  <c r="V9" i="14" s="1"/>
  <c r="U343" i="19"/>
  <c r="U9" i="14" s="1"/>
  <c r="T343" i="19"/>
  <c r="T9" i="14" s="1"/>
  <c r="S343" i="19"/>
  <c r="S9" i="14" s="1"/>
  <c r="R343" i="19"/>
  <c r="R9" i="14" s="1"/>
  <c r="N343" i="19"/>
  <c r="N9" i="14" s="1"/>
  <c r="M343" i="19"/>
  <c r="M9" i="14" s="1"/>
  <c r="L343" i="19"/>
  <c r="L9" i="14" s="1"/>
  <c r="K343" i="19"/>
  <c r="K9" i="14" s="1"/>
  <c r="J343" i="19"/>
  <c r="J9" i="14" s="1"/>
  <c r="I343" i="19"/>
  <c r="I9" i="14" s="1"/>
  <c r="H343" i="19"/>
  <c r="H9" i="14" s="1"/>
  <c r="G343" i="19"/>
  <c r="G9" i="14" s="1"/>
  <c r="F343" i="19"/>
  <c r="F9" i="14" s="1"/>
  <c r="E343" i="19"/>
  <c r="E9" i="14" s="1"/>
  <c r="D343" i="19"/>
  <c r="D9" i="14" s="1"/>
  <c r="C343" i="19"/>
  <c r="C9" i="14" s="1"/>
  <c r="B343" i="19"/>
  <c r="B9" i="14" s="1"/>
  <c r="N252" i="19"/>
  <c r="O252" i="19"/>
  <c r="P245" i="19"/>
  <c r="O245" i="19"/>
  <c r="W104" i="19"/>
  <c r="P87" i="6"/>
  <c r="W58" i="6"/>
  <c r="O33" i="19"/>
  <c r="W322" i="18"/>
  <c r="Q218" i="19"/>
  <c r="P218" i="19"/>
  <c r="O218" i="19"/>
  <c r="P169" i="19"/>
  <c r="O169" i="19"/>
  <c r="O58" i="6"/>
  <c r="F334" i="18"/>
  <c r="F243" i="14" s="1"/>
  <c r="O176" i="19"/>
  <c r="N176" i="19"/>
  <c r="W340" i="18"/>
  <c r="P340" i="18"/>
  <c r="Q340" i="18"/>
  <c r="O340" i="18"/>
  <c r="O331" i="18"/>
  <c r="N331" i="18"/>
  <c r="W313" i="18"/>
  <c r="Q58" i="6"/>
  <c r="P58" i="6"/>
  <c r="Q87" i="6"/>
  <c r="O87" i="6"/>
  <c r="W87" i="6"/>
  <c r="O193" i="19"/>
  <c r="N193" i="19"/>
  <c r="W169" i="19"/>
  <c r="Q169" i="19"/>
  <c r="W137" i="19"/>
  <c r="Q137" i="19"/>
  <c r="P137" i="19"/>
  <c r="O137" i="19"/>
  <c r="Q104" i="19"/>
  <c r="P104" i="19"/>
  <c r="O104" i="19"/>
  <c r="O32" i="19"/>
  <c r="N33" i="19"/>
  <c r="N32" i="19"/>
  <c r="Q24" i="19"/>
  <c r="P24" i="19"/>
  <c r="O24" i="19"/>
  <c r="W24" i="19"/>
  <c r="Q313" i="18"/>
  <c r="P313" i="18"/>
  <c r="O313" i="18"/>
  <c r="O366" i="18"/>
  <c r="N366" i="18"/>
  <c r="W358" i="18"/>
  <c r="M335" i="19"/>
  <c r="M231" i="14" s="1"/>
  <c r="L335" i="19"/>
  <c r="L231" i="14" s="1"/>
  <c r="K335" i="19"/>
  <c r="K231" i="14" s="1"/>
  <c r="J335" i="19"/>
  <c r="J231" i="14" s="1"/>
  <c r="I335" i="19"/>
  <c r="I231" i="14" s="1"/>
  <c r="H335" i="19"/>
  <c r="H231" i="14" s="1"/>
  <c r="G335" i="19"/>
  <c r="G231" i="14" s="1"/>
  <c r="F335" i="19"/>
  <c r="F231" i="14" s="1"/>
  <c r="E335" i="19"/>
  <c r="E231" i="14" s="1"/>
  <c r="D335" i="19"/>
  <c r="D231" i="14" s="1"/>
  <c r="C335" i="19"/>
  <c r="C231" i="14" s="1"/>
  <c r="B335" i="19"/>
  <c r="B231" i="14" s="1"/>
  <c r="O334" i="19"/>
  <c r="N334" i="19"/>
  <c r="V328" i="19"/>
  <c r="U328" i="19"/>
  <c r="U43" i="14" s="1"/>
  <c r="T328" i="19"/>
  <c r="T43" i="14" s="1"/>
  <c r="S328" i="19"/>
  <c r="S43" i="14" s="1"/>
  <c r="R328" i="19"/>
  <c r="R43" i="14" s="1"/>
  <c r="N328" i="19"/>
  <c r="N43" i="14" s="1"/>
  <c r="M328" i="19"/>
  <c r="M43" i="14" s="1"/>
  <c r="L328" i="19"/>
  <c r="L43" i="14" s="1"/>
  <c r="K328" i="19"/>
  <c r="K43" i="14" s="1"/>
  <c r="J328" i="19"/>
  <c r="J43" i="14" s="1"/>
  <c r="I328" i="19"/>
  <c r="I43" i="14" s="1"/>
  <c r="H328" i="19"/>
  <c r="H43" i="14" s="1"/>
  <c r="G328" i="19"/>
  <c r="G43" i="14" s="1"/>
  <c r="F328" i="19"/>
  <c r="F43" i="14" s="1"/>
  <c r="E328" i="19"/>
  <c r="E43" i="14" s="1"/>
  <c r="D328" i="19"/>
  <c r="C328" i="19"/>
  <c r="C43" i="14" s="1"/>
  <c r="B328" i="19"/>
  <c r="B43" i="14" s="1"/>
  <c r="M320" i="19"/>
  <c r="M264" i="14" s="1"/>
  <c r="L320" i="19"/>
  <c r="L264" i="14" s="1"/>
  <c r="K320" i="19"/>
  <c r="J320" i="19"/>
  <c r="J264" i="14" s="1"/>
  <c r="I320" i="19"/>
  <c r="I264" i="14" s="1"/>
  <c r="H320" i="19"/>
  <c r="H264" i="14" s="1"/>
  <c r="G320" i="19"/>
  <c r="G264" i="14" s="1"/>
  <c r="F320" i="19"/>
  <c r="F264" i="14" s="1"/>
  <c r="E320" i="19"/>
  <c r="E264" i="14" s="1"/>
  <c r="D320" i="19"/>
  <c r="D264" i="14" s="1"/>
  <c r="C320" i="19"/>
  <c r="C264" i="14" s="1"/>
  <c r="B320" i="19"/>
  <c r="B264" i="14" s="1"/>
  <c r="O319" i="19"/>
  <c r="N319" i="19"/>
  <c r="V313" i="19"/>
  <c r="V101" i="14" s="1"/>
  <c r="U313" i="19"/>
  <c r="U101" i="14" s="1"/>
  <c r="T313" i="19"/>
  <c r="T101" i="14" s="1"/>
  <c r="S313" i="19"/>
  <c r="S101" i="14" s="1"/>
  <c r="R313" i="19"/>
  <c r="R101" i="14" s="1"/>
  <c r="N313" i="19"/>
  <c r="N101" i="14" s="1"/>
  <c r="M313" i="19"/>
  <c r="M101" i="14" s="1"/>
  <c r="L313" i="19"/>
  <c r="L101" i="14" s="1"/>
  <c r="K313" i="19"/>
  <c r="K101" i="14" s="1"/>
  <c r="J313" i="19"/>
  <c r="J101" i="14" s="1"/>
  <c r="I313" i="19"/>
  <c r="I101" i="14" s="1"/>
  <c r="H313" i="19"/>
  <c r="H101" i="14" s="1"/>
  <c r="G313" i="19"/>
  <c r="G101" i="14" s="1"/>
  <c r="F313" i="19"/>
  <c r="F101" i="14" s="1"/>
  <c r="E313" i="19"/>
  <c r="E101" i="14" s="1"/>
  <c r="D313" i="19"/>
  <c r="D101" i="14" s="1"/>
  <c r="C313" i="19"/>
  <c r="C101" i="14" s="1"/>
  <c r="B313" i="19"/>
  <c r="B101" i="14" s="1"/>
  <c r="M304" i="19"/>
  <c r="M228" i="14" s="1"/>
  <c r="L304" i="19"/>
  <c r="L228" i="14" s="1"/>
  <c r="K304" i="19"/>
  <c r="K228" i="14" s="1"/>
  <c r="J304" i="19"/>
  <c r="J228" i="14" s="1"/>
  <c r="I304" i="19"/>
  <c r="I228" i="14" s="1"/>
  <c r="H304" i="19"/>
  <c r="H228" i="14" s="1"/>
  <c r="G304" i="19"/>
  <c r="G228" i="14" s="1"/>
  <c r="F304" i="19"/>
  <c r="F228" i="14" s="1"/>
  <c r="E304" i="19"/>
  <c r="E228" i="14" s="1"/>
  <c r="D304" i="19"/>
  <c r="D228" i="14" s="1"/>
  <c r="C304" i="19"/>
  <c r="C228" i="14" s="1"/>
  <c r="B304" i="19"/>
  <c r="B228" i="14" s="1"/>
  <c r="O303" i="19"/>
  <c r="N303" i="19"/>
  <c r="V297" i="19"/>
  <c r="V35" i="14" s="1"/>
  <c r="U297" i="19"/>
  <c r="U35" i="14" s="1"/>
  <c r="T297" i="19"/>
  <c r="T35" i="14" s="1"/>
  <c r="S297" i="19"/>
  <c r="S35" i="14" s="1"/>
  <c r="R297" i="19"/>
  <c r="R35" i="14" s="1"/>
  <c r="N297" i="19"/>
  <c r="N35" i="14" s="1"/>
  <c r="M297" i="19"/>
  <c r="M35" i="14" s="1"/>
  <c r="L297" i="19"/>
  <c r="L35" i="14" s="1"/>
  <c r="K297" i="19"/>
  <c r="K35" i="14" s="1"/>
  <c r="J297" i="19"/>
  <c r="J35" i="14" s="1"/>
  <c r="I297" i="19"/>
  <c r="I35" i="14" s="1"/>
  <c r="H297" i="19"/>
  <c r="H35" i="14" s="1"/>
  <c r="G297" i="19"/>
  <c r="G35" i="14" s="1"/>
  <c r="F297" i="19"/>
  <c r="F35" i="14" s="1"/>
  <c r="E297" i="19"/>
  <c r="E35" i="14" s="1"/>
  <c r="D297" i="19"/>
  <c r="D35" i="14" s="1"/>
  <c r="C297" i="19"/>
  <c r="C35" i="14" s="1"/>
  <c r="B297" i="19"/>
  <c r="B35" i="14" s="1"/>
  <c r="V281" i="19"/>
  <c r="V95" i="14" s="1"/>
  <c r="U281" i="19"/>
  <c r="U95" i="14" s="1"/>
  <c r="T281" i="19"/>
  <c r="T95" i="14" s="1"/>
  <c r="S281" i="19"/>
  <c r="S95" i="14" s="1"/>
  <c r="R281" i="19"/>
  <c r="R95" i="14" s="1"/>
  <c r="N281" i="19"/>
  <c r="N95" i="14" s="1"/>
  <c r="M281" i="19"/>
  <c r="M95" i="14" s="1"/>
  <c r="L281" i="19"/>
  <c r="L95" i="14" s="1"/>
  <c r="K281" i="19"/>
  <c r="K95" i="14" s="1"/>
  <c r="J281" i="19"/>
  <c r="J95" i="14" s="1"/>
  <c r="I281" i="19"/>
  <c r="I95" i="14" s="1"/>
  <c r="H281" i="19"/>
  <c r="H95" i="14" s="1"/>
  <c r="G281" i="19"/>
  <c r="G95" i="14" s="1"/>
  <c r="F281" i="19"/>
  <c r="F95" i="14" s="1"/>
  <c r="E281" i="19"/>
  <c r="E95" i="14" s="1"/>
  <c r="D281" i="19"/>
  <c r="C281" i="19"/>
  <c r="C95" i="14" s="1"/>
  <c r="B281" i="19"/>
  <c r="B95" i="14" s="1"/>
  <c r="X278" i="19"/>
  <c r="V262" i="19"/>
  <c r="V168" i="14" s="1"/>
  <c r="U262" i="19"/>
  <c r="U168" i="14" s="1"/>
  <c r="T262" i="19"/>
  <c r="T168" i="14" s="1"/>
  <c r="S262" i="19"/>
  <c r="S168" i="14" s="1"/>
  <c r="R262" i="19"/>
  <c r="R168" i="14" s="1"/>
  <c r="N262" i="19"/>
  <c r="N168" i="14" s="1"/>
  <c r="M262" i="19"/>
  <c r="M168" i="14" s="1"/>
  <c r="L262" i="19"/>
  <c r="L168" i="14" s="1"/>
  <c r="K262" i="19"/>
  <c r="K168" i="14" s="1"/>
  <c r="J262" i="19"/>
  <c r="J168" i="14" s="1"/>
  <c r="I262" i="19"/>
  <c r="I168" i="14" s="1"/>
  <c r="H262" i="19"/>
  <c r="H168" i="14" s="1"/>
  <c r="G262" i="19"/>
  <c r="G168" i="14" s="1"/>
  <c r="F262" i="19"/>
  <c r="F168" i="14" s="1"/>
  <c r="E262" i="19"/>
  <c r="E168" i="14" s="1"/>
  <c r="D262" i="19"/>
  <c r="D168" i="14" s="1"/>
  <c r="C262" i="19"/>
  <c r="C168" i="14" s="1"/>
  <c r="B262" i="19"/>
  <c r="B168" i="14" s="1"/>
  <c r="X259" i="19"/>
  <c r="M253" i="19"/>
  <c r="L253" i="19"/>
  <c r="K253" i="19"/>
  <c r="J253" i="19"/>
  <c r="I253" i="19"/>
  <c r="H253" i="19"/>
  <c r="G253" i="19"/>
  <c r="F253" i="19"/>
  <c r="E253" i="19"/>
  <c r="D253" i="19"/>
  <c r="C253" i="19"/>
  <c r="B253" i="19"/>
  <c r="V246" i="19"/>
  <c r="V120" i="14" s="1"/>
  <c r="U246" i="19"/>
  <c r="U120" i="14" s="1"/>
  <c r="T246" i="19"/>
  <c r="T120" i="14" s="1"/>
  <c r="S246" i="19"/>
  <c r="S120" i="14" s="1"/>
  <c r="R246" i="19"/>
  <c r="R120" i="14" s="1"/>
  <c r="N246" i="19"/>
  <c r="M246" i="19"/>
  <c r="M120" i="14" s="1"/>
  <c r="L246" i="19"/>
  <c r="L120" i="14" s="1"/>
  <c r="K246" i="19"/>
  <c r="K120" i="14" s="1"/>
  <c r="J246" i="19"/>
  <c r="J120" i="14" s="1"/>
  <c r="I246" i="19"/>
  <c r="I120" i="14" s="1"/>
  <c r="H246" i="19"/>
  <c r="H120" i="14" s="1"/>
  <c r="G246" i="19"/>
  <c r="G120" i="14" s="1"/>
  <c r="F246" i="19"/>
  <c r="F120" i="14" s="1"/>
  <c r="E246" i="19"/>
  <c r="E120" i="14" s="1"/>
  <c r="D246" i="19"/>
  <c r="D120" i="14" s="1"/>
  <c r="C246" i="19"/>
  <c r="C120" i="14" s="1"/>
  <c r="B246" i="19"/>
  <c r="B120" i="14" s="1"/>
  <c r="U36" i="14"/>
  <c r="Y101" i="6"/>
  <c r="X101" i="6"/>
  <c r="V101" i="6"/>
  <c r="U101" i="6"/>
  <c r="T101" i="6"/>
  <c r="T36" i="14" s="1"/>
  <c r="S101" i="6"/>
  <c r="S36" i="14" s="1"/>
  <c r="R101" i="6"/>
  <c r="R36" i="14" s="1"/>
  <c r="N101" i="6"/>
  <c r="N36" i="14" s="1"/>
  <c r="M101" i="6"/>
  <c r="M36" i="14"/>
  <c r="L101" i="6"/>
  <c r="L36" i="14" s="1"/>
  <c r="K101" i="6"/>
  <c r="K36" i="14"/>
  <c r="J101" i="6"/>
  <c r="J36" i="14" s="1"/>
  <c r="I101" i="6"/>
  <c r="I36" i="14" s="1"/>
  <c r="H101" i="6"/>
  <c r="H36" i="14" s="1"/>
  <c r="G101" i="6"/>
  <c r="G36" i="14" s="1"/>
  <c r="F101" i="6"/>
  <c r="F36" i="14" s="1"/>
  <c r="E101" i="6"/>
  <c r="E36" i="14" s="1"/>
  <c r="D101" i="6"/>
  <c r="D36" i="14" s="1"/>
  <c r="C101" i="6"/>
  <c r="C36" i="14" s="1"/>
  <c r="B101" i="6"/>
  <c r="W97" i="6"/>
  <c r="Q97" i="6"/>
  <c r="O97" i="6"/>
  <c r="V229" i="19"/>
  <c r="U229" i="19"/>
  <c r="U124" i="14" s="1"/>
  <c r="T229" i="19"/>
  <c r="T124" i="14" s="1"/>
  <c r="S229" i="19"/>
  <c r="S124" i="14" s="1"/>
  <c r="R229" i="19"/>
  <c r="R124" i="14" s="1"/>
  <c r="N229" i="19"/>
  <c r="N124" i="14" s="1"/>
  <c r="M229" i="19"/>
  <c r="M124" i="14" s="1"/>
  <c r="L229" i="19"/>
  <c r="L124" i="14" s="1"/>
  <c r="K229" i="19"/>
  <c r="K124" i="14" s="1"/>
  <c r="J229" i="19"/>
  <c r="J124" i="14" s="1"/>
  <c r="I229" i="19"/>
  <c r="I124" i="14" s="1"/>
  <c r="H229" i="19"/>
  <c r="H124" i="14" s="1"/>
  <c r="G229" i="19"/>
  <c r="G124" i="14" s="1"/>
  <c r="F229" i="19"/>
  <c r="F124" i="14" s="1"/>
  <c r="E229" i="19"/>
  <c r="E124" i="14" s="1"/>
  <c r="D229" i="19"/>
  <c r="D124" i="14" s="1"/>
  <c r="C229" i="19"/>
  <c r="C124" i="14" s="1"/>
  <c r="B229" i="19"/>
  <c r="X226" i="19"/>
  <c r="X350" i="18"/>
  <c r="W350" i="18"/>
  <c r="X323" i="18"/>
  <c r="Q323" i="18"/>
  <c r="P323" i="18"/>
  <c r="O323" i="18"/>
  <c r="X25" i="19"/>
  <c r="W25" i="19"/>
  <c r="X341" i="18"/>
  <c r="W341" i="18"/>
  <c r="V220" i="19"/>
  <c r="V15" i="14" s="1"/>
  <c r="U220" i="19"/>
  <c r="T220" i="19"/>
  <c r="T15" i="14" s="1"/>
  <c r="S220" i="19"/>
  <c r="S15" i="14" s="1"/>
  <c r="R220" i="19"/>
  <c r="R15" i="14" s="1"/>
  <c r="N220" i="19"/>
  <c r="N15" i="14" s="1"/>
  <c r="M220" i="19"/>
  <c r="M15" i="14" s="1"/>
  <c r="L220" i="19"/>
  <c r="L15" i="14" s="1"/>
  <c r="K220" i="19"/>
  <c r="K15" i="14" s="1"/>
  <c r="J220" i="19"/>
  <c r="J15" i="14" s="1"/>
  <c r="I220" i="19"/>
  <c r="I15" i="14" s="1"/>
  <c r="H220" i="19"/>
  <c r="H15" i="14" s="1"/>
  <c r="G220" i="19"/>
  <c r="F220" i="19"/>
  <c r="F15" i="14" s="1"/>
  <c r="E220" i="19"/>
  <c r="E15" i="14" s="1"/>
  <c r="D220" i="19"/>
  <c r="D15" i="14" s="1"/>
  <c r="C220" i="19"/>
  <c r="C15" i="14" s="1"/>
  <c r="B220" i="19"/>
  <c r="X217" i="19"/>
  <c r="X359" i="18"/>
  <c r="W359" i="18"/>
  <c r="O359" i="18"/>
  <c r="X105" i="19"/>
  <c r="W105" i="19"/>
  <c r="Q105" i="19"/>
  <c r="P105" i="19"/>
  <c r="O105" i="19"/>
  <c r="W89" i="19"/>
  <c r="O170" i="19"/>
  <c r="P57" i="6"/>
  <c r="X138" i="19"/>
  <c r="W138" i="19"/>
  <c r="O31" i="19"/>
  <c r="N31" i="19"/>
  <c r="W323" i="18"/>
  <c r="Y90" i="6"/>
  <c r="X90" i="6"/>
  <c r="V90" i="6"/>
  <c r="V115" i="14" s="1"/>
  <c r="U90" i="6"/>
  <c r="U115" i="14" s="1"/>
  <c r="T90" i="6"/>
  <c r="T115" i="14" s="1"/>
  <c r="S90" i="6"/>
  <c r="S115" i="14" s="1"/>
  <c r="R90" i="6"/>
  <c r="R115" i="14" s="1"/>
  <c r="N90" i="6"/>
  <c r="N115" i="14" s="1"/>
  <c r="M90" i="6"/>
  <c r="M115" i="14" s="1"/>
  <c r="L90" i="6"/>
  <c r="L115" i="14" s="1"/>
  <c r="K90" i="6"/>
  <c r="K115" i="14" s="1"/>
  <c r="J90" i="6"/>
  <c r="J115" i="14" s="1"/>
  <c r="I90" i="6"/>
  <c r="I115" i="14" s="1"/>
  <c r="H90" i="6"/>
  <c r="H115" i="14" s="1"/>
  <c r="G90" i="6"/>
  <c r="G115" i="14" s="1"/>
  <c r="F90" i="6"/>
  <c r="F115" i="14" s="1"/>
  <c r="E90" i="6"/>
  <c r="E115" i="14" s="1"/>
  <c r="D90" i="6"/>
  <c r="D115" i="14" s="1"/>
  <c r="C90" i="6"/>
  <c r="C115" i="14" s="1"/>
  <c r="B90" i="6"/>
  <c r="W86" i="6"/>
  <c r="Q86" i="6"/>
  <c r="O86" i="6"/>
  <c r="P86" i="6"/>
  <c r="O64" i="19"/>
  <c r="O65" i="19"/>
  <c r="N64" i="19"/>
  <c r="N65" i="19"/>
  <c r="M369" i="18"/>
  <c r="L369" i="18"/>
  <c r="K369" i="18"/>
  <c r="J369" i="18"/>
  <c r="I369" i="18"/>
  <c r="H369" i="18"/>
  <c r="O369" i="18" s="1"/>
  <c r="G369" i="18"/>
  <c r="F369" i="18"/>
  <c r="E369" i="18"/>
  <c r="D369" i="18"/>
  <c r="C369" i="18"/>
  <c r="B369" i="18"/>
  <c r="O367" i="18"/>
  <c r="N367" i="18"/>
  <c r="O387" i="18"/>
  <c r="N387" i="18"/>
  <c r="Q350" i="18"/>
  <c r="P350" i="18"/>
  <c r="O350" i="18"/>
  <c r="Q341" i="18"/>
  <c r="P341" i="18"/>
  <c r="O341" i="18"/>
  <c r="W314" i="18"/>
  <c r="W315" i="18"/>
  <c r="Q314" i="18"/>
  <c r="P314" i="18"/>
  <c r="O314" i="18"/>
  <c r="P67" i="6"/>
  <c r="W207" i="18"/>
  <c r="O80" i="19"/>
  <c r="N80" i="19"/>
  <c r="N369" i="18"/>
  <c r="O15" i="19"/>
  <c r="N15" i="19"/>
  <c r="N194" i="19"/>
  <c r="Q25" i="19"/>
  <c r="P25" i="19"/>
  <c r="O25" i="19"/>
  <c r="Q89" i="19"/>
  <c r="P89" i="19"/>
  <c r="O89" i="19"/>
  <c r="W57" i="6"/>
  <c r="Q57" i="6"/>
  <c r="O57" i="6"/>
  <c r="O67" i="6"/>
  <c r="Q67" i="6"/>
  <c r="W67" i="6"/>
  <c r="Q334" i="18"/>
  <c r="O332" i="18"/>
  <c r="N332" i="18"/>
  <c r="O305" i="18"/>
  <c r="N305" i="18"/>
  <c r="P223" i="14"/>
  <c r="M211" i="19"/>
  <c r="L211" i="19"/>
  <c r="L223" i="14" s="1"/>
  <c r="K211" i="19"/>
  <c r="K223" i="14" s="1"/>
  <c r="J211" i="19"/>
  <c r="J223" i="14" s="1"/>
  <c r="I211" i="19"/>
  <c r="I223" i="14" s="1"/>
  <c r="H211" i="19"/>
  <c r="G211" i="19"/>
  <c r="G223" i="14" s="1"/>
  <c r="F211" i="19"/>
  <c r="F223" i="14" s="1"/>
  <c r="E211" i="19"/>
  <c r="E223" i="14" s="1"/>
  <c r="D211" i="19"/>
  <c r="D223" i="14" s="1"/>
  <c r="C211" i="19"/>
  <c r="C223" i="14" s="1"/>
  <c r="B211" i="19"/>
  <c r="B223" i="14" s="1"/>
  <c r="O210" i="19"/>
  <c r="N210" i="19"/>
  <c r="V204" i="19"/>
  <c r="U204" i="19"/>
  <c r="T204" i="19"/>
  <c r="S204" i="19"/>
  <c r="R204" i="19"/>
  <c r="N204" i="19"/>
  <c r="M204" i="19"/>
  <c r="L204" i="19"/>
  <c r="K204" i="19"/>
  <c r="J204" i="19"/>
  <c r="I204" i="19"/>
  <c r="H204" i="19"/>
  <c r="G204" i="19"/>
  <c r="F204" i="19"/>
  <c r="E204" i="19"/>
  <c r="D204" i="19"/>
  <c r="C204" i="19"/>
  <c r="B204" i="19"/>
  <c r="M195" i="19"/>
  <c r="M209" i="14" s="1"/>
  <c r="L195" i="19"/>
  <c r="L209" i="14" s="1"/>
  <c r="K195" i="19"/>
  <c r="K209" i="14" s="1"/>
  <c r="J195" i="19"/>
  <c r="J209" i="14" s="1"/>
  <c r="I195" i="19"/>
  <c r="I209" i="14" s="1"/>
  <c r="H195" i="19"/>
  <c r="H209" i="14" s="1"/>
  <c r="G195" i="19"/>
  <c r="G209" i="14" s="1"/>
  <c r="F195" i="19"/>
  <c r="F209" i="14" s="1"/>
  <c r="E195" i="19"/>
  <c r="E209" i="14" s="1"/>
  <c r="D195" i="19"/>
  <c r="D209" i="14" s="1"/>
  <c r="C195" i="19"/>
  <c r="C209" i="14" s="1"/>
  <c r="B195" i="19"/>
  <c r="B209" i="14" s="1"/>
  <c r="O194" i="19"/>
  <c r="V188" i="19"/>
  <c r="V8" i="14" s="1"/>
  <c r="U188" i="19"/>
  <c r="U8" i="14" s="1"/>
  <c r="T188" i="19"/>
  <c r="T8" i="14" s="1"/>
  <c r="S188" i="19"/>
  <c r="S8" i="14" s="1"/>
  <c r="R188" i="19"/>
  <c r="R8" i="14" s="1"/>
  <c r="N188" i="19"/>
  <c r="N8" i="14" s="1"/>
  <c r="M188" i="19"/>
  <c r="M8" i="14" s="1"/>
  <c r="L188" i="19"/>
  <c r="L8" i="14" s="1"/>
  <c r="K188" i="19"/>
  <c r="K8" i="14" s="1"/>
  <c r="J188" i="19"/>
  <c r="J8" i="14" s="1"/>
  <c r="I188" i="19"/>
  <c r="I8" i="14" s="1"/>
  <c r="H188" i="19"/>
  <c r="H8" i="14" s="1"/>
  <c r="G188" i="19"/>
  <c r="G8" i="14" s="1"/>
  <c r="F188" i="19"/>
  <c r="F8" i="14" s="1"/>
  <c r="E188" i="19"/>
  <c r="E8" i="14" s="1"/>
  <c r="D188" i="19"/>
  <c r="C188" i="19"/>
  <c r="C8" i="14" s="1"/>
  <c r="B188" i="19"/>
  <c r="B8" i="14" s="1"/>
  <c r="X185" i="19"/>
  <c r="O177" i="19"/>
  <c r="N177" i="19"/>
  <c r="W170" i="19"/>
  <c r="M178" i="19"/>
  <c r="M281" i="14" s="1"/>
  <c r="L178" i="19"/>
  <c r="L281" i="14" s="1"/>
  <c r="K178" i="19"/>
  <c r="K281" i="14" s="1"/>
  <c r="J178" i="19"/>
  <c r="J281" i="14" s="1"/>
  <c r="I178" i="19"/>
  <c r="I281" i="14" s="1"/>
  <c r="H178" i="19"/>
  <c r="G178" i="19"/>
  <c r="G281" i="14" s="1"/>
  <c r="F178" i="19"/>
  <c r="F281" i="14" s="1"/>
  <c r="E178" i="19"/>
  <c r="E281" i="14" s="1"/>
  <c r="D178" i="19"/>
  <c r="D281" i="14" s="1"/>
  <c r="C178" i="19"/>
  <c r="C281" i="14" s="1"/>
  <c r="B178" i="19"/>
  <c r="B281" i="14" s="1"/>
  <c r="V171" i="19"/>
  <c r="V133" i="14" s="1"/>
  <c r="U171" i="19"/>
  <c r="T171" i="19"/>
  <c r="T133" i="14" s="1"/>
  <c r="S171" i="19"/>
  <c r="S133" i="14" s="1"/>
  <c r="R171" i="19"/>
  <c r="R133" i="14" s="1"/>
  <c r="N171" i="19"/>
  <c r="N133" i="14" s="1"/>
  <c r="M171" i="19"/>
  <c r="M133" i="14" s="1"/>
  <c r="L171" i="19"/>
  <c r="L133" i="14" s="1"/>
  <c r="K171" i="19"/>
  <c r="K133" i="14" s="1"/>
  <c r="J171" i="19"/>
  <c r="J133" i="14" s="1"/>
  <c r="I171" i="19"/>
  <c r="I133" i="14" s="1"/>
  <c r="H171" i="19"/>
  <c r="H133" i="14" s="1"/>
  <c r="G171" i="19"/>
  <c r="F171" i="19"/>
  <c r="F133" i="14" s="1"/>
  <c r="E171" i="19"/>
  <c r="E133" i="14" s="1"/>
  <c r="D171" i="19"/>
  <c r="D133" i="14" s="1"/>
  <c r="C171" i="19"/>
  <c r="C133" i="14" s="1"/>
  <c r="B171" i="19"/>
  <c r="B133" i="14" s="1"/>
  <c r="Q170" i="19"/>
  <c r="P170" i="19"/>
  <c r="X168" i="19"/>
  <c r="M162" i="19"/>
  <c r="L162" i="19"/>
  <c r="K162" i="19"/>
  <c r="J162" i="19"/>
  <c r="I162" i="19"/>
  <c r="H162" i="19"/>
  <c r="G162" i="19"/>
  <c r="F162" i="19"/>
  <c r="E162" i="19"/>
  <c r="D162" i="19"/>
  <c r="C162" i="19"/>
  <c r="B162" i="19"/>
  <c r="V155" i="19"/>
  <c r="V110" i="14" s="1"/>
  <c r="U155" i="19"/>
  <c r="U110" i="14" s="1"/>
  <c r="T155" i="19"/>
  <c r="T110" i="14" s="1"/>
  <c r="S155" i="19"/>
  <c r="S110" i="14" s="1"/>
  <c r="R155" i="19"/>
  <c r="R110" i="14" s="1"/>
  <c r="N155" i="19"/>
  <c r="N110" i="14" s="1"/>
  <c r="M155" i="19"/>
  <c r="M110" i="14" s="1"/>
  <c r="L155" i="19"/>
  <c r="L110" i="14" s="1"/>
  <c r="K155" i="19"/>
  <c r="K110" i="14" s="1"/>
  <c r="J155" i="19"/>
  <c r="J110" i="14" s="1"/>
  <c r="I155" i="19"/>
  <c r="I110" i="14" s="1"/>
  <c r="H155" i="19"/>
  <c r="H110" i="14" s="1"/>
  <c r="G155" i="19"/>
  <c r="G110" i="14" s="1"/>
  <c r="F155" i="19"/>
  <c r="F110" i="14" s="1"/>
  <c r="E155" i="19"/>
  <c r="E110" i="14" s="1"/>
  <c r="D155" i="19"/>
  <c r="C155" i="19"/>
  <c r="C110" i="14" s="1"/>
  <c r="B155" i="19"/>
  <c r="B110" i="14" s="1"/>
  <c r="Q154" i="19"/>
  <c r="P154" i="19"/>
  <c r="O154" i="19"/>
  <c r="X152" i="19"/>
  <c r="Q138" i="19"/>
  <c r="P138" i="19"/>
  <c r="O138" i="19"/>
  <c r="M146" i="19"/>
  <c r="L146" i="19"/>
  <c r="K146" i="19"/>
  <c r="J146" i="19"/>
  <c r="I146" i="19"/>
  <c r="H146" i="19"/>
  <c r="G146" i="19"/>
  <c r="F146" i="19"/>
  <c r="E146" i="19"/>
  <c r="D146" i="19"/>
  <c r="C146" i="19"/>
  <c r="B146" i="19"/>
  <c r="V139" i="19"/>
  <c r="V61" i="14" s="1"/>
  <c r="U139" i="19"/>
  <c r="U61" i="14" s="1"/>
  <c r="T139" i="19"/>
  <c r="T61" i="14" s="1"/>
  <c r="S139" i="19"/>
  <c r="S61" i="14" s="1"/>
  <c r="R139" i="19"/>
  <c r="R61" i="14" s="1"/>
  <c r="N139" i="19"/>
  <c r="N61" i="14" s="1"/>
  <c r="M139" i="19"/>
  <c r="L139" i="19"/>
  <c r="L61" i="14" s="1"/>
  <c r="K139" i="19"/>
  <c r="K61" i="14" s="1"/>
  <c r="J139" i="19"/>
  <c r="J61" i="14" s="1"/>
  <c r="I139" i="19"/>
  <c r="I61" i="14" s="1"/>
  <c r="H139" i="19"/>
  <c r="H61" i="14" s="1"/>
  <c r="G139" i="19"/>
  <c r="G61" i="14" s="1"/>
  <c r="F139" i="19"/>
  <c r="F61" i="14" s="1"/>
  <c r="E139" i="19"/>
  <c r="E61" i="14" s="1"/>
  <c r="D139" i="19"/>
  <c r="C139" i="19"/>
  <c r="C61" i="14" s="1"/>
  <c r="B139" i="19"/>
  <c r="B61" i="14" s="1"/>
  <c r="X136" i="19"/>
  <c r="W278" i="18"/>
  <c r="Q278" i="18"/>
  <c r="P278" i="18"/>
  <c r="O278" i="18"/>
  <c r="Q207" i="18"/>
  <c r="P207" i="18"/>
  <c r="O207" i="18"/>
  <c r="R292" i="14"/>
  <c r="R288" i="14"/>
  <c r="R263" i="14"/>
  <c r="R245" i="14"/>
  <c r="R230" i="14"/>
  <c r="R216" i="14"/>
  <c r="M130" i="19"/>
  <c r="L130" i="19"/>
  <c r="K130" i="19"/>
  <c r="J130" i="19"/>
  <c r="I130" i="19"/>
  <c r="H130" i="19"/>
  <c r="G130" i="19"/>
  <c r="F130" i="19"/>
  <c r="E130" i="19"/>
  <c r="D130" i="19"/>
  <c r="C130" i="19"/>
  <c r="B130" i="19"/>
  <c r="V123" i="19"/>
  <c r="V28" i="14" s="1"/>
  <c r="U123" i="19"/>
  <c r="T123" i="19"/>
  <c r="T28" i="14" s="1"/>
  <c r="S123" i="19"/>
  <c r="S28" i="14" s="1"/>
  <c r="R123" i="19"/>
  <c r="R28" i="14" s="1"/>
  <c r="N123" i="19"/>
  <c r="N28" i="14" s="1"/>
  <c r="M123" i="19"/>
  <c r="M28" i="14" s="1"/>
  <c r="L123" i="19"/>
  <c r="L28" i="14" s="1"/>
  <c r="K123" i="19"/>
  <c r="K28" i="14" s="1"/>
  <c r="J123" i="19"/>
  <c r="J28" i="14" s="1"/>
  <c r="I123" i="19"/>
  <c r="I28" i="14" s="1"/>
  <c r="H123" i="19"/>
  <c r="H28" i="14" s="1"/>
  <c r="G123" i="19"/>
  <c r="G28" i="14" s="1"/>
  <c r="F123" i="19"/>
  <c r="F28" i="14" s="1"/>
  <c r="E123" i="19"/>
  <c r="E28" i="14" s="1"/>
  <c r="D123" i="19"/>
  <c r="D28" i="14" s="1"/>
  <c r="C123" i="19"/>
  <c r="C28" i="14" s="1"/>
  <c r="B123" i="19"/>
  <c r="X120" i="19"/>
  <c r="Q42" i="19"/>
  <c r="P42" i="19"/>
  <c r="O42" i="19"/>
  <c r="W324" i="18"/>
  <c r="Q324" i="18"/>
  <c r="P324" i="18"/>
  <c r="O324" i="18"/>
  <c r="P260" i="18"/>
  <c r="N232" i="18"/>
  <c r="P222" i="18"/>
  <c r="P223" i="18"/>
  <c r="M114" i="19"/>
  <c r="L114" i="19"/>
  <c r="K114" i="19"/>
  <c r="J114" i="19"/>
  <c r="I114" i="19"/>
  <c r="H114" i="19"/>
  <c r="G114" i="19"/>
  <c r="F114" i="19"/>
  <c r="E114" i="19"/>
  <c r="D114" i="19"/>
  <c r="C114" i="19"/>
  <c r="B114" i="19"/>
  <c r="V107" i="19"/>
  <c r="V32" i="14" s="1"/>
  <c r="U107" i="19"/>
  <c r="U32" i="14" s="1"/>
  <c r="T107" i="19"/>
  <c r="T32" i="14" s="1"/>
  <c r="S107" i="19"/>
  <c r="S32" i="14" s="1"/>
  <c r="R107" i="19"/>
  <c r="R32" i="14" s="1"/>
  <c r="N107" i="19"/>
  <c r="N32" i="14" s="1"/>
  <c r="M107" i="19"/>
  <c r="M32" i="14" s="1"/>
  <c r="L107" i="19"/>
  <c r="L32" i="14" s="1"/>
  <c r="K107" i="19"/>
  <c r="K32" i="14" s="1"/>
  <c r="J107" i="19"/>
  <c r="J32" i="14" s="1"/>
  <c r="I107" i="19"/>
  <c r="I32" i="14" s="1"/>
  <c r="H107" i="19"/>
  <c r="H32" i="14" s="1"/>
  <c r="G107" i="19"/>
  <c r="G32" i="14" s="1"/>
  <c r="F107" i="19"/>
  <c r="F32" i="14" s="1"/>
  <c r="E107" i="19"/>
  <c r="E32" i="14" s="1"/>
  <c r="D107" i="19"/>
  <c r="D32" i="14" s="1"/>
  <c r="C107" i="19"/>
  <c r="C32" i="14" s="1"/>
  <c r="B107" i="19"/>
  <c r="B32" i="14" s="1"/>
  <c r="X104" i="19"/>
  <c r="M98" i="19"/>
  <c r="L98" i="19"/>
  <c r="K98" i="19"/>
  <c r="J98" i="19"/>
  <c r="I98" i="19"/>
  <c r="H98" i="19"/>
  <c r="G98" i="19"/>
  <c r="F98" i="19"/>
  <c r="E98" i="19"/>
  <c r="D98" i="19"/>
  <c r="C98" i="19"/>
  <c r="B98" i="19"/>
  <c r="V91" i="19"/>
  <c r="V57" i="14" s="1"/>
  <c r="U91" i="19"/>
  <c r="U57" i="14" s="1"/>
  <c r="T91" i="19"/>
  <c r="T57" i="14" s="1"/>
  <c r="S91" i="19"/>
  <c r="S57" i="14" s="1"/>
  <c r="R91" i="19"/>
  <c r="R57" i="14" s="1"/>
  <c r="N91" i="19"/>
  <c r="N57" i="14" s="1"/>
  <c r="M91" i="19"/>
  <c r="M57" i="14" s="1"/>
  <c r="L91" i="19"/>
  <c r="L57" i="14" s="1"/>
  <c r="K91" i="19"/>
  <c r="K57" i="14" s="1"/>
  <c r="J91" i="19"/>
  <c r="I91" i="19"/>
  <c r="I57" i="14" s="1"/>
  <c r="H91" i="19"/>
  <c r="H57" i="14" s="1"/>
  <c r="G91" i="19"/>
  <c r="G57" i="14" s="1"/>
  <c r="F91" i="19"/>
  <c r="F57" i="14" s="1"/>
  <c r="E91" i="19"/>
  <c r="E57" i="14" s="1"/>
  <c r="D91" i="19"/>
  <c r="D57" i="14" s="1"/>
  <c r="C91" i="19"/>
  <c r="C57" i="14" s="1"/>
  <c r="B91" i="19"/>
  <c r="X88" i="19"/>
  <c r="M82" i="19"/>
  <c r="M282" i="14" s="1"/>
  <c r="L82" i="19"/>
  <c r="L282" i="14" s="1"/>
  <c r="K82" i="19"/>
  <c r="K282" i="14" s="1"/>
  <c r="J82" i="19"/>
  <c r="I82" i="19"/>
  <c r="I282" i="14" s="1"/>
  <c r="H82" i="19"/>
  <c r="H282" i="14" s="1"/>
  <c r="G82" i="19"/>
  <c r="G282" i="14" s="1"/>
  <c r="F82" i="19"/>
  <c r="F282" i="14" s="1"/>
  <c r="E82" i="19"/>
  <c r="E282" i="14" s="1"/>
  <c r="D82" i="19"/>
  <c r="D282" i="14" s="1"/>
  <c r="C82" i="19"/>
  <c r="C282" i="14" s="1"/>
  <c r="B82" i="19"/>
  <c r="B282" i="14" s="1"/>
  <c r="V75" i="19"/>
  <c r="V134" i="14" s="1"/>
  <c r="U75" i="19"/>
  <c r="U134" i="14" s="1"/>
  <c r="T75" i="19"/>
  <c r="T134" i="14" s="1"/>
  <c r="S75" i="19"/>
  <c r="S134" i="14" s="1"/>
  <c r="R75" i="19"/>
  <c r="R134" i="14" s="1"/>
  <c r="N75" i="19"/>
  <c r="N134" i="14" s="1"/>
  <c r="M75" i="19"/>
  <c r="M134" i="14" s="1"/>
  <c r="L75" i="19"/>
  <c r="L134" i="14" s="1"/>
  <c r="K75" i="19"/>
  <c r="K134" i="14" s="1"/>
  <c r="J75" i="19"/>
  <c r="J134" i="14" s="1"/>
  <c r="I75" i="19"/>
  <c r="I134" i="14" s="1"/>
  <c r="H75" i="19"/>
  <c r="H134" i="14" s="1"/>
  <c r="G75" i="19"/>
  <c r="G134" i="14" s="1"/>
  <c r="F75" i="19"/>
  <c r="F134" i="14" s="1"/>
  <c r="E75" i="19"/>
  <c r="E134" i="14" s="1"/>
  <c r="D75" i="19"/>
  <c r="C75" i="19"/>
  <c r="C134" i="14" s="1"/>
  <c r="B75" i="19"/>
  <c r="B134" i="14" s="1"/>
  <c r="X72" i="19"/>
  <c r="P256" i="14"/>
  <c r="M66" i="19"/>
  <c r="M284" i="14" s="1"/>
  <c r="L66" i="19"/>
  <c r="L284" i="14" s="1"/>
  <c r="K66" i="19"/>
  <c r="K284" i="14" s="1"/>
  <c r="J66" i="19"/>
  <c r="J284" i="14" s="1"/>
  <c r="I66" i="19"/>
  <c r="I284" i="14" s="1"/>
  <c r="H66" i="19"/>
  <c r="G66" i="19"/>
  <c r="G284" i="14" s="1"/>
  <c r="F66" i="19"/>
  <c r="E66" i="19"/>
  <c r="E284" i="14" s="1"/>
  <c r="D66" i="19"/>
  <c r="D284" i="14" s="1"/>
  <c r="C66" i="19"/>
  <c r="C284" i="14" s="1"/>
  <c r="B66" i="19"/>
  <c r="B284" i="14" s="1"/>
  <c r="V59" i="19"/>
  <c r="V143" i="14" s="1"/>
  <c r="U59" i="19"/>
  <c r="U143" i="14" s="1"/>
  <c r="T59" i="19"/>
  <c r="T143" i="14" s="1"/>
  <c r="S59" i="19"/>
  <c r="S143" i="14" s="1"/>
  <c r="R59" i="19"/>
  <c r="R143" i="14" s="1"/>
  <c r="N59" i="19"/>
  <c r="N143" i="14" s="1"/>
  <c r="M59" i="19"/>
  <c r="M143" i="14" s="1"/>
  <c r="L59" i="19"/>
  <c r="L143" i="14" s="1"/>
  <c r="K59" i="19"/>
  <c r="K143" i="14" s="1"/>
  <c r="J59" i="19"/>
  <c r="J143" i="14" s="1"/>
  <c r="I59" i="19"/>
  <c r="I143" i="14" s="1"/>
  <c r="H59" i="19"/>
  <c r="H143" i="14" s="1"/>
  <c r="G59" i="19"/>
  <c r="G143" i="14" s="1"/>
  <c r="F59" i="19"/>
  <c r="F143" i="14" s="1"/>
  <c r="E59" i="19"/>
  <c r="D59" i="19"/>
  <c r="D143" i="14" s="1"/>
  <c r="C59" i="19"/>
  <c r="C143" i="14" s="1"/>
  <c r="B59" i="19"/>
  <c r="X56" i="19"/>
  <c r="M50" i="19"/>
  <c r="L50" i="19"/>
  <c r="K50" i="19"/>
  <c r="J50" i="19"/>
  <c r="I50" i="19"/>
  <c r="H50" i="19"/>
  <c r="G50" i="19"/>
  <c r="F50" i="19"/>
  <c r="E50" i="19"/>
  <c r="D50" i="19"/>
  <c r="C50" i="19"/>
  <c r="B50" i="19"/>
  <c r="V43" i="19"/>
  <c r="U43" i="19"/>
  <c r="U93" i="14" s="1"/>
  <c r="T43" i="19"/>
  <c r="T93" i="14" s="1"/>
  <c r="S43" i="19"/>
  <c r="S93" i="14" s="1"/>
  <c r="R43" i="19"/>
  <c r="R93" i="14" s="1"/>
  <c r="N43" i="19"/>
  <c r="N93" i="14" s="1"/>
  <c r="M43" i="19"/>
  <c r="M93" i="14" s="1"/>
  <c r="L43" i="19"/>
  <c r="L93" i="14" s="1"/>
  <c r="K43" i="19"/>
  <c r="K93" i="14" s="1"/>
  <c r="J43" i="19"/>
  <c r="J93" i="14" s="1"/>
  <c r="I43" i="19"/>
  <c r="I93" i="14" s="1"/>
  <c r="H43" i="19"/>
  <c r="H93" i="14" s="1"/>
  <c r="G43" i="19"/>
  <c r="G93" i="14" s="1"/>
  <c r="F43" i="19"/>
  <c r="F93" i="14" s="1"/>
  <c r="E43" i="19"/>
  <c r="E93" i="14" s="1"/>
  <c r="D43" i="19"/>
  <c r="C43" i="19"/>
  <c r="C93" i="14" s="1"/>
  <c r="B43" i="19"/>
  <c r="B93" i="14" s="1"/>
  <c r="X40" i="19"/>
  <c r="M34" i="19"/>
  <c r="M303" i="14" s="1"/>
  <c r="L34" i="19"/>
  <c r="L303" i="14" s="1"/>
  <c r="K34" i="19"/>
  <c r="K303" i="14" s="1"/>
  <c r="J34" i="19"/>
  <c r="J303" i="14" s="1"/>
  <c r="I34" i="19"/>
  <c r="I303" i="14" s="1"/>
  <c r="H34" i="19"/>
  <c r="G34" i="19"/>
  <c r="G303" i="14" s="1"/>
  <c r="F34" i="19"/>
  <c r="F303" i="14" s="1"/>
  <c r="E34" i="19"/>
  <c r="E303" i="14" s="1"/>
  <c r="D34" i="19"/>
  <c r="D303" i="14" s="1"/>
  <c r="C34" i="19"/>
  <c r="C303" i="14" s="1"/>
  <c r="B34" i="19"/>
  <c r="B303" i="14" s="1"/>
  <c r="V27" i="19"/>
  <c r="V176" i="14" s="1"/>
  <c r="U27" i="19"/>
  <c r="U176" i="14" s="1"/>
  <c r="T27" i="19"/>
  <c r="T176" i="14" s="1"/>
  <c r="S27" i="19"/>
  <c r="S176" i="14" s="1"/>
  <c r="R27" i="19"/>
  <c r="R176" i="14" s="1"/>
  <c r="N27" i="19"/>
  <c r="N176" i="14" s="1"/>
  <c r="M27" i="19"/>
  <c r="M176" i="14" s="1"/>
  <c r="L27" i="19"/>
  <c r="L176" i="14" s="1"/>
  <c r="K27" i="19"/>
  <c r="K176" i="14" s="1"/>
  <c r="J27" i="19"/>
  <c r="J176" i="14" s="1"/>
  <c r="I27" i="19"/>
  <c r="I176" i="14" s="1"/>
  <c r="H27" i="19"/>
  <c r="H176" i="14" s="1"/>
  <c r="G27" i="19"/>
  <c r="G176" i="14" s="1"/>
  <c r="F27" i="19"/>
  <c r="F176" i="14" s="1"/>
  <c r="E27" i="19"/>
  <c r="E176" i="14" s="1"/>
  <c r="D27" i="19"/>
  <c r="C27" i="19"/>
  <c r="C176" i="14" s="1"/>
  <c r="B27" i="19"/>
  <c r="X24" i="19"/>
  <c r="M17" i="19"/>
  <c r="M277" i="14" s="1"/>
  <c r="L17" i="19"/>
  <c r="L277" i="14" s="1"/>
  <c r="K17" i="19"/>
  <c r="K277" i="14" s="1"/>
  <c r="J17" i="19"/>
  <c r="I17" i="19"/>
  <c r="I277" i="14" s="1"/>
  <c r="H17" i="19"/>
  <c r="H277" i="14" s="1"/>
  <c r="G17" i="19"/>
  <c r="G277" i="14" s="1"/>
  <c r="F17" i="19"/>
  <c r="E17" i="19"/>
  <c r="E277" i="14" s="1"/>
  <c r="D17" i="19"/>
  <c r="D277" i="14" s="1"/>
  <c r="C17" i="19"/>
  <c r="C277" i="14" s="1"/>
  <c r="B17" i="19"/>
  <c r="B277" i="14" s="1"/>
  <c r="O16" i="19"/>
  <c r="N16" i="19"/>
  <c r="V10" i="19"/>
  <c r="V125" i="14" s="1"/>
  <c r="U10" i="19"/>
  <c r="U125" i="14" s="1"/>
  <c r="T10" i="19"/>
  <c r="T125" i="14" s="1"/>
  <c r="S10" i="19"/>
  <c r="S125" i="14" s="1"/>
  <c r="R10" i="19"/>
  <c r="R125" i="14" s="1"/>
  <c r="N10" i="19"/>
  <c r="N125" i="14" s="1"/>
  <c r="M10" i="19"/>
  <c r="M125" i="14" s="1"/>
  <c r="L10" i="19"/>
  <c r="L125" i="14" s="1"/>
  <c r="K10" i="19"/>
  <c r="K125" i="14" s="1"/>
  <c r="J10" i="19"/>
  <c r="J125" i="14" s="1"/>
  <c r="I10" i="19"/>
  <c r="I125" i="14" s="1"/>
  <c r="H10" i="19"/>
  <c r="H125" i="14" s="1"/>
  <c r="G10" i="19"/>
  <c r="G125" i="14" s="1"/>
  <c r="F10" i="19"/>
  <c r="F125" i="14" s="1"/>
  <c r="E10" i="19"/>
  <c r="E125" i="14" s="1"/>
  <c r="D10" i="19"/>
  <c r="D125" i="14" s="1"/>
  <c r="C10" i="19"/>
  <c r="C125" i="14" s="1"/>
  <c r="B10" i="19"/>
  <c r="B125" i="14" s="1"/>
  <c r="X7" i="19"/>
  <c r="W7" i="19"/>
  <c r="Q7" i="19"/>
  <c r="P7" i="19"/>
  <c r="Q245" i="14"/>
  <c r="P245" i="14"/>
  <c r="J293" i="14"/>
  <c r="Q220" i="14"/>
  <c r="P220" i="14"/>
  <c r="L220" i="14"/>
  <c r="J220" i="14"/>
  <c r="H220" i="14"/>
  <c r="H399" i="18"/>
  <c r="J399" i="18"/>
  <c r="K399" i="18"/>
  <c r="K220" i="14"/>
  <c r="F399" i="18"/>
  <c r="F220" i="14" s="1"/>
  <c r="M399" i="18"/>
  <c r="M220" i="14" s="1"/>
  <c r="L399" i="18"/>
  <c r="I399" i="18"/>
  <c r="I220" i="14"/>
  <c r="G399" i="18"/>
  <c r="G220" i="14"/>
  <c r="E399" i="18"/>
  <c r="E220" i="14" s="1"/>
  <c r="D399" i="18"/>
  <c r="D220" i="14" s="1"/>
  <c r="C399" i="18"/>
  <c r="C220" i="14" s="1"/>
  <c r="B399" i="18"/>
  <c r="B220" i="14" s="1"/>
  <c r="O398" i="18"/>
  <c r="N398" i="18"/>
  <c r="E271" i="14"/>
  <c r="V111" i="14"/>
  <c r="H111" i="14"/>
  <c r="G111" i="14"/>
  <c r="F111" i="14"/>
  <c r="E111" i="14"/>
  <c r="D111" i="14"/>
  <c r="F389" i="18"/>
  <c r="F271" i="14"/>
  <c r="Q271" i="14" s="1"/>
  <c r="O388" i="18"/>
  <c r="H389" i="18"/>
  <c r="J389" i="18"/>
  <c r="J271" i="14" s="1"/>
  <c r="K389" i="18"/>
  <c r="K271" i="14" s="1"/>
  <c r="M389" i="18"/>
  <c r="M271" i="14"/>
  <c r="L389" i="18"/>
  <c r="L271" i="14" s="1"/>
  <c r="I389" i="18"/>
  <c r="I271" i="14" s="1"/>
  <c r="P271" i="14" s="1"/>
  <c r="G389" i="18"/>
  <c r="G271" i="14"/>
  <c r="E389" i="18"/>
  <c r="D389" i="18"/>
  <c r="D271" i="14"/>
  <c r="C389" i="18"/>
  <c r="C271" i="14" s="1"/>
  <c r="B389" i="18"/>
  <c r="B271" i="14" s="1"/>
  <c r="N388" i="18"/>
  <c r="D380" i="18"/>
  <c r="G380" i="18"/>
  <c r="B380" i="18"/>
  <c r="B111" i="14" s="1"/>
  <c r="I380" i="18"/>
  <c r="M380" i="18"/>
  <c r="M111" i="14" s="1"/>
  <c r="U380" i="18"/>
  <c r="V380" i="18"/>
  <c r="T380" i="18"/>
  <c r="T111" i="14" s="1"/>
  <c r="S380" i="18"/>
  <c r="S111" i="14" s="1"/>
  <c r="R380" i="18"/>
  <c r="R111" i="14" s="1"/>
  <c r="Q380" i="18"/>
  <c r="Q111" i="14" s="1"/>
  <c r="E380" i="18"/>
  <c r="P380" i="18" s="1"/>
  <c r="P111" i="14" s="1"/>
  <c r="F380" i="18"/>
  <c r="J380" i="18"/>
  <c r="J111" i="14" s="1"/>
  <c r="K380" i="18"/>
  <c r="K111" i="14" s="1"/>
  <c r="N380" i="18"/>
  <c r="L380" i="18"/>
  <c r="L111" i="14" s="1"/>
  <c r="H380" i="18"/>
  <c r="C380" i="18"/>
  <c r="C111" i="14" s="1"/>
  <c r="W379" i="18"/>
  <c r="L102" i="14"/>
  <c r="G102" i="14"/>
  <c r="F102" i="14"/>
  <c r="D361" i="18"/>
  <c r="D102" i="14" s="1"/>
  <c r="G361" i="18"/>
  <c r="B361" i="18"/>
  <c r="B102" i="14"/>
  <c r="I361" i="18"/>
  <c r="I102" i="14"/>
  <c r="M361" i="18"/>
  <c r="M102" i="14" s="1"/>
  <c r="U361" i="18"/>
  <c r="V361" i="18"/>
  <c r="V102" i="14" s="1"/>
  <c r="T361" i="18"/>
  <c r="T102" i="14"/>
  <c r="S361" i="18"/>
  <c r="S102" i="14" s="1"/>
  <c r="R361" i="18"/>
  <c r="R102" i="14" s="1"/>
  <c r="E361" i="18"/>
  <c r="F361" i="18"/>
  <c r="J361" i="18"/>
  <c r="J102" i="14"/>
  <c r="K361" i="18"/>
  <c r="K102" i="14" s="1"/>
  <c r="N361" i="18"/>
  <c r="N102" i="14" s="1"/>
  <c r="L361" i="18"/>
  <c r="H361" i="18"/>
  <c r="H102" i="14" s="1"/>
  <c r="C361" i="18"/>
  <c r="C102" i="14"/>
  <c r="Q360" i="18"/>
  <c r="P360" i="18"/>
  <c r="O360" i="18"/>
  <c r="T154" i="14"/>
  <c r="S154" i="14"/>
  <c r="M154" i="14"/>
  <c r="L154" i="14"/>
  <c r="K154" i="14"/>
  <c r="J154" i="14"/>
  <c r="I154" i="14"/>
  <c r="F154" i="14"/>
  <c r="D154" i="14"/>
  <c r="D80" i="6"/>
  <c r="P80" i="6" s="1"/>
  <c r="P154" i="14" s="1"/>
  <c r="G80" i="6"/>
  <c r="G154" i="14" s="1"/>
  <c r="B80" i="6"/>
  <c r="B154" i="14"/>
  <c r="I80" i="6"/>
  <c r="M80" i="6"/>
  <c r="Y80" i="6"/>
  <c r="X80" i="6"/>
  <c r="U80" i="6"/>
  <c r="V80" i="6"/>
  <c r="V154" i="14"/>
  <c r="T80" i="6"/>
  <c r="S80" i="6"/>
  <c r="R80" i="6"/>
  <c r="R154" i="14" s="1"/>
  <c r="Q80" i="6"/>
  <c r="Q154" i="14" s="1"/>
  <c r="E80" i="6"/>
  <c r="E154" i="14" s="1"/>
  <c r="F80" i="6"/>
  <c r="J80" i="6"/>
  <c r="K80" i="6"/>
  <c r="N80" i="6"/>
  <c r="L80" i="6"/>
  <c r="H80" i="6"/>
  <c r="H154" i="14" s="1"/>
  <c r="C80" i="6"/>
  <c r="C154" i="14"/>
  <c r="W76" i="6"/>
  <c r="Q76" i="6"/>
  <c r="O76" i="6"/>
  <c r="P76" i="6"/>
  <c r="G167" i="14"/>
  <c r="F167" i="14"/>
  <c r="E167" i="14"/>
  <c r="D352" i="18"/>
  <c r="Q352" i="18" s="1"/>
  <c r="Q167" i="14" s="1"/>
  <c r="D167" i="14"/>
  <c r="G352" i="18"/>
  <c r="B352" i="18"/>
  <c r="I352" i="18"/>
  <c r="I167" i="14"/>
  <c r="M352" i="18"/>
  <c r="M167" i="14" s="1"/>
  <c r="U352" i="18"/>
  <c r="U167" i="14" s="1"/>
  <c r="V352" i="18"/>
  <c r="V167" i="14" s="1"/>
  <c r="T352" i="18"/>
  <c r="T167" i="14"/>
  <c r="S352" i="18"/>
  <c r="S167" i="14" s="1"/>
  <c r="R352" i="18"/>
  <c r="R167" i="14" s="1"/>
  <c r="E352" i="18"/>
  <c r="F352" i="18"/>
  <c r="J352" i="18"/>
  <c r="J167" i="14"/>
  <c r="K352" i="18"/>
  <c r="K167" i="14" s="1"/>
  <c r="N352" i="18"/>
  <c r="N167" i="14" s="1"/>
  <c r="L352" i="18"/>
  <c r="L167" i="14"/>
  <c r="H352" i="18"/>
  <c r="H167" i="14" s="1"/>
  <c r="C352" i="18"/>
  <c r="C167" i="14"/>
  <c r="Q351" i="18"/>
  <c r="P351" i="18"/>
  <c r="O351" i="18"/>
  <c r="N333" i="18"/>
  <c r="O333" i="18"/>
  <c r="O304" i="18"/>
  <c r="N304" i="18"/>
  <c r="D343" i="18"/>
  <c r="D90" i="14" s="1"/>
  <c r="G343" i="18"/>
  <c r="G90" i="14" s="1"/>
  <c r="B343" i="18"/>
  <c r="B90" i="14" s="1"/>
  <c r="I343" i="18"/>
  <c r="I90" i="14" s="1"/>
  <c r="M343" i="18"/>
  <c r="M90" i="14"/>
  <c r="U343" i="18"/>
  <c r="U90" i="14" s="1"/>
  <c r="V343" i="18"/>
  <c r="V90" i="14" s="1"/>
  <c r="T343" i="18"/>
  <c r="S343" i="18"/>
  <c r="S90" i="14" s="1"/>
  <c r="R343" i="18"/>
  <c r="R90" i="14" s="1"/>
  <c r="E343" i="18"/>
  <c r="E90" i="14" s="1"/>
  <c r="F343" i="18"/>
  <c r="F90" i="14" s="1"/>
  <c r="J343" i="18"/>
  <c r="J90" i="14" s="1"/>
  <c r="K343" i="18"/>
  <c r="K90" i="14" s="1"/>
  <c r="N343" i="18"/>
  <c r="N90" i="14"/>
  <c r="L343" i="18"/>
  <c r="L90" i="14" s="1"/>
  <c r="H343" i="18"/>
  <c r="H90" i="14" s="1"/>
  <c r="C343" i="18"/>
  <c r="C90" i="14" s="1"/>
  <c r="Q342" i="18"/>
  <c r="P342" i="18"/>
  <c r="O342" i="18"/>
  <c r="X116" i="18"/>
  <c r="J334" i="18"/>
  <c r="J243" i="14" s="1"/>
  <c r="I334" i="18"/>
  <c r="I243" i="14" s="1"/>
  <c r="H334" i="18"/>
  <c r="H243" i="14" s="1"/>
  <c r="M334" i="18"/>
  <c r="M243" i="14" s="1"/>
  <c r="G334" i="18"/>
  <c r="G243" i="14" s="1"/>
  <c r="O223" i="18"/>
  <c r="Q223" i="18"/>
  <c r="B325" i="18"/>
  <c r="B66" i="14" s="1"/>
  <c r="J325" i="18"/>
  <c r="J66" i="14" s="1"/>
  <c r="V325" i="18"/>
  <c r="V66" i="14" s="1"/>
  <c r="I325" i="18"/>
  <c r="I66" i="14" s="1"/>
  <c r="Q277" i="18"/>
  <c r="P277" i="18"/>
  <c r="O277" i="18"/>
  <c r="W277" i="18"/>
  <c r="Q260" i="18"/>
  <c r="O260" i="18"/>
  <c r="O259" i="18"/>
  <c r="W260" i="18"/>
  <c r="Q241" i="18"/>
  <c r="P241" i="18"/>
  <c r="O241" i="18"/>
  <c r="W241" i="18"/>
  <c r="O232" i="18"/>
  <c r="O125" i="18"/>
  <c r="N125" i="18"/>
  <c r="V117" i="18"/>
  <c r="V52" i="14"/>
  <c r="U117" i="18"/>
  <c r="U52" i="14" s="1"/>
  <c r="T117" i="18"/>
  <c r="T52" i="14" s="1"/>
  <c r="S117" i="18"/>
  <c r="S52" i="14" s="1"/>
  <c r="R117" i="18"/>
  <c r="R52" i="14"/>
  <c r="D117" i="18"/>
  <c r="D52" i="14" s="1"/>
  <c r="B117" i="18"/>
  <c r="B52" i="14" s="1"/>
  <c r="E117" i="18"/>
  <c r="E52" i="14"/>
  <c r="F117" i="18"/>
  <c r="F52" i="14"/>
  <c r="G117" i="18"/>
  <c r="G52" i="14" s="1"/>
  <c r="J117" i="18"/>
  <c r="J52" i="14" s="1"/>
  <c r="K117" i="18"/>
  <c r="K52" i="14" s="1"/>
  <c r="N117" i="18"/>
  <c r="N52" i="14" s="1"/>
  <c r="M117" i="18"/>
  <c r="M52" i="14"/>
  <c r="L117" i="18"/>
  <c r="L52" i="14" s="1"/>
  <c r="I117" i="18"/>
  <c r="I52" i="14" s="1"/>
  <c r="H117" i="18"/>
  <c r="H52" i="14" s="1"/>
  <c r="C117" i="18"/>
  <c r="C52" i="14"/>
  <c r="Q116" i="18"/>
  <c r="P116" i="18"/>
  <c r="O116" i="18"/>
  <c r="W116" i="18"/>
  <c r="B334" i="18"/>
  <c r="B243" i="14" s="1"/>
  <c r="K334" i="18"/>
  <c r="K243" i="14" s="1"/>
  <c r="L334" i="18"/>
  <c r="L243" i="14" s="1"/>
  <c r="E334" i="18"/>
  <c r="E243" i="14" s="1"/>
  <c r="D334" i="18"/>
  <c r="D243" i="14" s="1"/>
  <c r="C334" i="18"/>
  <c r="C243" i="14" s="1"/>
  <c r="D325" i="18"/>
  <c r="G325" i="18"/>
  <c r="G66" i="14" s="1"/>
  <c r="M325" i="18"/>
  <c r="M66" i="14" s="1"/>
  <c r="U325" i="18"/>
  <c r="U66" i="14" s="1"/>
  <c r="T325" i="18"/>
  <c r="T66" i="14" s="1"/>
  <c r="S325" i="18"/>
  <c r="S66" i="14"/>
  <c r="R325" i="18"/>
  <c r="R66" i="14" s="1"/>
  <c r="E325" i="18"/>
  <c r="E66" i="14" s="1"/>
  <c r="F325" i="18"/>
  <c r="F66" i="14" s="1"/>
  <c r="K325" i="18"/>
  <c r="K66" i="14" s="1"/>
  <c r="N325" i="18"/>
  <c r="N66" i="14" s="1"/>
  <c r="L325" i="18"/>
  <c r="L66" i="14" s="1"/>
  <c r="H325" i="18"/>
  <c r="H66" i="14" s="1"/>
  <c r="C325" i="18"/>
  <c r="C66" i="14" s="1"/>
  <c r="Q206" i="18"/>
  <c r="P206" i="18"/>
  <c r="O206" i="18"/>
  <c r="W206" i="18"/>
  <c r="U316" i="18"/>
  <c r="U53" i="14" s="1"/>
  <c r="V316" i="18"/>
  <c r="V53" i="14" s="1"/>
  <c r="T316" i="18"/>
  <c r="T53" i="14"/>
  <c r="S316" i="18"/>
  <c r="S53" i="14"/>
  <c r="R316" i="18"/>
  <c r="R53" i="14" s="1"/>
  <c r="D316" i="18"/>
  <c r="D53" i="14" s="1"/>
  <c r="B316" i="18"/>
  <c r="B53" i="14" s="1"/>
  <c r="E316" i="18"/>
  <c r="E53" i="14" s="1"/>
  <c r="F316" i="18"/>
  <c r="F53" i="14" s="1"/>
  <c r="G316" i="18"/>
  <c r="G53" i="14" s="1"/>
  <c r="J316" i="18"/>
  <c r="J53" i="14" s="1"/>
  <c r="K316" i="18"/>
  <c r="K53" i="14" s="1"/>
  <c r="N316" i="18"/>
  <c r="N53" i="14" s="1"/>
  <c r="M316" i="18"/>
  <c r="M53" i="14" s="1"/>
  <c r="L316" i="18"/>
  <c r="L53" i="14"/>
  <c r="I316" i="18"/>
  <c r="H316" i="18"/>
  <c r="H53" i="14" s="1"/>
  <c r="C316" i="18"/>
  <c r="C53" i="14" s="1"/>
  <c r="Q315" i="18"/>
  <c r="P315" i="18"/>
  <c r="O315" i="18"/>
  <c r="W66" i="6"/>
  <c r="Q66" i="6"/>
  <c r="O66" i="6"/>
  <c r="P66" i="6" s="1"/>
  <c r="W56" i="6"/>
  <c r="Q56" i="6"/>
  <c r="O56" i="6"/>
  <c r="P56" i="6"/>
  <c r="U150" i="18"/>
  <c r="V150" i="18"/>
  <c r="V47" i="14" s="1"/>
  <c r="T150" i="18"/>
  <c r="T47" i="14" s="1"/>
  <c r="S47" i="14"/>
  <c r="R150" i="18"/>
  <c r="R47" i="14"/>
  <c r="D150" i="18"/>
  <c r="Q150" i="18" s="1"/>
  <c r="B150" i="18"/>
  <c r="E150" i="18"/>
  <c r="E47" i="14" s="1"/>
  <c r="F150" i="18"/>
  <c r="G150" i="18"/>
  <c r="G47" i="14" s="1"/>
  <c r="J150" i="18"/>
  <c r="K150" i="18"/>
  <c r="N150" i="18"/>
  <c r="M150" i="18"/>
  <c r="M47" i="14" s="1"/>
  <c r="O150" i="18"/>
  <c r="N47" i="14"/>
  <c r="L150" i="18"/>
  <c r="L47" i="14" s="1"/>
  <c r="K47" i="14"/>
  <c r="J47" i="14"/>
  <c r="I150" i="18"/>
  <c r="H150" i="18"/>
  <c r="H47" i="14" s="1"/>
  <c r="D47" i="14"/>
  <c r="C150" i="18"/>
  <c r="C47" i="14" s="1"/>
  <c r="B47" i="14"/>
  <c r="H199" i="18"/>
  <c r="J199" i="18"/>
  <c r="K199" i="18"/>
  <c r="F199" i="18"/>
  <c r="O199" i="18"/>
  <c r="Q224" i="14"/>
  <c r="P224" i="14"/>
  <c r="H307" i="18"/>
  <c r="H224" i="14" s="1"/>
  <c r="J307" i="18"/>
  <c r="J224" i="14" s="1"/>
  <c r="K307" i="18"/>
  <c r="K224" i="14"/>
  <c r="F307" i="18"/>
  <c r="F224" i="14" s="1"/>
  <c r="M307" i="18"/>
  <c r="L307" i="18"/>
  <c r="L224" i="14"/>
  <c r="I307" i="18"/>
  <c r="I224" i="14"/>
  <c r="G307" i="18"/>
  <c r="G224" i="14"/>
  <c r="E307" i="18"/>
  <c r="E224" i="14"/>
  <c r="D307" i="18"/>
  <c r="D224" i="14"/>
  <c r="C307" i="18"/>
  <c r="C224" i="14"/>
  <c r="B307" i="18"/>
  <c r="B224" i="14"/>
  <c r="U298" i="18"/>
  <c r="U30" i="14"/>
  <c r="V298" i="18"/>
  <c r="V30" i="14"/>
  <c r="T298" i="18"/>
  <c r="T30" i="14"/>
  <c r="S298" i="18"/>
  <c r="S30" i="14"/>
  <c r="R298" i="18"/>
  <c r="R30" i="14"/>
  <c r="D298" i="18"/>
  <c r="Q298" i="18" s="1"/>
  <c r="Q30" i="14" s="1"/>
  <c r="B298" i="18"/>
  <c r="E298" i="18"/>
  <c r="E30" i="14" s="1"/>
  <c r="F298" i="18"/>
  <c r="G298" i="18"/>
  <c r="G30" i="14" s="1"/>
  <c r="J298" i="18"/>
  <c r="K298" i="18"/>
  <c r="N298" i="18"/>
  <c r="M298" i="18"/>
  <c r="M30" i="14" s="1"/>
  <c r="O298" i="18"/>
  <c r="O30" i="14" s="1"/>
  <c r="N30" i="14"/>
  <c r="L298" i="18"/>
  <c r="L30" i="14" s="1"/>
  <c r="K30" i="14"/>
  <c r="J30" i="14"/>
  <c r="I298" i="18"/>
  <c r="I30" i="14" s="1"/>
  <c r="H298" i="18"/>
  <c r="H30" i="14" s="1"/>
  <c r="D30" i="14"/>
  <c r="C298" i="18"/>
  <c r="C30" i="14" s="1"/>
  <c r="B30" i="14"/>
  <c r="O303" i="18"/>
  <c r="N303" i="18"/>
  <c r="W294" i="18"/>
  <c r="Q294" i="18"/>
  <c r="P294" i="18"/>
  <c r="O294" i="18"/>
  <c r="U280" i="18"/>
  <c r="U67" i="14" s="1"/>
  <c r="V280" i="18"/>
  <c r="T280" i="18"/>
  <c r="T67" i="14"/>
  <c r="S280" i="18"/>
  <c r="S67" i="14"/>
  <c r="R280" i="18"/>
  <c r="R67" i="14"/>
  <c r="D280" i="18"/>
  <c r="D67" i="14" s="1"/>
  <c r="B280" i="18"/>
  <c r="E280" i="18"/>
  <c r="F280" i="18"/>
  <c r="G280" i="18"/>
  <c r="G67" i="14" s="1"/>
  <c r="J280" i="18"/>
  <c r="J67" i="14"/>
  <c r="K280" i="18"/>
  <c r="N280" i="18"/>
  <c r="N67" i="14" s="1"/>
  <c r="M280" i="18"/>
  <c r="M67" i="14"/>
  <c r="L280" i="18"/>
  <c r="L67" i="14" s="1"/>
  <c r="K67" i="14"/>
  <c r="I280" i="18"/>
  <c r="I67" i="14" s="1"/>
  <c r="H280" i="18"/>
  <c r="H67" i="14"/>
  <c r="F67" i="14"/>
  <c r="E67" i="14"/>
  <c r="C280" i="18"/>
  <c r="C67" i="14" s="1"/>
  <c r="H289" i="18"/>
  <c r="J289" i="18"/>
  <c r="K289" i="18"/>
  <c r="F289" i="18"/>
  <c r="M289" i="18"/>
  <c r="L289" i="18"/>
  <c r="I289" i="18"/>
  <c r="G289" i="18"/>
  <c r="E289" i="18"/>
  <c r="D289" i="18"/>
  <c r="C289" i="18"/>
  <c r="B289" i="18"/>
  <c r="W276" i="18"/>
  <c r="Q276" i="18"/>
  <c r="P276" i="18"/>
  <c r="O276" i="18"/>
  <c r="T70" i="6"/>
  <c r="T169" i="14" s="1"/>
  <c r="U70" i="6"/>
  <c r="U169" i="14"/>
  <c r="V70" i="6"/>
  <c r="V169" i="14" s="1"/>
  <c r="S70" i="6"/>
  <c r="S169" i="14" s="1"/>
  <c r="R70" i="6"/>
  <c r="R169" i="14" s="1"/>
  <c r="B70" i="6"/>
  <c r="B169" i="14"/>
  <c r="D70" i="6"/>
  <c r="D169" i="14" s="1"/>
  <c r="E70" i="6"/>
  <c r="E169" i="14" s="1"/>
  <c r="F70" i="6"/>
  <c r="F169" i="14" s="1"/>
  <c r="G70" i="6"/>
  <c r="J70" i="6"/>
  <c r="J169" i="14"/>
  <c r="K70" i="6"/>
  <c r="K169" i="14" s="1"/>
  <c r="N70" i="6"/>
  <c r="N169" i="14" s="1"/>
  <c r="M70" i="6"/>
  <c r="M169" i="14" s="1"/>
  <c r="L70" i="6"/>
  <c r="L169" i="14"/>
  <c r="I70" i="6"/>
  <c r="I169" i="14" s="1"/>
  <c r="H70" i="6"/>
  <c r="H169" i="14" s="1"/>
  <c r="G169" i="14"/>
  <c r="C70" i="6"/>
  <c r="C169" i="14"/>
  <c r="Y70" i="6"/>
  <c r="X70" i="6"/>
  <c r="W65" i="6"/>
  <c r="Q65" i="6"/>
  <c r="O65" i="6"/>
  <c r="P65" i="6" s="1"/>
  <c r="U262" i="18"/>
  <c r="V262" i="18"/>
  <c r="T262" i="18"/>
  <c r="V72" i="14"/>
  <c r="U72" i="14"/>
  <c r="S262" i="18"/>
  <c r="S72" i="14" s="1"/>
  <c r="R262" i="18"/>
  <c r="R72" i="14"/>
  <c r="B262" i="18"/>
  <c r="D262" i="18"/>
  <c r="D72" i="14" s="1"/>
  <c r="E262" i="18"/>
  <c r="E72" i="14" s="1"/>
  <c r="F262" i="18"/>
  <c r="F72" i="14" s="1"/>
  <c r="G262" i="18"/>
  <c r="J262" i="18"/>
  <c r="J72" i="14"/>
  <c r="K262" i="18"/>
  <c r="K72" i="14"/>
  <c r="N262" i="18"/>
  <c r="M262" i="18"/>
  <c r="M72" i="14" s="1"/>
  <c r="N72" i="14"/>
  <c r="L262" i="18"/>
  <c r="L72" i="14"/>
  <c r="I262" i="18"/>
  <c r="I72" i="14"/>
  <c r="H262" i="18"/>
  <c r="H72" i="14"/>
  <c r="G72" i="14"/>
  <c r="C262" i="18"/>
  <c r="C72" i="14" s="1"/>
  <c r="H271" i="18"/>
  <c r="O271" i="18" s="1"/>
  <c r="J271" i="18"/>
  <c r="K271" i="18"/>
  <c r="F271" i="18"/>
  <c r="N271" i="18" s="1"/>
  <c r="M271" i="18"/>
  <c r="L271" i="18"/>
  <c r="I271" i="18"/>
  <c r="G271" i="18"/>
  <c r="E271" i="18"/>
  <c r="D271" i="18"/>
  <c r="C271" i="18"/>
  <c r="B271" i="18"/>
  <c r="W258" i="18"/>
  <c r="Q258" i="18"/>
  <c r="P258" i="18"/>
  <c r="O258" i="18"/>
  <c r="U244" i="18"/>
  <c r="U159" i="14" s="1"/>
  <c r="V244" i="18"/>
  <c r="V159" i="14" s="1"/>
  <c r="T244" i="18"/>
  <c r="T159" i="14" s="1"/>
  <c r="S244" i="18"/>
  <c r="S159" i="14" s="1"/>
  <c r="R244" i="18"/>
  <c r="R159" i="14" s="1"/>
  <c r="D244" i="18"/>
  <c r="B244" i="18"/>
  <c r="E244" i="18"/>
  <c r="F244" i="18"/>
  <c r="G244" i="18"/>
  <c r="G159" i="14" s="1"/>
  <c r="J244" i="18"/>
  <c r="J159" i="14"/>
  <c r="K244" i="18"/>
  <c r="K159" i="14" s="1"/>
  <c r="N244" i="18"/>
  <c r="N159" i="14"/>
  <c r="M244" i="18"/>
  <c r="L244" i="18"/>
  <c r="L159" i="14" s="1"/>
  <c r="I244" i="18"/>
  <c r="I159" i="14" s="1"/>
  <c r="H244" i="18"/>
  <c r="H159" i="14" s="1"/>
  <c r="F159" i="14"/>
  <c r="E159" i="14"/>
  <c r="D159" i="14"/>
  <c r="C244" i="18"/>
  <c r="C159" i="14" s="1"/>
  <c r="B159" i="14"/>
  <c r="W240" i="18"/>
  <c r="Q240" i="18"/>
  <c r="P240" i="18"/>
  <c r="O240" i="18"/>
  <c r="H253" i="18"/>
  <c r="H293" i="14" s="1"/>
  <c r="J253" i="18"/>
  <c r="K253" i="18"/>
  <c r="K293" i="14" s="1"/>
  <c r="F253" i="18"/>
  <c r="F293" i="14" s="1"/>
  <c r="R293" i="14" s="1"/>
  <c r="M253" i="18"/>
  <c r="M293" i="14" s="1"/>
  <c r="L253" i="18"/>
  <c r="L293" i="14" s="1"/>
  <c r="I253" i="18"/>
  <c r="I293" i="14" s="1"/>
  <c r="G253" i="18"/>
  <c r="G293" i="14" s="1"/>
  <c r="E253" i="18"/>
  <c r="E293" i="14" s="1"/>
  <c r="D253" i="18"/>
  <c r="D293" i="14" s="1"/>
  <c r="C253" i="18"/>
  <c r="C293" i="14" s="1"/>
  <c r="B253" i="18"/>
  <c r="B293" i="14" s="1"/>
  <c r="J235" i="18"/>
  <c r="J234" i="14" s="1"/>
  <c r="F235" i="18"/>
  <c r="F234" i="14" s="1"/>
  <c r="I235" i="18"/>
  <c r="I234" i="14" s="1"/>
  <c r="H235" i="18"/>
  <c r="K235" i="18"/>
  <c r="M235" i="18"/>
  <c r="M234" i="14" s="1"/>
  <c r="L235" i="18"/>
  <c r="L234" i="14" s="1"/>
  <c r="K234" i="14"/>
  <c r="G235" i="18"/>
  <c r="G234" i="14" s="1"/>
  <c r="E235" i="18"/>
  <c r="E234" i="14"/>
  <c r="D235" i="18"/>
  <c r="D234" i="14"/>
  <c r="C235" i="18"/>
  <c r="C234" i="14"/>
  <c r="B235" i="18"/>
  <c r="B234" i="14" s="1"/>
  <c r="U226" i="18"/>
  <c r="U46" i="14"/>
  <c r="V226" i="18"/>
  <c r="V46" i="14"/>
  <c r="T226" i="18"/>
  <c r="T46" i="14"/>
  <c r="S226" i="18"/>
  <c r="S46" i="14" s="1"/>
  <c r="R226" i="18"/>
  <c r="R46" i="14"/>
  <c r="D226" i="18"/>
  <c r="B226" i="18"/>
  <c r="B46" i="14" s="1"/>
  <c r="E226" i="18"/>
  <c r="E46" i="14" s="1"/>
  <c r="F226" i="18"/>
  <c r="F46" i="14" s="1"/>
  <c r="G226" i="18"/>
  <c r="J226" i="18"/>
  <c r="J46" i="14" s="1"/>
  <c r="K226" i="18"/>
  <c r="K46" i="14" s="1"/>
  <c r="N226" i="18"/>
  <c r="N46" i="14" s="1"/>
  <c r="M226" i="18"/>
  <c r="M46" i="14" s="1"/>
  <c r="L226" i="18"/>
  <c r="L46" i="14" s="1"/>
  <c r="I226" i="18"/>
  <c r="I46" i="14" s="1"/>
  <c r="H226" i="18"/>
  <c r="H46" i="14" s="1"/>
  <c r="G46" i="14"/>
  <c r="D46" i="14"/>
  <c r="C226" i="18"/>
  <c r="C46" i="14"/>
  <c r="O231" i="18"/>
  <c r="N231" i="18"/>
  <c r="Q222" i="18"/>
  <c r="O222" i="18"/>
  <c r="U192" i="18"/>
  <c r="V192" i="18"/>
  <c r="T192" i="18"/>
  <c r="W192" i="18"/>
  <c r="W50" i="14" s="1"/>
  <c r="V50" i="14"/>
  <c r="U50" i="14"/>
  <c r="T50" i="14"/>
  <c r="S192" i="18"/>
  <c r="S50" i="14"/>
  <c r="R192" i="18"/>
  <c r="R50" i="14"/>
  <c r="D192" i="18"/>
  <c r="Q192" i="18" s="1"/>
  <c r="Q50" i="14" s="1"/>
  <c r="B192" i="18"/>
  <c r="E192" i="18"/>
  <c r="F192" i="18"/>
  <c r="G192" i="18"/>
  <c r="P192" i="18"/>
  <c r="P50" i="14" s="1"/>
  <c r="J192" i="18"/>
  <c r="J50" i="14" s="1"/>
  <c r="K192" i="18"/>
  <c r="N192" i="18"/>
  <c r="M192" i="18"/>
  <c r="N50" i="14"/>
  <c r="M50" i="14"/>
  <c r="L192" i="18"/>
  <c r="L50" i="14" s="1"/>
  <c r="K50" i="14"/>
  <c r="I192" i="18"/>
  <c r="I50" i="14" s="1"/>
  <c r="H192" i="18"/>
  <c r="H50" i="14" s="1"/>
  <c r="G50" i="14"/>
  <c r="F50" i="14"/>
  <c r="E50" i="14"/>
  <c r="C192" i="18"/>
  <c r="C50" i="14" s="1"/>
  <c r="B50" i="14"/>
  <c r="Q190" i="18"/>
  <c r="P190" i="18"/>
  <c r="O190" i="18"/>
  <c r="U163" i="18"/>
  <c r="W163" i="18" s="1"/>
  <c r="W82" i="14" s="1"/>
  <c r="V163" i="18"/>
  <c r="T163" i="18"/>
  <c r="V82" i="14"/>
  <c r="U82" i="14"/>
  <c r="T82" i="14"/>
  <c r="S163" i="18"/>
  <c r="S82" i="14" s="1"/>
  <c r="R163" i="18"/>
  <c r="R82" i="14" s="1"/>
  <c r="D163" i="18"/>
  <c r="B163" i="18"/>
  <c r="B82" i="14" s="1"/>
  <c r="E163" i="18"/>
  <c r="E82" i="14" s="1"/>
  <c r="F163" i="18"/>
  <c r="G163" i="18"/>
  <c r="J163" i="18"/>
  <c r="K163" i="18"/>
  <c r="K82" i="14" s="1"/>
  <c r="N163" i="18"/>
  <c r="N82" i="14" s="1"/>
  <c r="M163" i="18"/>
  <c r="M82" i="14"/>
  <c r="L163" i="18"/>
  <c r="L82" i="14"/>
  <c r="J82" i="14"/>
  <c r="I163" i="18"/>
  <c r="I82" i="14"/>
  <c r="H163" i="18"/>
  <c r="H82" i="14"/>
  <c r="G82" i="14"/>
  <c r="F82" i="14"/>
  <c r="D82" i="14"/>
  <c r="C163" i="18"/>
  <c r="C82" i="14"/>
  <c r="W160" i="18"/>
  <c r="O160" i="18"/>
  <c r="O159" i="18"/>
  <c r="P160" i="18"/>
  <c r="P159" i="18"/>
  <c r="Q160" i="18"/>
  <c r="Q159" i="18"/>
  <c r="O140" i="18"/>
  <c r="N140" i="18"/>
  <c r="O124" i="18"/>
  <c r="N124" i="18"/>
  <c r="X115" i="18"/>
  <c r="W115" i="18"/>
  <c r="Q115" i="18"/>
  <c r="P115" i="18"/>
  <c r="O115" i="18"/>
  <c r="O183" i="5"/>
  <c r="N183" i="5"/>
  <c r="X175" i="5"/>
  <c r="W175" i="5"/>
  <c r="Q175" i="5"/>
  <c r="P175" i="5"/>
  <c r="O175" i="5"/>
  <c r="T208" i="18"/>
  <c r="U208" i="18"/>
  <c r="V208" i="18"/>
  <c r="V13" i="14"/>
  <c r="S208" i="18"/>
  <c r="S13" i="14"/>
  <c r="R208" i="18"/>
  <c r="R13" i="14"/>
  <c r="B208" i="18"/>
  <c r="B13" i="14"/>
  <c r="D208" i="18"/>
  <c r="D13" i="14"/>
  <c r="E208" i="18"/>
  <c r="E13" i="14"/>
  <c r="F208" i="18"/>
  <c r="F13" i="14"/>
  <c r="G208" i="18"/>
  <c r="G13" i="14"/>
  <c r="J208" i="18"/>
  <c r="J13" i="14"/>
  <c r="K208" i="18"/>
  <c r="K13" i="14"/>
  <c r="M208" i="18"/>
  <c r="N208" i="18"/>
  <c r="N13" i="14" s="1"/>
  <c r="M13" i="14"/>
  <c r="L208" i="18"/>
  <c r="L13" i="14"/>
  <c r="I208" i="18"/>
  <c r="I13" i="14"/>
  <c r="H208" i="18"/>
  <c r="H13" i="14"/>
  <c r="C208" i="18"/>
  <c r="C13" i="14"/>
  <c r="W205" i="18"/>
  <c r="Q205" i="18"/>
  <c r="P205" i="18"/>
  <c r="O205" i="18"/>
  <c r="W176" i="18"/>
  <c r="Q176" i="18"/>
  <c r="P176" i="18"/>
  <c r="O176" i="18"/>
  <c r="W36" i="6"/>
  <c r="W35" i="6"/>
  <c r="T60" i="6"/>
  <c r="T79" i="14" s="1"/>
  <c r="U60" i="6"/>
  <c r="U79" i="14" s="1"/>
  <c r="V60" i="6"/>
  <c r="V79" i="14"/>
  <c r="S60" i="6"/>
  <c r="S79" i="14" s="1"/>
  <c r="R60" i="6"/>
  <c r="R79" i="14" s="1"/>
  <c r="B60" i="6"/>
  <c r="D60" i="6"/>
  <c r="D79" i="14" s="1"/>
  <c r="J60" i="6"/>
  <c r="J79" i="14" s="1"/>
  <c r="C60" i="6"/>
  <c r="C79" i="14" s="1"/>
  <c r="W55" i="6"/>
  <c r="P55" i="6"/>
  <c r="Q55" i="6"/>
  <c r="O55" i="6"/>
  <c r="G60" i="6"/>
  <c r="G79" i="14"/>
  <c r="I60" i="6"/>
  <c r="I79" i="14" s="1"/>
  <c r="M60" i="6"/>
  <c r="M79" i="14" s="1"/>
  <c r="Y60" i="6"/>
  <c r="X60" i="6"/>
  <c r="E60" i="6"/>
  <c r="E79" i="14" s="1"/>
  <c r="F60" i="6"/>
  <c r="F79" i="14" s="1"/>
  <c r="K60" i="6"/>
  <c r="K79" i="14" s="1"/>
  <c r="N60" i="6"/>
  <c r="N79" i="14" s="1"/>
  <c r="L60" i="6"/>
  <c r="L79" i="14" s="1"/>
  <c r="H60" i="6"/>
  <c r="H79" i="14" s="1"/>
  <c r="X217" i="5"/>
  <c r="W217" i="5"/>
  <c r="Q217" i="5"/>
  <c r="P217" i="5"/>
  <c r="O217" i="5"/>
  <c r="O150" i="5"/>
  <c r="N150" i="5"/>
  <c r="X142" i="5"/>
  <c r="W142" i="5"/>
  <c r="Q142" i="5"/>
  <c r="P142" i="5"/>
  <c r="O142" i="5"/>
  <c r="V201" i="14"/>
  <c r="U201" i="14"/>
  <c r="T201" i="14"/>
  <c r="S201" i="14"/>
  <c r="R201" i="14"/>
  <c r="N201" i="14"/>
  <c r="M201" i="14"/>
  <c r="L201" i="14"/>
  <c r="K201" i="14"/>
  <c r="J201" i="14"/>
  <c r="I201" i="14"/>
  <c r="H201" i="14"/>
  <c r="G201" i="14"/>
  <c r="F201" i="14"/>
  <c r="E201" i="14"/>
  <c r="D201" i="14"/>
  <c r="C201" i="14"/>
  <c r="B201" i="14"/>
  <c r="N327" i="14"/>
  <c r="O320" i="14"/>
  <c r="N320" i="14"/>
  <c r="O204" i="18"/>
  <c r="Q204" i="18"/>
  <c r="P204" i="18"/>
  <c r="O197" i="18"/>
  <c r="Q175" i="18"/>
  <c r="P175" i="18"/>
  <c r="O175" i="18"/>
  <c r="Q148" i="18"/>
  <c r="P148" i="18"/>
  <c r="O148" i="18"/>
  <c r="F143" i="18"/>
  <c r="H143" i="18"/>
  <c r="O143" i="18" s="1"/>
  <c r="J143" i="18"/>
  <c r="K143" i="18"/>
  <c r="O139" i="18"/>
  <c r="N139" i="18"/>
  <c r="O123" i="18"/>
  <c r="N123" i="18"/>
  <c r="X114" i="18"/>
  <c r="W114" i="18"/>
  <c r="Q114" i="18"/>
  <c r="Q113" i="18"/>
  <c r="P114" i="18"/>
  <c r="P113" i="18"/>
  <c r="O114" i="18"/>
  <c r="O113" i="18"/>
  <c r="X89" i="18"/>
  <c r="X88" i="18"/>
  <c r="W89" i="18"/>
  <c r="Q89" i="18"/>
  <c r="P89" i="18"/>
  <c r="O89" i="18"/>
  <c r="O45" i="18"/>
  <c r="N45" i="18"/>
  <c r="O29" i="18"/>
  <c r="N29" i="18"/>
  <c r="X21" i="18"/>
  <c r="W21" i="18"/>
  <c r="Q21" i="18"/>
  <c r="P21" i="18"/>
  <c r="O21" i="18"/>
  <c r="X214" i="5"/>
  <c r="O149" i="5"/>
  <c r="N149" i="5"/>
  <c r="X141" i="5"/>
  <c r="W141" i="5"/>
  <c r="Q141" i="5"/>
  <c r="P141" i="5"/>
  <c r="O141" i="5"/>
  <c r="P84" i="5"/>
  <c r="P85" i="5"/>
  <c r="P86" i="5"/>
  <c r="O100" i="5"/>
  <c r="N100" i="5"/>
  <c r="X95" i="5"/>
  <c r="W95" i="5"/>
  <c r="Q95" i="5"/>
  <c r="P95" i="5"/>
  <c r="O95" i="5"/>
  <c r="O86" i="5"/>
  <c r="O13" i="18"/>
  <c r="N13" i="18"/>
  <c r="D39" i="18"/>
  <c r="Q39" i="18" s="1"/>
  <c r="Q73" i="14" s="1"/>
  <c r="B39" i="18"/>
  <c r="E39" i="18"/>
  <c r="F39" i="18"/>
  <c r="G39" i="18"/>
  <c r="J39" i="18"/>
  <c r="K39" i="18"/>
  <c r="N39" i="18"/>
  <c r="M39" i="18"/>
  <c r="W37" i="18"/>
  <c r="Q37" i="18"/>
  <c r="P37" i="18"/>
  <c r="O37" i="18"/>
  <c r="O106" i="18"/>
  <c r="N106" i="18"/>
  <c r="U100" i="18"/>
  <c r="V100" i="18"/>
  <c r="T100" i="18"/>
  <c r="W100" i="18"/>
  <c r="W122" i="14" s="1"/>
  <c r="V122" i="14"/>
  <c r="U122" i="14"/>
  <c r="T122" i="14"/>
  <c r="S100" i="18"/>
  <c r="S122" i="14"/>
  <c r="R100" i="18"/>
  <c r="R122" i="14"/>
  <c r="D100" i="18"/>
  <c r="Q100" i="18" s="1"/>
  <c r="Q122" i="14" s="1"/>
  <c r="B100" i="18"/>
  <c r="E100" i="18"/>
  <c r="F100" i="18"/>
  <c r="F122" i="14" s="1"/>
  <c r="G100" i="18"/>
  <c r="P100" i="18"/>
  <c r="P122" i="14" s="1"/>
  <c r="J100" i="18"/>
  <c r="J122" i="14" s="1"/>
  <c r="K100" i="18"/>
  <c r="N100" i="18"/>
  <c r="M100" i="18"/>
  <c r="N122" i="14"/>
  <c r="M122" i="14"/>
  <c r="L100" i="18"/>
  <c r="L122" i="14" s="1"/>
  <c r="K122" i="14"/>
  <c r="I100" i="18"/>
  <c r="I122" i="14" s="1"/>
  <c r="H100" i="18"/>
  <c r="H122" i="14" s="1"/>
  <c r="G122" i="14"/>
  <c r="E122" i="14"/>
  <c r="C100" i="18"/>
  <c r="C122" i="14" s="1"/>
  <c r="B122" i="14"/>
  <c r="X5" i="18"/>
  <c r="W5" i="18"/>
  <c r="Q5" i="18"/>
  <c r="P5" i="18"/>
  <c r="O5" i="18"/>
  <c r="W46" i="6"/>
  <c r="W45" i="6"/>
  <c r="Q46" i="6"/>
  <c r="P46" i="6"/>
  <c r="O46" i="6"/>
  <c r="O45" i="6"/>
  <c r="W26" i="6"/>
  <c r="Q26" i="6"/>
  <c r="P26" i="6"/>
  <c r="O26" i="6"/>
  <c r="Z36" i="6"/>
  <c r="Q36" i="6"/>
  <c r="P36" i="6"/>
  <c r="O36" i="6"/>
  <c r="F217" i="18"/>
  <c r="H217" i="18"/>
  <c r="J217" i="18"/>
  <c r="K217" i="18"/>
  <c r="K212" i="14" s="1"/>
  <c r="O217" i="18"/>
  <c r="O212" i="14" s="1"/>
  <c r="N197" i="18"/>
  <c r="O122" i="18"/>
  <c r="O105" i="18"/>
  <c r="F126" i="18"/>
  <c r="H126" i="18"/>
  <c r="J126" i="18"/>
  <c r="K126" i="18"/>
  <c r="K237" i="14" s="1"/>
  <c r="F108" i="18"/>
  <c r="O108" i="18" s="1"/>
  <c r="O275" i="14" s="1"/>
  <c r="H108" i="18"/>
  <c r="J108" i="18"/>
  <c r="J275" i="14" s="1"/>
  <c r="K108" i="18"/>
  <c r="F47" i="18"/>
  <c r="H47" i="18"/>
  <c r="J47" i="18"/>
  <c r="J246" i="14" s="1"/>
  <c r="K47" i="18"/>
  <c r="Q212" i="14"/>
  <c r="P212" i="14"/>
  <c r="M217" i="18"/>
  <c r="N217" i="18"/>
  <c r="N212" i="14"/>
  <c r="M212" i="14"/>
  <c r="L217" i="18"/>
  <c r="L212" i="14"/>
  <c r="J212" i="14"/>
  <c r="I217" i="18"/>
  <c r="I212" i="14"/>
  <c r="H212" i="14"/>
  <c r="G217" i="18"/>
  <c r="G212" i="14" s="1"/>
  <c r="F212" i="14"/>
  <c r="E217" i="18"/>
  <c r="E212" i="14"/>
  <c r="D217" i="18"/>
  <c r="D212" i="14"/>
  <c r="C217" i="18"/>
  <c r="C212" i="14" s="1"/>
  <c r="B217" i="18"/>
  <c r="B212" i="14"/>
  <c r="W204" i="18"/>
  <c r="W214" i="5"/>
  <c r="P214" i="5"/>
  <c r="Q214" i="5"/>
  <c r="O214" i="5"/>
  <c r="O182" i="5"/>
  <c r="N182" i="5"/>
  <c r="X174" i="5"/>
  <c r="J235" i="14"/>
  <c r="F235" i="14"/>
  <c r="I199" i="18"/>
  <c r="I235" i="14"/>
  <c r="O235" i="14"/>
  <c r="M199" i="18"/>
  <c r="N199" i="18"/>
  <c r="N235" i="14" s="1"/>
  <c r="M235" i="14"/>
  <c r="L199" i="18"/>
  <c r="L235" i="14"/>
  <c r="K235" i="14"/>
  <c r="H235" i="14"/>
  <c r="G199" i="18"/>
  <c r="G235" i="14"/>
  <c r="E199" i="18"/>
  <c r="E235" i="14"/>
  <c r="D199" i="18"/>
  <c r="D235" i="14"/>
  <c r="C199" i="18"/>
  <c r="C235" i="14"/>
  <c r="B199" i="18"/>
  <c r="B235" i="14"/>
  <c r="W189" i="18"/>
  <c r="W75" i="14"/>
  <c r="V178" i="18"/>
  <c r="V75" i="14"/>
  <c r="U178" i="18"/>
  <c r="W178" i="18" s="1"/>
  <c r="U75" i="14"/>
  <c r="T178" i="18"/>
  <c r="T75" i="14"/>
  <c r="S178" i="18"/>
  <c r="S75" i="14"/>
  <c r="R178" i="18"/>
  <c r="R75" i="14"/>
  <c r="B178" i="18"/>
  <c r="D178" i="18"/>
  <c r="E178" i="18"/>
  <c r="F178" i="18"/>
  <c r="F75" i="14" s="1"/>
  <c r="G178" i="18"/>
  <c r="P178" i="18"/>
  <c r="P75" i="14" s="1"/>
  <c r="M178" i="18"/>
  <c r="N178" i="18"/>
  <c r="J178" i="18"/>
  <c r="J75" i="14" s="1"/>
  <c r="K178" i="18"/>
  <c r="N75" i="14"/>
  <c r="M75" i="14"/>
  <c r="L178" i="18"/>
  <c r="L75" i="14" s="1"/>
  <c r="K75" i="14"/>
  <c r="I178" i="18"/>
  <c r="I75" i="14" s="1"/>
  <c r="H178" i="18"/>
  <c r="H75" i="14" s="1"/>
  <c r="G75" i="14"/>
  <c r="E75" i="14"/>
  <c r="C178" i="18"/>
  <c r="C75" i="14" s="1"/>
  <c r="B75" i="14"/>
  <c r="M184" i="18"/>
  <c r="F184" i="18"/>
  <c r="L184" i="18"/>
  <c r="K184" i="18"/>
  <c r="J184" i="18"/>
  <c r="I184" i="18"/>
  <c r="H184" i="18"/>
  <c r="O184" i="18" s="1"/>
  <c r="G184" i="18"/>
  <c r="E184" i="18"/>
  <c r="D184" i="18"/>
  <c r="C184" i="18"/>
  <c r="B184" i="18"/>
  <c r="W175" i="18"/>
  <c r="M170" i="18"/>
  <c r="N170" i="18" s="1"/>
  <c r="F170" i="18"/>
  <c r="L170" i="18"/>
  <c r="K170" i="18"/>
  <c r="J170" i="18"/>
  <c r="I170" i="18"/>
  <c r="H170" i="18"/>
  <c r="O170" i="18"/>
  <c r="G170" i="18"/>
  <c r="E170" i="18"/>
  <c r="D170" i="18"/>
  <c r="C170" i="18"/>
  <c r="B170" i="18"/>
  <c r="W159" i="18"/>
  <c r="V137" i="14"/>
  <c r="U137" i="14"/>
  <c r="T137" i="14"/>
  <c r="S137" i="14"/>
  <c r="R137" i="14"/>
  <c r="N137" i="14"/>
  <c r="M137" i="14"/>
  <c r="L137" i="14"/>
  <c r="K137" i="14"/>
  <c r="J137" i="14"/>
  <c r="H137" i="14"/>
  <c r="G137" i="14"/>
  <c r="F137" i="14"/>
  <c r="E137" i="14"/>
  <c r="D137" i="14"/>
  <c r="C137" i="14"/>
  <c r="B137" i="14"/>
  <c r="W148" i="18"/>
  <c r="X192" i="18"/>
  <c r="X163" i="18"/>
  <c r="X150" i="18"/>
  <c r="W70" i="5"/>
  <c r="Q70" i="5"/>
  <c r="P70" i="5"/>
  <c r="O70" i="5"/>
  <c r="X86" i="5"/>
  <c r="W174" i="5"/>
  <c r="Q174" i="5"/>
  <c r="P174" i="5"/>
  <c r="O174" i="5"/>
  <c r="O75" i="5"/>
  <c r="N75" i="5"/>
  <c r="W86" i="5"/>
  <c r="Q86" i="5"/>
  <c r="M143" i="18"/>
  <c r="M253" i="14"/>
  <c r="I143" i="18"/>
  <c r="I253" i="14" s="1"/>
  <c r="H253" i="14"/>
  <c r="F253" i="14"/>
  <c r="E143" i="18"/>
  <c r="E253" i="14"/>
  <c r="D143" i="18"/>
  <c r="D253" i="14"/>
  <c r="C143" i="18"/>
  <c r="C253" i="14" s="1"/>
  <c r="L143" i="18"/>
  <c r="L253" i="14"/>
  <c r="K253" i="14"/>
  <c r="J253" i="14"/>
  <c r="G143" i="18"/>
  <c r="G253" i="14"/>
  <c r="B143" i="18"/>
  <c r="B253" i="14" s="1"/>
  <c r="V134" i="18"/>
  <c r="U134" i="18"/>
  <c r="W134" i="18" s="1"/>
  <c r="T134" i="18"/>
  <c r="S134" i="18"/>
  <c r="R134" i="18"/>
  <c r="N134" i="18"/>
  <c r="M134" i="18"/>
  <c r="L134" i="18"/>
  <c r="K134" i="18"/>
  <c r="B134" i="18"/>
  <c r="D134" i="18"/>
  <c r="O134" i="18" s="1"/>
  <c r="J134" i="18"/>
  <c r="I134" i="18"/>
  <c r="H134" i="18"/>
  <c r="G134" i="18"/>
  <c r="F134" i="18"/>
  <c r="E134" i="18"/>
  <c r="X134" i="18"/>
  <c r="C134" i="18"/>
  <c r="W131" i="18"/>
  <c r="O253" i="14"/>
  <c r="N143" i="18"/>
  <c r="N253" i="14"/>
  <c r="N318" i="14"/>
  <c r="O318" i="14"/>
  <c r="O319" i="14"/>
  <c r="N319" i="14"/>
  <c r="O181" i="5"/>
  <c r="O180" i="5"/>
  <c r="N180" i="5"/>
  <c r="N181" i="5"/>
  <c r="O148" i="5"/>
  <c r="N148" i="5"/>
  <c r="L126" i="18"/>
  <c r="L237" i="14"/>
  <c r="G126" i="18"/>
  <c r="G237" i="14"/>
  <c r="C126" i="18"/>
  <c r="C237" i="14"/>
  <c r="N122" i="18"/>
  <c r="J237" i="14"/>
  <c r="F237" i="14"/>
  <c r="M126" i="18"/>
  <c r="I126" i="18"/>
  <c r="I237" i="14"/>
  <c r="E126" i="18"/>
  <c r="E237" i="14"/>
  <c r="D126" i="18"/>
  <c r="D237" i="14"/>
  <c r="B126" i="18"/>
  <c r="B237" i="14" s="1"/>
  <c r="O118" i="5"/>
  <c r="N118" i="5"/>
  <c r="N105" i="18"/>
  <c r="W88" i="18"/>
  <c r="Q88" i="18"/>
  <c r="P88" i="18"/>
  <c r="O88" i="18"/>
  <c r="Q66" i="18"/>
  <c r="P66" i="18"/>
  <c r="O66" i="18"/>
  <c r="O102" i="5"/>
  <c r="N102" i="5"/>
  <c r="X94" i="5"/>
  <c r="W94" i="5"/>
  <c r="X52" i="18"/>
  <c r="W52" i="18"/>
  <c r="Q52" i="18"/>
  <c r="P52" i="18"/>
  <c r="O52" i="18"/>
  <c r="Z35" i="6"/>
  <c r="Q35" i="6"/>
  <c r="P35" i="6"/>
  <c r="O35" i="6"/>
  <c r="X173" i="5"/>
  <c r="X172" i="5"/>
  <c r="Q173" i="5"/>
  <c r="P173" i="5"/>
  <c r="X60" i="5"/>
  <c r="W60" i="5"/>
  <c r="Q60" i="5"/>
  <c r="P60" i="5"/>
  <c r="O60" i="5"/>
  <c r="X140" i="5"/>
  <c r="W140" i="5"/>
  <c r="W25" i="6"/>
  <c r="Q25" i="6"/>
  <c r="P25" i="6"/>
  <c r="O25" i="6"/>
  <c r="Q216" i="5"/>
  <c r="P216" i="5"/>
  <c r="O216" i="5"/>
  <c r="O309" i="7"/>
  <c r="F83" i="18"/>
  <c r="F278" i="14" s="1"/>
  <c r="B83" i="18"/>
  <c r="M83" i="18"/>
  <c r="M278" i="14" s="1"/>
  <c r="Q288" i="14"/>
  <c r="J200" i="5"/>
  <c r="J287" i="14" s="1"/>
  <c r="F200" i="5"/>
  <c r="F287" i="14"/>
  <c r="J286" i="14"/>
  <c r="F286" i="14"/>
  <c r="F78" i="5"/>
  <c r="F283" i="14" s="1"/>
  <c r="J78" i="5"/>
  <c r="J283" i="14" s="1"/>
  <c r="J184" i="5"/>
  <c r="J273" i="14" s="1"/>
  <c r="F184" i="5"/>
  <c r="F273" i="14"/>
  <c r="J103" i="5"/>
  <c r="J258" i="14" s="1"/>
  <c r="F103" i="5"/>
  <c r="F258" i="14" s="1"/>
  <c r="J151" i="5"/>
  <c r="J248" i="14"/>
  <c r="F151" i="5"/>
  <c r="F248" i="14" s="1"/>
  <c r="F246" i="14"/>
  <c r="F31" i="18"/>
  <c r="F239" i="14" s="1"/>
  <c r="J31" i="18"/>
  <c r="J239" i="14" s="1"/>
  <c r="F310" i="7"/>
  <c r="F229" i="14"/>
  <c r="J310" i="7"/>
  <c r="J229" i="14" s="1"/>
  <c r="F247" i="7"/>
  <c r="F219" i="14" s="1"/>
  <c r="J247" i="7"/>
  <c r="J219" i="14"/>
  <c r="Q216" i="14"/>
  <c r="J211" i="14"/>
  <c r="F211" i="14"/>
  <c r="O77" i="5"/>
  <c r="X238" i="7"/>
  <c r="N216" i="14"/>
  <c r="W207" i="5"/>
  <c r="Q207" i="5"/>
  <c r="P207" i="5"/>
  <c r="O207" i="5"/>
  <c r="W35" i="5"/>
  <c r="Q35" i="5"/>
  <c r="P35" i="5"/>
  <c r="O35" i="5"/>
  <c r="O173" i="5"/>
  <c r="W173" i="5"/>
  <c r="O189" i="5"/>
  <c r="Q140" i="5"/>
  <c r="P140" i="5"/>
  <c r="O140" i="5"/>
  <c r="Q94" i="5"/>
  <c r="P94" i="5"/>
  <c r="O94" i="5"/>
  <c r="I108" i="18"/>
  <c r="I275" i="14" s="1"/>
  <c r="K275" i="14"/>
  <c r="H275" i="14"/>
  <c r="G108" i="18"/>
  <c r="G275" i="14"/>
  <c r="D108" i="18"/>
  <c r="D275" i="14"/>
  <c r="B108" i="18"/>
  <c r="B275" i="14" s="1"/>
  <c r="M108" i="18"/>
  <c r="N108" i="18" s="1"/>
  <c r="N275" i="14" s="1"/>
  <c r="L108" i="18"/>
  <c r="L275" i="14" s="1"/>
  <c r="E108" i="18"/>
  <c r="E275" i="14" s="1"/>
  <c r="C108" i="18"/>
  <c r="C275" i="14" s="1"/>
  <c r="U91" i="18"/>
  <c r="V91" i="18"/>
  <c r="V41" i="14"/>
  <c r="R91" i="18"/>
  <c r="R41" i="14"/>
  <c r="B91" i="18"/>
  <c r="J91" i="18"/>
  <c r="J41" i="14" s="1"/>
  <c r="K91" i="18"/>
  <c r="K41" i="14" s="1"/>
  <c r="H91" i="18"/>
  <c r="H41" i="14" s="1"/>
  <c r="G91" i="18"/>
  <c r="X91" i="18" s="1"/>
  <c r="G41" i="14"/>
  <c r="C91" i="18"/>
  <c r="C41" i="14"/>
  <c r="B41" i="14"/>
  <c r="D91" i="18"/>
  <c r="D41" i="14" s="1"/>
  <c r="I91" i="18"/>
  <c r="I41" i="14"/>
  <c r="M91" i="18"/>
  <c r="M41" i="14" s="1"/>
  <c r="T91" i="18"/>
  <c r="T41" i="14"/>
  <c r="S91" i="18"/>
  <c r="S41" i="14" s="1"/>
  <c r="E91" i="18"/>
  <c r="E41" i="14"/>
  <c r="F91" i="18"/>
  <c r="F41" i="14" s="1"/>
  <c r="N91" i="18"/>
  <c r="N41" i="14" s="1"/>
  <c r="L91" i="18"/>
  <c r="L41" i="14" s="1"/>
  <c r="P278" i="14"/>
  <c r="H83" i="18"/>
  <c r="O83" i="18" s="1"/>
  <c r="O278" i="14" s="1"/>
  <c r="H278" i="14"/>
  <c r="J83" i="18"/>
  <c r="J278" i="14" s="1"/>
  <c r="I83" i="18"/>
  <c r="I278" i="14" s="1"/>
  <c r="G83" i="18"/>
  <c r="G278" i="14"/>
  <c r="E83" i="18"/>
  <c r="E278" i="14" s="1"/>
  <c r="B278" i="14"/>
  <c r="R76" i="18"/>
  <c r="R126" i="14"/>
  <c r="M76" i="18"/>
  <c r="M126" i="14"/>
  <c r="L76" i="18"/>
  <c r="L126" i="14"/>
  <c r="H76" i="18"/>
  <c r="H126" i="14"/>
  <c r="E76" i="18"/>
  <c r="E126" i="14"/>
  <c r="D76" i="18"/>
  <c r="D126" i="14"/>
  <c r="L83" i="18"/>
  <c r="L278" i="14" s="1"/>
  <c r="K83" i="18"/>
  <c r="K278" i="14" s="1"/>
  <c r="D83" i="18"/>
  <c r="D278" i="14"/>
  <c r="C83" i="18"/>
  <c r="C278" i="14"/>
  <c r="G76" i="18"/>
  <c r="G126" i="14"/>
  <c r="B76" i="18"/>
  <c r="B126" i="14" s="1"/>
  <c r="I76" i="18"/>
  <c r="I126" i="14"/>
  <c r="U76" i="18"/>
  <c r="V76" i="18"/>
  <c r="V126" i="14"/>
  <c r="T76" i="18"/>
  <c r="T126" i="14"/>
  <c r="S76" i="18"/>
  <c r="S126" i="14"/>
  <c r="F76" i="18"/>
  <c r="F126" i="14"/>
  <c r="J76" i="18"/>
  <c r="J126" i="14"/>
  <c r="K76" i="18"/>
  <c r="K126" i="14"/>
  <c r="N76" i="18"/>
  <c r="N126" i="14"/>
  <c r="C76" i="18"/>
  <c r="C126" i="14"/>
  <c r="T69" i="18"/>
  <c r="T165" i="14"/>
  <c r="B69" i="18"/>
  <c r="B165" i="14" s="1"/>
  <c r="J69" i="18"/>
  <c r="J165" i="14" s="1"/>
  <c r="M69" i="18"/>
  <c r="M165" i="14" s="1"/>
  <c r="L69" i="18"/>
  <c r="L165" i="14" s="1"/>
  <c r="I69" i="18"/>
  <c r="I165" i="14"/>
  <c r="F69" i="18"/>
  <c r="F165" i="14" s="1"/>
  <c r="E69" i="18"/>
  <c r="E165" i="14" s="1"/>
  <c r="D69" i="18"/>
  <c r="G69" i="18"/>
  <c r="G165" i="14"/>
  <c r="U69" i="18"/>
  <c r="U165" i="14" s="1"/>
  <c r="V69" i="18"/>
  <c r="V165" i="14" s="1"/>
  <c r="S69" i="18"/>
  <c r="S165" i="14" s="1"/>
  <c r="R69" i="18"/>
  <c r="R165" i="14"/>
  <c r="K69" i="18"/>
  <c r="K165" i="14" s="1"/>
  <c r="N69" i="18"/>
  <c r="N165" i="14" s="1"/>
  <c r="H69" i="18"/>
  <c r="H165" i="14" s="1"/>
  <c r="C69" i="18"/>
  <c r="C165" i="14"/>
  <c r="T54" i="18"/>
  <c r="T132" i="14" s="1"/>
  <c r="V54" i="18"/>
  <c r="V132" i="14" s="1"/>
  <c r="U54" i="18"/>
  <c r="W54" i="18" s="1"/>
  <c r="W132" i="14" s="1"/>
  <c r="B54" i="18"/>
  <c r="B132" i="14" s="1"/>
  <c r="D54" i="18"/>
  <c r="Q54" i="18" s="1"/>
  <c r="Q132" i="14" s="1"/>
  <c r="K54" i="18"/>
  <c r="K132" i="14"/>
  <c r="J54" i="18"/>
  <c r="N54" i="18"/>
  <c r="N132" i="14" s="1"/>
  <c r="M54" i="18"/>
  <c r="M132" i="14" s="1"/>
  <c r="O54" i="18"/>
  <c r="O132" i="14" s="1"/>
  <c r="L54" i="18"/>
  <c r="L132" i="14"/>
  <c r="I54" i="18"/>
  <c r="I132" i="14"/>
  <c r="F54" i="18"/>
  <c r="F132" i="14"/>
  <c r="E54" i="18"/>
  <c r="E132" i="14"/>
  <c r="C54" i="18"/>
  <c r="C132" i="14"/>
  <c r="H61" i="18"/>
  <c r="O61" i="18" s="1"/>
  <c r="J61" i="18"/>
  <c r="F61" i="18"/>
  <c r="M61" i="18"/>
  <c r="L61" i="18"/>
  <c r="K61" i="18"/>
  <c r="I61" i="18"/>
  <c r="G61" i="18"/>
  <c r="E61" i="18"/>
  <c r="D61" i="18"/>
  <c r="C61" i="18"/>
  <c r="B61" i="18"/>
  <c r="G54" i="18"/>
  <c r="G132" i="14"/>
  <c r="S54" i="18"/>
  <c r="S132" i="14"/>
  <c r="R54" i="18"/>
  <c r="R132" i="14" s="1"/>
  <c r="J132" i="14"/>
  <c r="H54" i="18"/>
  <c r="H132" i="14" s="1"/>
  <c r="T50" i="6"/>
  <c r="U50" i="6"/>
  <c r="U131" i="14" s="1"/>
  <c r="V50" i="6"/>
  <c r="V131" i="14" s="1"/>
  <c r="B50" i="6"/>
  <c r="J50" i="6"/>
  <c r="J131" i="14" s="1"/>
  <c r="M50" i="6"/>
  <c r="M131" i="14"/>
  <c r="I50" i="6"/>
  <c r="I131" i="14" s="1"/>
  <c r="H50" i="6"/>
  <c r="H131" i="14" s="1"/>
  <c r="G50" i="6"/>
  <c r="G131" i="14"/>
  <c r="F50" i="6"/>
  <c r="F131" i="14" s="1"/>
  <c r="C50" i="6"/>
  <c r="C131" i="14" s="1"/>
  <c r="B131" i="14"/>
  <c r="Q45" i="6"/>
  <c r="P45" i="6"/>
  <c r="D50" i="6"/>
  <c r="Q50" i="6" s="1"/>
  <c r="Q131" i="14" s="1"/>
  <c r="Y50" i="6"/>
  <c r="X50" i="6"/>
  <c r="S50" i="6"/>
  <c r="S131" i="14"/>
  <c r="R50" i="6"/>
  <c r="R131" i="14"/>
  <c r="E50" i="6"/>
  <c r="E131" i="14"/>
  <c r="K50" i="6"/>
  <c r="K131" i="14"/>
  <c r="N50" i="6"/>
  <c r="N131" i="14"/>
  <c r="L50" i="6"/>
  <c r="L131" i="14"/>
  <c r="U40" i="6"/>
  <c r="V40" i="6"/>
  <c r="W40" i="6" s="1"/>
  <c r="W152" i="14" s="1"/>
  <c r="U152" i="14"/>
  <c r="T152" i="14"/>
  <c r="B40" i="6"/>
  <c r="B152" i="14" s="1"/>
  <c r="D40" i="6"/>
  <c r="P40" i="6" s="1"/>
  <c r="P152" i="14" s="1"/>
  <c r="E40" i="6"/>
  <c r="E152" i="14" s="1"/>
  <c r="F40" i="6"/>
  <c r="G40" i="6"/>
  <c r="J40" i="6"/>
  <c r="J152" i="14" s="1"/>
  <c r="K40" i="6"/>
  <c r="K152" i="14"/>
  <c r="I40" i="6"/>
  <c r="I152" i="14" s="1"/>
  <c r="H40" i="6"/>
  <c r="H152" i="14"/>
  <c r="F152" i="14"/>
  <c r="C40" i="6"/>
  <c r="C152" i="14"/>
  <c r="G152" i="14"/>
  <c r="M40" i="6"/>
  <c r="M152" i="14"/>
  <c r="Y40" i="6"/>
  <c r="X40" i="6"/>
  <c r="T40" i="6"/>
  <c r="S40" i="6"/>
  <c r="S152" i="14" s="1"/>
  <c r="R40" i="6"/>
  <c r="R152" i="14"/>
  <c r="N40" i="6"/>
  <c r="N152" i="14" s="1"/>
  <c r="L40" i="6"/>
  <c r="L152" i="14" s="1"/>
  <c r="U30" i="6"/>
  <c r="U97" i="14" s="1"/>
  <c r="V30" i="6"/>
  <c r="V97" i="14" s="1"/>
  <c r="T30" i="6"/>
  <c r="W30" i="6"/>
  <c r="W97" i="14"/>
  <c r="S30" i="6"/>
  <c r="S97" i="14"/>
  <c r="R30" i="6"/>
  <c r="R97" i="14"/>
  <c r="D30" i="6"/>
  <c r="O30" i="6" s="1"/>
  <c r="O97" i="14" s="1"/>
  <c r="B30" i="6"/>
  <c r="B97" i="14" s="1"/>
  <c r="E30" i="6"/>
  <c r="F30" i="6"/>
  <c r="G30" i="6"/>
  <c r="J30" i="6"/>
  <c r="K30" i="6"/>
  <c r="N30" i="6"/>
  <c r="K97" i="14"/>
  <c r="N97" i="14"/>
  <c r="M30" i="6"/>
  <c r="M97" i="14"/>
  <c r="L30" i="6"/>
  <c r="L97" i="14"/>
  <c r="I30" i="6"/>
  <c r="I97" i="14"/>
  <c r="H30" i="6"/>
  <c r="H97" i="14"/>
  <c r="F97" i="14"/>
  <c r="E97" i="14"/>
  <c r="C30" i="6"/>
  <c r="C97" i="14"/>
  <c r="Y30" i="6"/>
  <c r="X30" i="6"/>
  <c r="I200" i="5"/>
  <c r="I287" i="14"/>
  <c r="P287" i="14" s="1"/>
  <c r="H200" i="5"/>
  <c r="K200" i="5"/>
  <c r="O200" i="5" s="1"/>
  <c r="O287" i="14" s="1"/>
  <c r="M200" i="5"/>
  <c r="N200" i="5"/>
  <c r="N287" i="14"/>
  <c r="K287" i="14"/>
  <c r="G200" i="5"/>
  <c r="G287" i="14"/>
  <c r="D200" i="5"/>
  <c r="D287" i="14"/>
  <c r="B200" i="5"/>
  <c r="B287" i="14"/>
  <c r="I47" i="18"/>
  <c r="I246" i="14"/>
  <c r="I56" i="7"/>
  <c r="I244" i="14"/>
  <c r="F56" i="7"/>
  <c r="F244" i="14"/>
  <c r="M47" i="18"/>
  <c r="N47" i="18" s="1"/>
  <c r="N246" i="14" s="1"/>
  <c r="L47" i="18"/>
  <c r="L246" i="14"/>
  <c r="K246" i="14"/>
  <c r="H246" i="14"/>
  <c r="G47" i="18"/>
  <c r="G246" i="14"/>
  <c r="C47" i="18"/>
  <c r="C246" i="14"/>
  <c r="B47" i="18"/>
  <c r="B246" i="14"/>
  <c r="O28" i="18"/>
  <c r="H31" i="18"/>
  <c r="K31" i="18"/>
  <c r="O31" i="18"/>
  <c r="O239" i="14" s="1"/>
  <c r="O44" i="18"/>
  <c r="N44" i="18"/>
  <c r="U39" i="18"/>
  <c r="U73" i="14"/>
  <c r="T39" i="18"/>
  <c r="T73" i="14" s="1"/>
  <c r="N73" i="14"/>
  <c r="M73" i="14"/>
  <c r="J73" i="14"/>
  <c r="I39" i="18"/>
  <c r="I73" i="14"/>
  <c r="F73" i="14"/>
  <c r="B73" i="14"/>
  <c r="W36" i="18"/>
  <c r="M246" i="14"/>
  <c r="E47" i="18"/>
  <c r="E246" i="14"/>
  <c r="D47" i="18"/>
  <c r="D246" i="14"/>
  <c r="D73" i="14"/>
  <c r="G73" i="14"/>
  <c r="V39" i="18"/>
  <c r="V73" i="14" s="1"/>
  <c r="W39" i="18"/>
  <c r="W73" i="14" s="1"/>
  <c r="S39" i="18"/>
  <c r="S73" i="14"/>
  <c r="R39" i="18"/>
  <c r="R73" i="14" s="1"/>
  <c r="E73" i="14"/>
  <c r="K73" i="14"/>
  <c r="L39" i="18"/>
  <c r="L73" i="14" s="1"/>
  <c r="H39" i="18"/>
  <c r="H73" i="14"/>
  <c r="C39" i="18"/>
  <c r="C73" i="14" s="1"/>
  <c r="I31" i="18"/>
  <c r="I239" i="14" s="1"/>
  <c r="M31" i="18"/>
  <c r="N31" i="18" s="1"/>
  <c r="N239" i="14" s="1"/>
  <c r="L31" i="18"/>
  <c r="L239" i="14" s="1"/>
  <c r="K239" i="14"/>
  <c r="H239" i="14"/>
  <c r="G31" i="18"/>
  <c r="G239" i="14"/>
  <c r="E31" i="18"/>
  <c r="E239" i="14"/>
  <c r="D31" i="18"/>
  <c r="D239" i="14" s="1"/>
  <c r="B31" i="18"/>
  <c r="B239" i="14"/>
  <c r="N28" i="18"/>
  <c r="Q20" i="18"/>
  <c r="P20" i="18"/>
  <c r="X20" i="18"/>
  <c r="W20" i="18"/>
  <c r="O20" i="18"/>
  <c r="C31" i="18"/>
  <c r="C239" i="14"/>
  <c r="D23" i="18"/>
  <c r="D56" i="14" s="1"/>
  <c r="B23" i="18"/>
  <c r="B56" i="14" s="1"/>
  <c r="G23" i="18"/>
  <c r="G56" i="14" s="1"/>
  <c r="I23" i="18"/>
  <c r="I56" i="14" s="1"/>
  <c r="M23" i="18"/>
  <c r="M56" i="14" s="1"/>
  <c r="U23" i="18"/>
  <c r="U56" i="14" s="1"/>
  <c r="V23" i="18"/>
  <c r="V56" i="14" s="1"/>
  <c r="T23" i="18"/>
  <c r="T56" i="14" s="1"/>
  <c r="W23" i="18"/>
  <c r="W56" i="14" s="1"/>
  <c r="S23" i="18"/>
  <c r="S56" i="14" s="1"/>
  <c r="R23" i="18"/>
  <c r="R56" i="14" s="1"/>
  <c r="E23" i="18"/>
  <c r="E56" i="14" s="1"/>
  <c r="F23" i="18"/>
  <c r="F56" i="14" s="1"/>
  <c r="J23" i="18"/>
  <c r="J56" i="14" s="1"/>
  <c r="K23" i="18"/>
  <c r="K56" i="14" s="1"/>
  <c r="N23" i="18"/>
  <c r="N56" i="14" s="1"/>
  <c r="L23" i="18"/>
  <c r="L56" i="14" s="1"/>
  <c r="H23" i="18"/>
  <c r="H56" i="14" s="1"/>
  <c r="C23" i="18"/>
  <c r="C56" i="14" s="1"/>
  <c r="I15" i="18"/>
  <c r="I270" i="14" s="1"/>
  <c r="F15" i="18"/>
  <c r="F270" i="14"/>
  <c r="H15" i="18"/>
  <c r="O15" i="18" s="1"/>
  <c r="O270" i="14" s="1"/>
  <c r="J15" i="18"/>
  <c r="K15" i="18"/>
  <c r="J270" i="14"/>
  <c r="M15" i="18"/>
  <c r="M270" i="14"/>
  <c r="L15" i="18"/>
  <c r="L270" i="14" s="1"/>
  <c r="K270" i="14"/>
  <c r="G15" i="18"/>
  <c r="G270" i="14" s="1"/>
  <c r="E15" i="18"/>
  <c r="E270" i="14"/>
  <c r="D15" i="18"/>
  <c r="D270" i="14" s="1"/>
  <c r="C15" i="18"/>
  <c r="C270" i="14"/>
  <c r="B15" i="18"/>
  <c r="B270" i="14" s="1"/>
  <c r="U7" i="18"/>
  <c r="W7" i="18" s="1"/>
  <c r="W108" i="14" s="1"/>
  <c r="U108" i="14"/>
  <c r="V7" i="18"/>
  <c r="V108" i="14" s="1"/>
  <c r="T7" i="18"/>
  <c r="T108" i="14"/>
  <c r="S7" i="18"/>
  <c r="S108" i="14"/>
  <c r="R7" i="18"/>
  <c r="R108" i="14" s="1"/>
  <c r="D7" i="18"/>
  <c r="P7" i="18" s="1"/>
  <c r="P108" i="14" s="1"/>
  <c r="B7" i="18"/>
  <c r="J7" i="18"/>
  <c r="K7" i="18"/>
  <c r="M7" i="18"/>
  <c r="N7" i="18"/>
  <c r="O7" i="18"/>
  <c r="O108" i="14" s="1"/>
  <c r="E7" i="18"/>
  <c r="F7" i="18"/>
  <c r="F108" i="14" s="1"/>
  <c r="G7" i="18"/>
  <c r="G108" i="14" s="1"/>
  <c r="N108" i="14"/>
  <c r="M108" i="14"/>
  <c r="L7" i="18"/>
  <c r="L108" i="14"/>
  <c r="K108" i="14"/>
  <c r="J108" i="14"/>
  <c r="I7" i="18"/>
  <c r="I108" i="14"/>
  <c r="H7" i="18"/>
  <c r="H108" i="14" s="1"/>
  <c r="E108" i="14"/>
  <c r="D108" i="14"/>
  <c r="C7" i="18"/>
  <c r="C108" i="14"/>
  <c r="B108" i="14"/>
  <c r="O12" i="18"/>
  <c r="N12" i="18"/>
  <c r="X4" i="18"/>
  <c r="W4" i="18"/>
  <c r="Q4" i="18"/>
  <c r="P4" i="18"/>
  <c r="O4" i="18"/>
  <c r="X7" i="18"/>
  <c r="W69" i="5"/>
  <c r="Q69" i="5"/>
  <c r="P69" i="5"/>
  <c r="O69" i="5"/>
  <c r="L200" i="5"/>
  <c r="L287" i="14" s="1"/>
  <c r="E200" i="5"/>
  <c r="E287" i="14"/>
  <c r="C200" i="5"/>
  <c r="C287" i="14" s="1"/>
  <c r="X190" i="5"/>
  <c r="W190" i="5"/>
  <c r="Q190" i="5"/>
  <c r="P190" i="5"/>
  <c r="O190" i="5"/>
  <c r="X85" i="5"/>
  <c r="W85" i="5"/>
  <c r="Q85" i="5"/>
  <c r="O85" i="5"/>
  <c r="N77" i="5"/>
  <c r="N309" i="7"/>
  <c r="W301" i="7"/>
  <c r="O246" i="7"/>
  <c r="N246" i="7"/>
  <c r="Q238" i="7"/>
  <c r="P238" i="7"/>
  <c r="O238" i="7"/>
  <c r="W238" i="7"/>
  <c r="X255" i="7"/>
  <c r="W255" i="7"/>
  <c r="Q255" i="7"/>
  <c r="P255" i="7"/>
  <c r="O255" i="7"/>
  <c r="W192" i="14"/>
  <c r="T39" i="17"/>
  <c r="V39" i="17" s="1"/>
  <c r="U39" i="17"/>
  <c r="S39" i="17"/>
  <c r="R39" i="17"/>
  <c r="D39" i="17"/>
  <c r="B39" i="17"/>
  <c r="E39" i="17"/>
  <c r="F39" i="17"/>
  <c r="G39" i="17"/>
  <c r="J39" i="17"/>
  <c r="K39" i="17"/>
  <c r="N39" i="17"/>
  <c r="M39" i="17"/>
  <c r="L39" i="17"/>
  <c r="I39" i="17"/>
  <c r="H39" i="17"/>
  <c r="C39" i="17"/>
  <c r="R32" i="17"/>
  <c r="Q32" i="17"/>
  <c r="P32" i="17"/>
  <c r="H32" i="17"/>
  <c r="J32" i="17"/>
  <c r="J296" i="14"/>
  <c r="K32" i="17"/>
  <c r="F32" i="17"/>
  <c r="F296" i="14"/>
  <c r="M32" i="17"/>
  <c r="L32" i="17"/>
  <c r="I32" i="17"/>
  <c r="I296" i="14" s="1"/>
  <c r="G32" i="17"/>
  <c r="E32" i="17"/>
  <c r="D32" i="17"/>
  <c r="C32" i="17"/>
  <c r="B32" i="17"/>
  <c r="B296" i="14" s="1"/>
  <c r="O29" i="17"/>
  <c r="N29" i="17"/>
  <c r="O28" i="17"/>
  <c r="N28" i="17"/>
  <c r="R21" i="17"/>
  <c r="Q21" i="17"/>
  <c r="P21" i="17"/>
  <c r="H21" i="17"/>
  <c r="O21" i="17" s="1"/>
  <c r="J21" i="17"/>
  <c r="J222" i="14"/>
  <c r="K21" i="17"/>
  <c r="F21" i="17"/>
  <c r="F222" i="14" s="1"/>
  <c r="M21" i="17"/>
  <c r="M222" i="14" s="1"/>
  <c r="L21" i="17"/>
  <c r="I21" i="17"/>
  <c r="G21" i="17"/>
  <c r="E21" i="17"/>
  <c r="D21" i="17"/>
  <c r="C21" i="17"/>
  <c r="B21" i="17"/>
  <c r="O18" i="17"/>
  <c r="N18" i="17"/>
  <c r="O17" i="17"/>
  <c r="N17" i="17"/>
  <c r="O16" i="17"/>
  <c r="N16" i="17"/>
  <c r="O15" i="17"/>
  <c r="N15" i="17"/>
  <c r="T10" i="17"/>
  <c r="V10" i="17" s="1"/>
  <c r="U10" i="17"/>
  <c r="S10" i="17"/>
  <c r="R10" i="17"/>
  <c r="D10" i="17"/>
  <c r="B10" i="17"/>
  <c r="E10" i="17"/>
  <c r="F10" i="17"/>
  <c r="G10" i="17"/>
  <c r="J10" i="17"/>
  <c r="K10" i="17"/>
  <c r="N10" i="17"/>
  <c r="M10" i="17"/>
  <c r="L10" i="17"/>
  <c r="I10" i="17"/>
  <c r="H10" i="17"/>
  <c r="C10" i="17"/>
  <c r="U249" i="16"/>
  <c r="V249" i="16"/>
  <c r="T249" i="16"/>
  <c r="W249" i="16"/>
  <c r="S249" i="16"/>
  <c r="R249" i="16"/>
  <c r="Q249" i="16"/>
  <c r="P249" i="16"/>
  <c r="H249" i="16"/>
  <c r="J249" i="16"/>
  <c r="J297" i="14"/>
  <c r="F297" i="14"/>
  <c r="K249" i="16"/>
  <c r="K297" i="14" s="1"/>
  <c r="F249" i="16"/>
  <c r="M249" i="16"/>
  <c r="N249" i="16"/>
  <c r="L249" i="16"/>
  <c r="I249" i="16"/>
  <c r="G249" i="16"/>
  <c r="E249" i="16"/>
  <c r="D249" i="16"/>
  <c r="C249" i="16"/>
  <c r="B249" i="16"/>
  <c r="O246" i="16"/>
  <c r="N246" i="16"/>
  <c r="D242" i="16"/>
  <c r="G242" i="16"/>
  <c r="B242" i="16"/>
  <c r="Q242" i="16" s="1"/>
  <c r="I242" i="16"/>
  <c r="M242" i="16"/>
  <c r="U242" i="16"/>
  <c r="W242" i="16" s="1"/>
  <c r="V242" i="16"/>
  <c r="T242" i="16"/>
  <c r="S242" i="16"/>
  <c r="R242" i="16"/>
  <c r="E242" i="16"/>
  <c r="F242" i="16"/>
  <c r="J242" i="16"/>
  <c r="K242" i="16"/>
  <c r="N242" i="16"/>
  <c r="O242" i="16"/>
  <c r="L242" i="16"/>
  <c r="H242" i="16"/>
  <c r="C242" i="16"/>
  <c r="Q241" i="16"/>
  <c r="P241" i="16"/>
  <c r="O241" i="16"/>
  <c r="Q240" i="16"/>
  <c r="P240" i="16"/>
  <c r="O240" i="16"/>
  <c r="Q239" i="16"/>
  <c r="P239" i="16"/>
  <c r="O239" i="16"/>
  <c r="D234" i="16"/>
  <c r="G234" i="16"/>
  <c r="P234" i="16" s="1"/>
  <c r="B234" i="16"/>
  <c r="Q234" i="16" s="1"/>
  <c r="I234" i="16"/>
  <c r="M234" i="16"/>
  <c r="U234" i="16"/>
  <c r="W234" i="16" s="1"/>
  <c r="V234" i="16"/>
  <c r="T234" i="16"/>
  <c r="S234" i="16"/>
  <c r="R234" i="16"/>
  <c r="E234" i="16"/>
  <c r="F234" i="16"/>
  <c r="J234" i="16"/>
  <c r="K234" i="16"/>
  <c r="N234" i="16"/>
  <c r="O234" i="16"/>
  <c r="L234" i="16"/>
  <c r="H234" i="16"/>
  <c r="C234" i="16"/>
  <c r="Q232" i="16"/>
  <c r="P232" i="16"/>
  <c r="O232" i="16"/>
  <c r="Q231" i="16"/>
  <c r="P231" i="16"/>
  <c r="O231" i="16"/>
  <c r="D227" i="16"/>
  <c r="Q227" i="16" s="1"/>
  <c r="Q156" i="14" s="1"/>
  <c r="G227" i="16"/>
  <c r="B227" i="16"/>
  <c r="I227" i="16"/>
  <c r="M227" i="16"/>
  <c r="U227" i="16"/>
  <c r="W227" i="16" s="1"/>
  <c r="V227" i="16"/>
  <c r="T227" i="16"/>
  <c r="S227" i="16"/>
  <c r="R227" i="16"/>
  <c r="E227" i="16"/>
  <c r="F227" i="16"/>
  <c r="J227" i="16"/>
  <c r="K227" i="16"/>
  <c r="N227" i="16"/>
  <c r="L227" i="16"/>
  <c r="H227" i="16"/>
  <c r="C227" i="16"/>
  <c r="Q225" i="16"/>
  <c r="P225" i="16"/>
  <c r="O225" i="16"/>
  <c r="Q224" i="16"/>
  <c r="P224" i="16"/>
  <c r="O224" i="16"/>
  <c r="U220" i="16"/>
  <c r="V220" i="16"/>
  <c r="W220" i="16" s="1"/>
  <c r="T220" i="16"/>
  <c r="S220" i="16"/>
  <c r="R220" i="16"/>
  <c r="Q220" i="16"/>
  <c r="P220" i="16"/>
  <c r="H220" i="16"/>
  <c r="J220" i="16"/>
  <c r="O220" i="16" s="1"/>
  <c r="K220" i="16"/>
  <c r="F220" i="16"/>
  <c r="M220" i="16"/>
  <c r="N220" i="16"/>
  <c r="L220" i="16"/>
  <c r="I220" i="16"/>
  <c r="G220" i="16"/>
  <c r="E220" i="16"/>
  <c r="D220" i="16"/>
  <c r="C220" i="16"/>
  <c r="B220" i="16"/>
  <c r="O217" i="16"/>
  <c r="N217" i="16"/>
  <c r="U212" i="16"/>
  <c r="V212" i="16"/>
  <c r="W212" i="16" s="1"/>
  <c r="T212" i="16"/>
  <c r="S212" i="16"/>
  <c r="R212" i="16"/>
  <c r="D212" i="16"/>
  <c r="Q212" i="16" s="1"/>
  <c r="B212" i="16"/>
  <c r="E212" i="16"/>
  <c r="P212" i="16"/>
  <c r="F212" i="16"/>
  <c r="G212" i="16"/>
  <c r="J212" i="16"/>
  <c r="K212" i="16"/>
  <c r="N212" i="16"/>
  <c r="M212" i="16"/>
  <c r="O212" i="16"/>
  <c r="L212" i="16"/>
  <c r="I212" i="16"/>
  <c r="H212" i="16"/>
  <c r="C212" i="16"/>
  <c r="Q210" i="16"/>
  <c r="P210" i="16"/>
  <c r="O210" i="16"/>
  <c r="Q209" i="16"/>
  <c r="P209" i="16"/>
  <c r="O209" i="16"/>
  <c r="Q208" i="16"/>
  <c r="P208" i="16"/>
  <c r="O208" i="16"/>
  <c r="D203" i="16"/>
  <c r="G203" i="16"/>
  <c r="B203" i="16"/>
  <c r="Q203" i="16"/>
  <c r="I203" i="16"/>
  <c r="M203" i="16"/>
  <c r="U203" i="16"/>
  <c r="V203" i="16"/>
  <c r="T203" i="16"/>
  <c r="W203" i="16" s="1"/>
  <c r="S203" i="16"/>
  <c r="R203" i="16"/>
  <c r="E203" i="16"/>
  <c r="F203" i="16"/>
  <c r="J203" i="16"/>
  <c r="K203" i="16"/>
  <c r="N203" i="16"/>
  <c r="O203" i="16"/>
  <c r="L203" i="16"/>
  <c r="H203" i="16"/>
  <c r="C203" i="16"/>
  <c r="Q200" i="16"/>
  <c r="P200" i="16"/>
  <c r="O200" i="16"/>
  <c r="D195" i="16"/>
  <c r="Q195" i="16" s="1"/>
  <c r="X195" i="16"/>
  <c r="G195" i="16"/>
  <c r="B195" i="16"/>
  <c r="I195" i="16"/>
  <c r="M195" i="16"/>
  <c r="U195" i="16"/>
  <c r="V195" i="16"/>
  <c r="T195" i="16"/>
  <c r="W195" i="16"/>
  <c r="S195" i="16"/>
  <c r="R195" i="16"/>
  <c r="E195" i="16"/>
  <c r="F195" i="16"/>
  <c r="J195" i="16"/>
  <c r="K195" i="16"/>
  <c r="N195" i="16"/>
  <c r="L195" i="16"/>
  <c r="H195" i="16"/>
  <c r="C195" i="16"/>
  <c r="Q192" i="16"/>
  <c r="P192" i="16"/>
  <c r="O192" i="16"/>
  <c r="U187" i="16"/>
  <c r="V187" i="16"/>
  <c r="W187" i="16"/>
  <c r="T187" i="16"/>
  <c r="S187" i="16"/>
  <c r="R187" i="16"/>
  <c r="Q187" i="16"/>
  <c r="P187" i="16"/>
  <c r="H187" i="16"/>
  <c r="J187" i="16"/>
  <c r="J267" i="14"/>
  <c r="K187" i="16"/>
  <c r="F187" i="16"/>
  <c r="F267" i="14" s="1"/>
  <c r="M187" i="16"/>
  <c r="N187" i="16"/>
  <c r="L187" i="16"/>
  <c r="I187" i="16"/>
  <c r="I267" i="14" s="1"/>
  <c r="G187" i="16"/>
  <c r="E187" i="16"/>
  <c r="D187" i="16"/>
  <c r="C187" i="16"/>
  <c r="B187" i="16"/>
  <c r="O184" i="16"/>
  <c r="N184" i="16"/>
  <c r="U178" i="16"/>
  <c r="W178" i="16" s="1"/>
  <c r="V178" i="16"/>
  <c r="T178" i="16"/>
  <c r="S178" i="16"/>
  <c r="R178" i="16"/>
  <c r="Q178" i="16"/>
  <c r="P178" i="16"/>
  <c r="H178" i="16"/>
  <c r="J178" i="16"/>
  <c r="J269" i="14"/>
  <c r="K178" i="16"/>
  <c r="F178" i="16"/>
  <c r="F269" i="14"/>
  <c r="M178" i="16"/>
  <c r="M269" i="14" s="1"/>
  <c r="L178" i="16"/>
  <c r="I178" i="16"/>
  <c r="G178" i="16"/>
  <c r="E178" i="16"/>
  <c r="D178" i="16"/>
  <c r="C178" i="16"/>
  <c r="B178" i="16"/>
  <c r="O176" i="16"/>
  <c r="N176" i="16"/>
  <c r="O175" i="16"/>
  <c r="N175" i="16"/>
  <c r="D170" i="16"/>
  <c r="G170" i="16"/>
  <c r="B170" i="16"/>
  <c r="I170" i="16"/>
  <c r="M170" i="16"/>
  <c r="U170" i="16"/>
  <c r="W170" i="16" s="1"/>
  <c r="V170" i="16"/>
  <c r="T170" i="16"/>
  <c r="S170" i="16"/>
  <c r="R170" i="16"/>
  <c r="E170" i="16"/>
  <c r="F170" i="16"/>
  <c r="F107" i="14" s="1"/>
  <c r="J170" i="16"/>
  <c r="K170" i="16"/>
  <c r="N170" i="16"/>
  <c r="L170" i="16"/>
  <c r="H170" i="16"/>
  <c r="C170" i="16"/>
  <c r="Q167" i="16"/>
  <c r="P167" i="16"/>
  <c r="O167" i="16"/>
  <c r="Q166" i="16"/>
  <c r="P166" i="16"/>
  <c r="O166" i="16"/>
  <c r="U160" i="16"/>
  <c r="W160" i="16" s="1"/>
  <c r="V160" i="16"/>
  <c r="T160" i="16"/>
  <c r="S160" i="16"/>
  <c r="R160" i="16"/>
  <c r="Q160" i="16"/>
  <c r="P160" i="16"/>
  <c r="H160" i="16"/>
  <c r="O160" i="16" s="1"/>
  <c r="J160" i="16"/>
  <c r="J232" i="14" s="1"/>
  <c r="K160" i="16"/>
  <c r="F160" i="16"/>
  <c r="M160" i="16"/>
  <c r="N160" i="16"/>
  <c r="L160" i="16"/>
  <c r="L232" i="14" s="1"/>
  <c r="I160" i="16"/>
  <c r="G160" i="16"/>
  <c r="E160" i="16"/>
  <c r="D160" i="16"/>
  <c r="C160" i="16"/>
  <c r="B160" i="16"/>
  <c r="O157" i="16"/>
  <c r="N157" i="16"/>
  <c r="D152" i="16"/>
  <c r="G152" i="16"/>
  <c r="B152" i="16"/>
  <c r="I152" i="16"/>
  <c r="M152" i="16"/>
  <c r="U152" i="16"/>
  <c r="V152" i="16"/>
  <c r="W152" i="16"/>
  <c r="T152" i="16"/>
  <c r="S152" i="16"/>
  <c r="R152" i="16"/>
  <c r="E152" i="16"/>
  <c r="F152" i="16"/>
  <c r="J152" i="16"/>
  <c r="K152" i="16"/>
  <c r="N152" i="16"/>
  <c r="L152" i="16"/>
  <c r="H152" i="16"/>
  <c r="C152" i="16"/>
  <c r="Q148" i="16"/>
  <c r="P148" i="16"/>
  <c r="O148" i="16"/>
  <c r="U143" i="16"/>
  <c r="V143" i="16"/>
  <c r="W143" i="16"/>
  <c r="T143" i="16"/>
  <c r="S143" i="16"/>
  <c r="R143" i="16"/>
  <c r="Q143" i="16"/>
  <c r="P143" i="16"/>
  <c r="H143" i="16"/>
  <c r="J143" i="16"/>
  <c r="J226" i="14"/>
  <c r="K143" i="16"/>
  <c r="F143" i="16"/>
  <c r="F226" i="14"/>
  <c r="O143" i="16"/>
  <c r="M143" i="16"/>
  <c r="N143" i="16" s="1"/>
  <c r="N226" i="14" s="1"/>
  <c r="L143" i="16"/>
  <c r="I143" i="16"/>
  <c r="G143" i="16"/>
  <c r="E143" i="16"/>
  <c r="D143" i="16"/>
  <c r="D226" i="14" s="1"/>
  <c r="C143" i="16"/>
  <c r="B143" i="16"/>
  <c r="D135" i="16"/>
  <c r="G135" i="16"/>
  <c r="B135" i="16"/>
  <c r="Q135" i="16" s="1"/>
  <c r="Q74" i="14" s="1"/>
  <c r="I135" i="16"/>
  <c r="M135" i="16"/>
  <c r="U135" i="16"/>
  <c r="W135" i="16" s="1"/>
  <c r="V135" i="16"/>
  <c r="T135" i="16"/>
  <c r="S135" i="16"/>
  <c r="R135" i="16"/>
  <c r="E135" i="16"/>
  <c r="F135" i="16"/>
  <c r="J135" i="16"/>
  <c r="K135" i="16"/>
  <c r="N135" i="16"/>
  <c r="L135" i="16"/>
  <c r="H135" i="16"/>
  <c r="C135" i="16"/>
  <c r="Q133" i="16"/>
  <c r="P133" i="16"/>
  <c r="O133" i="16"/>
  <c r="Q132" i="16"/>
  <c r="P132" i="16"/>
  <c r="O132" i="16"/>
  <c r="Q131" i="16"/>
  <c r="P131" i="16"/>
  <c r="O131" i="16"/>
  <c r="D126" i="16"/>
  <c r="Q126" i="16" s="1"/>
  <c r="G126" i="16"/>
  <c r="B126" i="16"/>
  <c r="I126" i="16"/>
  <c r="M126" i="16"/>
  <c r="O126" i="16" s="1"/>
  <c r="U126" i="16"/>
  <c r="W126" i="16" s="1"/>
  <c r="V126" i="16"/>
  <c r="T126" i="16"/>
  <c r="S126" i="16"/>
  <c r="R126" i="16"/>
  <c r="E126" i="16"/>
  <c r="F126" i="16"/>
  <c r="J126" i="16"/>
  <c r="K126" i="16"/>
  <c r="N126" i="16"/>
  <c r="L126" i="16"/>
  <c r="H126" i="16"/>
  <c r="C126" i="16"/>
  <c r="Q123" i="16"/>
  <c r="P123" i="16"/>
  <c r="O123" i="16"/>
  <c r="D117" i="16"/>
  <c r="G117" i="16"/>
  <c r="B117" i="16"/>
  <c r="I117" i="16"/>
  <c r="M117" i="16"/>
  <c r="U117" i="16"/>
  <c r="V117" i="16"/>
  <c r="T117" i="16"/>
  <c r="W117" i="16"/>
  <c r="S117" i="16"/>
  <c r="R117" i="16"/>
  <c r="Q117" i="16"/>
  <c r="E117" i="16"/>
  <c r="P117" i="16" s="1"/>
  <c r="F117" i="16"/>
  <c r="J117" i="16"/>
  <c r="K117" i="16"/>
  <c r="N117" i="16"/>
  <c r="L117" i="16"/>
  <c r="H117" i="16"/>
  <c r="C117" i="16"/>
  <c r="Q115" i="16"/>
  <c r="P115" i="16"/>
  <c r="O115" i="16"/>
  <c r="Q114" i="16"/>
  <c r="P114" i="16"/>
  <c r="O114" i="16"/>
  <c r="D107" i="16"/>
  <c r="P107" i="16" s="1"/>
  <c r="X107" i="16"/>
  <c r="G107" i="16"/>
  <c r="B107" i="16"/>
  <c r="I107" i="16"/>
  <c r="M107" i="16"/>
  <c r="U107" i="16"/>
  <c r="V107" i="16"/>
  <c r="T107" i="16"/>
  <c r="S107" i="16"/>
  <c r="R107" i="16"/>
  <c r="E107" i="16"/>
  <c r="F107" i="16"/>
  <c r="J107" i="16"/>
  <c r="K107" i="16"/>
  <c r="N107" i="16"/>
  <c r="L107" i="16"/>
  <c r="H107" i="16"/>
  <c r="C107" i="16"/>
  <c r="Q104" i="16"/>
  <c r="P104" i="16"/>
  <c r="O104" i="16"/>
  <c r="D98" i="16"/>
  <c r="G98" i="16"/>
  <c r="B98" i="16"/>
  <c r="I98" i="16"/>
  <c r="M98" i="16"/>
  <c r="U98" i="16"/>
  <c r="W98" i="16" s="1"/>
  <c r="V98" i="16"/>
  <c r="T98" i="16"/>
  <c r="S98" i="16"/>
  <c r="R98" i="16"/>
  <c r="E98" i="16"/>
  <c r="F98" i="16"/>
  <c r="J98" i="16"/>
  <c r="K98" i="16"/>
  <c r="N98" i="16"/>
  <c r="L98" i="16"/>
  <c r="H98" i="16"/>
  <c r="C98" i="16"/>
  <c r="Q95" i="16"/>
  <c r="P95" i="16"/>
  <c r="O95" i="16"/>
  <c r="U89" i="16"/>
  <c r="V89" i="16"/>
  <c r="T89" i="16"/>
  <c r="W89" i="16"/>
  <c r="S89" i="16"/>
  <c r="R89" i="16"/>
  <c r="Q89" i="16"/>
  <c r="P89" i="16"/>
  <c r="H89" i="16"/>
  <c r="J89" i="16"/>
  <c r="J218" i="14"/>
  <c r="K89" i="16"/>
  <c r="F89" i="16"/>
  <c r="F218" i="14"/>
  <c r="M89" i="16"/>
  <c r="M218" i="14" s="1"/>
  <c r="L89" i="16"/>
  <c r="I89" i="16"/>
  <c r="G89" i="16"/>
  <c r="E89" i="16"/>
  <c r="D89" i="16"/>
  <c r="C89" i="16"/>
  <c r="B89" i="16"/>
  <c r="D79" i="16"/>
  <c r="G79" i="16"/>
  <c r="B79" i="16"/>
  <c r="I79" i="16"/>
  <c r="M79" i="16"/>
  <c r="U79" i="16"/>
  <c r="W79" i="16" s="1"/>
  <c r="V79" i="16"/>
  <c r="T79" i="16"/>
  <c r="S79" i="16"/>
  <c r="R79" i="16"/>
  <c r="E79" i="16"/>
  <c r="E23" i="14" s="1"/>
  <c r="F79" i="16"/>
  <c r="J79" i="16"/>
  <c r="K79" i="16"/>
  <c r="N79" i="16"/>
  <c r="L79" i="16"/>
  <c r="H79" i="16"/>
  <c r="C79" i="16"/>
  <c r="Q77" i="16"/>
  <c r="P77" i="16"/>
  <c r="O77" i="16"/>
  <c r="Q76" i="16"/>
  <c r="P76" i="16"/>
  <c r="O76" i="16"/>
  <c r="U70" i="16"/>
  <c r="W70" i="16" s="1"/>
  <c r="V70" i="16"/>
  <c r="T70" i="16"/>
  <c r="S70" i="16"/>
  <c r="R70" i="16"/>
  <c r="Q70" i="16"/>
  <c r="P70" i="16"/>
  <c r="H70" i="16"/>
  <c r="H214" i="14" s="1"/>
  <c r="J70" i="16"/>
  <c r="J214" i="14" s="1"/>
  <c r="K70" i="16"/>
  <c r="K214" i="14" s="1"/>
  <c r="F70" i="16"/>
  <c r="M70" i="16"/>
  <c r="L70" i="16"/>
  <c r="I70" i="16"/>
  <c r="G70" i="16"/>
  <c r="E70" i="16"/>
  <c r="D70" i="16"/>
  <c r="D214" i="14" s="1"/>
  <c r="C70" i="16"/>
  <c r="B70" i="16"/>
  <c r="N68" i="16"/>
  <c r="O68" i="16" s="1"/>
  <c r="N67" i="16"/>
  <c r="D62" i="16"/>
  <c r="P62" i="16" s="1"/>
  <c r="X62" i="16"/>
  <c r="G62" i="16"/>
  <c r="B62" i="16"/>
  <c r="I62" i="16"/>
  <c r="M62" i="16"/>
  <c r="U62" i="16"/>
  <c r="V62" i="16"/>
  <c r="T62" i="16"/>
  <c r="S62" i="16"/>
  <c r="R62" i="16"/>
  <c r="E62" i="16"/>
  <c r="F62" i="16"/>
  <c r="J62" i="16"/>
  <c r="K62" i="16"/>
  <c r="N62" i="16"/>
  <c r="L62" i="16"/>
  <c r="H62" i="16"/>
  <c r="C62" i="16"/>
  <c r="Q60" i="16"/>
  <c r="P60" i="16"/>
  <c r="O60" i="16"/>
  <c r="Q59" i="16"/>
  <c r="P59" i="16"/>
  <c r="O59" i="16"/>
  <c r="U53" i="16"/>
  <c r="W53" i="16" s="1"/>
  <c r="V53" i="16"/>
  <c r="T53" i="16"/>
  <c r="S53" i="16"/>
  <c r="R53" i="16"/>
  <c r="Q53" i="16"/>
  <c r="P53" i="16"/>
  <c r="H53" i="16"/>
  <c r="J53" i="16"/>
  <c r="J213" i="14" s="1"/>
  <c r="R213" i="14" s="1"/>
  <c r="K53" i="16"/>
  <c r="F53" i="16"/>
  <c r="M53" i="16"/>
  <c r="L53" i="16"/>
  <c r="I53" i="16"/>
  <c r="I213" i="14" s="1"/>
  <c r="P213" i="14" s="1"/>
  <c r="G53" i="16"/>
  <c r="G213" i="14" s="1"/>
  <c r="E53" i="16"/>
  <c r="D53" i="16"/>
  <c r="C53" i="16"/>
  <c r="B53" i="16"/>
  <c r="O50" i="16"/>
  <c r="N50" i="16"/>
  <c r="D45" i="16"/>
  <c r="O45" i="16" s="1"/>
  <c r="G45" i="16"/>
  <c r="B45" i="16"/>
  <c r="I45" i="16"/>
  <c r="M45" i="16"/>
  <c r="U45" i="16"/>
  <c r="W45" i="16" s="1"/>
  <c r="V45" i="16"/>
  <c r="T45" i="16"/>
  <c r="S45" i="16"/>
  <c r="R45" i="16"/>
  <c r="E45" i="16"/>
  <c r="F45" i="16"/>
  <c r="J45" i="16"/>
  <c r="K45" i="16"/>
  <c r="N45" i="16"/>
  <c r="L45" i="16"/>
  <c r="H45" i="16"/>
  <c r="C45" i="16"/>
  <c r="Q42" i="16"/>
  <c r="P42" i="16"/>
  <c r="O42" i="16"/>
  <c r="U36" i="16"/>
  <c r="W36" i="16" s="1"/>
  <c r="V36" i="16"/>
  <c r="T36" i="16"/>
  <c r="S36" i="16"/>
  <c r="R36" i="16"/>
  <c r="Q36" i="16"/>
  <c r="P36" i="16"/>
  <c r="H36" i="16"/>
  <c r="J36" i="16"/>
  <c r="K36" i="16"/>
  <c r="K207" i="14" s="1"/>
  <c r="F36" i="16"/>
  <c r="O36" i="16"/>
  <c r="M36" i="16"/>
  <c r="N36" i="16" s="1"/>
  <c r="N207" i="14" s="1"/>
  <c r="L36" i="16"/>
  <c r="I36" i="16"/>
  <c r="G36" i="16"/>
  <c r="E36" i="16"/>
  <c r="E207" i="14" s="1"/>
  <c r="D36" i="16"/>
  <c r="C36" i="16"/>
  <c r="B36" i="16"/>
  <c r="O34" i="16"/>
  <c r="N34" i="16"/>
  <c r="O33" i="16"/>
  <c r="N33" i="16"/>
  <c r="D28" i="16"/>
  <c r="P28" i="16" s="1"/>
  <c r="G28" i="16"/>
  <c r="B28" i="16"/>
  <c r="I28" i="16"/>
  <c r="M28" i="16"/>
  <c r="U28" i="16"/>
  <c r="W28" i="16" s="1"/>
  <c r="V28" i="16"/>
  <c r="T28" i="16"/>
  <c r="S28" i="16"/>
  <c r="R28" i="16"/>
  <c r="E28" i="16"/>
  <c r="F28" i="16"/>
  <c r="J28" i="16"/>
  <c r="K28" i="16"/>
  <c r="N28" i="16"/>
  <c r="O28" i="16" s="1"/>
  <c r="L28" i="16"/>
  <c r="H28" i="16"/>
  <c r="C28" i="16"/>
  <c r="Q26" i="16"/>
  <c r="P26" i="16"/>
  <c r="O26" i="16"/>
  <c r="Q24" i="16"/>
  <c r="P24" i="16"/>
  <c r="O24" i="16"/>
  <c r="T17" i="16"/>
  <c r="S17" i="16"/>
  <c r="H15" i="16"/>
  <c r="H17" i="16" s="1"/>
  <c r="J15" i="16"/>
  <c r="J17" i="16"/>
  <c r="J241" i="14" s="1"/>
  <c r="K15" i="16"/>
  <c r="K17" i="16" s="1"/>
  <c r="K241" i="14" s="1"/>
  <c r="F15" i="16"/>
  <c r="F17" i="16"/>
  <c r="F241" i="14"/>
  <c r="M15" i="16"/>
  <c r="L15" i="16"/>
  <c r="L17" i="16" s="1"/>
  <c r="L241" i="14" s="1"/>
  <c r="I15" i="16"/>
  <c r="I17" i="16"/>
  <c r="I241" i="14" s="1"/>
  <c r="G15" i="16"/>
  <c r="G17" i="16" s="1"/>
  <c r="G241" i="14" s="1"/>
  <c r="E15" i="16"/>
  <c r="E17" i="16" s="1"/>
  <c r="D15" i="16"/>
  <c r="D17" i="16"/>
  <c r="D241" i="14"/>
  <c r="C15" i="16"/>
  <c r="C17" i="16" s="1"/>
  <c r="B15" i="16"/>
  <c r="B17" i="16"/>
  <c r="B241" i="14" s="1"/>
  <c r="O16" i="16"/>
  <c r="N16" i="16"/>
  <c r="O15" i="16"/>
  <c r="W17" i="15"/>
  <c r="V17" i="15"/>
  <c r="U17" i="15"/>
  <c r="R17" i="15"/>
  <c r="Q17" i="15"/>
  <c r="P17" i="15"/>
  <c r="H17" i="15"/>
  <c r="J17" i="15"/>
  <c r="J227" i="14"/>
  <c r="K17" i="15"/>
  <c r="F17" i="15"/>
  <c r="F227" i="14"/>
  <c r="M17" i="15"/>
  <c r="M227" i="14" s="1"/>
  <c r="L17" i="15"/>
  <c r="I17" i="15"/>
  <c r="G17" i="15"/>
  <c r="E17" i="15"/>
  <c r="D17" i="15"/>
  <c r="C17" i="15"/>
  <c r="B17" i="15"/>
  <c r="O15" i="15"/>
  <c r="N15" i="15"/>
  <c r="O14" i="15"/>
  <c r="N14" i="15"/>
  <c r="W8" i="15"/>
  <c r="V8" i="15"/>
  <c r="U8" i="15"/>
  <c r="R8" i="15"/>
  <c r="Q8" i="15"/>
  <c r="P8" i="15"/>
  <c r="H8" i="15"/>
  <c r="J8" i="15"/>
  <c r="J300" i="14"/>
  <c r="K8" i="15"/>
  <c r="F8" i="15"/>
  <c r="F300" i="14"/>
  <c r="M8" i="15"/>
  <c r="L8" i="15"/>
  <c r="I8" i="15"/>
  <c r="I300" i="14" s="1"/>
  <c r="G8" i="15"/>
  <c r="G300" i="14" s="1"/>
  <c r="E8" i="15"/>
  <c r="D8" i="15"/>
  <c r="C8" i="15"/>
  <c r="B8" i="15"/>
  <c r="O5" i="15"/>
  <c r="N5" i="15"/>
  <c r="O4" i="15"/>
  <c r="N4" i="15"/>
  <c r="O317" i="14"/>
  <c r="N317" i="14"/>
  <c r="O316" i="14"/>
  <c r="N316" i="14"/>
  <c r="O315" i="14"/>
  <c r="N315" i="14"/>
  <c r="O314" i="14"/>
  <c r="N314" i="14"/>
  <c r="O313" i="14"/>
  <c r="N313" i="14"/>
  <c r="O312" i="14"/>
  <c r="N312" i="14"/>
  <c r="O311" i="14"/>
  <c r="N311" i="14"/>
  <c r="I207" i="14"/>
  <c r="I147" i="7"/>
  <c r="I208" i="14" s="1"/>
  <c r="I62" i="11"/>
  <c r="I210" i="14"/>
  <c r="I211" i="14"/>
  <c r="I214" i="14"/>
  <c r="I279" i="7"/>
  <c r="I215" i="14" s="1"/>
  <c r="I167" i="5"/>
  <c r="I217" i="14" s="1"/>
  <c r="I218" i="14"/>
  <c r="I247" i="7"/>
  <c r="I219" i="14" s="1"/>
  <c r="I294" i="7"/>
  <c r="I221" i="14"/>
  <c r="I222" i="14"/>
  <c r="I160" i="2"/>
  <c r="I225" i="14" s="1"/>
  <c r="I226" i="14"/>
  <c r="I227" i="14"/>
  <c r="I310" i="7"/>
  <c r="I229" i="14"/>
  <c r="I232" i="14"/>
  <c r="I327" i="7"/>
  <c r="I238" i="14" s="1"/>
  <c r="I39" i="10"/>
  <c r="I240" i="14"/>
  <c r="I14" i="8"/>
  <c r="I242" i="14"/>
  <c r="I18" i="13"/>
  <c r="I247" i="14"/>
  <c r="I151" i="5"/>
  <c r="I248" i="14" s="1"/>
  <c r="I131" i="2"/>
  <c r="I249" i="14" s="1"/>
  <c r="I151" i="2"/>
  <c r="I252" i="14"/>
  <c r="I134" i="5"/>
  <c r="I254" i="14" s="1"/>
  <c r="I181" i="7"/>
  <c r="I255" i="14"/>
  <c r="I103" i="5"/>
  <c r="I258" i="14" s="1"/>
  <c r="I343" i="7"/>
  <c r="I265" i="14"/>
  <c r="I359" i="7"/>
  <c r="I266" i="14" s="1"/>
  <c r="I269" i="14"/>
  <c r="I88" i="2"/>
  <c r="I272" i="14"/>
  <c r="I184" i="5"/>
  <c r="I273" i="14"/>
  <c r="I41" i="2"/>
  <c r="I279" i="14"/>
  <c r="I376" i="7"/>
  <c r="I280" i="14" s="1"/>
  <c r="I78" i="5"/>
  <c r="I283" i="14" s="1"/>
  <c r="I38" i="7"/>
  <c r="I285" i="14" s="1"/>
  <c r="I286" i="14"/>
  <c r="I39" i="13"/>
  <c r="I289" i="14" s="1"/>
  <c r="I20" i="7"/>
  <c r="I290" i="14"/>
  <c r="I74" i="11"/>
  <c r="I291" i="14" s="1"/>
  <c r="I53" i="5"/>
  <c r="I294" i="14" s="1"/>
  <c r="I213" i="7"/>
  <c r="I295" i="14" s="1"/>
  <c r="I297" i="14"/>
  <c r="I19" i="10"/>
  <c r="I302" i="14"/>
  <c r="I141" i="2"/>
  <c r="I304" i="14" s="1"/>
  <c r="F207" i="14"/>
  <c r="F147" i="7"/>
  <c r="F208" i="14"/>
  <c r="F62" i="11"/>
  <c r="F210" i="14" s="1"/>
  <c r="F279" i="7"/>
  <c r="F215" i="14" s="1"/>
  <c r="F167" i="5"/>
  <c r="F217" i="14"/>
  <c r="F294" i="7"/>
  <c r="O294" i="7" s="1"/>
  <c r="F160" i="2"/>
  <c r="F225" i="14" s="1"/>
  <c r="F327" i="7"/>
  <c r="F238" i="14" s="1"/>
  <c r="F39" i="10"/>
  <c r="F240" i="14"/>
  <c r="F14" i="8"/>
  <c r="F242" i="14" s="1"/>
  <c r="F18" i="13"/>
  <c r="F247" i="14" s="1"/>
  <c r="F131" i="2"/>
  <c r="F249" i="14"/>
  <c r="F151" i="2"/>
  <c r="F252" i="14" s="1"/>
  <c r="F134" i="5"/>
  <c r="F254" i="14"/>
  <c r="F181" i="7"/>
  <c r="F255" i="14" s="1"/>
  <c r="F343" i="7"/>
  <c r="F265" i="14" s="1"/>
  <c r="F359" i="7"/>
  <c r="F266" i="14"/>
  <c r="F88" i="2"/>
  <c r="F272" i="14"/>
  <c r="F41" i="2"/>
  <c r="F279" i="14" s="1"/>
  <c r="F376" i="7"/>
  <c r="F280" i="14" s="1"/>
  <c r="F38" i="7"/>
  <c r="F285" i="14"/>
  <c r="P285" i="14" s="1"/>
  <c r="F39" i="13"/>
  <c r="F289" i="14" s="1"/>
  <c r="F20" i="7"/>
  <c r="F290" i="14" s="1"/>
  <c r="F74" i="11"/>
  <c r="F291" i="14" s="1"/>
  <c r="F53" i="5"/>
  <c r="F294" i="14"/>
  <c r="F213" i="7"/>
  <c r="O213" i="7" s="1"/>
  <c r="O295" i="14" s="1"/>
  <c r="F19" i="10"/>
  <c r="F302" i="14" s="1"/>
  <c r="F141" i="2"/>
  <c r="F304" i="14" s="1"/>
  <c r="H207" i="14"/>
  <c r="H147" i="7"/>
  <c r="H208" i="14"/>
  <c r="H62" i="11"/>
  <c r="H210" i="14" s="1"/>
  <c r="H211" i="14"/>
  <c r="H213" i="14"/>
  <c r="H279" i="7"/>
  <c r="H215" i="14" s="1"/>
  <c r="H167" i="5"/>
  <c r="H217" i="14" s="1"/>
  <c r="H218" i="14"/>
  <c r="H247" i="7"/>
  <c r="H219" i="14" s="1"/>
  <c r="H294" i="7"/>
  <c r="H221" i="14"/>
  <c r="H222" i="14"/>
  <c r="H160" i="2"/>
  <c r="H225" i="14" s="1"/>
  <c r="H226" i="14"/>
  <c r="H227" i="14"/>
  <c r="H310" i="7"/>
  <c r="H229" i="14" s="1"/>
  <c r="H327" i="7"/>
  <c r="H238" i="14" s="1"/>
  <c r="H39" i="10"/>
  <c r="H240" i="14" s="1"/>
  <c r="H14" i="8"/>
  <c r="H242" i="14" s="1"/>
  <c r="H56" i="7"/>
  <c r="H244" i="14"/>
  <c r="H18" i="13"/>
  <c r="H247" i="14"/>
  <c r="H151" i="5"/>
  <c r="H248" i="14" s="1"/>
  <c r="H131" i="2"/>
  <c r="H249" i="14" s="1"/>
  <c r="H151" i="2"/>
  <c r="H252" i="14"/>
  <c r="H134" i="5"/>
  <c r="H254" i="14" s="1"/>
  <c r="H181" i="7"/>
  <c r="H255" i="14" s="1"/>
  <c r="H103" i="5"/>
  <c r="H258" i="14" s="1"/>
  <c r="H343" i="7"/>
  <c r="H265" i="14"/>
  <c r="H359" i="7"/>
  <c r="H266" i="14" s="1"/>
  <c r="H267" i="14"/>
  <c r="H88" i="2"/>
  <c r="H272" i="14" s="1"/>
  <c r="H184" i="5"/>
  <c r="H273" i="14"/>
  <c r="H41" i="2"/>
  <c r="H279" i="14" s="1"/>
  <c r="H376" i="7"/>
  <c r="H280" i="14" s="1"/>
  <c r="H78" i="5"/>
  <c r="H283" i="14" s="1"/>
  <c r="H38" i="7"/>
  <c r="H285" i="14"/>
  <c r="H286" i="14"/>
  <c r="H39" i="13"/>
  <c r="H20" i="7"/>
  <c r="H290" i="14"/>
  <c r="H74" i="11"/>
  <c r="H291" i="14" s="1"/>
  <c r="H53" i="5"/>
  <c r="H294" i="14" s="1"/>
  <c r="H213" i="7"/>
  <c r="H295" i="14" s="1"/>
  <c r="H296" i="14"/>
  <c r="H297" i="14"/>
  <c r="H300" i="14"/>
  <c r="H19" i="10"/>
  <c r="H302" i="14"/>
  <c r="H141" i="2"/>
  <c r="J207" i="14"/>
  <c r="J147" i="7"/>
  <c r="J208" i="14"/>
  <c r="J62" i="11"/>
  <c r="J210" i="14"/>
  <c r="J279" i="7"/>
  <c r="J215" i="14" s="1"/>
  <c r="J167" i="5"/>
  <c r="J217" i="14"/>
  <c r="J294" i="7"/>
  <c r="J221" i="14" s="1"/>
  <c r="J160" i="2"/>
  <c r="J225" i="14" s="1"/>
  <c r="J327" i="7"/>
  <c r="J238" i="14"/>
  <c r="J39" i="10"/>
  <c r="J240" i="14" s="1"/>
  <c r="J14" i="8"/>
  <c r="J242" i="14" s="1"/>
  <c r="J56" i="7"/>
  <c r="J244" i="14"/>
  <c r="J18" i="13"/>
  <c r="J247" i="14" s="1"/>
  <c r="Q247" i="14" s="1"/>
  <c r="J131" i="2"/>
  <c r="J249" i="14" s="1"/>
  <c r="J151" i="2"/>
  <c r="J252" i="14"/>
  <c r="J134" i="5"/>
  <c r="J254" i="14" s="1"/>
  <c r="J181" i="7"/>
  <c r="J255" i="14" s="1"/>
  <c r="J343" i="7"/>
  <c r="J359" i="7"/>
  <c r="J266" i="14"/>
  <c r="J88" i="2"/>
  <c r="J272" i="14" s="1"/>
  <c r="J41" i="2"/>
  <c r="J279" i="14" s="1"/>
  <c r="J376" i="7"/>
  <c r="J280" i="14" s="1"/>
  <c r="J38" i="7"/>
  <c r="J285" i="14"/>
  <c r="J39" i="13"/>
  <c r="J289" i="14" s="1"/>
  <c r="J20" i="7"/>
  <c r="J290" i="14" s="1"/>
  <c r="J74" i="11"/>
  <c r="J291" i="14" s="1"/>
  <c r="J53" i="5"/>
  <c r="J294" i="14"/>
  <c r="J213" i="7"/>
  <c r="J295" i="14"/>
  <c r="J19" i="10"/>
  <c r="J302" i="14" s="1"/>
  <c r="J141" i="2"/>
  <c r="J304" i="14" s="1"/>
  <c r="K147" i="7"/>
  <c r="K208" i="14" s="1"/>
  <c r="K62" i="11"/>
  <c r="K210" i="14" s="1"/>
  <c r="K211" i="14"/>
  <c r="K213" i="14"/>
  <c r="K279" i="7"/>
  <c r="K215" i="14"/>
  <c r="K167" i="5"/>
  <c r="K217" i="14"/>
  <c r="K218" i="14"/>
  <c r="K247" i="7"/>
  <c r="K219" i="14"/>
  <c r="K294" i="7"/>
  <c r="K221" i="14" s="1"/>
  <c r="K222" i="14"/>
  <c r="K160" i="2"/>
  <c r="K225" i="14" s="1"/>
  <c r="K226" i="14"/>
  <c r="K227" i="14"/>
  <c r="K310" i="7"/>
  <c r="K229" i="14" s="1"/>
  <c r="K232" i="14"/>
  <c r="K327" i="7"/>
  <c r="K238" i="14"/>
  <c r="K39" i="10"/>
  <c r="K240" i="14" s="1"/>
  <c r="K14" i="8"/>
  <c r="K242" i="14"/>
  <c r="K56" i="7"/>
  <c r="K244" i="14" s="1"/>
  <c r="K18" i="13"/>
  <c r="K247" i="14" s="1"/>
  <c r="K151" i="5"/>
  <c r="K248" i="14" s="1"/>
  <c r="K131" i="2"/>
  <c r="K249" i="14"/>
  <c r="K151" i="2"/>
  <c r="K252" i="14" s="1"/>
  <c r="K134" i="5"/>
  <c r="K254" i="14" s="1"/>
  <c r="K181" i="7"/>
  <c r="K255" i="14" s="1"/>
  <c r="K103" i="5"/>
  <c r="K258" i="14"/>
  <c r="K343" i="7"/>
  <c r="K265" i="14" s="1"/>
  <c r="K359" i="7"/>
  <c r="K266" i="14" s="1"/>
  <c r="K267" i="14"/>
  <c r="K269" i="14"/>
  <c r="K88" i="2"/>
  <c r="K272" i="14"/>
  <c r="K184" i="5"/>
  <c r="K273" i="14" s="1"/>
  <c r="K41" i="2"/>
  <c r="K279" i="14"/>
  <c r="K376" i="7"/>
  <c r="K280" i="14" s="1"/>
  <c r="K78" i="5"/>
  <c r="K283" i="14"/>
  <c r="K38" i="7"/>
  <c r="K285" i="14" s="1"/>
  <c r="K286" i="14"/>
  <c r="K39" i="13"/>
  <c r="K289" i="14"/>
  <c r="K20" i="7"/>
  <c r="K290" i="14" s="1"/>
  <c r="K74" i="11"/>
  <c r="K291" i="14" s="1"/>
  <c r="K53" i="5"/>
  <c r="K294" i="14"/>
  <c r="K213" i="7"/>
  <c r="K295" i="14" s="1"/>
  <c r="K296" i="14"/>
  <c r="K300" i="14"/>
  <c r="K19" i="10"/>
  <c r="K302" i="14" s="1"/>
  <c r="K141" i="2"/>
  <c r="K304" i="14" s="1"/>
  <c r="M207" i="14"/>
  <c r="M147" i="7"/>
  <c r="M208" i="14" s="1"/>
  <c r="M62" i="11"/>
  <c r="M210" i="14" s="1"/>
  <c r="M211" i="14"/>
  <c r="M213" i="14"/>
  <c r="M214" i="14"/>
  <c r="M279" i="7"/>
  <c r="M215" i="14" s="1"/>
  <c r="M167" i="5"/>
  <c r="M217" i="14"/>
  <c r="M247" i="7"/>
  <c r="M219" i="14"/>
  <c r="M294" i="7"/>
  <c r="M221" i="14"/>
  <c r="M160" i="2"/>
  <c r="M225" i="14"/>
  <c r="M226" i="14"/>
  <c r="M310" i="7"/>
  <c r="M229" i="14" s="1"/>
  <c r="M232" i="14"/>
  <c r="M327" i="7"/>
  <c r="M238" i="14" s="1"/>
  <c r="M39" i="10"/>
  <c r="M14" i="8"/>
  <c r="M242" i="14" s="1"/>
  <c r="M56" i="7"/>
  <c r="M244" i="14" s="1"/>
  <c r="M18" i="13"/>
  <c r="M247" i="14"/>
  <c r="M151" i="5"/>
  <c r="M248" i="14" s="1"/>
  <c r="M131" i="2"/>
  <c r="N131" i="2" s="1"/>
  <c r="M249" i="14"/>
  <c r="M151" i="2"/>
  <c r="M252" i="14" s="1"/>
  <c r="M134" i="5"/>
  <c r="M254" i="14"/>
  <c r="M181" i="7"/>
  <c r="M255" i="14" s="1"/>
  <c r="M103" i="5"/>
  <c r="N103" i="5" s="1"/>
  <c r="M343" i="7"/>
  <c r="M265" i="14" s="1"/>
  <c r="M359" i="7"/>
  <c r="M266" i="14"/>
  <c r="M267" i="14"/>
  <c r="M88" i="2"/>
  <c r="N88" i="2" s="1"/>
  <c r="N272" i="14" s="1"/>
  <c r="M184" i="5"/>
  <c r="M273" i="14" s="1"/>
  <c r="M41" i="2"/>
  <c r="M279" i="14"/>
  <c r="M376" i="7"/>
  <c r="M280" i="14" s="1"/>
  <c r="M78" i="5"/>
  <c r="M283" i="14" s="1"/>
  <c r="M38" i="7"/>
  <c r="N38" i="7" s="1"/>
  <c r="M286" i="14"/>
  <c r="M39" i="13"/>
  <c r="M289" i="14" s="1"/>
  <c r="M20" i="7"/>
  <c r="M290" i="14"/>
  <c r="M74" i="11"/>
  <c r="M291" i="14" s="1"/>
  <c r="M53" i="5"/>
  <c r="M294" i="14" s="1"/>
  <c r="M213" i="7"/>
  <c r="M295" i="14" s="1"/>
  <c r="M297" i="14"/>
  <c r="M300" i="14"/>
  <c r="M19" i="10"/>
  <c r="N19" i="10" s="1"/>
  <c r="M302" i="14"/>
  <c r="M141" i="2"/>
  <c r="M304" i="14"/>
  <c r="L207" i="14"/>
  <c r="L147" i="7"/>
  <c r="L208" i="14"/>
  <c r="L62" i="11"/>
  <c r="L210" i="14"/>
  <c r="L211" i="14"/>
  <c r="L213" i="14"/>
  <c r="L214" i="14"/>
  <c r="L279" i="7"/>
  <c r="L215" i="14" s="1"/>
  <c r="L167" i="5"/>
  <c r="L217" i="14" s="1"/>
  <c r="L218" i="14"/>
  <c r="L247" i="7"/>
  <c r="L219" i="14" s="1"/>
  <c r="L294" i="7"/>
  <c r="L221" i="14" s="1"/>
  <c r="L222" i="14"/>
  <c r="L160" i="2"/>
  <c r="L225" i="14" s="1"/>
  <c r="L226" i="14"/>
  <c r="L227" i="14"/>
  <c r="L310" i="7"/>
  <c r="L229" i="14"/>
  <c r="L327" i="7"/>
  <c r="L238" i="14"/>
  <c r="L39" i="10"/>
  <c r="L240" i="14" s="1"/>
  <c r="L14" i="8"/>
  <c r="L242" i="14" s="1"/>
  <c r="L56" i="7"/>
  <c r="L244" i="14" s="1"/>
  <c r="L18" i="13"/>
  <c r="L247" i="14"/>
  <c r="L151" i="5"/>
  <c r="L248" i="14"/>
  <c r="L131" i="2"/>
  <c r="L249" i="14" s="1"/>
  <c r="L151" i="2"/>
  <c r="L252" i="14" s="1"/>
  <c r="L134" i="5"/>
  <c r="L254" i="14"/>
  <c r="L181" i="7"/>
  <c r="L255" i="14"/>
  <c r="L103" i="5"/>
  <c r="L258" i="14" s="1"/>
  <c r="L343" i="7"/>
  <c r="L265" i="14" s="1"/>
  <c r="L359" i="7"/>
  <c r="L266" i="14"/>
  <c r="L267" i="14"/>
  <c r="L269" i="14"/>
  <c r="L88" i="2"/>
  <c r="L272" i="14" s="1"/>
  <c r="L184" i="5"/>
  <c r="L273" i="14" s="1"/>
  <c r="L41" i="2"/>
  <c r="L279" i="14"/>
  <c r="L376" i="7"/>
  <c r="L280" i="14" s="1"/>
  <c r="L78" i="5"/>
  <c r="L283" i="14" s="1"/>
  <c r="L38" i="7"/>
  <c r="L285" i="14" s="1"/>
  <c r="L286" i="14"/>
  <c r="L39" i="13"/>
  <c r="L289" i="14"/>
  <c r="L20" i="7"/>
  <c r="L290" i="14" s="1"/>
  <c r="L74" i="11"/>
  <c r="L291" i="14"/>
  <c r="L53" i="5"/>
  <c r="L294" i="14" s="1"/>
  <c r="L213" i="7"/>
  <c r="L295" i="14"/>
  <c r="L296" i="14"/>
  <c r="L297" i="14"/>
  <c r="L300" i="14"/>
  <c r="L19" i="10"/>
  <c r="L302" i="14" s="1"/>
  <c r="L141" i="2"/>
  <c r="L304" i="14"/>
  <c r="G207" i="14"/>
  <c r="G147" i="7"/>
  <c r="G208" i="14"/>
  <c r="G62" i="11"/>
  <c r="G210" i="14"/>
  <c r="G211" i="14"/>
  <c r="G214" i="14"/>
  <c r="G279" i="7"/>
  <c r="G215" i="14" s="1"/>
  <c r="G167" i="5"/>
  <c r="G217" i="14" s="1"/>
  <c r="G218" i="14"/>
  <c r="G247" i="7"/>
  <c r="G219" i="14" s="1"/>
  <c r="G294" i="7"/>
  <c r="G221" i="14" s="1"/>
  <c r="G222" i="14"/>
  <c r="G160" i="2"/>
  <c r="G225" i="14" s="1"/>
  <c r="G226" i="14"/>
  <c r="G227" i="14"/>
  <c r="G310" i="7"/>
  <c r="G229" i="14"/>
  <c r="G232" i="14"/>
  <c r="G327" i="7"/>
  <c r="G238" i="14" s="1"/>
  <c r="G39" i="10"/>
  <c r="G240" i="14"/>
  <c r="G14" i="8"/>
  <c r="G242" i="14" s="1"/>
  <c r="G56" i="7"/>
  <c r="G244" i="14"/>
  <c r="G18" i="13"/>
  <c r="G247" i="14" s="1"/>
  <c r="G151" i="5"/>
  <c r="G248" i="14"/>
  <c r="G131" i="2"/>
  <c r="G249" i="14" s="1"/>
  <c r="G151" i="2"/>
  <c r="G252" i="14"/>
  <c r="G134" i="5"/>
  <c r="G254" i="14" s="1"/>
  <c r="G181" i="7"/>
  <c r="G255" i="14"/>
  <c r="G103" i="5"/>
  <c r="G258" i="14" s="1"/>
  <c r="G343" i="7"/>
  <c r="G265" i="14" s="1"/>
  <c r="G359" i="7"/>
  <c r="G266" i="14"/>
  <c r="G267" i="14"/>
  <c r="G269" i="14"/>
  <c r="G88" i="2"/>
  <c r="G272" i="14" s="1"/>
  <c r="G184" i="5"/>
  <c r="G273" i="14" s="1"/>
  <c r="G41" i="2"/>
  <c r="G279" i="14"/>
  <c r="G376" i="7"/>
  <c r="G280" i="14"/>
  <c r="G78" i="5"/>
  <c r="G283" i="14" s="1"/>
  <c r="G38" i="7"/>
  <c r="G285" i="14"/>
  <c r="G286" i="14"/>
  <c r="G39" i="13"/>
  <c r="G289" i="14" s="1"/>
  <c r="G20" i="7"/>
  <c r="G290" i="14"/>
  <c r="G74" i="11"/>
  <c r="G291" i="14"/>
  <c r="G53" i="5"/>
  <c r="G294" i="14"/>
  <c r="G213" i="7"/>
  <c r="G295" i="14" s="1"/>
  <c r="G296" i="14"/>
  <c r="G297" i="14"/>
  <c r="G19" i="10"/>
  <c r="G302" i="14" s="1"/>
  <c r="G141" i="2"/>
  <c r="G304" i="14" s="1"/>
  <c r="E147" i="7"/>
  <c r="E208" i="14" s="1"/>
  <c r="E62" i="11"/>
  <c r="E210" i="14"/>
  <c r="E211" i="14"/>
  <c r="E213" i="14"/>
  <c r="E214" i="14"/>
  <c r="E279" i="7"/>
  <c r="E215" i="14"/>
  <c r="E167" i="5"/>
  <c r="E217" i="14" s="1"/>
  <c r="E218" i="14"/>
  <c r="E247" i="7"/>
  <c r="E219" i="14"/>
  <c r="E294" i="7"/>
  <c r="E221" i="14" s="1"/>
  <c r="E222" i="14"/>
  <c r="E160" i="2"/>
  <c r="E225" i="14" s="1"/>
  <c r="E226" i="14"/>
  <c r="E227" i="14"/>
  <c r="E310" i="7"/>
  <c r="E229" i="14"/>
  <c r="E232" i="14"/>
  <c r="E327" i="7"/>
  <c r="E238" i="14" s="1"/>
  <c r="E39" i="10"/>
  <c r="E240" i="14"/>
  <c r="E241" i="14"/>
  <c r="E14" i="8"/>
  <c r="E242" i="14"/>
  <c r="E56" i="7"/>
  <c r="E244" i="14"/>
  <c r="E18" i="13"/>
  <c r="E247" i="14" s="1"/>
  <c r="E151" i="5"/>
  <c r="E248" i="14" s="1"/>
  <c r="E131" i="2"/>
  <c r="E249" i="14" s="1"/>
  <c r="E151" i="2"/>
  <c r="E252" i="14"/>
  <c r="E134" i="5"/>
  <c r="E254" i="14" s="1"/>
  <c r="E181" i="7"/>
  <c r="E255" i="14"/>
  <c r="E103" i="5"/>
  <c r="E258" i="14"/>
  <c r="E343" i="7"/>
  <c r="E265" i="14"/>
  <c r="E359" i="7"/>
  <c r="E266" i="14" s="1"/>
  <c r="E267" i="14"/>
  <c r="E269" i="14"/>
  <c r="E88" i="2"/>
  <c r="E272" i="14" s="1"/>
  <c r="E184" i="5"/>
  <c r="E273" i="14"/>
  <c r="E41" i="2"/>
  <c r="E279" i="14" s="1"/>
  <c r="E376" i="7"/>
  <c r="E280" i="14" s="1"/>
  <c r="E78" i="5"/>
  <c r="E283" i="14"/>
  <c r="E38" i="7"/>
  <c r="E285" i="14"/>
  <c r="E286" i="14"/>
  <c r="E39" i="13"/>
  <c r="E289" i="14"/>
  <c r="E20" i="7"/>
  <c r="E290" i="14"/>
  <c r="E74" i="11"/>
  <c r="E291" i="14" s="1"/>
  <c r="E53" i="5"/>
  <c r="E294" i="14"/>
  <c r="E213" i="7"/>
  <c r="E295" i="14"/>
  <c r="E296" i="14"/>
  <c r="E297" i="14"/>
  <c r="E300" i="14"/>
  <c r="E19" i="10"/>
  <c r="E302" i="14"/>
  <c r="E141" i="2"/>
  <c r="E304" i="14" s="1"/>
  <c r="D207" i="14"/>
  <c r="D147" i="7"/>
  <c r="D208" i="14"/>
  <c r="D62" i="11"/>
  <c r="D210" i="14" s="1"/>
  <c r="D211" i="14"/>
  <c r="D213" i="14"/>
  <c r="D279" i="7"/>
  <c r="D215" i="14"/>
  <c r="D167" i="5"/>
  <c r="D217" i="14"/>
  <c r="D218" i="14"/>
  <c r="D247" i="7"/>
  <c r="D219" i="14"/>
  <c r="D294" i="7"/>
  <c r="D221" i="14"/>
  <c r="D222" i="14"/>
  <c r="D160" i="2"/>
  <c r="D225" i="14"/>
  <c r="D227" i="14"/>
  <c r="D310" i="7"/>
  <c r="D229" i="14" s="1"/>
  <c r="D232" i="14"/>
  <c r="D327" i="7"/>
  <c r="D238" i="14" s="1"/>
  <c r="D39" i="10"/>
  <c r="D240" i="14" s="1"/>
  <c r="D14" i="8"/>
  <c r="D242" i="14"/>
  <c r="D56" i="7"/>
  <c r="D244" i="14"/>
  <c r="D18" i="13"/>
  <c r="D247" i="14"/>
  <c r="D151" i="5"/>
  <c r="D248" i="14" s="1"/>
  <c r="D131" i="2"/>
  <c r="D249" i="14" s="1"/>
  <c r="D151" i="2"/>
  <c r="D252" i="14"/>
  <c r="D134" i="5"/>
  <c r="D254" i="14"/>
  <c r="D181" i="7"/>
  <c r="D255" i="14" s="1"/>
  <c r="D103" i="5"/>
  <c r="D258" i="14"/>
  <c r="D343" i="7"/>
  <c r="D265" i="14"/>
  <c r="D359" i="7"/>
  <c r="D266" i="14" s="1"/>
  <c r="D267" i="14"/>
  <c r="D269" i="14"/>
  <c r="D88" i="2"/>
  <c r="D272" i="14"/>
  <c r="D184" i="5"/>
  <c r="D273" i="14"/>
  <c r="D41" i="2"/>
  <c r="D279" i="14" s="1"/>
  <c r="D376" i="7"/>
  <c r="D280" i="14" s="1"/>
  <c r="D78" i="5"/>
  <c r="D283" i="14" s="1"/>
  <c r="D38" i="7"/>
  <c r="D285" i="14"/>
  <c r="D286" i="14"/>
  <c r="D39" i="13"/>
  <c r="D289" i="14" s="1"/>
  <c r="D20" i="7"/>
  <c r="D290" i="14"/>
  <c r="D74" i="11"/>
  <c r="D291" i="14" s="1"/>
  <c r="D53" i="5"/>
  <c r="D294" i="14" s="1"/>
  <c r="D213" i="7"/>
  <c r="D295" i="14"/>
  <c r="D296" i="14"/>
  <c r="D297" i="14"/>
  <c r="D300" i="14"/>
  <c r="D19" i="10"/>
  <c r="D302" i="14"/>
  <c r="D141" i="2"/>
  <c r="D304" i="14"/>
  <c r="C207" i="14"/>
  <c r="C147" i="7"/>
  <c r="C208" i="14"/>
  <c r="C62" i="11"/>
  <c r="C210" i="14" s="1"/>
  <c r="C211" i="14"/>
  <c r="C213" i="14"/>
  <c r="C214" i="14"/>
  <c r="C279" i="7"/>
  <c r="C215" i="14" s="1"/>
  <c r="C167" i="5"/>
  <c r="C217" i="14" s="1"/>
  <c r="C218" i="14"/>
  <c r="C247" i="7"/>
  <c r="C219" i="14" s="1"/>
  <c r="C294" i="7"/>
  <c r="C221" i="14" s="1"/>
  <c r="C222" i="14"/>
  <c r="C160" i="2"/>
  <c r="C225" i="14" s="1"/>
  <c r="C226" i="14"/>
  <c r="C227" i="14"/>
  <c r="C310" i="7"/>
  <c r="C229" i="14"/>
  <c r="C232" i="14"/>
  <c r="C327" i="7"/>
  <c r="C238" i="14"/>
  <c r="C39" i="10"/>
  <c r="C240" i="14" s="1"/>
  <c r="C241" i="14"/>
  <c r="C14" i="8"/>
  <c r="C242" i="14" s="1"/>
  <c r="C56" i="7"/>
  <c r="C244" i="14" s="1"/>
  <c r="C18" i="13"/>
  <c r="C247" i="14"/>
  <c r="C151" i="5"/>
  <c r="C248" i="14"/>
  <c r="C131" i="2"/>
  <c r="C249" i="14"/>
  <c r="C151" i="2"/>
  <c r="C252" i="14" s="1"/>
  <c r="C134" i="5"/>
  <c r="C254" i="14" s="1"/>
  <c r="C181" i="7"/>
  <c r="C255" i="14"/>
  <c r="C103" i="5"/>
  <c r="C258" i="14"/>
  <c r="C343" i="7"/>
  <c r="C265" i="14" s="1"/>
  <c r="C359" i="7"/>
  <c r="C266" i="14"/>
  <c r="C267" i="14"/>
  <c r="C269" i="14"/>
  <c r="C88" i="2"/>
  <c r="C272" i="14" s="1"/>
  <c r="C184" i="5"/>
  <c r="C273" i="14" s="1"/>
  <c r="C41" i="2"/>
  <c r="C279" i="14" s="1"/>
  <c r="C376" i="7"/>
  <c r="C280" i="14"/>
  <c r="C78" i="5"/>
  <c r="C283" i="14"/>
  <c r="C38" i="7"/>
  <c r="C285" i="14" s="1"/>
  <c r="C286" i="14"/>
  <c r="C39" i="13"/>
  <c r="C289" i="14" s="1"/>
  <c r="C20" i="7"/>
  <c r="C290" i="14"/>
  <c r="C74" i="11"/>
  <c r="C291" i="14"/>
  <c r="C53" i="5"/>
  <c r="C294" i="14"/>
  <c r="C213" i="7"/>
  <c r="C295" i="14" s="1"/>
  <c r="C296" i="14"/>
  <c r="C297" i="14"/>
  <c r="C300" i="14"/>
  <c r="C19" i="10"/>
  <c r="C302" i="14" s="1"/>
  <c r="C141" i="2"/>
  <c r="C304" i="14"/>
  <c r="N141" i="2"/>
  <c r="N304" i="14"/>
  <c r="B141" i="2"/>
  <c r="B304" i="14" s="1"/>
  <c r="O19" i="10"/>
  <c r="O302" i="14" s="1"/>
  <c r="N302" i="14"/>
  <c r="B19" i="10"/>
  <c r="B302" i="14" s="1"/>
  <c r="B300" i="14"/>
  <c r="N297" i="14"/>
  <c r="B297" i="14"/>
  <c r="N213" i="7"/>
  <c r="N295" i="14" s="1"/>
  <c r="B213" i="7"/>
  <c r="B295" i="14"/>
  <c r="O53" i="5"/>
  <c r="O294" i="14" s="1"/>
  <c r="N53" i="5"/>
  <c r="N294" i="14" s="1"/>
  <c r="B53" i="5"/>
  <c r="B294" i="14"/>
  <c r="N74" i="11"/>
  <c r="N291" i="14" s="1"/>
  <c r="B74" i="11"/>
  <c r="B291" i="14" s="1"/>
  <c r="N20" i="7"/>
  <c r="N290" i="14" s="1"/>
  <c r="B20" i="7"/>
  <c r="B290" i="14"/>
  <c r="N39" i="13"/>
  <c r="N289" i="14"/>
  <c r="B39" i="13"/>
  <c r="B289" i="14" s="1"/>
  <c r="P288" i="14"/>
  <c r="O286" i="14"/>
  <c r="N286" i="14"/>
  <c r="B286" i="14"/>
  <c r="O38" i="7"/>
  <c r="O285" i="14"/>
  <c r="N285" i="14"/>
  <c r="B38" i="7"/>
  <c r="B285" i="14" s="1"/>
  <c r="O78" i="5"/>
  <c r="O283" i="14"/>
  <c r="N78" i="5"/>
  <c r="N283" i="14" s="1"/>
  <c r="B78" i="5"/>
  <c r="B283" i="14"/>
  <c r="O376" i="7"/>
  <c r="O280" i="14" s="1"/>
  <c r="N376" i="7"/>
  <c r="N280" i="14" s="1"/>
  <c r="B376" i="7"/>
  <c r="B280" i="14"/>
  <c r="O41" i="2"/>
  <c r="O279" i="14"/>
  <c r="N41" i="2"/>
  <c r="N279" i="14"/>
  <c r="B41" i="2"/>
  <c r="B279" i="14" s="1"/>
  <c r="O184" i="5"/>
  <c r="O273" i="14" s="1"/>
  <c r="N184" i="5"/>
  <c r="N273" i="14" s="1"/>
  <c r="B184" i="5"/>
  <c r="B273" i="14"/>
  <c r="O88" i="2"/>
  <c r="O272" i="14"/>
  <c r="B88" i="2"/>
  <c r="B272" i="14"/>
  <c r="B269" i="14"/>
  <c r="N267" i="14"/>
  <c r="B267" i="14"/>
  <c r="O359" i="7"/>
  <c r="O266" i="14" s="1"/>
  <c r="N359" i="7"/>
  <c r="N266" i="14" s="1"/>
  <c r="B359" i="7"/>
  <c r="B266" i="14"/>
  <c r="N343" i="7"/>
  <c r="N265" i="14" s="1"/>
  <c r="B343" i="7"/>
  <c r="B265" i="14"/>
  <c r="O103" i="5"/>
  <c r="O258" i="14" s="1"/>
  <c r="N258" i="14"/>
  <c r="B103" i="5"/>
  <c r="B258" i="14" s="1"/>
  <c r="O181" i="7"/>
  <c r="O255" i="14"/>
  <c r="N181" i="7"/>
  <c r="N255" i="14"/>
  <c r="B181" i="7"/>
  <c r="B255" i="14"/>
  <c r="O134" i="5"/>
  <c r="O254" i="14" s="1"/>
  <c r="N134" i="5"/>
  <c r="N254" i="14" s="1"/>
  <c r="B134" i="5"/>
  <c r="B254" i="14" s="1"/>
  <c r="N151" i="2"/>
  <c r="N252" i="14" s="1"/>
  <c r="B151" i="2"/>
  <c r="B252" i="14"/>
  <c r="O131" i="2"/>
  <c r="O249" i="14" s="1"/>
  <c r="N249" i="14"/>
  <c r="B131" i="2"/>
  <c r="B249" i="14" s="1"/>
  <c r="O151" i="5"/>
  <c r="O248" i="14"/>
  <c r="N151" i="5"/>
  <c r="N248" i="14"/>
  <c r="B151" i="5"/>
  <c r="B248" i="14"/>
  <c r="N18" i="13"/>
  <c r="N247" i="14"/>
  <c r="B18" i="13"/>
  <c r="B247" i="14" s="1"/>
  <c r="O56" i="7"/>
  <c r="O244" i="14"/>
  <c r="N56" i="7"/>
  <c r="N244" i="14"/>
  <c r="B56" i="7"/>
  <c r="B244" i="14"/>
  <c r="O14" i="8"/>
  <c r="O242" i="14" s="1"/>
  <c r="N14" i="8"/>
  <c r="N242" i="14"/>
  <c r="B14" i="8"/>
  <c r="B242" i="14" s="1"/>
  <c r="B39" i="10"/>
  <c r="B240" i="14"/>
  <c r="O327" i="7"/>
  <c r="O238" i="14" s="1"/>
  <c r="N327" i="7"/>
  <c r="N238" i="14" s="1"/>
  <c r="B327" i="7"/>
  <c r="B238" i="14"/>
  <c r="O232" i="14"/>
  <c r="N232" i="14"/>
  <c r="B232" i="14"/>
  <c r="O310" i="7"/>
  <c r="O229" i="14"/>
  <c r="N310" i="7"/>
  <c r="N229" i="14" s="1"/>
  <c r="B310" i="7"/>
  <c r="B229" i="14"/>
  <c r="B227" i="14"/>
  <c r="O226" i="14"/>
  <c r="B226" i="14"/>
  <c r="O160" i="2"/>
  <c r="O225" i="14"/>
  <c r="N160" i="2"/>
  <c r="N225" i="14"/>
  <c r="B160" i="2"/>
  <c r="B225" i="14" s="1"/>
  <c r="O222" i="14"/>
  <c r="B222" i="14"/>
  <c r="O221" i="14"/>
  <c r="N294" i="7"/>
  <c r="N221" i="14"/>
  <c r="B294" i="7"/>
  <c r="B221" i="14"/>
  <c r="O247" i="7"/>
  <c r="O219" i="14" s="1"/>
  <c r="N247" i="7"/>
  <c r="N219" i="14"/>
  <c r="B247" i="7"/>
  <c r="B219" i="14"/>
  <c r="B218" i="14"/>
  <c r="O167" i="5"/>
  <c r="O217" i="14"/>
  <c r="N167" i="5"/>
  <c r="N217" i="14" s="1"/>
  <c r="B167" i="5"/>
  <c r="B217" i="14" s="1"/>
  <c r="P215" i="14"/>
  <c r="O279" i="7"/>
  <c r="O215" i="14" s="1"/>
  <c r="N279" i="7"/>
  <c r="N215" i="14"/>
  <c r="B279" i="7"/>
  <c r="B215" i="14"/>
  <c r="B214" i="14"/>
  <c r="B213" i="14"/>
  <c r="O117" i="5"/>
  <c r="O211" i="14" s="1"/>
  <c r="N117" i="5"/>
  <c r="N211" i="14"/>
  <c r="B211" i="14"/>
  <c r="O62" i="11"/>
  <c r="O210" i="14"/>
  <c r="N62" i="11"/>
  <c r="N210" i="14" s="1"/>
  <c r="B62" i="11"/>
  <c r="B210" i="14" s="1"/>
  <c r="O147" i="7"/>
  <c r="O208" i="14"/>
  <c r="N147" i="7"/>
  <c r="N208" i="14"/>
  <c r="B147" i="7"/>
  <c r="B208" i="14" s="1"/>
  <c r="O207" i="14"/>
  <c r="B207" i="14"/>
  <c r="Q199" i="14"/>
  <c r="P199" i="14"/>
  <c r="O199" i="14"/>
  <c r="W198" i="14"/>
  <c r="Q198" i="14"/>
  <c r="P198" i="14"/>
  <c r="O198" i="14"/>
  <c r="W197" i="14"/>
  <c r="Q197" i="14"/>
  <c r="P197" i="14"/>
  <c r="O197" i="14"/>
  <c r="W196" i="14"/>
  <c r="Q196" i="14"/>
  <c r="P196" i="14"/>
  <c r="O196" i="14"/>
  <c r="O195" i="14"/>
  <c r="W194" i="14"/>
  <c r="P194" i="14"/>
  <c r="O194" i="14"/>
  <c r="W193" i="14"/>
  <c r="Q193" i="14"/>
  <c r="P193" i="14"/>
  <c r="O193" i="14"/>
  <c r="U7" i="14"/>
  <c r="U138" i="7"/>
  <c r="U6" i="14"/>
  <c r="U209" i="5"/>
  <c r="U11" i="14"/>
  <c r="U219" i="5"/>
  <c r="U10" i="14"/>
  <c r="U112" i="5"/>
  <c r="U12" i="14" s="1"/>
  <c r="U39" i="11"/>
  <c r="U14" i="14"/>
  <c r="U16" i="14"/>
  <c r="U17" i="14"/>
  <c r="U272" i="7"/>
  <c r="U18" i="14"/>
  <c r="U37" i="5"/>
  <c r="U19" i="14" s="1"/>
  <c r="U84" i="7"/>
  <c r="U20" i="14"/>
  <c r="U160" i="5"/>
  <c r="U21" i="14"/>
  <c r="U23" i="14"/>
  <c r="U20" i="12"/>
  <c r="U26" i="14"/>
  <c r="U239" i="7"/>
  <c r="U25" i="14"/>
  <c r="U286" i="7"/>
  <c r="U27" i="14" s="1"/>
  <c r="U29" i="14"/>
  <c r="U160" i="2"/>
  <c r="U31" i="14"/>
  <c r="U33" i="14"/>
  <c r="U302" i="7"/>
  <c r="U37" i="14"/>
  <c r="U38" i="14"/>
  <c r="U28" i="5"/>
  <c r="U39" i="14"/>
  <c r="U51" i="2"/>
  <c r="U40" i="14"/>
  <c r="U8" i="2"/>
  <c r="U42" i="14" s="1"/>
  <c r="U44" i="14"/>
  <c r="U45" i="14"/>
  <c r="U105" i="2"/>
  <c r="U48" i="14"/>
  <c r="U8" i="3"/>
  <c r="U54" i="14"/>
  <c r="U319" i="7"/>
  <c r="U55" i="14" s="1"/>
  <c r="U25" i="2"/>
  <c r="U58" i="14"/>
  <c r="U59" i="14"/>
  <c r="U8" i="4"/>
  <c r="U60" i="14" s="1"/>
  <c r="U62" i="14"/>
  <c r="U63" i="14"/>
  <c r="U230" i="7"/>
  <c r="U64" i="14"/>
  <c r="U6" i="8"/>
  <c r="U65" i="14" s="1"/>
  <c r="U47" i="7"/>
  <c r="U68" i="14" s="1"/>
  <c r="U69" i="14"/>
  <c r="U49" i="11"/>
  <c r="U70" i="14" s="1"/>
  <c r="U74" i="14"/>
  <c r="U143" i="5"/>
  <c r="U77" i="14" s="1"/>
  <c r="U124" i="2"/>
  <c r="U78" i="14" s="1"/>
  <c r="U66" i="7"/>
  <c r="U81" i="14"/>
  <c r="U35" i="8"/>
  <c r="U83" i="14"/>
  <c r="U151" i="2"/>
  <c r="U86" i="14" s="1"/>
  <c r="U127" i="5"/>
  <c r="U87" i="14" s="1"/>
  <c r="U62" i="5"/>
  <c r="U88" i="14"/>
  <c r="U61" i="2"/>
  <c r="U89" i="14"/>
  <c r="U91" i="14"/>
  <c r="U96" i="5"/>
  <c r="U92" i="14"/>
  <c r="U10" i="6"/>
  <c r="U98" i="14"/>
  <c r="U10" i="5"/>
  <c r="U100" i="14" s="1"/>
  <c r="U335" i="7"/>
  <c r="U103" i="14"/>
  <c r="U351" i="7"/>
  <c r="U104" i="14"/>
  <c r="U105" i="14"/>
  <c r="U107" i="14"/>
  <c r="U30" i="11"/>
  <c r="U109" i="14" s="1"/>
  <c r="U112" i="14"/>
  <c r="U114" i="2"/>
  <c r="U113" i="14" s="1"/>
  <c r="U81" i="2"/>
  <c r="U114" i="14" s="1"/>
  <c r="U23" i="8"/>
  <c r="U116" i="14"/>
  <c r="U49" i="10"/>
  <c r="U117" i="14"/>
  <c r="U176" i="5"/>
  <c r="U118" i="14" s="1"/>
  <c r="U87" i="5"/>
  <c r="U121" i="14" s="1"/>
  <c r="U20" i="11"/>
  <c r="U123" i="14"/>
  <c r="U29" i="10"/>
  <c r="U127" i="14"/>
  <c r="U34" i="2"/>
  <c r="U128" i="14" s="1"/>
  <c r="U368" i="7"/>
  <c r="U129" i="14" s="1"/>
  <c r="U10" i="11"/>
  <c r="U130" i="14"/>
  <c r="U71" i="5"/>
  <c r="U138" i="14"/>
  <c r="U139" i="14"/>
  <c r="U29" i="7"/>
  <c r="U140" i="14"/>
  <c r="U189" i="7"/>
  <c r="U141" i="14"/>
  <c r="U221" i="7"/>
  <c r="U144" i="14" s="1"/>
  <c r="U193" i="5"/>
  <c r="U145" i="14"/>
  <c r="T22" i="9"/>
  <c r="U147" i="14"/>
  <c r="U30" i="13"/>
  <c r="U148" i="14"/>
  <c r="U8" i="7"/>
  <c r="U150" i="14" s="1"/>
  <c r="U8" i="12"/>
  <c r="U151" i="14"/>
  <c r="U102" i="7"/>
  <c r="U155" i="14"/>
  <c r="U156" i="14"/>
  <c r="T10" i="9"/>
  <c r="U157" i="14"/>
  <c r="U46" i="5"/>
  <c r="U160" i="14"/>
  <c r="U205" i="7"/>
  <c r="U162" i="14" s="1"/>
  <c r="U164" i="14"/>
  <c r="U96" i="2"/>
  <c r="U166" i="14"/>
  <c r="U171" i="14"/>
  <c r="U71" i="2"/>
  <c r="U172" i="14"/>
  <c r="U20" i="6"/>
  <c r="U173" i="14" s="1"/>
  <c r="U156" i="7"/>
  <c r="U174" i="14" s="1"/>
  <c r="U9" i="10"/>
  <c r="U175" i="14"/>
  <c r="U178" i="14"/>
  <c r="U256" i="7"/>
  <c r="U177" i="14"/>
  <c r="U141" i="2"/>
  <c r="U179" i="14"/>
  <c r="U264" i="7"/>
  <c r="U180" i="14"/>
  <c r="V7" i="14"/>
  <c r="V138" i="7"/>
  <c r="V6" i="14"/>
  <c r="V209" i="5"/>
  <c r="V11" i="14" s="1"/>
  <c r="V219" i="5"/>
  <c r="V10" i="14" s="1"/>
  <c r="V112" i="5"/>
  <c r="V12" i="14"/>
  <c r="V39" i="11"/>
  <c r="V14" i="14"/>
  <c r="V16" i="14"/>
  <c r="V17" i="14"/>
  <c r="V272" i="7"/>
  <c r="V18" i="14" s="1"/>
  <c r="V37" i="5"/>
  <c r="V19" i="14"/>
  <c r="V84" i="7"/>
  <c r="V20" i="14"/>
  <c r="V160" i="5"/>
  <c r="V21" i="14" s="1"/>
  <c r="V23" i="14"/>
  <c r="V20" i="12"/>
  <c r="V26" i="14"/>
  <c r="V239" i="7"/>
  <c r="V25" i="14" s="1"/>
  <c r="V286" i="7"/>
  <c r="V27" i="14"/>
  <c r="V29" i="14"/>
  <c r="V160" i="2"/>
  <c r="V31" i="14" s="1"/>
  <c r="V33" i="14"/>
  <c r="V302" i="7"/>
  <c r="V37" i="14" s="1"/>
  <c r="V38" i="14"/>
  <c r="V28" i="5"/>
  <c r="V39" i="14" s="1"/>
  <c r="V51" i="2"/>
  <c r="V40" i="14" s="1"/>
  <c r="V8" i="2"/>
  <c r="V42" i="14"/>
  <c r="V44" i="14"/>
  <c r="V45" i="14"/>
  <c r="V105" i="2"/>
  <c r="V48" i="14" s="1"/>
  <c r="V8" i="3"/>
  <c r="V54" i="14" s="1"/>
  <c r="V319" i="7"/>
  <c r="V55" i="14"/>
  <c r="V25" i="2"/>
  <c r="V58" i="14" s="1"/>
  <c r="V59" i="14"/>
  <c r="V8" i="4"/>
  <c r="V60" i="14" s="1"/>
  <c r="V62" i="14"/>
  <c r="V63" i="14"/>
  <c r="V230" i="7"/>
  <c r="V64" i="14" s="1"/>
  <c r="V6" i="8"/>
  <c r="V65" i="14"/>
  <c r="V47" i="7"/>
  <c r="V68" i="14" s="1"/>
  <c r="V69" i="14"/>
  <c r="V49" i="11"/>
  <c r="V70" i="14"/>
  <c r="V74" i="14"/>
  <c r="V143" i="5"/>
  <c r="V77" i="14"/>
  <c r="V124" i="2"/>
  <c r="V78" i="14" s="1"/>
  <c r="V66" i="7"/>
  <c r="V81" i="14"/>
  <c r="V35" i="8"/>
  <c r="V83" i="14" s="1"/>
  <c r="V151" i="2"/>
  <c r="V86" i="14"/>
  <c r="V127" i="5"/>
  <c r="V87" i="14" s="1"/>
  <c r="V62" i="5"/>
  <c r="V88" i="14"/>
  <c r="V61" i="2"/>
  <c r="V89" i="14" s="1"/>
  <c r="V91" i="14"/>
  <c r="V96" i="5"/>
  <c r="V92" i="14" s="1"/>
  <c r="V10" i="6"/>
  <c r="V98" i="14"/>
  <c r="V10" i="5"/>
  <c r="V100" i="14"/>
  <c r="V335" i="7"/>
  <c r="V103" i="14" s="1"/>
  <c r="V351" i="7"/>
  <c r="V104" i="14" s="1"/>
  <c r="V105" i="14"/>
  <c r="V107" i="14"/>
  <c r="V30" i="11"/>
  <c r="V109" i="14"/>
  <c r="V112" i="14"/>
  <c r="V114" i="2"/>
  <c r="V113" i="14"/>
  <c r="V81" i="2"/>
  <c r="V114" i="14" s="1"/>
  <c r="V23" i="8"/>
  <c r="V116" i="14" s="1"/>
  <c r="V49" i="10"/>
  <c r="V117" i="14" s="1"/>
  <c r="V176" i="5"/>
  <c r="V118" i="14"/>
  <c r="V87" i="5"/>
  <c r="V121" i="14" s="1"/>
  <c r="V20" i="11"/>
  <c r="V123" i="14" s="1"/>
  <c r="V29" i="10"/>
  <c r="V127" i="14" s="1"/>
  <c r="V34" i="2"/>
  <c r="V128" i="14"/>
  <c r="V368" i="7"/>
  <c r="V129" i="14" s="1"/>
  <c r="V10" i="11"/>
  <c r="V130" i="14" s="1"/>
  <c r="V71" i="5"/>
  <c r="V138" i="14" s="1"/>
  <c r="V139" i="14"/>
  <c r="V29" i="7"/>
  <c r="V140" i="14" s="1"/>
  <c r="V189" i="7"/>
  <c r="V141" i="14"/>
  <c r="V221" i="7"/>
  <c r="V144" i="14"/>
  <c r="V193" i="5"/>
  <c r="V145" i="14" s="1"/>
  <c r="U22" i="9"/>
  <c r="V147" i="14" s="1"/>
  <c r="V30" i="13"/>
  <c r="V148" i="14"/>
  <c r="V8" i="7"/>
  <c r="V150" i="14"/>
  <c r="V8" i="12"/>
  <c r="V151" i="14" s="1"/>
  <c r="V102" i="7"/>
  <c r="V155" i="14" s="1"/>
  <c r="V156" i="14"/>
  <c r="U10" i="9"/>
  <c r="V157" i="14" s="1"/>
  <c r="V46" i="5"/>
  <c r="V160" i="14" s="1"/>
  <c r="V205" i="7"/>
  <c r="V162" i="14"/>
  <c r="V163" i="14"/>
  <c r="V164" i="14"/>
  <c r="V96" i="2"/>
  <c r="V166" i="14" s="1"/>
  <c r="V171" i="14"/>
  <c r="V71" i="2"/>
  <c r="V172" i="14" s="1"/>
  <c r="V20" i="6"/>
  <c r="V173" i="14" s="1"/>
  <c r="V156" i="7"/>
  <c r="V174" i="14"/>
  <c r="V9" i="10"/>
  <c r="V175" i="14"/>
  <c r="V178" i="14"/>
  <c r="V256" i="7"/>
  <c r="V177" i="14"/>
  <c r="V141" i="2"/>
  <c r="V179" i="14" s="1"/>
  <c r="V264" i="7"/>
  <c r="V180" i="14" s="1"/>
  <c r="T7" i="14"/>
  <c r="T138" i="7"/>
  <c r="T6" i="14" s="1"/>
  <c r="T209" i="5"/>
  <c r="T11" i="14" s="1"/>
  <c r="T219" i="5"/>
  <c r="T10" i="14"/>
  <c r="T112" i="5"/>
  <c r="T12" i="14"/>
  <c r="T39" i="11"/>
  <c r="T14" i="14" s="1"/>
  <c r="T16" i="14"/>
  <c r="T17" i="14"/>
  <c r="T272" i="7"/>
  <c r="T18" i="14"/>
  <c r="T37" i="5"/>
  <c r="T19" i="14"/>
  <c r="T84" i="7"/>
  <c r="T20" i="14" s="1"/>
  <c r="T160" i="5"/>
  <c r="T21" i="14" s="1"/>
  <c r="T23" i="14"/>
  <c r="T20" i="12"/>
  <c r="T26" i="14" s="1"/>
  <c r="T239" i="7"/>
  <c r="T25" i="14" s="1"/>
  <c r="T286" i="7"/>
  <c r="T27" i="14"/>
  <c r="T29" i="14"/>
  <c r="T160" i="2"/>
  <c r="T31" i="14"/>
  <c r="T33" i="14"/>
  <c r="T302" i="7"/>
  <c r="T37" i="14" s="1"/>
  <c r="T38" i="14"/>
  <c r="T28" i="5"/>
  <c r="T39" i="14" s="1"/>
  <c r="T51" i="2"/>
  <c r="T40" i="14"/>
  <c r="T8" i="2"/>
  <c r="T42" i="14"/>
  <c r="T44" i="14"/>
  <c r="T45" i="14"/>
  <c r="T105" i="2"/>
  <c r="T48" i="14" s="1"/>
  <c r="T8" i="3"/>
  <c r="T54" i="14"/>
  <c r="T319" i="7"/>
  <c r="T55" i="14"/>
  <c r="T25" i="2"/>
  <c r="T58" i="14" s="1"/>
  <c r="T59" i="14"/>
  <c r="T8" i="4"/>
  <c r="T60" i="14"/>
  <c r="T63" i="14"/>
  <c r="T230" i="7"/>
  <c r="T64" i="14"/>
  <c r="T6" i="8"/>
  <c r="T65" i="14" s="1"/>
  <c r="T47" i="7"/>
  <c r="T68" i="14" s="1"/>
  <c r="T69" i="14"/>
  <c r="T49" i="11"/>
  <c r="T70" i="14" s="1"/>
  <c r="T74" i="14"/>
  <c r="T9" i="13"/>
  <c r="T76" i="14" s="1"/>
  <c r="W76" i="14" s="1"/>
  <c r="T143" i="5"/>
  <c r="T77" i="14"/>
  <c r="T124" i="2"/>
  <c r="T78" i="14" s="1"/>
  <c r="T66" i="7"/>
  <c r="T81" i="14" s="1"/>
  <c r="T35" i="8"/>
  <c r="T83" i="14"/>
  <c r="T151" i="2"/>
  <c r="T86" i="14" s="1"/>
  <c r="T127" i="5"/>
  <c r="T87" i="14" s="1"/>
  <c r="T62" i="5"/>
  <c r="T88" i="14" s="1"/>
  <c r="T61" i="2"/>
  <c r="T89" i="14"/>
  <c r="T91" i="14"/>
  <c r="T96" i="5"/>
  <c r="T92" i="14"/>
  <c r="T10" i="6"/>
  <c r="T98" i="14"/>
  <c r="T10" i="5"/>
  <c r="T100" i="14" s="1"/>
  <c r="T335" i="7"/>
  <c r="T103" i="14" s="1"/>
  <c r="T351" i="7"/>
  <c r="T104" i="14" s="1"/>
  <c r="T105" i="14"/>
  <c r="T107" i="14"/>
  <c r="T30" i="11"/>
  <c r="T109" i="14"/>
  <c r="T112" i="14"/>
  <c r="T114" i="2"/>
  <c r="T113" i="14"/>
  <c r="T81" i="2"/>
  <c r="T114" i="14"/>
  <c r="T23" i="8"/>
  <c r="T116" i="14" s="1"/>
  <c r="T49" i="10"/>
  <c r="T117" i="14" s="1"/>
  <c r="T176" i="5"/>
  <c r="T118" i="14"/>
  <c r="T87" i="5"/>
  <c r="T121" i="14"/>
  <c r="T20" i="11"/>
  <c r="T123" i="14" s="1"/>
  <c r="T29" i="10"/>
  <c r="T127" i="14" s="1"/>
  <c r="T34" i="2"/>
  <c r="T128" i="14"/>
  <c r="T368" i="7"/>
  <c r="T129" i="14"/>
  <c r="T10" i="11"/>
  <c r="T130" i="14" s="1"/>
  <c r="T71" i="5"/>
  <c r="T138" i="14" s="1"/>
  <c r="T139" i="14"/>
  <c r="T29" i="7"/>
  <c r="T140" i="14" s="1"/>
  <c r="T189" i="7"/>
  <c r="T141" i="14" s="1"/>
  <c r="T221" i="7"/>
  <c r="T144" i="14"/>
  <c r="T193" i="5"/>
  <c r="T145" i="14" s="1"/>
  <c r="S22" i="9"/>
  <c r="T147" i="14" s="1"/>
  <c r="T30" i="13"/>
  <c r="T148" i="14" s="1"/>
  <c r="T8" i="7"/>
  <c r="T150" i="14"/>
  <c r="T8" i="12"/>
  <c r="T151" i="14" s="1"/>
  <c r="T102" i="7"/>
  <c r="T155" i="14" s="1"/>
  <c r="T156" i="14"/>
  <c r="S10" i="9"/>
  <c r="T157" i="14" s="1"/>
  <c r="T46" i="5"/>
  <c r="T160" i="14" s="1"/>
  <c r="T205" i="7"/>
  <c r="T162" i="14"/>
  <c r="T163" i="14"/>
  <c r="T164" i="14"/>
  <c r="T96" i="2"/>
  <c r="T166" i="14"/>
  <c r="T171" i="14"/>
  <c r="T71" i="2"/>
  <c r="T172" i="14"/>
  <c r="T20" i="6"/>
  <c r="T173" i="14"/>
  <c r="T156" i="7"/>
  <c r="T174" i="14" s="1"/>
  <c r="T9" i="10"/>
  <c r="T175" i="14" s="1"/>
  <c r="T178" i="14"/>
  <c r="T256" i="7"/>
  <c r="T177" i="14" s="1"/>
  <c r="T141" i="2"/>
  <c r="T179" i="14" s="1"/>
  <c r="T264" i="7"/>
  <c r="T180" i="14"/>
  <c r="S7" i="14"/>
  <c r="S138" i="7"/>
  <c r="S6" i="14"/>
  <c r="S209" i="5"/>
  <c r="S11" i="14"/>
  <c r="S219" i="5"/>
  <c r="S10" i="14" s="1"/>
  <c r="S112" i="5"/>
  <c r="S12" i="14" s="1"/>
  <c r="S39" i="11"/>
  <c r="S14" i="14"/>
  <c r="S16" i="14"/>
  <c r="S17" i="14"/>
  <c r="S272" i="7"/>
  <c r="S18" i="14" s="1"/>
  <c r="S37" i="5"/>
  <c r="S19" i="14" s="1"/>
  <c r="S84" i="7"/>
  <c r="S20" i="14"/>
  <c r="S160" i="5"/>
  <c r="S21" i="14"/>
  <c r="S23" i="14"/>
  <c r="S20" i="12"/>
  <c r="S26" i="14"/>
  <c r="S239" i="7"/>
  <c r="S25" i="14" s="1"/>
  <c r="S286" i="7"/>
  <c r="S27" i="14" s="1"/>
  <c r="S302" i="7"/>
  <c r="S37" i="14" s="1"/>
  <c r="S38" i="14"/>
  <c r="S28" i="5"/>
  <c r="S39" i="14" s="1"/>
  <c r="S51" i="2"/>
  <c r="S40" i="14"/>
  <c r="S8" i="2"/>
  <c r="S42" i="14"/>
  <c r="S44" i="14"/>
  <c r="S45" i="14"/>
  <c r="S105" i="2"/>
  <c r="S48" i="14" s="1"/>
  <c r="S8" i="3"/>
  <c r="S54" i="14"/>
  <c r="S319" i="7"/>
  <c r="S55" i="14"/>
  <c r="S25" i="2"/>
  <c r="S58" i="14"/>
  <c r="S8" i="4"/>
  <c r="S60" i="14" s="1"/>
  <c r="S63" i="14"/>
  <c r="S230" i="7"/>
  <c r="S64" i="14" s="1"/>
  <c r="S47" i="7"/>
  <c r="S68" i="14" s="1"/>
  <c r="S69" i="14"/>
  <c r="S49" i="11"/>
  <c r="S70" i="14" s="1"/>
  <c r="S74" i="14"/>
  <c r="S9" i="13"/>
  <c r="S76" i="14" s="1"/>
  <c r="S143" i="5"/>
  <c r="S77" i="14" s="1"/>
  <c r="S124" i="2"/>
  <c r="S78" i="14"/>
  <c r="S66" i="7"/>
  <c r="S81" i="14" s="1"/>
  <c r="S35" i="8"/>
  <c r="S83" i="14" s="1"/>
  <c r="S127" i="5"/>
  <c r="S87" i="14" s="1"/>
  <c r="S62" i="5"/>
  <c r="S88" i="14"/>
  <c r="S61" i="2"/>
  <c r="S89" i="14" s="1"/>
  <c r="S91" i="14"/>
  <c r="S96" i="5"/>
  <c r="S92" i="14"/>
  <c r="S10" i="6"/>
  <c r="S98" i="14"/>
  <c r="S10" i="5"/>
  <c r="S100" i="14" s="1"/>
  <c r="S335" i="7"/>
  <c r="S103" i="14"/>
  <c r="S351" i="7"/>
  <c r="S104" i="14"/>
  <c r="S105" i="14"/>
  <c r="S107" i="14"/>
  <c r="S30" i="11"/>
  <c r="S109" i="14" s="1"/>
  <c r="S112" i="14"/>
  <c r="S114" i="2"/>
  <c r="S113" i="14" s="1"/>
  <c r="S81" i="2"/>
  <c r="S114" i="14" s="1"/>
  <c r="S23" i="8"/>
  <c r="S116" i="14"/>
  <c r="S49" i="10"/>
  <c r="S117" i="14" s="1"/>
  <c r="S176" i="5"/>
  <c r="S118" i="14" s="1"/>
  <c r="S87" i="5"/>
  <c r="S121" i="14" s="1"/>
  <c r="S20" i="11"/>
  <c r="S123" i="14"/>
  <c r="S29" i="10"/>
  <c r="S127" i="14" s="1"/>
  <c r="S34" i="2"/>
  <c r="S128" i="14" s="1"/>
  <c r="S368" i="7"/>
  <c r="S129" i="14" s="1"/>
  <c r="S10" i="11"/>
  <c r="S130" i="14"/>
  <c r="S71" i="5"/>
  <c r="S138" i="14" s="1"/>
  <c r="S139" i="14"/>
  <c r="S29" i="7"/>
  <c r="S140" i="14"/>
  <c r="S189" i="7"/>
  <c r="S141" i="14" s="1"/>
  <c r="S221" i="7"/>
  <c r="S144" i="14" s="1"/>
  <c r="S193" i="5"/>
  <c r="S145" i="14"/>
  <c r="S30" i="13"/>
  <c r="S148" i="14"/>
  <c r="S8" i="7"/>
  <c r="S150" i="14" s="1"/>
  <c r="S8" i="12"/>
  <c r="S151" i="14" s="1"/>
  <c r="S102" i="7"/>
  <c r="S155" i="14"/>
  <c r="S156" i="14"/>
  <c r="S46" i="5"/>
  <c r="S160" i="14" s="1"/>
  <c r="S205" i="7"/>
  <c r="S162" i="14"/>
  <c r="S163" i="14"/>
  <c r="S164" i="14"/>
  <c r="S96" i="2"/>
  <c r="S166" i="14" s="1"/>
  <c r="S71" i="2"/>
  <c r="S172" i="14" s="1"/>
  <c r="S20" i="6"/>
  <c r="S173" i="14"/>
  <c r="S156" i="7"/>
  <c r="S174" i="14" s="1"/>
  <c r="S9" i="10"/>
  <c r="S175" i="14" s="1"/>
  <c r="S256" i="7"/>
  <c r="S177" i="14" s="1"/>
  <c r="S264" i="7"/>
  <c r="S180" i="14" s="1"/>
  <c r="R7" i="14"/>
  <c r="R138" i="7"/>
  <c r="R6" i="14"/>
  <c r="R209" i="5"/>
  <c r="R11" i="14"/>
  <c r="R219" i="5"/>
  <c r="R10" i="14"/>
  <c r="R112" i="5"/>
  <c r="R12" i="14" s="1"/>
  <c r="R39" i="11"/>
  <c r="R14" i="14"/>
  <c r="R16" i="14"/>
  <c r="R17" i="14"/>
  <c r="R272" i="7"/>
  <c r="R18" i="14"/>
  <c r="R37" i="5"/>
  <c r="R19" i="14" s="1"/>
  <c r="R84" i="7"/>
  <c r="R20" i="14"/>
  <c r="R160" i="5"/>
  <c r="R21" i="14"/>
  <c r="R23" i="14"/>
  <c r="R20" i="12"/>
  <c r="R26" i="14" s="1"/>
  <c r="R239" i="7"/>
  <c r="R25" i="14" s="1"/>
  <c r="R286" i="7"/>
  <c r="R27" i="14" s="1"/>
  <c r="R29" i="14"/>
  <c r="R302" i="7"/>
  <c r="R37" i="14"/>
  <c r="R38" i="14"/>
  <c r="R28" i="5"/>
  <c r="R39" i="14" s="1"/>
  <c r="R51" i="2"/>
  <c r="R40" i="14" s="1"/>
  <c r="R8" i="2"/>
  <c r="R42" i="14" s="1"/>
  <c r="R44" i="14"/>
  <c r="R45" i="14"/>
  <c r="R105" i="2"/>
  <c r="R48" i="14" s="1"/>
  <c r="R8" i="3"/>
  <c r="R54" i="14" s="1"/>
  <c r="R319" i="7"/>
  <c r="R55" i="14" s="1"/>
  <c r="R25" i="2"/>
  <c r="R58" i="14" s="1"/>
  <c r="R8" i="4"/>
  <c r="R60" i="14" s="1"/>
  <c r="R63" i="14"/>
  <c r="R230" i="7"/>
  <c r="R64" i="14"/>
  <c r="R6" i="8"/>
  <c r="R65" i="14" s="1"/>
  <c r="R47" i="7"/>
  <c r="R68" i="14" s="1"/>
  <c r="R69" i="14"/>
  <c r="R49" i="11"/>
  <c r="R70" i="14" s="1"/>
  <c r="R74" i="14"/>
  <c r="R9" i="13"/>
  <c r="R76" i="14"/>
  <c r="R143" i="5"/>
  <c r="R77" i="14" s="1"/>
  <c r="R124" i="2"/>
  <c r="R78" i="14"/>
  <c r="R66" i="7"/>
  <c r="R81" i="14"/>
  <c r="R35" i="8"/>
  <c r="R83" i="14"/>
  <c r="R127" i="5"/>
  <c r="R87" i="14" s="1"/>
  <c r="R62" i="5"/>
  <c r="R88" i="14"/>
  <c r="R61" i="2"/>
  <c r="R89" i="14"/>
  <c r="R91" i="14"/>
  <c r="R96" i="5"/>
  <c r="R92" i="14"/>
  <c r="R10" i="6"/>
  <c r="R98" i="14"/>
  <c r="R10" i="5"/>
  <c r="R100" i="14" s="1"/>
  <c r="R335" i="7"/>
  <c r="R103" i="14" s="1"/>
  <c r="R351" i="7"/>
  <c r="R104" i="14" s="1"/>
  <c r="R105" i="14"/>
  <c r="R107" i="14"/>
  <c r="R30" i="11"/>
  <c r="R109" i="14" s="1"/>
  <c r="R112" i="14"/>
  <c r="R114" i="2"/>
  <c r="R113" i="14" s="1"/>
  <c r="R81" i="2"/>
  <c r="R114" i="14" s="1"/>
  <c r="R23" i="8"/>
  <c r="R116" i="14" s="1"/>
  <c r="R49" i="10"/>
  <c r="R117" i="14"/>
  <c r="R176" i="5"/>
  <c r="R118" i="14" s="1"/>
  <c r="R87" i="5"/>
  <c r="R121" i="14" s="1"/>
  <c r="R20" i="11"/>
  <c r="R123" i="14" s="1"/>
  <c r="R29" i="10"/>
  <c r="R127" i="14"/>
  <c r="R34" i="2"/>
  <c r="R128" i="14"/>
  <c r="R368" i="7"/>
  <c r="R129" i="14" s="1"/>
  <c r="R10" i="11"/>
  <c r="R130" i="14" s="1"/>
  <c r="R71" i="5"/>
  <c r="R138" i="14"/>
  <c r="R139" i="14"/>
  <c r="R29" i="7"/>
  <c r="R140" i="14"/>
  <c r="R189" i="7"/>
  <c r="R141" i="14"/>
  <c r="R221" i="7"/>
  <c r="R144" i="14" s="1"/>
  <c r="R193" i="5"/>
  <c r="R145" i="14" s="1"/>
  <c r="R22" i="9"/>
  <c r="R147" i="14" s="1"/>
  <c r="R30" i="13"/>
  <c r="R148" i="14"/>
  <c r="R8" i="7"/>
  <c r="R150" i="14" s="1"/>
  <c r="R8" i="12"/>
  <c r="R151" i="14" s="1"/>
  <c r="R102" i="7"/>
  <c r="R155" i="14"/>
  <c r="R156" i="14"/>
  <c r="R10" i="9"/>
  <c r="R157" i="14" s="1"/>
  <c r="R46" i="5"/>
  <c r="R160" i="14"/>
  <c r="R205" i="7"/>
  <c r="R162" i="14" s="1"/>
  <c r="R163" i="14"/>
  <c r="R164" i="14"/>
  <c r="R96" i="2"/>
  <c r="R166" i="14" s="1"/>
  <c r="R71" i="2"/>
  <c r="R172" i="14"/>
  <c r="R20" i="6"/>
  <c r="R173" i="14" s="1"/>
  <c r="R156" i="7"/>
  <c r="R174" i="14" s="1"/>
  <c r="R9" i="10"/>
  <c r="R175" i="14" s="1"/>
  <c r="R178" i="14"/>
  <c r="R256" i="7"/>
  <c r="R177" i="14"/>
  <c r="R264" i="7"/>
  <c r="R180" i="14"/>
  <c r="D7" i="14"/>
  <c r="D138" i="7"/>
  <c r="D6" i="14" s="1"/>
  <c r="D209" i="5"/>
  <c r="D11" i="14"/>
  <c r="D219" i="5"/>
  <c r="D10" i="14"/>
  <c r="D112" i="5"/>
  <c r="D12" i="14" s="1"/>
  <c r="D39" i="11"/>
  <c r="D14" i="14" s="1"/>
  <c r="D16" i="14"/>
  <c r="D17" i="14"/>
  <c r="D272" i="7"/>
  <c r="D18" i="14"/>
  <c r="D37" i="5"/>
  <c r="D19" i="14"/>
  <c r="D84" i="7"/>
  <c r="D20" i="14" s="1"/>
  <c r="D160" i="5"/>
  <c r="D21" i="14"/>
  <c r="D23" i="14"/>
  <c r="D20" i="12"/>
  <c r="D26" i="14"/>
  <c r="D239" i="7"/>
  <c r="D25" i="14"/>
  <c r="D286" i="7"/>
  <c r="D27" i="14"/>
  <c r="D29" i="14"/>
  <c r="D302" i="7"/>
  <c r="D37" i="14" s="1"/>
  <c r="D38" i="14"/>
  <c r="D28" i="5"/>
  <c r="D39" i="14"/>
  <c r="D51" i="2"/>
  <c r="D40" i="14"/>
  <c r="D8" i="2"/>
  <c r="D42" i="14" s="1"/>
  <c r="D44" i="14"/>
  <c r="D45" i="14"/>
  <c r="D105" i="2"/>
  <c r="D48" i="14"/>
  <c r="D8" i="3"/>
  <c r="D54" i="14"/>
  <c r="D319" i="7"/>
  <c r="D55" i="14" s="1"/>
  <c r="D25" i="2"/>
  <c r="D58" i="14"/>
  <c r="D8" i="4"/>
  <c r="D60" i="14"/>
  <c r="D63" i="14"/>
  <c r="D230" i="7"/>
  <c r="D64" i="14"/>
  <c r="D6" i="8"/>
  <c r="D65" i="14" s="1"/>
  <c r="D47" i="7"/>
  <c r="D68" i="14" s="1"/>
  <c r="D69" i="14"/>
  <c r="D49" i="11"/>
  <c r="D70" i="14"/>
  <c r="D74" i="14"/>
  <c r="D143" i="5"/>
  <c r="D77" i="14" s="1"/>
  <c r="D124" i="2"/>
  <c r="D78" i="14" s="1"/>
  <c r="D66" i="7"/>
  <c r="D81" i="14" s="1"/>
  <c r="D35" i="8"/>
  <c r="D83" i="14"/>
  <c r="D127" i="5"/>
  <c r="D87" i="14" s="1"/>
  <c r="D62" i="5"/>
  <c r="D88" i="14"/>
  <c r="D61" i="2"/>
  <c r="D89" i="14" s="1"/>
  <c r="D91" i="14"/>
  <c r="D96" i="5"/>
  <c r="D92" i="14"/>
  <c r="D10" i="6"/>
  <c r="D98" i="14" s="1"/>
  <c r="D10" i="5"/>
  <c r="D100" i="14"/>
  <c r="D335" i="7"/>
  <c r="D103" i="14"/>
  <c r="D351" i="7"/>
  <c r="D104" i="14"/>
  <c r="D105" i="14"/>
  <c r="D107" i="14"/>
  <c r="D30" i="11"/>
  <c r="D109" i="14"/>
  <c r="D112" i="14"/>
  <c r="D114" i="2"/>
  <c r="D113" i="14"/>
  <c r="D81" i="2"/>
  <c r="D114" i="14"/>
  <c r="D23" i="8"/>
  <c r="D116" i="14" s="1"/>
  <c r="D49" i="10"/>
  <c r="D117" i="14" s="1"/>
  <c r="D176" i="5"/>
  <c r="D118" i="14"/>
  <c r="D87" i="5"/>
  <c r="D121" i="14"/>
  <c r="D20" i="11"/>
  <c r="D123" i="14" s="1"/>
  <c r="D29" i="10"/>
  <c r="D127" i="14" s="1"/>
  <c r="D34" i="2"/>
  <c r="D128" i="14" s="1"/>
  <c r="D368" i="7"/>
  <c r="D129" i="14"/>
  <c r="D10" i="11"/>
  <c r="D130" i="14"/>
  <c r="D71" i="5"/>
  <c r="D138" i="14" s="1"/>
  <c r="D139" i="14"/>
  <c r="D29" i="7"/>
  <c r="D140" i="14" s="1"/>
  <c r="D189" i="7"/>
  <c r="D141" i="14"/>
  <c r="D221" i="7"/>
  <c r="D144" i="14"/>
  <c r="D193" i="5"/>
  <c r="D145" i="14"/>
  <c r="D22" i="9"/>
  <c r="D147" i="14" s="1"/>
  <c r="D30" i="13"/>
  <c r="D148" i="14"/>
  <c r="D8" i="7"/>
  <c r="D150" i="14"/>
  <c r="D8" i="12"/>
  <c r="D151" i="14"/>
  <c r="D102" i="7"/>
  <c r="D155" i="14" s="1"/>
  <c r="D10" i="9"/>
  <c r="D157" i="14"/>
  <c r="D46" i="5"/>
  <c r="D160" i="14" s="1"/>
  <c r="D205" i="7"/>
  <c r="D162" i="14" s="1"/>
  <c r="D163" i="14"/>
  <c r="D164" i="14"/>
  <c r="D96" i="2"/>
  <c r="D166" i="14"/>
  <c r="D71" i="2"/>
  <c r="D172" i="14"/>
  <c r="D20" i="6"/>
  <c r="D173" i="14" s="1"/>
  <c r="D156" i="7"/>
  <c r="D174" i="14" s="1"/>
  <c r="D9" i="10"/>
  <c r="D175" i="14"/>
  <c r="D178" i="14"/>
  <c r="D256" i="7"/>
  <c r="D177" i="14"/>
  <c r="D264" i="7"/>
  <c r="D180" i="14"/>
  <c r="B7" i="14"/>
  <c r="B138" i="7"/>
  <c r="B6" i="14" s="1"/>
  <c r="B209" i="5"/>
  <c r="B11" i="14"/>
  <c r="B219" i="5"/>
  <c r="B10" i="14" s="1"/>
  <c r="B112" i="5"/>
  <c r="B12" i="14" s="1"/>
  <c r="B39" i="11"/>
  <c r="B14" i="14" s="1"/>
  <c r="B16" i="14"/>
  <c r="B17" i="14"/>
  <c r="B272" i="7"/>
  <c r="B18" i="14"/>
  <c r="B37" i="5"/>
  <c r="B19" i="14"/>
  <c r="B84" i="7"/>
  <c r="B20" i="14"/>
  <c r="B160" i="5"/>
  <c r="B21" i="14"/>
  <c r="B23" i="14"/>
  <c r="B20" i="12"/>
  <c r="B26" i="14" s="1"/>
  <c r="B239" i="7"/>
  <c r="B25" i="14" s="1"/>
  <c r="B286" i="7"/>
  <c r="B27" i="14" s="1"/>
  <c r="B29" i="14"/>
  <c r="B302" i="7"/>
  <c r="B37" i="14"/>
  <c r="B38" i="14"/>
  <c r="B28" i="5"/>
  <c r="B39" i="14" s="1"/>
  <c r="B51" i="2"/>
  <c r="B40" i="14" s="1"/>
  <c r="B8" i="2"/>
  <c r="B42" i="14" s="1"/>
  <c r="B44" i="14"/>
  <c r="B45" i="14"/>
  <c r="B105" i="2"/>
  <c r="B48" i="14" s="1"/>
  <c r="B8" i="3"/>
  <c r="B54" i="14" s="1"/>
  <c r="B319" i="7"/>
  <c r="B55" i="14" s="1"/>
  <c r="B25" i="2"/>
  <c r="B58" i="14" s="1"/>
  <c r="B8" i="4"/>
  <c r="B60" i="14" s="1"/>
  <c r="B63" i="14"/>
  <c r="B230" i="7"/>
  <c r="B64" i="14"/>
  <c r="B6" i="8"/>
  <c r="B65" i="14"/>
  <c r="B47" i="7"/>
  <c r="B68" i="14"/>
  <c r="B69" i="14"/>
  <c r="B49" i="11"/>
  <c r="B70" i="14" s="1"/>
  <c r="B74" i="14"/>
  <c r="B143" i="5"/>
  <c r="B77" i="14"/>
  <c r="B124" i="2"/>
  <c r="B78" i="14"/>
  <c r="B66" i="7"/>
  <c r="B81" i="14"/>
  <c r="B35" i="8"/>
  <c r="B83" i="14"/>
  <c r="B127" i="5"/>
  <c r="B87" i="14"/>
  <c r="B62" i="5"/>
  <c r="B88" i="14"/>
  <c r="B61" i="2"/>
  <c r="B89" i="14"/>
  <c r="B120" i="7"/>
  <c r="B91" i="14"/>
  <c r="B96" i="5"/>
  <c r="B92" i="14"/>
  <c r="B10" i="6"/>
  <c r="B98" i="14"/>
  <c r="B10" i="5"/>
  <c r="B100" i="14"/>
  <c r="B335" i="7"/>
  <c r="B103" i="14"/>
  <c r="B351" i="7"/>
  <c r="B104" i="14"/>
  <c r="B105" i="14"/>
  <c r="B30" i="11"/>
  <c r="B109" i="14"/>
  <c r="B112" i="14"/>
  <c r="B114" i="2"/>
  <c r="B113" i="14" s="1"/>
  <c r="B81" i="2"/>
  <c r="B114" i="14" s="1"/>
  <c r="B23" i="8"/>
  <c r="B116" i="14" s="1"/>
  <c r="B49" i="10"/>
  <c r="B117" i="14" s="1"/>
  <c r="B176" i="5"/>
  <c r="B118" i="14" s="1"/>
  <c r="B87" i="5"/>
  <c r="B121" i="14" s="1"/>
  <c r="B20" i="11"/>
  <c r="B123" i="14" s="1"/>
  <c r="B29" i="10"/>
  <c r="B127" i="14" s="1"/>
  <c r="B34" i="2"/>
  <c r="B128" i="14" s="1"/>
  <c r="B368" i="7"/>
  <c r="B129" i="14" s="1"/>
  <c r="B10" i="11"/>
  <c r="B130" i="14" s="1"/>
  <c r="B71" i="5"/>
  <c r="B138" i="14" s="1"/>
  <c r="B139" i="14"/>
  <c r="B29" i="7"/>
  <c r="B140" i="14"/>
  <c r="B189" i="7"/>
  <c r="B141" i="14"/>
  <c r="B221" i="7"/>
  <c r="B144" i="14"/>
  <c r="B193" i="5"/>
  <c r="B145" i="14"/>
  <c r="B22" i="9"/>
  <c r="B147" i="14"/>
  <c r="B30" i="13"/>
  <c r="B148" i="14"/>
  <c r="B8" i="7"/>
  <c r="B150" i="14"/>
  <c r="B8" i="12"/>
  <c r="B151" i="14"/>
  <c r="B102" i="7"/>
  <c r="B155" i="14"/>
  <c r="B156" i="14"/>
  <c r="B10" i="9"/>
  <c r="B157" i="14" s="1"/>
  <c r="B46" i="5"/>
  <c r="B160" i="14"/>
  <c r="B205" i="7"/>
  <c r="B162" i="14"/>
  <c r="B163" i="14"/>
  <c r="B164" i="14"/>
  <c r="B96" i="2"/>
  <c r="B166" i="14" s="1"/>
  <c r="B71" i="2"/>
  <c r="B172" i="14"/>
  <c r="B20" i="6"/>
  <c r="B173" i="14"/>
  <c r="B156" i="7"/>
  <c r="B174" i="14" s="1"/>
  <c r="B9" i="10"/>
  <c r="B175" i="14" s="1"/>
  <c r="B178" i="14"/>
  <c r="B256" i="7"/>
  <c r="B177" i="14"/>
  <c r="B179" i="14"/>
  <c r="B264" i="7"/>
  <c r="B180" i="14" s="1"/>
  <c r="E7" i="14"/>
  <c r="E138" i="7"/>
  <c r="E6" i="14"/>
  <c r="E209" i="5"/>
  <c r="E11" i="14"/>
  <c r="E219" i="5"/>
  <c r="E10" i="14"/>
  <c r="E112" i="5"/>
  <c r="E12" i="14"/>
  <c r="E39" i="11"/>
  <c r="E14" i="14"/>
  <c r="E16" i="14"/>
  <c r="E17" i="14"/>
  <c r="E272" i="7"/>
  <c r="E18" i="14"/>
  <c r="E37" i="5"/>
  <c r="E19" i="14"/>
  <c r="E84" i="7"/>
  <c r="E20" i="14"/>
  <c r="E160" i="5"/>
  <c r="E21" i="14"/>
  <c r="E20" i="12"/>
  <c r="E26" i="14" s="1"/>
  <c r="E239" i="7"/>
  <c r="E25" i="14" s="1"/>
  <c r="E286" i="7"/>
  <c r="E27" i="14"/>
  <c r="E29" i="14"/>
  <c r="E302" i="7"/>
  <c r="E37" i="14"/>
  <c r="E38" i="14"/>
  <c r="E28" i="5"/>
  <c r="E39" i="14" s="1"/>
  <c r="E51" i="2"/>
  <c r="E40" i="14"/>
  <c r="E8" i="2"/>
  <c r="E42" i="14"/>
  <c r="E44" i="14"/>
  <c r="E45" i="14"/>
  <c r="E105" i="2"/>
  <c r="E48" i="14" s="1"/>
  <c r="E8" i="3"/>
  <c r="E54" i="14"/>
  <c r="E319" i="7"/>
  <c r="E55" i="14"/>
  <c r="E25" i="2"/>
  <c r="E58" i="14" s="1"/>
  <c r="E8" i="4"/>
  <c r="E60" i="14" s="1"/>
  <c r="E63" i="14"/>
  <c r="E230" i="7"/>
  <c r="E64" i="14"/>
  <c r="E6" i="8"/>
  <c r="E65" i="14"/>
  <c r="E47" i="7"/>
  <c r="E68" i="14"/>
  <c r="E69" i="14"/>
  <c r="E49" i="11"/>
  <c r="E70" i="14"/>
  <c r="E74" i="14"/>
  <c r="E9" i="13"/>
  <c r="E76" i="14"/>
  <c r="E143" i="5"/>
  <c r="E77" i="14"/>
  <c r="E124" i="2"/>
  <c r="E78" i="14"/>
  <c r="E66" i="7"/>
  <c r="E81" i="14"/>
  <c r="E35" i="8"/>
  <c r="E83" i="14"/>
  <c r="E127" i="5"/>
  <c r="E87" i="14"/>
  <c r="E62" i="5"/>
  <c r="E88" i="14"/>
  <c r="E61" i="2"/>
  <c r="E89" i="14"/>
  <c r="E91" i="14"/>
  <c r="E96" i="5"/>
  <c r="E92" i="14" s="1"/>
  <c r="E10" i="6"/>
  <c r="E98" i="14" s="1"/>
  <c r="E10" i="5"/>
  <c r="E100" i="14" s="1"/>
  <c r="E335" i="7"/>
  <c r="E103" i="14"/>
  <c r="E351" i="7"/>
  <c r="E104" i="14" s="1"/>
  <c r="E105" i="14"/>
  <c r="E107" i="14"/>
  <c r="E30" i="11"/>
  <c r="E109" i="14" s="1"/>
  <c r="E112" i="14"/>
  <c r="E114" i="2"/>
  <c r="E113" i="14"/>
  <c r="E81" i="2"/>
  <c r="E114" i="14"/>
  <c r="E23" i="8"/>
  <c r="E116" i="14"/>
  <c r="E49" i="10"/>
  <c r="E117" i="14"/>
  <c r="E176" i="5"/>
  <c r="E118" i="14"/>
  <c r="E87" i="5"/>
  <c r="E121" i="14"/>
  <c r="E20" i="11"/>
  <c r="E123" i="14"/>
  <c r="E29" i="10"/>
  <c r="E127" i="14"/>
  <c r="E34" i="2"/>
  <c r="E128" i="14"/>
  <c r="E368" i="7"/>
  <c r="E129" i="14"/>
  <c r="E10" i="11"/>
  <c r="E130" i="14"/>
  <c r="E71" i="5"/>
  <c r="E138" i="14"/>
  <c r="E139" i="14"/>
  <c r="E29" i="7"/>
  <c r="E140" i="14" s="1"/>
  <c r="E189" i="7"/>
  <c r="E141" i="14" s="1"/>
  <c r="E221" i="7"/>
  <c r="E144" i="14" s="1"/>
  <c r="E193" i="5"/>
  <c r="E145" i="14"/>
  <c r="E22" i="9"/>
  <c r="E147" i="14" s="1"/>
  <c r="E30" i="13"/>
  <c r="E148" i="14" s="1"/>
  <c r="E8" i="7"/>
  <c r="E150" i="14" s="1"/>
  <c r="E8" i="12"/>
  <c r="E151" i="14"/>
  <c r="E102" i="7"/>
  <c r="E155" i="14" s="1"/>
  <c r="E156" i="14"/>
  <c r="E10" i="9"/>
  <c r="E157" i="14"/>
  <c r="E46" i="5"/>
  <c r="E160" i="14"/>
  <c r="E205" i="7"/>
  <c r="E162" i="14"/>
  <c r="E163" i="14"/>
  <c r="E164" i="14"/>
  <c r="E96" i="2"/>
  <c r="E166" i="14"/>
  <c r="E71" i="2"/>
  <c r="E172" i="14"/>
  <c r="E20" i="6"/>
  <c r="E173" i="14"/>
  <c r="E156" i="7"/>
  <c r="E174" i="14"/>
  <c r="E9" i="10"/>
  <c r="E175" i="14"/>
  <c r="E178" i="14"/>
  <c r="E256" i="7"/>
  <c r="E177" i="14"/>
  <c r="E264" i="7"/>
  <c r="E180" i="14" s="1"/>
  <c r="F7" i="14"/>
  <c r="F138" i="7"/>
  <c r="F6" i="14"/>
  <c r="F209" i="5"/>
  <c r="F11" i="14"/>
  <c r="F219" i="5"/>
  <c r="F10" i="14"/>
  <c r="F112" i="5"/>
  <c r="F12" i="14"/>
  <c r="F39" i="11"/>
  <c r="F14" i="14"/>
  <c r="F16" i="14"/>
  <c r="F17" i="14"/>
  <c r="F272" i="7"/>
  <c r="F18" i="14"/>
  <c r="F37" i="5"/>
  <c r="F19" i="14"/>
  <c r="F84" i="7"/>
  <c r="F20" i="14"/>
  <c r="F160" i="5"/>
  <c r="F21" i="14"/>
  <c r="F23" i="14"/>
  <c r="F20" i="12"/>
  <c r="F26" i="14" s="1"/>
  <c r="F239" i="7"/>
  <c r="F25" i="14" s="1"/>
  <c r="F286" i="7"/>
  <c r="F27" i="14" s="1"/>
  <c r="F29" i="14"/>
  <c r="F302" i="7"/>
  <c r="F37" i="14"/>
  <c r="F38" i="14"/>
  <c r="F28" i="5"/>
  <c r="F39" i="14" s="1"/>
  <c r="F51" i="2"/>
  <c r="F40" i="14" s="1"/>
  <c r="F8" i="2"/>
  <c r="F42" i="14"/>
  <c r="F44" i="14"/>
  <c r="F45" i="14"/>
  <c r="F105" i="2"/>
  <c r="F48" i="14" s="1"/>
  <c r="F8" i="3"/>
  <c r="F54" i="14" s="1"/>
  <c r="F319" i="7"/>
  <c r="F55" i="14"/>
  <c r="F25" i="2"/>
  <c r="F58" i="14" s="1"/>
  <c r="F8" i="4"/>
  <c r="F60" i="14" s="1"/>
  <c r="F63" i="14"/>
  <c r="F230" i="7"/>
  <c r="F64" i="14"/>
  <c r="F6" i="8"/>
  <c r="F65" i="14"/>
  <c r="F47" i="7"/>
  <c r="F68" i="14"/>
  <c r="F69" i="14"/>
  <c r="F49" i="11"/>
  <c r="F70" i="14" s="1"/>
  <c r="F74" i="14"/>
  <c r="F9" i="13"/>
  <c r="F76" i="14"/>
  <c r="F143" i="5"/>
  <c r="F77" i="14"/>
  <c r="F124" i="2"/>
  <c r="F78" i="14"/>
  <c r="F66" i="7"/>
  <c r="F81" i="14"/>
  <c r="F35" i="8"/>
  <c r="F83" i="14"/>
  <c r="F127" i="5"/>
  <c r="F87" i="14"/>
  <c r="F62" i="5"/>
  <c r="F88" i="14"/>
  <c r="F61" i="2"/>
  <c r="F89" i="14"/>
  <c r="F91" i="14"/>
  <c r="F96" i="5"/>
  <c r="F92" i="14" s="1"/>
  <c r="F10" i="6"/>
  <c r="F98" i="14" s="1"/>
  <c r="F10" i="5"/>
  <c r="F100" i="14" s="1"/>
  <c r="F335" i="7"/>
  <c r="F103" i="14"/>
  <c r="F351" i="7"/>
  <c r="F104" i="14" s="1"/>
  <c r="F105" i="14"/>
  <c r="F112" i="14"/>
  <c r="F114" i="2"/>
  <c r="F113" i="14"/>
  <c r="F81" i="2"/>
  <c r="F114" i="14"/>
  <c r="F23" i="8"/>
  <c r="F116" i="14"/>
  <c r="F49" i="10"/>
  <c r="F117" i="14"/>
  <c r="F176" i="5"/>
  <c r="F118" i="14"/>
  <c r="F87" i="5"/>
  <c r="F121" i="14"/>
  <c r="F20" i="11"/>
  <c r="F123" i="14"/>
  <c r="F29" i="10"/>
  <c r="F127" i="14"/>
  <c r="F34" i="2"/>
  <c r="F128" i="14"/>
  <c r="F368" i="7"/>
  <c r="F129" i="14"/>
  <c r="F10" i="11"/>
  <c r="F130" i="14"/>
  <c r="F71" i="5"/>
  <c r="F138" i="14"/>
  <c r="F139" i="14"/>
  <c r="F29" i="7"/>
  <c r="F140" i="14"/>
  <c r="F189" i="7"/>
  <c r="F141" i="14" s="1"/>
  <c r="F221" i="7"/>
  <c r="F144" i="14" s="1"/>
  <c r="F193" i="5"/>
  <c r="F145" i="14" s="1"/>
  <c r="F22" i="9"/>
  <c r="F147" i="14"/>
  <c r="F30" i="13"/>
  <c r="F148" i="14" s="1"/>
  <c r="F8" i="7"/>
  <c r="F150" i="14" s="1"/>
  <c r="F8" i="12"/>
  <c r="F151" i="14" s="1"/>
  <c r="F102" i="7"/>
  <c r="F155" i="14"/>
  <c r="F156" i="14"/>
  <c r="F10" i="9"/>
  <c r="F157" i="14"/>
  <c r="F46" i="5"/>
  <c r="F160" i="14"/>
  <c r="F205" i="7"/>
  <c r="F162" i="14"/>
  <c r="F163" i="14"/>
  <c r="F164" i="14"/>
  <c r="F96" i="2"/>
  <c r="F166" i="14"/>
  <c r="F71" i="2"/>
  <c r="F172" i="14"/>
  <c r="F20" i="6"/>
  <c r="F173" i="14"/>
  <c r="F156" i="7"/>
  <c r="F174" i="14"/>
  <c r="F9" i="10"/>
  <c r="F175" i="14"/>
  <c r="F178" i="14"/>
  <c r="F256" i="7"/>
  <c r="F177" i="14" s="1"/>
  <c r="F264" i="7"/>
  <c r="F180" i="14"/>
  <c r="G7" i="14"/>
  <c r="G138" i="7"/>
  <c r="G6" i="14"/>
  <c r="G209" i="5"/>
  <c r="G11" i="14"/>
  <c r="G219" i="5"/>
  <c r="G10" i="14"/>
  <c r="G112" i="5"/>
  <c r="G12" i="14" s="1"/>
  <c r="G39" i="11"/>
  <c r="G14" i="14"/>
  <c r="G16" i="14"/>
  <c r="G17" i="14"/>
  <c r="G272" i="7"/>
  <c r="G18" i="14"/>
  <c r="G37" i="5"/>
  <c r="G19" i="14" s="1"/>
  <c r="G84" i="7"/>
  <c r="G20" i="14"/>
  <c r="G160" i="5"/>
  <c r="G21" i="14"/>
  <c r="G23" i="14"/>
  <c r="G20" i="12"/>
  <c r="G26" i="14"/>
  <c r="G239" i="7"/>
  <c r="G25" i="14" s="1"/>
  <c r="G286" i="7"/>
  <c r="G27" i="14" s="1"/>
  <c r="G29" i="14"/>
  <c r="G302" i="7"/>
  <c r="G37" i="14"/>
  <c r="G38" i="14"/>
  <c r="G28" i="5"/>
  <c r="G39" i="14" s="1"/>
  <c r="G51" i="2"/>
  <c r="G40" i="14" s="1"/>
  <c r="G8" i="2"/>
  <c r="G42" i="14" s="1"/>
  <c r="G44" i="14"/>
  <c r="G45" i="14"/>
  <c r="G105" i="2"/>
  <c r="G48" i="14" s="1"/>
  <c r="G8" i="3"/>
  <c r="G54" i="14" s="1"/>
  <c r="G319" i="7"/>
  <c r="G55" i="14" s="1"/>
  <c r="G25" i="2"/>
  <c r="G58" i="14"/>
  <c r="G8" i="4"/>
  <c r="G60" i="14" s="1"/>
  <c r="G63" i="14"/>
  <c r="G230" i="7"/>
  <c r="G64" i="14"/>
  <c r="G6" i="8"/>
  <c r="G65" i="14"/>
  <c r="G47" i="7"/>
  <c r="G68" i="14" s="1"/>
  <c r="G69" i="14"/>
  <c r="G49" i="11"/>
  <c r="G70" i="14" s="1"/>
  <c r="G74" i="14"/>
  <c r="G9" i="13"/>
  <c r="G76" i="14"/>
  <c r="G143" i="5"/>
  <c r="G77" i="14" s="1"/>
  <c r="G124" i="2"/>
  <c r="G78" i="14"/>
  <c r="G66" i="7"/>
  <c r="G81" i="14"/>
  <c r="G35" i="8"/>
  <c r="G83" i="14"/>
  <c r="G127" i="5"/>
  <c r="G87" i="14" s="1"/>
  <c r="G62" i="5"/>
  <c r="G88" i="14"/>
  <c r="G61" i="2"/>
  <c r="G89" i="14"/>
  <c r="G91" i="14"/>
  <c r="G96" i="5"/>
  <c r="G92" i="14"/>
  <c r="G10" i="6"/>
  <c r="G98" i="14" s="1"/>
  <c r="G10" i="5"/>
  <c r="G100" i="14" s="1"/>
  <c r="G335" i="7"/>
  <c r="G103" i="14" s="1"/>
  <c r="G351" i="7"/>
  <c r="G104" i="14"/>
  <c r="G105" i="14"/>
  <c r="G107" i="14"/>
  <c r="G30" i="11"/>
  <c r="G109" i="14" s="1"/>
  <c r="G112" i="14"/>
  <c r="G114" i="2"/>
  <c r="G113" i="14"/>
  <c r="G81" i="2"/>
  <c r="G114" i="14" s="1"/>
  <c r="G23" i="8"/>
  <c r="G116" i="14"/>
  <c r="G49" i="10"/>
  <c r="G117" i="14"/>
  <c r="G176" i="5"/>
  <c r="G118" i="14"/>
  <c r="G87" i="5"/>
  <c r="G121" i="14" s="1"/>
  <c r="G20" i="11"/>
  <c r="G123" i="14"/>
  <c r="G29" i="10"/>
  <c r="G127" i="14"/>
  <c r="G34" i="2"/>
  <c r="G128" i="14"/>
  <c r="G368" i="7"/>
  <c r="G129" i="14" s="1"/>
  <c r="G10" i="11"/>
  <c r="G130" i="14"/>
  <c r="G71" i="5"/>
  <c r="G138" i="14"/>
  <c r="G139" i="14"/>
  <c r="G29" i="7"/>
  <c r="G140" i="14"/>
  <c r="G189" i="7"/>
  <c r="G141" i="14" s="1"/>
  <c r="G221" i="7"/>
  <c r="G144" i="14" s="1"/>
  <c r="G193" i="5"/>
  <c r="G145" i="14" s="1"/>
  <c r="G22" i="9"/>
  <c r="G147" i="14"/>
  <c r="G30" i="13"/>
  <c r="G148" i="14" s="1"/>
  <c r="G8" i="7"/>
  <c r="G150" i="14" s="1"/>
  <c r="G8" i="12"/>
  <c r="G151" i="14" s="1"/>
  <c r="G102" i="7"/>
  <c r="G155" i="14"/>
  <c r="G156" i="14"/>
  <c r="G10" i="9"/>
  <c r="G157" i="14"/>
  <c r="G46" i="5"/>
  <c r="G160" i="14"/>
  <c r="G205" i="7"/>
  <c r="G162" i="14"/>
  <c r="G163" i="14"/>
  <c r="G164" i="14"/>
  <c r="G96" i="2"/>
  <c r="G166" i="14"/>
  <c r="G71" i="2"/>
  <c r="G172" i="14"/>
  <c r="G20" i="6"/>
  <c r="G173" i="14"/>
  <c r="G156" i="7"/>
  <c r="G174" i="14" s="1"/>
  <c r="G9" i="10"/>
  <c r="G175" i="14"/>
  <c r="G256" i="7"/>
  <c r="G177" i="14" s="1"/>
  <c r="G264" i="7"/>
  <c r="G180" i="14"/>
  <c r="J7" i="14"/>
  <c r="J138" i="7"/>
  <c r="J6" i="14"/>
  <c r="J209" i="5"/>
  <c r="J11" i="14"/>
  <c r="J219" i="5"/>
  <c r="J10" i="14"/>
  <c r="J112" i="5"/>
  <c r="J12" i="14" s="1"/>
  <c r="J39" i="11"/>
  <c r="J14" i="14"/>
  <c r="J16" i="14"/>
  <c r="J17" i="14"/>
  <c r="J272" i="7"/>
  <c r="J18" i="14"/>
  <c r="J37" i="5"/>
  <c r="J19" i="14" s="1"/>
  <c r="J84" i="7"/>
  <c r="J20" i="14"/>
  <c r="J160" i="5"/>
  <c r="J21" i="14"/>
  <c r="J23" i="14"/>
  <c r="J20" i="12"/>
  <c r="J26" i="14"/>
  <c r="J239" i="7"/>
  <c r="J25" i="14" s="1"/>
  <c r="J286" i="7"/>
  <c r="J27" i="14" s="1"/>
  <c r="J29" i="14"/>
  <c r="J302" i="7"/>
  <c r="J37" i="14"/>
  <c r="J38" i="14"/>
  <c r="J28" i="5"/>
  <c r="J39" i="14" s="1"/>
  <c r="J51" i="2"/>
  <c r="J40" i="14" s="1"/>
  <c r="J8" i="2"/>
  <c r="J42" i="14"/>
  <c r="J44" i="14"/>
  <c r="J45" i="14"/>
  <c r="J105" i="2"/>
  <c r="J48" i="14" s="1"/>
  <c r="J8" i="3"/>
  <c r="J54" i="14" s="1"/>
  <c r="J319" i="7"/>
  <c r="J55" i="14" s="1"/>
  <c r="J25" i="2"/>
  <c r="J58" i="14"/>
  <c r="J8" i="4"/>
  <c r="J60" i="14" s="1"/>
  <c r="J63" i="14"/>
  <c r="J230" i="7"/>
  <c r="J64" i="14"/>
  <c r="J6" i="8"/>
  <c r="J65" i="14"/>
  <c r="J47" i="7"/>
  <c r="J68" i="14" s="1"/>
  <c r="J69" i="14"/>
  <c r="J49" i="11"/>
  <c r="J70" i="14" s="1"/>
  <c r="J74" i="14"/>
  <c r="J9" i="13"/>
  <c r="J76" i="14"/>
  <c r="J143" i="5"/>
  <c r="J77" i="14" s="1"/>
  <c r="J124" i="2"/>
  <c r="J78" i="14"/>
  <c r="J66" i="7"/>
  <c r="J81" i="14"/>
  <c r="J35" i="8"/>
  <c r="J83" i="14"/>
  <c r="J127" i="5"/>
  <c r="J87" i="14" s="1"/>
  <c r="J62" i="5"/>
  <c r="J88" i="14"/>
  <c r="J61" i="2"/>
  <c r="J89" i="14"/>
  <c r="J91" i="14"/>
  <c r="J96" i="5"/>
  <c r="J92" i="14"/>
  <c r="J10" i="6"/>
  <c r="J98" i="14" s="1"/>
  <c r="J335" i="7"/>
  <c r="J103" i="14" s="1"/>
  <c r="J351" i="7"/>
  <c r="J104" i="14" s="1"/>
  <c r="J105" i="14"/>
  <c r="J107" i="14"/>
  <c r="J30" i="11"/>
  <c r="J109" i="14" s="1"/>
  <c r="J112" i="14"/>
  <c r="J114" i="2"/>
  <c r="J113" i="14"/>
  <c r="J81" i="2"/>
  <c r="J114" i="14"/>
  <c r="J23" i="8"/>
  <c r="J116" i="14" s="1"/>
  <c r="J49" i="10"/>
  <c r="J117" i="14"/>
  <c r="J176" i="5"/>
  <c r="J118" i="14"/>
  <c r="J87" i="5"/>
  <c r="J121" i="14"/>
  <c r="J20" i="11"/>
  <c r="J123" i="14" s="1"/>
  <c r="J29" i="10"/>
  <c r="J127" i="14"/>
  <c r="J34" i="2"/>
  <c r="J128" i="14"/>
  <c r="J368" i="7"/>
  <c r="J129" i="14"/>
  <c r="J10" i="11"/>
  <c r="J130" i="14" s="1"/>
  <c r="J71" i="5"/>
  <c r="J138" i="14"/>
  <c r="J139" i="14"/>
  <c r="J29" i="7"/>
  <c r="J140" i="14" s="1"/>
  <c r="J189" i="7"/>
  <c r="J141" i="14"/>
  <c r="J221" i="7"/>
  <c r="J144" i="14" s="1"/>
  <c r="J193" i="5"/>
  <c r="J145" i="14" s="1"/>
  <c r="J22" i="9"/>
  <c r="J147" i="14" s="1"/>
  <c r="J30" i="13"/>
  <c r="J148" i="14"/>
  <c r="J8" i="7"/>
  <c r="J150" i="14" s="1"/>
  <c r="J8" i="12"/>
  <c r="J151" i="14" s="1"/>
  <c r="J102" i="7"/>
  <c r="J155" i="14" s="1"/>
  <c r="J156" i="14"/>
  <c r="J10" i="9"/>
  <c r="J157" i="14" s="1"/>
  <c r="J46" i="5"/>
  <c r="J160" i="14"/>
  <c r="J205" i="7"/>
  <c r="J162" i="14"/>
  <c r="J164" i="14"/>
  <c r="J96" i="2"/>
  <c r="J166" i="14"/>
  <c r="J71" i="2"/>
  <c r="J172" i="14" s="1"/>
  <c r="J20" i="6"/>
  <c r="J173" i="14" s="1"/>
  <c r="J156" i="7"/>
  <c r="J174" i="14" s="1"/>
  <c r="J9" i="10"/>
  <c r="J175" i="14"/>
  <c r="J178" i="14"/>
  <c r="J256" i="7"/>
  <c r="J177" i="14"/>
  <c r="J264" i="7"/>
  <c r="J180" i="14"/>
  <c r="K7" i="14"/>
  <c r="K138" i="7"/>
  <c r="K6" i="14"/>
  <c r="K209" i="5"/>
  <c r="K11" i="14" s="1"/>
  <c r="K219" i="5"/>
  <c r="K10" i="14" s="1"/>
  <c r="K112" i="5"/>
  <c r="K12" i="14" s="1"/>
  <c r="K39" i="11"/>
  <c r="K14" i="14"/>
  <c r="K16" i="14"/>
  <c r="K17" i="14"/>
  <c r="K272" i="7"/>
  <c r="K18" i="14" s="1"/>
  <c r="K37" i="5"/>
  <c r="K19" i="14" s="1"/>
  <c r="K84" i="7"/>
  <c r="K20" i="14"/>
  <c r="K160" i="5"/>
  <c r="K21" i="14" s="1"/>
  <c r="K23" i="14"/>
  <c r="K20" i="12"/>
  <c r="K26" i="14"/>
  <c r="K239" i="7"/>
  <c r="K25" i="14"/>
  <c r="K286" i="7"/>
  <c r="K27" i="14" s="1"/>
  <c r="K29" i="14"/>
  <c r="K302" i="7"/>
  <c r="K37" i="14" s="1"/>
  <c r="K38" i="14"/>
  <c r="K28" i="5"/>
  <c r="K39" i="14"/>
  <c r="K51" i="2"/>
  <c r="K40" i="14" s="1"/>
  <c r="K8" i="2"/>
  <c r="K42" i="14"/>
  <c r="K44" i="14"/>
  <c r="K45" i="14"/>
  <c r="K105" i="2"/>
  <c r="K48" i="14"/>
  <c r="K319" i="7"/>
  <c r="K55" i="14" s="1"/>
  <c r="K25" i="2"/>
  <c r="K58" i="14"/>
  <c r="K8" i="4"/>
  <c r="K60" i="14"/>
  <c r="K63" i="14"/>
  <c r="K230" i="7"/>
  <c r="K64" i="14"/>
  <c r="K6" i="8"/>
  <c r="K65" i="14" s="1"/>
  <c r="K47" i="7"/>
  <c r="K68" i="14" s="1"/>
  <c r="K69" i="14"/>
  <c r="K49" i="11"/>
  <c r="K70" i="14"/>
  <c r="K74" i="14"/>
  <c r="K143" i="5"/>
  <c r="K77" i="14" s="1"/>
  <c r="K124" i="2"/>
  <c r="K78" i="14" s="1"/>
  <c r="K66" i="7"/>
  <c r="K81" i="14" s="1"/>
  <c r="K35" i="8"/>
  <c r="K83" i="14"/>
  <c r="K127" i="5"/>
  <c r="K87" i="14" s="1"/>
  <c r="K62" i="5"/>
  <c r="K88" i="14" s="1"/>
  <c r="K61" i="2"/>
  <c r="K89" i="14" s="1"/>
  <c r="K91" i="14"/>
  <c r="K96" i="5"/>
  <c r="K92" i="14"/>
  <c r="K10" i="6"/>
  <c r="K98" i="14"/>
  <c r="K10" i="5"/>
  <c r="K100" i="14"/>
  <c r="K335" i="7"/>
  <c r="K103" i="14"/>
  <c r="K351" i="7"/>
  <c r="K104" i="14" s="1"/>
  <c r="K105" i="14"/>
  <c r="K107" i="14"/>
  <c r="K30" i="11"/>
  <c r="K109" i="14"/>
  <c r="K112" i="14"/>
  <c r="K114" i="2"/>
  <c r="K113" i="14"/>
  <c r="K81" i="2"/>
  <c r="K114" i="14" s="1"/>
  <c r="K23" i="8"/>
  <c r="K116" i="14" s="1"/>
  <c r="K49" i="10"/>
  <c r="K117" i="14"/>
  <c r="K176" i="5"/>
  <c r="K118" i="14"/>
  <c r="K87" i="5"/>
  <c r="K121" i="14" s="1"/>
  <c r="K20" i="11"/>
  <c r="K123" i="14" s="1"/>
  <c r="K29" i="10"/>
  <c r="K127" i="14"/>
  <c r="K34" i="2"/>
  <c r="K128" i="14"/>
  <c r="K368" i="7"/>
  <c r="K129" i="14" s="1"/>
  <c r="K10" i="11"/>
  <c r="K130" i="14" s="1"/>
  <c r="K71" i="5"/>
  <c r="K138" i="14"/>
  <c r="K139" i="14"/>
  <c r="K29" i="7"/>
  <c r="K140" i="14" s="1"/>
  <c r="K189" i="7"/>
  <c r="K141" i="14"/>
  <c r="K221" i="7"/>
  <c r="K144" i="14"/>
  <c r="K193" i="5"/>
  <c r="K145" i="14"/>
  <c r="K22" i="9"/>
  <c r="K147" i="14" s="1"/>
  <c r="K30" i="13"/>
  <c r="K148" i="14"/>
  <c r="K8" i="7"/>
  <c r="K150" i="14"/>
  <c r="K8" i="12"/>
  <c r="K151" i="14"/>
  <c r="K102" i="7"/>
  <c r="K155" i="14" s="1"/>
  <c r="K10" i="9"/>
  <c r="K157" i="14"/>
  <c r="K46" i="5"/>
  <c r="K160" i="14"/>
  <c r="K205" i="7"/>
  <c r="K162" i="14"/>
  <c r="K163" i="14"/>
  <c r="K164" i="14"/>
  <c r="K96" i="2"/>
  <c r="K166" i="14"/>
  <c r="K71" i="2"/>
  <c r="K172" i="14"/>
  <c r="K20" i="6"/>
  <c r="K173" i="14"/>
  <c r="K156" i="7"/>
  <c r="K174" i="14" s="1"/>
  <c r="K9" i="10"/>
  <c r="K175" i="14"/>
  <c r="K178" i="14"/>
  <c r="K256" i="7"/>
  <c r="K177" i="14"/>
  <c r="K264" i="7"/>
  <c r="K180" i="14"/>
  <c r="M7" i="14"/>
  <c r="M138" i="7"/>
  <c r="M6" i="14"/>
  <c r="M209" i="5"/>
  <c r="M11" i="14"/>
  <c r="M219" i="5"/>
  <c r="M10" i="14"/>
  <c r="M112" i="5"/>
  <c r="M12" i="14" s="1"/>
  <c r="M39" i="11"/>
  <c r="M14" i="14"/>
  <c r="M16" i="14"/>
  <c r="M17" i="14"/>
  <c r="M272" i="7"/>
  <c r="M18" i="14"/>
  <c r="M37" i="5"/>
  <c r="M19" i="14" s="1"/>
  <c r="M84" i="7"/>
  <c r="M20" i="14"/>
  <c r="M160" i="5"/>
  <c r="M21" i="14"/>
  <c r="M23" i="14"/>
  <c r="M20" i="12"/>
  <c r="M26" i="14"/>
  <c r="M239" i="7"/>
  <c r="M25" i="14" s="1"/>
  <c r="M286" i="7"/>
  <c r="M27" i="14" s="1"/>
  <c r="M29" i="14"/>
  <c r="M302" i="7"/>
  <c r="M37" i="14"/>
  <c r="M38" i="14"/>
  <c r="M28" i="5"/>
  <c r="M39" i="14" s="1"/>
  <c r="M51" i="2"/>
  <c r="M40" i="14" s="1"/>
  <c r="M8" i="2"/>
  <c r="M42" i="14"/>
  <c r="M44" i="14"/>
  <c r="M45" i="14"/>
  <c r="M105" i="2"/>
  <c r="M48" i="14" s="1"/>
  <c r="M8" i="3"/>
  <c r="M54" i="14" s="1"/>
  <c r="M319" i="7"/>
  <c r="M55" i="14"/>
  <c r="M25" i="2"/>
  <c r="M58" i="14"/>
  <c r="M8" i="4"/>
  <c r="M60" i="14" s="1"/>
  <c r="M63" i="14"/>
  <c r="M230" i="7"/>
  <c r="M64" i="14"/>
  <c r="M6" i="8"/>
  <c r="M65" i="14"/>
  <c r="M47" i="7"/>
  <c r="M68" i="14" s="1"/>
  <c r="M69" i="14"/>
  <c r="M49" i="11"/>
  <c r="M70" i="14" s="1"/>
  <c r="M74" i="14"/>
  <c r="M9" i="13"/>
  <c r="M76" i="14"/>
  <c r="M143" i="5"/>
  <c r="M77" i="14" s="1"/>
  <c r="M124" i="2"/>
  <c r="M78" i="14"/>
  <c r="M66" i="7"/>
  <c r="M81" i="14"/>
  <c r="M35" i="8"/>
  <c r="M83" i="14"/>
  <c r="M127" i="5"/>
  <c r="M87" i="14" s="1"/>
  <c r="M62" i="5"/>
  <c r="M88" i="14"/>
  <c r="M61" i="2"/>
  <c r="M89" i="14"/>
  <c r="M91" i="14"/>
  <c r="M96" i="5"/>
  <c r="M92" i="14"/>
  <c r="M10" i="6"/>
  <c r="M98" i="14" s="1"/>
  <c r="M10" i="5"/>
  <c r="M100" i="14" s="1"/>
  <c r="M335" i="7"/>
  <c r="M103" i="14"/>
  <c r="M351" i="7"/>
  <c r="M104" i="14"/>
  <c r="M105" i="14"/>
  <c r="M107" i="14"/>
  <c r="M30" i="11"/>
  <c r="M109" i="14" s="1"/>
  <c r="M112" i="14"/>
  <c r="M114" i="2"/>
  <c r="M113" i="14"/>
  <c r="M81" i="2"/>
  <c r="M114" i="14" s="1"/>
  <c r="M23" i="8"/>
  <c r="M116" i="14"/>
  <c r="M49" i="10"/>
  <c r="M117" i="14"/>
  <c r="M176" i="5"/>
  <c r="M118" i="14"/>
  <c r="M87" i="5"/>
  <c r="M121" i="14" s="1"/>
  <c r="M20" i="11"/>
  <c r="M123" i="14"/>
  <c r="M29" i="10"/>
  <c r="M127" i="14"/>
  <c r="M34" i="2"/>
  <c r="M128" i="14"/>
  <c r="M368" i="7"/>
  <c r="M129" i="14" s="1"/>
  <c r="M10" i="11"/>
  <c r="M130" i="14"/>
  <c r="M71" i="5"/>
  <c r="M138" i="14"/>
  <c r="M139" i="14"/>
  <c r="M29" i="7"/>
  <c r="M140" i="14"/>
  <c r="M189" i="7"/>
  <c r="M141" i="14" s="1"/>
  <c r="M221" i="7"/>
  <c r="M144" i="14" s="1"/>
  <c r="M193" i="5"/>
  <c r="M145" i="14"/>
  <c r="M22" i="9"/>
  <c r="M147" i="14"/>
  <c r="M30" i="13"/>
  <c r="M148" i="14" s="1"/>
  <c r="M8" i="7"/>
  <c r="M150" i="14" s="1"/>
  <c r="M8" i="12"/>
  <c r="M151" i="14"/>
  <c r="M102" i="7"/>
  <c r="M155" i="14"/>
  <c r="M156" i="14"/>
  <c r="M10" i="9"/>
  <c r="M157" i="14"/>
  <c r="M46" i="5"/>
  <c r="M160" i="14"/>
  <c r="M205" i="7"/>
  <c r="M162" i="14"/>
  <c r="M163" i="14"/>
  <c r="M164" i="14"/>
  <c r="M96" i="2"/>
  <c r="M166" i="14"/>
  <c r="M71" i="2"/>
  <c r="M172" i="14"/>
  <c r="M20" i="6"/>
  <c r="M173" i="14"/>
  <c r="M156" i="7"/>
  <c r="M174" i="14" s="1"/>
  <c r="M9" i="10"/>
  <c r="M175" i="14"/>
  <c r="M178" i="14"/>
  <c r="M256" i="7"/>
  <c r="M177" i="14"/>
  <c r="M264" i="7"/>
  <c r="M180" i="14"/>
  <c r="N7" i="14"/>
  <c r="N138" i="7"/>
  <c r="N6" i="14"/>
  <c r="N209" i="5"/>
  <c r="N11" i="14"/>
  <c r="N219" i="5"/>
  <c r="N10" i="14"/>
  <c r="N112" i="5"/>
  <c r="N12" i="14" s="1"/>
  <c r="N39" i="11"/>
  <c r="N14" i="14"/>
  <c r="N16" i="14"/>
  <c r="N17" i="14"/>
  <c r="N272" i="7"/>
  <c r="N18" i="14"/>
  <c r="N37" i="5"/>
  <c r="N19" i="14" s="1"/>
  <c r="N84" i="7"/>
  <c r="N20" i="14"/>
  <c r="N160" i="5"/>
  <c r="N21" i="14"/>
  <c r="N23" i="14"/>
  <c r="N20" i="12"/>
  <c r="N26" i="14"/>
  <c r="N239" i="7"/>
  <c r="N25" i="14" s="1"/>
  <c r="N286" i="7"/>
  <c r="N27" i="14" s="1"/>
  <c r="N29" i="14"/>
  <c r="N302" i="7"/>
  <c r="N37" i="14"/>
  <c r="N38" i="14"/>
  <c r="N28" i="5"/>
  <c r="N39" i="14" s="1"/>
  <c r="N51" i="2"/>
  <c r="N40" i="14" s="1"/>
  <c r="N8" i="2"/>
  <c r="N42" i="14"/>
  <c r="N44" i="14"/>
  <c r="N45" i="14"/>
  <c r="N105" i="2"/>
  <c r="N48" i="14" s="1"/>
  <c r="N8" i="3"/>
  <c r="N54" i="14" s="1"/>
  <c r="N319" i="7"/>
  <c r="N55" i="14"/>
  <c r="N25" i="2"/>
  <c r="N58" i="14"/>
  <c r="N8" i="4"/>
  <c r="N60" i="14" s="1"/>
  <c r="N63" i="14"/>
  <c r="N230" i="7"/>
  <c r="N64" i="14"/>
  <c r="N6" i="8"/>
  <c r="N65" i="14"/>
  <c r="N47" i="7"/>
  <c r="N68" i="14" s="1"/>
  <c r="N69" i="14"/>
  <c r="N49" i="11"/>
  <c r="N70" i="14" s="1"/>
  <c r="N74" i="14"/>
  <c r="N9" i="13"/>
  <c r="N76" i="14"/>
  <c r="N143" i="5"/>
  <c r="N77" i="14" s="1"/>
  <c r="N124" i="2"/>
  <c r="N78" i="14"/>
  <c r="N66" i="7"/>
  <c r="N81" i="14" s="1"/>
  <c r="N35" i="8"/>
  <c r="N83" i="14"/>
  <c r="N127" i="5"/>
  <c r="N87" i="14" s="1"/>
  <c r="N62" i="5"/>
  <c r="N88" i="14"/>
  <c r="N61" i="2"/>
  <c r="N89" i="14" s="1"/>
  <c r="N91" i="14"/>
  <c r="N96" i="5"/>
  <c r="N92" i="14"/>
  <c r="N10" i="6"/>
  <c r="N98" i="14" s="1"/>
  <c r="N10" i="5"/>
  <c r="N100" i="14" s="1"/>
  <c r="N335" i="7"/>
  <c r="N103" i="14"/>
  <c r="N351" i="7"/>
  <c r="N104" i="14"/>
  <c r="N105" i="14"/>
  <c r="N107" i="14"/>
  <c r="N30" i="11"/>
  <c r="N109" i="14" s="1"/>
  <c r="N112" i="14"/>
  <c r="N114" i="2"/>
  <c r="N113" i="14"/>
  <c r="N81" i="2"/>
  <c r="N114" i="14" s="1"/>
  <c r="N23" i="8"/>
  <c r="N116" i="14"/>
  <c r="N49" i="10"/>
  <c r="N117" i="14"/>
  <c r="N176" i="5"/>
  <c r="N118" i="14"/>
  <c r="N87" i="5"/>
  <c r="O87" i="5" s="1"/>
  <c r="O121" i="14" s="1"/>
  <c r="N20" i="11"/>
  <c r="N123" i="14"/>
  <c r="N29" i="10"/>
  <c r="N127" i="14"/>
  <c r="N34" i="2"/>
  <c r="N128" i="14"/>
  <c r="N368" i="7"/>
  <c r="O368" i="7" s="1"/>
  <c r="O129" i="14" s="1"/>
  <c r="N10" i="11"/>
  <c r="N130" i="14"/>
  <c r="N71" i="5"/>
  <c r="N138" i="14"/>
  <c r="N139" i="14"/>
  <c r="N29" i="7"/>
  <c r="N140" i="14"/>
  <c r="N189" i="7"/>
  <c r="N141" i="14" s="1"/>
  <c r="N221" i="7"/>
  <c r="N144" i="14" s="1"/>
  <c r="N193" i="5"/>
  <c r="N145" i="14"/>
  <c r="N22" i="9"/>
  <c r="N147" i="14"/>
  <c r="N30" i="13"/>
  <c r="O30" i="13" s="1"/>
  <c r="O148" i="14" s="1"/>
  <c r="N8" i="7"/>
  <c r="N150" i="14" s="1"/>
  <c r="N8" i="12"/>
  <c r="N151" i="14"/>
  <c r="N102" i="7"/>
  <c r="N155" i="14"/>
  <c r="N156" i="14"/>
  <c r="N10" i="9"/>
  <c r="N157" i="14"/>
  <c r="N46" i="5"/>
  <c r="N160" i="14"/>
  <c r="N205" i="7"/>
  <c r="N162" i="14"/>
  <c r="N163" i="14"/>
  <c r="N164" i="14"/>
  <c r="N96" i="2"/>
  <c r="N166" i="14"/>
  <c r="N71" i="2"/>
  <c r="N172" i="14"/>
  <c r="N20" i="6"/>
  <c r="N173" i="14"/>
  <c r="N156" i="7"/>
  <c r="N174" i="14" s="1"/>
  <c r="N9" i="10"/>
  <c r="N175" i="14"/>
  <c r="N178" i="14"/>
  <c r="N256" i="7"/>
  <c r="N177" i="14"/>
  <c r="N264" i="7"/>
  <c r="N180" i="14"/>
  <c r="L7" i="14"/>
  <c r="L138" i="7"/>
  <c r="L6" i="14"/>
  <c r="L209" i="5"/>
  <c r="L11" i="14"/>
  <c r="L219" i="5"/>
  <c r="L10" i="14"/>
  <c r="L112" i="5"/>
  <c r="L12" i="14" s="1"/>
  <c r="L39" i="11"/>
  <c r="L14" i="14"/>
  <c r="L16" i="14"/>
  <c r="L17" i="14"/>
  <c r="L272" i="7"/>
  <c r="L18" i="14"/>
  <c r="L37" i="5"/>
  <c r="L19" i="14" s="1"/>
  <c r="L84" i="7"/>
  <c r="L20" i="14"/>
  <c r="L160" i="5"/>
  <c r="L21" i="14"/>
  <c r="L23" i="14"/>
  <c r="L20" i="12"/>
  <c r="L26" i="14"/>
  <c r="L239" i="7"/>
  <c r="L25" i="14" s="1"/>
  <c r="L286" i="7"/>
  <c r="L27" i="14" s="1"/>
  <c r="L29" i="14"/>
  <c r="L302" i="7"/>
  <c r="L37" i="14"/>
  <c r="L38" i="14"/>
  <c r="L28" i="5"/>
  <c r="L39" i="14" s="1"/>
  <c r="L51" i="2"/>
  <c r="L40" i="14" s="1"/>
  <c r="L8" i="2"/>
  <c r="L42" i="14"/>
  <c r="L44" i="14"/>
  <c r="L45" i="14"/>
  <c r="L105" i="2"/>
  <c r="L48" i="14" s="1"/>
  <c r="L8" i="3"/>
  <c r="L54" i="14" s="1"/>
  <c r="L319" i="7"/>
  <c r="L55" i="14"/>
  <c r="L25" i="2"/>
  <c r="L58" i="14"/>
  <c r="L8" i="4"/>
  <c r="L60" i="14" s="1"/>
  <c r="L63" i="14"/>
  <c r="L230" i="7"/>
  <c r="L64" i="14"/>
  <c r="L6" i="8"/>
  <c r="L65" i="14"/>
  <c r="L47" i="7"/>
  <c r="L68" i="14" s="1"/>
  <c r="L69" i="14"/>
  <c r="L49" i="11"/>
  <c r="L70" i="14" s="1"/>
  <c r="L74" i="14"/>
  <c r="L9" i="13"/>
  <c r="L76" i="14"/>
  <c r="L143" i="5"/>
  <c r="L77" i="14" s="1"/>
  <c r="L124" i="2"/>
  <c r="L78" i="14"/>
  <c r="L66" i="7"/>
  <c r="L81" i="14" s="1"/>
  <c r="L35" i="8"/>
  <c r="L83" i="14"/>
  <c r="L127" i="5"/>
  <c r="L87" i="14" s="1"/>
  <c r="L62" i="5"/>
  <c r="L88" i="14"/>
  <c r="L61" i="2"/>
  <c r="L89" i="14" s="1"/>
  <c r="L91" i="14"/>
  <c r="L96" i="5"/>
  <c r="L92" i="14"/>
  <c r="L10" i="6"/>
  <c r="L98" i="14" s="1"/>
  <c r="L10" i="5"/>
  <c r="L100" i="14" s="1"/>
  <c r="L335" i="7"/>
  <c r="L103" i="14"/>
  <c r="L351" i="7"/>
  <c r="L104" i="14"/>
  <c r="L105" i="14"/>
  <c r="L107" i="14"/>
  <c r="L30" i="11"/>
  <c r="L109" i="14" s="1"/>
  <c r="L112" i="14"/>
  <c r="L114" i="2"/>
  <c r="L113" i="14"/>
  <c r="L81" i="2"/>
  <c r="L114" i="14" s="1"/>
  <c r="L23" i="8"/>
  <c r="L116" i="14"/>
  <c r="L49" i="10"/>
  <c r="L117" i="14" s="1"/>
  <c r="L176" i="5"/>
  <c r="L118" i="14"/>
  <c r="L87" i="5"/>
  <c r="L121" i="14" s="1"/>
  <c r="L20" i="11"/>
  <c r="L123" i="14"/>
  <c r="L29" i="10"/>
  <c r="L127" i="14" s="1"/>
  <c r="L34" i="2"/>
  <c r="L128" i="14"/>
  <c r="L368" i="7"/>
  <c r="L129" i="14" s="1"/>
  <c r="L10" i="11"/>
  <c r="L130" i="14"/>
  <c r="L71" i="5"/>
  <c r="L138" i="14" s="1"/>
  <c r="L139" i="14"/>
  <c r="L29" i="7"/>
  <c r="L140" i="14"/>
  <c r="L189" i="7"/>
  <c r="L141" i="14" s="1"/>
  <c r="L221" i="7"/>
  <c r="L144" i="14" s="1"/>
  <c r="L193" i="5"/>
  <c r="L145" i="14"/>
  <c r="L22" i="9"/>
  <c r="L147" i="14"/>
  <c r="L30" i="13"/>
  <c r="L148" i="14" s="1"/>
  <c r="L8" i="7"/>
  <c r="L150" i="14" s="1"/>
  <c r="L8" i="12"/>
  <c r="L151" i="14"/>
  <c r="L102" i="7"/>
  <c r="L155" i="14"/>
  <c r="L156" i="14"/>
  <c r="L10" i="9"/>
  <c r="L157" i="14"/>
  <c r="L46" i="5"/>
  <c r="L160" i="14" s="1"/>
  <c r="L205" i="7"/>
  <c r="L162" i="14"/>
  <c r="L163" i="14"/>
  <c r="L164" i="14"/>
  <c r="L96" i="2"/>
  <c r="L166" i="14"/>
  <c r="L71" i="2"/>
  <c r="L172" i="14" s="1"/>
  <c r="L20" i="6"/>
  <c r="L173" i="14"/>
  <c r="L156" i="7"/>
  <c r="L174" i="14" s="1"/>
  <c r="L9" i="10"/>
  <c r="L175" i="14"/>
  <c r="L178" i="14"/>
  <c r="L256" i="7"/>
  <c r="L177" i="14"/>
  <c r="L264" i="7"/>
  <c r="L180" i="14"/>
  <c r="I7" i="14"/>
  <c r="I138" i="7"/>
  <c r="I6" i="14"/>
  <c r="I209" i="5"/>
  <c r="I11" i="14" s="1"/>
  <c r="I219" i="5"/>
  <c r="I10" i="14"/>
  <c r="I112" i="5"/>
  <c r="I12" i="14" s="1"/>
  <c r="I39" i="11"/>
  <c r="I14" i="14"/>
  <c r="I16" i="14"/>
  <c r="I17" i="14"/>
  <c r="I272" i="7"/>
  <c r="I18" i="14"/>
  <c r="I37" i="5"/>
  <c r="I19" i="14" s="1"/>
  <c r="I84" i="7"/>
  <c r="I20" i="14"/>
  <c r="I160" i="5"/>
  <c r="I21" i="14" s="1"/>
  <c r="I23" i="14"/>
  <c r="I20" i="12"/>
  <c r="X20" i="12" s="1"/>
  <c r="I26" i="14"/>
  <c r="I239" i="7"/>
  <c r="I25" i="14" s="1"/>
  <c r="I286" i="7"/>
  <c r="I27" i="14" s="1"/>
  <c r="I29" i="14"/>
  <c r="I302" i="7"/>
  <c r="I37" i="14"/>
  <c r="I38" i="14"/>
  <c r="I28" i="5"/>
  <c r="I39" i="14" s="1"/>
  <c r="I51" i="2"/>
  <c r="I40" i="14" s="1"/>
  <c r="I8" i="2"/>
  <c r="I42" i="14"/>
  <c r="I44" i="14"/>
  <c r="I45" i="14"/>
  <c r="I105" i="2"/>
  <c r="I48" i="14" s="1"/>
  <c r="I8" i="3"/>
  <c r="I54" i="14" s="1"/>
  <c r="I319" i="7"/>
  <c r="I55" i="14"/>
  <c r="I25" i="2"/>
  <c r="I58" i="14"/>
  <c r="I8" i="4"/>
  <c r="I60" i="14" s="1"/>
  <c r="I63" i="14"/>
  <c r="I230" i="7"/>
  <c r="I64" i="14" s="1"/>
  <c r="I6" i="8"/>
  <c r="I65" i="14"/>
  <c r="I47" i="7"/>
  <c r="I68" i="14" s="1"/>
  <c r="I69" i="14"/>
  <c r="I49" i="11"/>
  <c r="I70" i="14" s="1"/>
  <c r="I74" i="14"/>
  <c r="I143" i="5"/>
  <c r="I77" i="14"/>
  <c r="I124" i="2"/>
  <c r="I78" i="14" s="1"/>
  <c r="I66" i="7"/>
  <c r="I81" i="14"/>
  <c r="I35" i="8"/>
  <c r="I83" i="14" s="1"/>
  <c r="I127" i="5"/>
  <c r="I87" i="14"/>
  <c r="I62" i="5"/>
  <c r="I88" i="14" s="1"/>
  <c r="I61" i="2"/>
  <c r="I89" i="14"/>
  <c r="I91" i="14"/>
  <c r="I96" i="5"/>
  <c r="I92" i="14"/>
  <c r="I10" i="6"/>
  <c r="I98" i="14"/>
  <c r="I10" i="5"/>
  <c r="I100" i="14" s="1"/>
  <c r="I335" i="7"/>
  <c r="I103" i="14" s="1"/>
  <c r="I351" i="7"/>
  <c r="I104" i="14"/>
  <c r="I105" i="14"/>
  <c r="I107" i="14"/>
  <c r="I30" i="11"/>
  <c r="I109" i="14" s="1"/>
  <c r="I112" i="14"/>
  <c r="I114" i="2"/>
  <c r="I113" i="14"/>
  <c r="I81" i="2"/>
  <c r="I114" i="14"/>
  <c r="I23" i="8"/>
  <c r="I116" i="14" s="1"/>
  <c r="I49" i="10"/>
  <c r="I117" i="14"/>
  <c r="I176" i="5"/>
  <c r="I118" i="14"/>
  <c r="I87" i="5"/>
  <c r="I121" i="14"/>
  <c r="I20" i="11"/>
  <c r="I123" i="14" s="1"/>
  <c r="I29" i="10"/>
  <c r="I127" i="14"/>
  <c r="I34" i="2"/>
  <c r="I128" i="14"/>
  <c r="I368" i="7"/>
  <c r="I129" i="14"/>
  <c r="I10" i="11"/>
  <c r="I130" i="14" s="1"/>
  <c r="I71" i="5"/>
  <c r="I138" i="14"/>
  <c r="I139" i="14"/>
  <c r="I29" i="7"/>
  <c r="I140" i="14"/>
  <c r="I189" i="7"/>
  <c r="I141" i="14"/>
  <c r="I221" i="7"/>
  <c r="I144" i="14" s="1"/>
  <c r="I193" i="5"/>
  <c r="I145" i="14"/>
  <c r="I22" i="9"/>
  <c r="I147" i="14"/>
  <c r="I30" i="13"/>
  <c r="I148" i="14"/>
  <c r="I8" i="7"/>
  <c r="I150" i="14" s="1"/>
  <c r="I8" i="12"/>
  <c r="I151" i="14"/>
  <c r="I102" i="7"/>
  <c r="I155" i="14"/>
  <c r="I156" i="14"/>
  <c r="I10" i="9"/>
  <c r="I157" i="14" s="1"/>
  <c r="I46" i="5"/>
  <c r="I160" i="14"/>
  <c r="I205" i="7"/>
  <c r="I162" i="14"/>
  <c r="I163" i="14"/>
  <c r="I164" i="14"/>
  <c r="I96" i="2"/>
  <c r="I166" i="14" s="1"/>
  <c r="I71" i="2"/>
  <c r="I172" i="14"/>
  <c r="I20" i="6"/>
  <c r="I173" i="14" s="1"/>
  <c r="I156" i="7"/>
  <c r="I174" i="14"/>
  <c r="I9" i="10"/>
  <c r="I175" i="14" s="1"/>
  <c r="I178" i="14"/>
  <c r="I256" i="7"/>
  <c r="I177" i="14"/>
  <c r="I264" i="7"/>
  <c r="I180" i="14"/>
  <c r="H7" i="14"/>
  <c r="H138" i="7"/>
  <c r="H6" i="14" s="1"/>
  <c r="H209" i="5"/>
  <c r="H11" i="14"/>
  <c r="H219" i="5"/>
  <c r="H10" i="14" s="1"/>
  <c r="H112" i="5"/>
  <c r="H12" i="14"/>
  <c r="H39" i="11"/>
  <c r="H14" i="14" s="1"/>
  <c r="H16" i="14"/>
  <c r="H17" i="14"/>
  <c r="H272" i="7"/>
  <c r="H18" i="14" s="1"/>
  <c r="H37" i="5"/>
  <c r="H19" i="14"/>
  <c r="H84" i="7"/>
  <c r="H20" i="14" s="1"/>
  <c r="H160" i="5"/>
  <c r="H21" i="14"/>
  <c r="H23" i="14"/>
  <c r="H20" i="12"/>
  <c r="H26" i="14"/>
  <c r="H239" i="7"/>
  <c r="H25" i="14"/>
  <c r="H286" i="7"/>
  <c r="H27" i="14" s="1"/>
  <c r="H29" i="14"/>
  <c r="H302" i="7"/>
  <c r="H37" i="14" s="1"/>
  <c r="H38" i="14"/>
  <c r="H28" i="5"/>
  <c r="H39" i="14"/>
  <c r="H51" i="2"/>
  <c r="H40" i="14" s="1"/>
  <c r="H8" i="2"/>
  <c r="H42" i="14"/>
  <c r="H44" i="14"/>
  <c r="H45" i="14"/>
  <c r="H105" i="2"/>
  <c r="H48" i="14"/>
  <c r="H8" i="3"/>
  <c r="H54" i="14" s="1"/>
  <c r="H319" i="7"/>
  <c r="H55" i="14"/>
  <c r="H25" i="2"/>
  <c r="H58" i="14"/>
  <c r="H8" i="4"/>
  <c r="H60" i="14"/>
  <c r="H63" i="14"/>
  <c r="H230" i="7"/>
  <c r="H64" i="14"/>
  <c r="H6" i="8"/>
  <c r="H65" i="14" s="1"/>
  <c r="H47" i="7"/>
  <c r="H68" i="14"/>
  <c r="H69" i="14"/>
  <c r="H49" i="11"/>
  <c r="H70" i="14" s="1"/>
  <c r="H74" i="14"/>
  <c r="H143" i="5"/>
  <c r="H77" i="14" s="1"/>
  <c r="H124" i="2"/>
  <c r="H78" i="14"/>
  <c r="H66" i="7"/>
  <c r="H81" i="14" s="1"/>
  <c r="H35" i="8"/>
  <c r="H83" i="14"/>
  <c r="H127" i="5"/>
  <c r="H87" i="14" s="1"/>
  <c r="H62" i="5"/>
  <c r="H88" i="14"/>
  <c r="H61" i="2"/>
  <c r="H89" i="14" s="1"/>
  <c r="H91" i="14"/>
  <c r="H96" i="5"/>
  <c r="H92" i="14"/>
  <c r="H10" i="6"/>
  <c r="H98" i="14"/>
  <c r="H10" i="5"/>
  <c r="H100" i="14"/>
  <c r="H335" i="7"/>
  <c r="H103" i="14" s="1"/>
  <c r="H351" i="7"/>
  <c r="H104" i="14"/>
  <c r="H105" i="14"/>
  <c r="H107" i="14"/>
  <c r="H30" i="11"/>
  <c r="H109" i="14"/>
  <c r="H112" i="14"/>
  <c r="H114" i="2"/>
  <c r="H113" i="14"/>
  <c r="H81" i="2"/>
  <c r="H114" i="14" s="1"/>
  <c r="H23" i="8"/>
  <c r="H116" i="14"/>
  <c r="H49" i="10"/>
  <c r="H117" i="14" s="1"/>
  <c r="H176" i="5"/>
  <c r="H118" i="14"/>
  <c r="H87" i="5"/>
  <c r="H121" i="14" s="1"/>
  <c r="H20" i="11"/>
  <c r="H123" i="14"/>
  <c r="H29" i="10"/>
  <c r="H127" i="14" s="1"/>
  <c r="H34" i="2"/>
  <c r="H128" i="14"/>
  <c r="H368" i="7"/>
  <c r="H129" i="14" s="1"/>
  <c r="H10" i="11"/>
  <c r="H130" i="14"/>
  <c r="H71" i="5"/>
  <c r="H138" i="14" s="1"/>
  <c r="H139" i="14"/>
  <c r="H29" i="7"/>
  <c r="H140" i="14"/>
  <c r="H189" i="7"/>
  <c r="H141" i="14"/>
  <c r="H221" i="7"/>
  <c r="H144" i="14"/>
  <c r="H193" i="5"/>
  <c r="H145" i="14" s="1"/>
  <c r="H22" i="9"/>
  <c r="H147" i="14"/>
  <c r="H30" i="13"/>
  <c r="H148" i="14"/>
  <c r="H8" i="7"/>
  <c r="H150" i="14"/>
  <c r="H8" i="12"/>
  <c r="H151" i="14" s="1"/>
  <c r="H102" i="7"/>
  <c r="H155" i="14"/>
  <c r="H156" i="14"/>
  <c r="H10" i="9"/>
  <c r="H157" i="14"/>
  <c r="H46" i="5"/>
  <c r="H160" i="14" s="1"/>
  <c r="H205" i="7"/>
  <c r="H162" i="14"/>
  <c r="H163" i="14"/>
  <c r="H164" i="14"/>
  <c r="H96" i="2"/>
  <c r="H166" i="14"/>
  <c r="H71" i="2"/>
  <c r="H172" i="14" s="1"/>
  <c r="H20" i="6"/>
  <c r="H173" i="14"/>
  <c r="H156" i="7"/>
  <c r="H174" i="14" s="1"/>
  <c r="H9" i="10"/>
  <c r="H175" i="14"/>
  <c r="H178" i="14"/>
  <c r="H256" i="7"/>
  <c r="H177" i="14" s="1"/>
  <c r="H264" i="7"/>
  <c r="H180" i="14"/>
  <c r="C7" i="14"/>
  <c r="C138" i="7"/>
  <c r="C6" i="14"/>
  <c r="C209" i="5"/>
  <c r="C11" i="14" s="1"/>
  <c r="C219" i="5"/>
  <c r="C10" i="14"/>
  <c r="C112" i="5"/>
  <c r="C12" i="14" s="1"/>
  <c r="C39" i="11"/>
  <c r="C14" i="14"/>
  <c r="C16" i="14"/>
  <c r="C17" i="14"/>
  <c r="C272" i="7"/>
  <c r="C18" i="14"/>
  <c r="C37" i="5"/>
  <c r="C19" i="14" s="1"/>
  <c r="C84" i="7"/>
  <c r="C20" i="14"/>
  <c r="C160" i="5"/>
  <c r="C21" i="14" s="1"/>
  <c r="C23" i="14"/>
  <c r="C20" i="12"/>
  <c r="C26" i="14"/>
  <c r="C239" i="7"/>
  <c r="C25" i="14"/>
  <c r="C286" i="7"/>
  <c r="C27" i="14"/>
  <c r="C29" i="14"/>
  <c r="C302" i="7"/>
  <c r="C37" i="14"/>
  <c r="C38" i="14"/>
  <c r="C28" i="5"/>
  <c r="C39" i="14"/>
  <c r="C51" i="2"/>
  <c r="C40" i="14"/>
  <c r="C8" i="2"/>
  <c r="C42" i="14" s="1"/>
  <c r="C44" i="14"/>
  <c r="C45" i="14"/>
  <c r="C105" i="2"/>
  <c r="C48" i="14"/>
  <c r="C8" i="3"/>
  <c r="C54" i="14" s="1"/>
  <c r="C319" i="7"/>
  <c r="C55" i="14" s="1"/>
  <c r="C25" i="2"/>
  <c r="C58" i="14"/>
  <c r="C8" i="4"/>
  <c r="C60" i="14"/>
  <c r="C63" i="14"/>
  <c r="C230" i="7"/>
  <c r="C64" i="14" s="1"/>
  <c r="C6" i="8"/>
  <c r="C65" i="14"/>
  <c r="C47" i="7"/>
  <c r="C68" i="14" s="1"/>
  <c r="C69" i="14"/>
  <c r="C49" i="11"/>
  <c r="C70" i="14" s="1"/>
  <c r="C74" i="14"/>
  <c r="C143" i="5"/>
  <c r="C77" i="14"/>
  <c r="C124" i="2"/>
  <c r="C78" i="14" s="1"/>
  <c r="C66" i="7"/>
  <c r="C81" i="14"/>
  <c r="C35" i="8"/>
  <c r="C83" i="14" s="1"/>
  <c r="C127" i="5"/>
  <c r="C87" i="14"/>
  <c r="C62" i="5"/>
  <c r="C88" i="14" s="1"/>
  <c r="C61" i="2"/>
  <c r="C89" i="14"/>
  <c r="C91" i="14"/>
  <c r="C96" i="5"/>
  <c r="C92" i="14" s="1"/>
  <c r="C10" i="6"/>
  <c r="C98" i="14"/>
  <c r="C10" i="5"/>
  <c r="C100" i="14"/>
  <c r="C335" i="7"/>
  <c r="C103" i="14"/>
  <c r="C351" i="7"/>
  <c r="C104" i="14" s="1"/>
  <c r="C105" i="14"/>
  <c r="C107" i="14"/>
  <c r="C30" i="11"/>
  <c r="C109" i="14"/>
  <c r="C112" i="14"/>
  <c r="C114" i="2"/>
  <c r="C113" i="14"/>
  <c r="C81" i="2"/>
  <c r="C114" i="14"/>
  <c r="C23" i="8"/>
  <c r="C116" i="14" s="1"/>
  <c r="C49" i="10"/>
  <c r="C117" i="14"/>
  <c r="C176" i="5"/>
  <c r="C118" i="14" s="1"/>
  <c r="C87" i="5"/>
  <c r="C121" i="14"/>
  <c r="C20" i="11"/>
  <c r="C123" i="14" s="1"/>
  <c r="C29" i="10"/>
  <c r="C127" i="14"/>
  <c r="C34" i="2"/>
  <c r="C128" i="14" s="1"/>
  <c r="C368" i="7"/>
  <c r="C129" i="14"/>
  <c r="C10" i="11"/>
  <c r="C130" i="14" s="1"/>
  <c r="C71" i="5"/>
  <c r="C138" i="14"/>
  <c r="C139" i="14"/>
  <c r="C29" i="7"/>
  <c r="C140" i="14" s="1"/>
  <c r="C189" i="7"/>
  <c r="C141" i="14"/>
  <c r="C221" i="7"/>
  <c r="C144" i="14"/>
  <c r="C193" i="5"/>
  <c r="C145" i="14"/>
  <c r="C22" i="9"/>
  <c r="C147" i="14" s="1"/>
  <c r="C30" i="13"/>
  <c r="C148" i="14"/>
  <c r="C8" i="7"/>
  <c r="C150" i="14"/>
  <c r="C8" i="12"/>
  <c r="C151" i="14"/>
  <c r="C102" i="7"/>
  <c r="C155" i="14" s="1"/>
  <c r="C156" i="14"/>
  <c r="C10" i="9"/>
  <c r="C157" i="14" s="1"/>
  <c r="C46" i="5"/>
  <c r="C160" i="14"/>
  <c r="C205" i="7"/>
  <c r="C162" i="14"/>
  <c r="C163" i="14"/>
  <c r="C164" i="14"/>
  <c r="C96" i="2"/>
  <c r="C166" i="14" s="1"/>
  <c r="C71" i="2"/>
  <c r="C172" i="14"/>
  <c r="C20" i="6"/>
  <c r="C173" i="14"/>
  <c r="C156" i="7"/>
  <c r="C174" i="14"/>
  <c r="C9" i="10"/>
  <c r="C175" i="14" s="1"/>
  <c r="C178" i="14"/>
  <c r="C256" i="7"/>
  <c r="C177" i="14" s="1"/>
  <c r="C264" i="7"/>
  <c r="C180" i="14" s="1"/>
  <c r="W264" i="7"/>
  <c r="W180" i="14"/>
  <c r="Q264" i="7"/>
  <c r="Q180" i="14"/>
  <c r="P264" i="7"/>
  <c r="P180" i="14"/>
  <c r="O264" i="7"/>
  <c r="O180" i="14" s="1"/>
  <c r="W256" i="7"/>
  <c r="W177" i="14"/>
  <c r="Q256" i="7"/>
  <c r="Q177" i="14"/>
  <c r="P256" i="7"/>
  <c r="P177" i="14" s="1"/>
  <c r="O256" i="7"/>
  <c r="O177" i="14" s="1"/>
  <c r="W178" i="14"/>
  <c r="Q178" i="14"/>
  <c r="P178" i="14"/>
  <c r="O178" i="14"/>
  <c r="Q9" i="10"/>
  <c r="Q175" i="14"/>
  <c r="P9" i="10"/>
  <c r="P175" i="14" s="1"/>
  <c r="O9" i="10"/>
  <c r="O175" i="14"/>
  <c r="W156" i="7"/>
  <c r="W174" i="14"/>
  <c r="Q156" i="7"/>
  <c r="Q174" i="14"/>
  <c r="P156" i="7"/>
  <c r="P174" i="14" s="1"/>
  <c r="Q20" i="6"/>
  <c r="Q173" i="14"/>
  <c r="P20" i="6"/>
  <c r="P173" i="14" s="1"/>
  <c r="O20" i="6"/>
  <c r="O173" i="14" s="1"/>
  <c r="W71" i="2"/>
  <c r="W172" i="14"/>
  <c r="Q71" i="2"/>
  <c r="Q172" i="14"/>
  <c r="P71" i="2"/>
  <c r="P172" i="14" s="1"/>
  <c r="O71" i="2"/>
  <c r="O172" i="14" s="1"/>
  <c r="W96" i="2"/>
  <c r="W166" i="14" s="1"/>
  <c r="Q96" i="2"/>
  <c r="Q166" i="14"/>
  <c r="P96" i="2"/>
  <c r="P166" i="14" s="1"/>
  <c r="O96" i="2"/>
  <c r="O166" i="14"/>
  <c r="W164" i="14"/>
  <c r="Q164" i="14"/>
  <c r="O164" i="14"/>
  <c r="W205" i="7"/>
  <c r="W162" i="14"/>
  <c r="Q205" i="7"/>
  <c r="Q162" i="14"/>
  <c r="P205" i="7"/>
  <c r="P162" i="14"/>
  <c r="O205" i="7"/>
  <c r="O162" i="14" s="1"/>
  <c r="W46" i="5"/>
  <c r="W160" i="14"/>
  <c r="Q46" i="5"/>
  <c r="Q160" i="14"/>
  <c r="P46" i="5"/>
  <c r="P160" i="14"/>
  <c r="O46" i="5"/>
  <c r="O160" i="14" s="1"/>
  <c r="Q10" i="9"/>
  <c r="Q157" i="14"/>
  <c r="P10" i="9"/>
  <c r="P157" i="14"/>
  <c r="O10" i="9"/>
  <c r="O157" i="14"/>
  <c r="W156" i="14"/>
  <c r="W102" i="7"/>
  <c r="W155" i="14"/>
  <c r="Q102" i="7"/>
  <c r="Q155" i="14"/>
  <c r="P102" i="7"/>
  <c r="P155" i="14" s="1"/>
  <c r="Q8" i="12"/>
  <c r="Q151" i="14"/>
  <c r="P8" i="12"/>
  <c r="P151" i="14" s="1"/>
  <c r="O8" i="12"/>
  <c r="O151" i="14" s="1"/>
  <c r="Q8" i="7"/>
  <c r="Q150" i="14"/>
  <c r="P8" i="7"/>
  <c r="P150" i="14"/>
  <c r="O8" i="7"/>
  <c r="O150" i="14" s="1"/>
  <c r="Q30" i="13"/>
  <c r="Q148" i="14" s="1"/>
  <c r="P30" i="13"/>
  <c r="P148" i="14"/>
  <c r="Q22" i="9"/>
  <c r="Q147" i="14"/>
  <c r="P22" i="9"/>
  <c r="P147" i="14" s="1"/>
  <c r="W193" i="5"/>
  <c r="W145" i="14"/>
  <c r="Q193" i="5"/>
  <c r="Q145" i="14" s="1"/>
  <c r="P193" i="5"/>
  <c r="P145" i="14" s="1"/>
  <c r="O193" i="5"/>
  <c r="O145" i="14"/>
  <c r="W221" i="7"/>
  <c r="W144" i="14"/>
  <c r="Q221" i="7"/>
  <c r="Q144" i="14" s="1"/>
  <c r="P221" i="7"/>
  <c r="P144" i="14" s="1"/>
  <c r="O221" i="7"/>
  <c r="O144" i="14"/>
  <c r="W189" i="7"/>
  <c r="W141" i="14"/>
  <c r="Q189" i="7"/>
  <c r="Q141" i="14" s="1"/>
  <c r="P189" i="7"/>
  <c r="P141" i="14" s="1"/>
  <c r="W29" i="7"/>
  <c r="W140" i="14"/>
  <c r="Q29" i="7"/>
  <c r="Q140" i="14"/>
  <c r="P29" i="7"/>
  <c r="P140" i="14" s="1"/>
  <c r="W71" i="5"/>
  <c r="W138" i="14"/>
  <c r="Q71" i="5"/>
  <c r="Q138" i="14" s="1"/>
  <c r="P71" i="5"/>
  <c r="P138" i="14" s="1"/>
  <c r="O71" i="5"/>
  <c r="O138" i="14"/>
  <c r="Q135" i="14"/>
  <c r="P135" i="14"/>
  <c r="O135" i="14"/>
  <c r="Q10" i="11"/>
  <c r="Q130" i="14" s="1"/>
  <c r="P10" i="11"/>
  <c r="P130" i="14" s="1"/>
  <c r="O10" i="11"/>
  <c r="O130" i="14" s="1"/>
  <c r="W368" i="7"/>
  <c r="W129" i="14"/>
  <c r="Q368" i="7"/>
  <c r="Q129" i="14" s="1"/>
  <c r="P368" i="7"/>
  <c r="P129" i="14" s="1"/>
  <c r="W34" i="2"/>
  <c r="W128" i="14"/>
  <c r="Q34" i="2"/>
  <c r="Q128" i="14" s="1"/>
  <c r="P34" i="2"/>
  <c r="P128" i="14" s="1"/>
  <c r="O34" i="2"/>
  <c r="O128" i="14" s="1"/>
  <c r="W29" i="10"/>
  <c r="W127" i="14"/>
  <c r="Q29" i="10"/>
  <c r="Q127" i="14" s="1"/>
  <c r="P29" i="10"/>
  <c r="P127" i="14" s="1"/>
  <c r="O29" i="10"/>
  <c r="O127" i="14" s="1"/>
  <c r="W87" i="5"/>
  <c r="W121" i="14" s="1"/>
  <c r="Q87" i="5"/>
  <c r="Q121" i="14" s="1"/>
  <c r="P87" i="5"/>
  <c r="P121" i="14"/>
  <c r="W176" i="5"/>
  <c r="W118" i="14" s="1"/>
  <c r="Q176" i="5"/>
  <c r="Q118" i="14" s="1"/>
  <c r="P176" i="5"/>
  <c r="P118" i="14"/>
  <c r="O176" i="5"/>
  <c r="O118" i="14"/>
  <c r="W49" i="10"/>
  <c r="W117" i="14"/>
  <c r="Q49" i="10"/>
  <c r="Q117" i="14" s="1"/>
  <c r="P49" i="10"/>
  <c r="P117" i="14"/>
  <c r="O49" i="10"/>
  <c r="O117" i="14"/>
  <c r="Q23" i="8"/>
  <c r="Q116" i="14" s="1"/>
  <c r="P23" i="8"/>
  <c r="P116" i="14" s="1"/>
  <c r="O23" i="8"/>
  <c r="O116" i="14"/>
  <c r="W81" i="2"/>
  <c r="W114" i="14"/>
  <c r="Q81" i="2"/>
  <c r="Q114" i="14" s="1"/>
  <c r="P81" i="2"/>
  <c r="P114" i="14" s="1"/>
  <c r="W114" i="2"/>
  <c r="W113" i="14"/>
  <c r="Q114" i="2"/>
  <c r="Q113" i="14"/>
  <c r="P114" i="2"/>
  <c r="P113" i="14" s="1"/>
  <c r="O114" i="2"/>
  <c r="O113" i="14"/>
  <c r="Q112" i="14"/>
  <c r="O112" i="14"/>
  <c r="W30" i="11"/>
  <c r="W109" i="14"/>
  <c r="Q30" i="11"/>
  <c r="Q109" i="14" s="1"/>
  <c r="F30" i="11"/>
  <c r="P30" i="11" s="1"/>
  <c r="P109" i="14" s="1"/>
  <c r="O30" i="11"/>
  <c r="O109" i="14"/>
  <c r="W107" i="14"/>
  <c r="W106" i="14"/>
  <c r="Q105" i="14"/>
  <c r="W351" i="7"/>
  <c r="W104" i="14"/>
  <c r="Q351" i="7"/>
  <c r="Q104" i="14"/>
  <c r="P351" i="7"/>
  <c r="P104" i="14" s="1"/>
  <c r="O351" i="7"/>
  <c r="O104" i="14"/>
  <c r="W335" i="7"/>
  <c r="W103" i="14"/>
  <c r="Q335" i="7"/>
  <c r="Q103" i="14"/>
  <c r="P335" i="7"/>
  <c r="P103" i="14" s="1"/>
  <c r="O335" i="7"/>
  <c r="O103" i="14"/>
  <c r="Q10" i="5"/>
  <c r="Q100" i="14"/>
  <c r="P10" i="5"/>
  <c r="P100" i="14" s="1"/>
  <c r="J10" i="5"/>
  <c r="O10" i="5" s="1"/>
  <c r="O100" i="14" s="1"/>
  <c r="Q10" i="6"/>
  <c r="Q98" i="14" s="1"/>
  <c r="P10" i="6"/>
  <c r="P98" i="14"/>
  <c r="O10" i="6"/>
  <c r="O98" i="14" s="1"/>
  <c r="W96" i="5"/>
  <c r="W92" i="14" s="1"/>
  <c r="Q96" i="5"/>
  <c r="Q92" i="14" s="1"/>
  <c r="P96" i="5"/>
  <c r="P92" i="14"/>
  <c r="O96" i="5"/>
  <c r="O92" i="14"/>
  <c r="W118" i="7"/>
  <c r="W91" i="14" s="1"/>
  <c r="Q118" i="7"/>
  <c r="Q91" i="14" s="1"/>
  <c r="P118" i="7"/>
  <c r="P91" i="14" s="1"/>
  <c r="O118" i="7"/>
  <c r="O91" i="14"/>
  <c r="W61" i="2"/>
  <c r="W89" i="14" s="1"/>
  <c r="Q61" i="2"/>
  <c r="Q89" i="14" s="1"/>
  <c r="P61" i="2"/>
  <c r="P89" i="14" s="1"/>
  <c r="O61" i="2"/>
  <c r="O89" i="14" s="1"/>
  <c r="W62" i="5"/>
  <c r="W88" i="14" s="1"/>
  <c r="Q62" i="5"/>
  <c r="Q88" i="14" s="1"/>
  <c r="P62" i="5"/>
  <c r="P88" i="14"/>
  <c r="O62" i="5"/>
  <c r="O88" i="14" s="1"/>
  <c r="W127" i="5"/>
  <c r="W87" i="14" s="1"/>
  <c r="Q127" i="5"/>
  <c r="P127" i="5"/>
  <c r="O127" i="5"/>
  <c r="Q35" i="8"/>
  <c r="Q83" i="14"/>
  <c r="P35" i="8"/>
  <c r="P83" i="14" s="1"/>
  <c r="O35" i="8"/>
  <c r="O83" i="14"/>
  <c r="W66" i="7"/>
  <c r="W81" i="14"/>
  <c r="Q66" i="7"/>
  <c r="Q81" i="14"/>
  <c r="P66" i="7"/>
  <c r="P81" i="14" s="1"/>
  <c r="O66" i="7"/>
  <c r="O81" i="14"/>
  <c r="W124" i="2"/>
  <c r="W78" i="14"/>
  <c r="Q124" i="2"/>
  <c r="Q78" i="14"/>
  <c r="P124" i="2"/>
  <c r="P78" i="14" s="1"/>
  <c r="O124" i="2"/>
  <c r="O78" i="14"/>
  <c r="W143" i="5"/>
  <c r="W77" i="14"/>
  <c r="Q143" i="5"/>
  <c r="Q77" i="14"/>
  <c r="P143" i="5"/>
  <c r="P77" i="14" s="1"/>
  <c r="D9" i="13"/>
  <c r="P9" i="13" s="1"/>
  <c r="P76" i="14" s="1"/>
  <c r="O9" i="13"/>
  <c r="O76" i="14"/>
  <c r="B9" i="13"/>
  <c r="Q9" i="13"/>
  <c r="Q76" i="14" s="1"/>
  <c r="K9" i="13"/>
  <c r="W74" i="14"/>
  <c r="W49" i="11"/>
  <c r="W70" i="14" s="1"/>
  <c r="Q49" i="11"/>
  <c r="Q70" i="14" s="1"/>
  <c r="P49" i="11"/>
  <c r="P70" i="14" s="1"/>
  <c r="O49" i="11"/>
  <c r="O70" i="14"/>
  <c r="Q69" i="14"/>
  <c r="O69" i="14"/>
  <c r="W47" i="7"/>
  <c r="W68" i="14"/>
  <c r="Q47" i="7"/>
  <c r="Q68" i="14"/>
  <c r="P47" i="7"/>
  <c r="P68" i="14" s="1"/>
  <c r="W230" i="7"/>
  <c r="W64" i="14"/>
  <c r="Q230" i="7"/>
  <c r="Q64" i="14" s="1"/>
  <c r="P230" i="7"/>
  <c r="P64" i="14" s="1"/>
  <c r="O230" i="7"/>
  <c r="O64" i="14"/>
  <c r="W63" i="14"/>
  <c r="Q63" i="14"/>
  <c r="P63" i="14"/>
  <c r="Q8" i="4"/>
  <c r="Q60" i="14" s="1"/>
  <c r="P8" i="4"/>
  <c r="P60" i="14" s="1"/>
  <c r="O8" i="4"/>
  <c r="O60" i="14" s="1"/>
  <c r="W25" i="2"/>
  <c r="W58" i="14"/>
  <c r="Q25" i="2"/>
  <c r="Q58" i="14" s="1"/>
  <c r="P25" i="2"/>
  <c r="P58" i="14" s="1"/>
  <c r="O25" i="2"/>
  <c r="O58" i="14" s="1"/>
  <c r="W319" i="7"/>
  <c r="W55" i="14" s="1"/>
  <c r="Q319" i="7"/>
  <c r="Q55" i="14"/>
  <c r="P319" i="7"/>
  <c r="P55" i="14" s="1"/>
  <c r="O319" i="7"/>
  <c r="O55" i="14" s="1"/>
  <c r="Q8" i="3"/>
  <c r="Q54" i="14" s="1"/>
  <c r="P8" i="3"/>
  <c r="P54" i="14" s="1"/>
  <c r="K8" i="3"/>
  <c r="O8" i="3" s="1"/>
  <c r="O54" i="14" s="1"/>
  <c r="W105" i="2"/>
  <c r="W48" i="14"/>
  <c r="Q105" i="2"/>
  <c r="Q48" i="14"/>
  <c r="P105" i="2"/>
  <c r="P48" i="14" s="1"/>
  <c r="Q8" i="2"/>
  <c r="Q42" i="14" s="1"/>
  <c r="P8" i="2"/>
  <c r="P42" i="14" s="1"/>
  <c r="O8" i="2"/>
  <c r="O42" i="14" s="1"/>
  <c r="W51" i="2"/>
  <c r="W40" i="14" s="1"/>
  <c r="Q51" i="2"/>
  <c r="Q40" i="14" s="1"/>
  <c r="P51" i="2"/>
  <c r="P40" i="14" s="1"/>
  <c r="O51" i="2"/>
  <c r="O40" i="14" s="1"/>
  <c r="W28" i="5"/>
  <c r="W39" i="14" s="1"/>
  <c r="Q28" i="5"/>
  <c r="Q39" i="14" s="1"/>
  <c r="P28" i="5"/>
  <c r="P39" i="14" s="1"/>
  <c r="O28" i="5"/>
  <c r="O39" i="14" s="1"/>
  <c r="P38" i="14"/>
  <c r="W302" i="7"/>
  <c r="W37" i="14"/>
  <c r="Q302" i="7"/>
  <c r="P302" i="7"/>
  <c r="O302" i="7"/>
  <c r="W286" i="7"/>
  <c r="W27" i="14"/>
  <c r="Q286" i="7"/>
  <c r="Q27" i="14"/>
  <c r="P286" i="7"/>
  <c r="P27" i="14"/>
  <c r="O286" i="7"/>
  <c r="O27" i="14" s="1"/>
  <c r="W239" i="7"/>
  <c r="W25" i="14"/>
  <c r="Q239" i="7"/>
  <c r="Q25" i="14"/>
  <c r="P239" i="7"/>
  <c r="P25" i="14" s="1"/>
  <c r="O239" i="7"/>
  <c r="O25" i="14" s="1"/>
  <c r="Q20" i="12"/>
  <c r="Q26" i="14"/>
  <c r="P20" i="12"/>
  <c r="P26" i="14"/>
  <c r="O20" i="12"/>
  <c r="O26" i="14"/>
  <c r="W23" i="14"/>
  <c r="W22" i="14"/>
  <c r="Q22" i="14"/>
  <c r="P22" i="14"/>
  <c r="O22" i="14"/>
  <c r="W160" i="5"/>
  <c r="W21" i="14" s="1"/>
  <c r="Q160" i="5"/>
  <c r="Q21" i="14" s="1"/>
  <c r="P160" i="5"/>
  <c r="P21" i="14" s="1"/>
  <c r="O160" i="5"/>
  <c r="O21" i="14" s="1"/>
  <c r="W84" i="7"/>
  <c r="W20" i="14" s="1"/>
  <c r="Q84" i="7"/>
  <c r="Q20" i="14" s="1"/>
  <c r="P84" i="7"/>
  <c r="P20" i="14" s="1"/>
  <c r="O84" i="7"/>
  <c r="O20" i="14" s="1"/>
  <c r="W37" i="5"/>
  <c r="W19" i="14" s="1"/>
  <c r="Q37" i="5"/>
  <c r="Q19" i="14" s="1"/>
  <c r="P37" i="5"/>
  <c r="P19" i="14" s="1"/>
  <c r="O37" i="5"/>
  <c r="O19" i="14" s="1"/>
  <c r="W272" i="7"/>
  <c r="W18" i="14" s="1"/>
  <c r="Q272" i="7"/>
  <c r="Q18" i="14" s="1"/>
  <c r="P272" i="7"/>
  <c r="P18" i="14" s="1"/>
  <c r="O272" i="7"/>
  <c r="O18" i="14" s="1"/>
  <c r="P17" i="14"/>
  <c r="W39" i="11"/>
  <c r="W14" i="14"/>
  <c r="W112" i="5"/>
  <c r="W12" i="14"/>
  <c r="Q112" i="5"/>
  <c r="P112" i="5"/>
  <c r="O112" i="5"/>
  <c r="W219" i="5"/>
  <c r="W10" i="14" s="1"/>
  <c r="Q219" i="5"/>
  <c r="Q10" i="14"/>
  <c r="P219" i="5"/>
  <c r="P10" i="14"/>
  <c r="O219" i="5"/>
  <c r="O10" i="14"/>
  <c r="W209" i="5"/>
  <c r="W11" i="14" s="1"/>
  <c r="Q209" i="5"/>
  <c r="Q11" i="14" s="1"/>
  <c r="P209" i="5"/>
  <c r="P11" i="14" s="1"/>
  <c r="O209" i="5"/>
  <c r="O11" i="14" s="1"/>
  <c r="W138" i="7"/>
  <c r="W6" i="14" s="1"/>
  <c r="Q138" i="7"/>
  <c r="Q6" i="14"/>
  <c r="P138" i="7"/>
  <c r="P6" i="14"/>
  <c r="O138" i="7"/>
  <c r="O6" i="14"/>
  <c r="W7" i="14"/>
  <c r="P7" i="14"/>
  <c r="O7" i="14"/>
  <c r="U39" i="13"/>
  <c r="W39" i="13" s="1"/>
  <c r="V39" i="13"/>
  <c r="T39" i="13"/>
  <c r="S39" i="13"/>
  <c r="R39" i="13"/>
  <c r="Q39" i="13"/>
  <c r="P39" i="13"/>
  <c r="O36" i="13"/>
  <c r="N36" i="13"/>
  <c r="O35" i="13"/>
  <c r="N35" i="13"/>
  <c r="O34" i="13"/>
  <c r="N34" i="13"/>
  <c r="X30" i="13"/>
  <c r="W30" i="13"/>
  <c r="Q27" i="13"/>
  <c r="P27" i="13"/>
  <c r="O27" i="13"/>
  <c r="Q26" i="13"/>
  <c r="P26" i="13"/>
  <c r="O26" i="13"/>
  <c r="P18" i="13"/>
  <c r="O16" i="13"/>
  <c r="N16" i="13"/>
  <c r="O15" i="13"/>
  <c r="N15" i="13"/>
  <c r="O14" i="13"/>
  <c r="N14" i="13"/>
  <c r="I9" i="13"/>
  <c r="X9" i="13"/>
  <c r="U9" i="13"/>
  <c r="W9" i="13" s="1"/>
  <c r="V9" i="13"/>
  <c r="H9" i="13"/>
  <c r="C9" i="13"/>
  <c r="Q6" i="13"/>
  <c r="P6" i="13"/>
  <c r="O6" i="13"/>
  <c r="Q5" i="13"/>
  <c r="P5" i="13"/>
  <c r="O5" i="13"/>
  <c r="Q4" i="13"/>
  <c r="P4" i="13"/>
  <c r="O4" i="13"/>
  <c r="W20" i="12"/>
  <c r="Q17" i="12"/>
  <c r="P17" i="12"/>
  <c r="O17" i="12"/>
  <c r="Q16" i="12"/>
  <c r="P16" i="12"/>
  <c r="O16" i="12"/>
  <c r="X8" i="12"/>
  <c r="W8" i="12"/>
  <c r="Q5" i="12"/>
  <c r="P5" i="12"/>
  <c r="O5" i="12"/>
  <c r="Q4" i="12"/>
  <c r="P4" i="12"/>
  <c r="O4" i="12"/>
  <c r="U74" i="11"/>
  <c r="V74" i="11"/>
  <c r="W74" i="11" s="1"/>
  <c r="T74" i="11"/>
  <c r="S74" i="11"/>
  <c r="R74" i="11"/>
  <c r="Q74" i="11"/>
  <c r="P74" i="11"/>
  <c r="O69" i="11"/>
  <c r="N69" i="11"/>
  <c r="U62" i="11"/>
  <c r="W62" i="11" s="1"/>
  <c r="V62" i="11"/>
  <c r="T62" i="11"/>
  <c r="S62" i="11"/>
  <c r="R62" i="11"/>
  <c r="Q62" i="11"/>
  <c r="P62" i="11"/>
  <c r="O57" i="11"/>
  <c r="N57" i="11"/>
  <c r="X49" i="11"/>
  <c r="Q46" i="11"/>
  <c r="P46" i="11"/>
  <c r="O46" i="11"/>
  <c r="Q45" i="11"/>
  <c r="P45" i="11"/>
  <c r="O45" i="11"/>
  <c r="X39" i="11"/>
  <c r="Q39" i="11"/>
  <c r="P39" i="11"/>
  <c r="O39" i="11"/>
  <c r="Q36" i="11"/>
  <c r="P36" i="11"/>
  <c r="O36" i="11"/>
  <c r="X30" i="11"/>
  <c r="Q27" i="11"/>
  <c r="P27" i="11"/>
  <c r="O27" i="11"/>
  <c r="Q26" i="11"/>
  <c r="P26" i="11"/>
  <c r="O26" i="11"/>
  <c r="X20" i="11"/>
  <c r="W20" i="11"/>
  <c r="Q20" i="11"/>
  <c r="P20" i="11"/>
  <c r="O20" i="11"/>
  <c r="Q17" i="11"/>
  <c r="P17" i="11"/>
  <c r="O17" i="11"/>
  <c r="Q16" i="11"/>
  <c r="P16" i="11"/>
  <c r="O16" i="11"/>
  <c r="X10" i="11"/>
  <c r="W10" i="11"/>
  <c r="Q7" i="11"/>
  <c r="P7" i="11"/>
  <c r="O7" i="11"/>
  <c r="Q6" i="11"/>
  <c r="P6" i="11"/>
  <c r="O6" i="11"/>
  <c r="Q5" i="11"/>
  <c r="P5" i="11"/>
  <c r="O5" i="11"/>
  <c r="Q4" i="11"/>
  <c r="P4" i="11"/>
  <c r="O4" i="11"/>
  <c r="Q45" i="10"/>
  <c r="U39" i="10"/>
  <c r="W39" i="10"/>
  <c r="V39" i="10"/>
  <c r="T39" i="10"/>
  <c r="S39" i="10"/>
  <c r="P39" i="10"/>
  <c r="W35" i="10"/>
  <c r="Q25" i="10"/>
  <c r="P19" i="10"/>
  <c r="O17" i="10"/>
  <c r="N17" i="10"/>
  <c r="O16" i="10"/>
  <c r="N16" i="10"/>
  <c r="O15" i="10"/>
  <c r="N15" i="10"/>
  <c r="O14" i="10"/>
  <c r="N14" i="10"/>
  <c r="W9" i="10"/>
  <c r="Q5" i="10"/>
  <c r="W22" i="9"/>
  <c r="V22" i="9"/>
  <c r="Q20" i="9"/>
  <c r="Q19" i="9"/>
  <c r="W10" i="9"/>
  <c r="V10" i="9"/>
  <c r="Q7" i="9"/>
  <c r="O7" i="9"/>
  <c r="Q6" i="9"/>
  <c r="O6" i="9"/>
  <c r="Q5" i="9"/>
  <c r="O5" i="9"/>
  <c r="X35" i="8"/>
  <c r="W35" i="8"/>
  <c r="Q32" i="8"/>
  <c r="Q31" i="8"/>
  <c r="Q30" i="8"/>
  <c r="X23" i="8"/>
  <c r="W23" i="8"/>
  <c r="Q21" i="8"/>
  <c r="P21" i="8"/>
  <c r="O21" i="8"/>
  <c r="Q20" i="8"/>
  <c r="P20" i="8"/>
  <c r="O20" i="8"/>
  <c r="P14" i="8"/>
  <c r="O12" i="8"/>
  <c r="N12" i="8"/>
  <c r="O11" i="8"/>
  <c r="N11" i="8"/>
  <c r="W6" i="8"/>
  <c r="Q6" i="8"/>
  <c r="P6" i="8"/>
  <c r="O6" i="8"/>
  <c r="O374" i="7"/>
  <c r="N374" i="7"/>
  <c r="O373" i="7"/>
  <c r="N373" i="7"/>
  <c r="X368" i="7"/>
  <c r="X366" i="7"/>
  <c r="W366" i="7"/>
  <c r="Q366" i="7"/>
  <c r="P366" i="7"/>
  <c r="O366" i="7"/>
  <c r="O357" i="7"/>
  <c r="N357" i="7"/>
  <c r="X351" i="7"/>
  <c r="W349" i="7"/>
  <c r="Q349" i="7"/>
  <c r="P349" i="7"/>
  <c r="O349" i="7"/>
  <c r="O341" i="7"/>
  <c r="N341" i="7"/>
  <c r="X335" i="7"/>
  <c r="W333" i="7"/>
  <c r="Q333" i="7"/>
  <c r="P333" i="7"/>
  <c r="O333" i="7"/>
  <c r="O325" i="7"/>
  <c r="N325" i="7"/>
  <c r="O324" i="7"/>
  <c r="N324" i="7"/>
  <c r="X319" i="7"/>
  <c r="W317" i="7"/>
  <c r="Q317" i="7"/>
  <c r="P317" i="7"/>
  <c r="O317" i="7"/>
  <c r="W316" i="7"/>
  <c r="Q316" i="7"/>
  <c r="P316" i="7"/>
  <c r="O316" i="7"/>
  <c r="A312" i="7"/>
  <c r="O308" i="7"/>
  <c r="N308" i="7"/>
  <c r="O307" i="7"/>
  <c r="N307" i="7"/>
  <c r="X302" i="7"/>
  <c r="W300" i="7"/>
  <c r="W299" i="7"/>
  <c r="O292" i="7"/>
  <c r="N292" i="7"/>
  <c r="X286" i="7"/>
  <c r="X284" i="7"/>
  <c r="W284" i="7"/>
  <c r="Q284" i="7"/>
  <c r="P284" i="7"/>
  <c r="O284" i="7"/>
  <c r="O277" i="7"/>
  <c r="N277" i="7"/>
  <c r="X272" i="7"/>
  <c r="X270" i="7"/>
  <c r="W270" i="7"/>
  <c r="Q270" i="7"/>
  <c r="P270" i="7"/>
  <c r="O270" i="7"/>
  <c r="X269" i="7"/>
  <c r="W269" i="7"/>
  <c r="Q269" i="7"/>
  <c r="P269" i="7"/>
  <c r="O269" i="7"/>
  <c r="X264" i="7"/>
  <c r="X262" i="7"/>
  <c r="W262" i="7"/>
  <c r="Q262" i="7"/>
  <c r="P262" i="7"/>
  <c r="O262" i="7"/>
  <c r="X261" i="7"/>
  <c r="W261" i="7"/>
  <c r="Q261" i="7"/>
  <c r="P261" i="7"/>
  <c r="O261" i="7"/>
  <c r="X256" i="7"/>
  <c r="X254" i="7"/>
  <c r="W254" i="7"/>
  <c r="Q254" i="7"/>
  <c r="P254" i="7"/>
  <c r="O254" i="7"/>
  <c r="X253" i="7"/>
  <c r="W253" i="7"/>
  <c r="Q253" i="7"/>
  <c r="P253" i="7"/>
  <c r="O253" i="7"/>
  <c r="O245" i="7"/>
  <c r="N245" i="7"/>
  <c r="O244" i="7"/>
  <c r="N244" i="7"/>
  <c r="X239" i="7"/>
  <c r="X237" i="7"/>
  <c r="W237" i="7"/>
  <c r="Q237" i="7"/>
  <c r="P237" i="7"/>
  <c r="O237" i="7"/>
  <c r="X236" i="7"/>
  <c r="W236" i="7"/>
  <c r="Q236" i="7"/>
  <c r="P236" i="7"/>
  <c r="O236" i="7"/>
  <c r="X230" i="7"/>
  <c r="Q228" i="7"/>
  <c r="P228" i="7"/>
  <c r="O228" i="7"/>
  <c r="X227" i="7"/>
  <c r="W227" i="7"/>
  <c r="Q227" i="7"/>
  <c r="P227" i="7"/>
  <c r="O227" i="7"/>
  <c r="O211" i="7"/>
  <c r="N211" i="7"/>
  <c r="O210" i="7"/>
  <c r="N210" i="7"/>
  <c r="X205" i="7"/>
  <c r="W203" i="7"/>
  <c r="W202" i="7"/>
  <c r="H197" i="7"/>
  <c r="J197" i="7"/>
  <c r="O197" i="7" s="1"/>
  <c r="K197" i="7"/>
  <c r="F197" i="7"/>
  <c r="M197" i="7"/>
  <c r="N197" i="7" s="1"/>
  <c r="L197" i="7"/>
  <c r="I197" i="7"/>
  <c r="G197" i="7"/>
  <c r="E197" i="7"/>
  <c r="D197" i="7"/>
  <c r="C197" i="7"/>
  <c r="B197" i="7"/>
  <c r="X189" i="7"/>
  <c r="D173" i="7"/>
  <c r="P173" i="7" s="1"/>
  <c r="G173" i="7"/>
  <c r="B173" i="7"/>
  <c r="Q173" i="7" s="1"/>
  <c r="I173" i="7"/>
  <c r="X173" i="7"/>
  <c r="M173" i="7"/>
  <c r="U173" i="7"/>
  <c r="W173" i="7" s="1"/>
  <c r="V173" i="7"/>
  <c r="T173" i="7"/>
  <c r="S173" i="7"/>
  <c r="R173" i="7"/>
  <c r="E173" i="7"/>
  <c r="F173" i="7"/>
  <c r="J173" i="7"/>
  <c r="K173" i="7"/>
  <c r="N173" i="7"/>
  <c r="O173" i="7"/>
  <c r="L173" i="7"/>
  <c r="H173" i="7"/>
  <c r="C173" i="7"/>
  <c r="H165" i="7"/>
  <c r="O165" i="7" s="1"/>
  <c r="J165" i="7"/>
  <c r="K165" i="7"/>
  <c r="F165" i="7"/>
  <c r="M165" i="7"/>
  <c r="N165" i="7"/>
  <c r="L165" i="7"/>
  <c r="I165" i="7"/>
  <c r="G165" i="7"/>
  <c r="E165" i="7"/>
  <c r="D165" i="7"/>
  <c r="C165" i="7"/>
  <c r="B165" i="7"/>
  <c r="X156" i="7"/>
  <c r="X153" i="7"/>
  <c r="W153" i="7"/>
  <c r="Q153" i="7"/>
  <c r="P153" i="7"/>
  <c r="O153" i="7"/>
  <c r="X152" i="7"/>
  <c r="W152" i="7"/>
  <c r="Q152" i="7"/>
  <c r="P152" i="7"/>
  <c r="O152" i="7"/>
  <c r="O145" i="7"/>
  <c r="N145" i="7"/>
  <c r="O144" i="7"/>
  <c r="N144" i="7"/>
  <c r="O143" i="7"/>
  <c r="N143" i="7"/>
  <c r="X138" i="7"/>
  <c r="X136" i="7"/>
  <c r="W136" i="7"/>
  <c r="Q136" i="7"/>
  <c r="P136" i="7"/>
  <c r="O136" i="7"/>
  <c r="X135" i="7"/>
  <c r="W135" i="7"/>
  <c r="Q135" i="7"/>
  <c r="P135" i="7"/>
  <c r="O135" i="7"/>
  <c r="X134" i="7"/>
  <c r="W134" i="7"/>
  <c r="Q134" i="7"/>
  <c r="P134" i="7"/>
  <c r="O134" i="7"/>
  <c r="H129" i="7"/>
  <c r="J129" i="7"/>
  <c r="O129" i="7" s="1"/>
  <c r="K129" i="7"/>
  <c r="F129" i="7"/>
  <c r="M129" i="7"/>
  <c r="N129" i="7" s="1"/>
  <c r="L129" i="7"/>
  <c r="I129" i="7"/>
  <c r="G129" i="7"/>
  <c r="E129" i="7"/>
  <c r="D129" i="7"/>
  <c r="C129" i="7"/>
  <c r="B129" i="7"/>
  <c r="D120" i="7"/>
  <c r="P120" i="7" s="1"/>
  <c r="G120" i="7"/>
  <c r="X120" i="7" s="1"/>
  <c r="I120" i="7"/>
  <c r="M120" i="7"/>
  <c r="U120" i="7"/>
  <c r="V120" i="7"/>
  <c r="T120" i="7"/>
  <c r="W120" i="7" s="1"/>
  <c r="S120" i="7"/>
  <c r="R120" i="7"/>
  <c r="Q120" i="7"/>
  <c r="E120" i="7"/>
  <c r="F120" i="7"/>
  <c r="J120" i="7"/>
  <c r="K120" i="7"/>
  <c r="N120" i="7"/>
  <c r="L120" i="7"/>
  <c r="H120" i="7"/>
  <c r="C120" i="7"/>
  <c r="W117" i="7"/>
  <c r="Q117" i="7"/>
  <c r="P117" i="7"/>
  <c r="O117" i="7"/>
  <c r="H111" i="7"/>
  <c r="J111" i="7"/>
  <c r="O111" i="7" s="1"/>
  <c r="K111" i="7"/>
  <c r="F111" i="7"/>
  <c r="M111" i="7"/>
  <c r="N111" i="7" s="1"/>
  <c r="L111" i="7"/>
  <c r="I111" i="7"/>
  <c r="G111" i="7"/>
  <c r="E111" i="7"/>
  <c r="D111" i="7"/>
  <c r="C111" i="7"/>
  <c r="B111" i="7"/>
  <c r="X102" i="7"/>
  <c r="Q100" i="7"/>
  <c r="P100" i="7"/>
  <c r="O100" i="7"/>
  <c r="H93" i="7"/>
  <c r="J93" i="7"/>
  <c r="K93" i="7"/>
  <c r="O93" i="7"/>
  <c r="F93" i="7"/>
  <c r="M93" i="7"/>
  <c r="N93" i="7" s="1"/>
  <c r="L93" i="7"/>
  <c r="I93" i="7"/>
  <c r="G93" i="7"/>
  <c r="E93" i="7"/>
  <c r="D93" i="7"/>
  <c r="C93" i="7"/>
  <c r="B93" i="7"/>
  <c r="X84" i="7"/>
  <c r="Q82" i="7"/>
  <c r="P82" i="7"/>
  <c r="O82" i="7"/>
  <c r="H75" i="7"/>
  <c r="O75" i="7" s="1"/>
  <c r="J75" i="7"/>
  <c r="K75" i="7"/>
  <c r="F75" i="7"/>
  <c r="M75" i="7"/>
  <c r="N75" i="7" s="1"/>
  <c r="L75" i="7"/>
  <c r="I75" i="7"/>
  <c r="G75" i="7"/>
  <c r="E75" i="7"/>
  <c r="D75" i="7"/>
  <c r="C75" i="7"/>
  <c r="B75" i="7"/>
  <c r="X66" i="7"/>
  <c r="X64" i="7"/>
  <c r="W64" i="7"/>
  <c r="Q64" i="7"/>
  <c r="P64" i="7"/>
  <c r="O64" i="7"/>
  <c r="X63" i="7"/>
  <c r="W63" i="7"/>
  <c r="Q63" i="7"/>
  <c r="P63" i="7"/>
  <c r="O63" i="7"/>
  <c r="O53" i="7"/>
  <c r="X47" i="7"/>
  <c r="X45" i="7"/>
  <c r="W45" i="7"/>
  <c r="Q45" i="7"/>
  <c r="P45" i="7"/>
  <c r="O45" i="7"/>
  <c r="X44" i="7"/>
  <c r="W44" i="7"/>
  <c r="P44" i="7"/>
  <c r="O44" i="7"/>
  <c r="O35" i="7"/>
  <c r="X29" i="7"/>
  <c r="Q27" i="7"/>
  <c r="P27" i="7"/>
  <c r="O27" i="7"/>
  <c r="N17" i="7"/>
  <c r="N16" i="7"/>
  <c r="X8" i="7"/>
  <c r="W8" i="7"/>
  <c r="Q6" i="7"/>
  <c r="P6" i="7"/>
  <c r="O6" i="7"/>
  <c r="Q5" i="7"/>
  <c r="P5" i="7"/>
  <c r="O5" i="7"/>
  <c r="Q4" i="7"/>
  <c r="P4" i="7"/>
  <c r="O4" i="7"/>
  <c r="Z20" i="6"/>
  <c r="Y20" i="6"/>
  <c r="X20" i="6"/>
  <c r="W20" i="6"/>
  <c r="Q18" i="6"/>
  <c r="Q17" i="6"/>
  <c r="Q16" i="6"/>
  <c r="Q15" i="6"/>
  <c r="Z10" i="6"/>
  <c r="Y10" i="6"/>
  <c r="X10" i="6"/>
  <c r="W10" i="6"/>
  <c r="Q7" i="6"/>
  <c r="Q6" i="6"/>
  <c r="Q5" i="6"/>
  <c r="X219" i="5"/>
  <c r="X215" i="5"/>
  <c r="W215" i="5"/>
  <c r="Q215" i="5"/>
  <c r="P215" i="5"/>
  <c r="O215" i="5"/>
  <c r="X209" i="5"/>
  <c r="X206" i="5"/>
  <c r="W206" i="5"/>
  <c r="Q206" i="5"/>
  <c r="P206" i="5"/>
  <c r="O206" i="5"/>
  <c r="X193" i="5"/>
  <c r="X189" i="5"/>
  <c r="W189" i="5"/>
  <c r="Q189" i="5"/>
  <c r="P189" i="5"/>
  <c r="X176" i="5"/>
  <c r="W172" i="5"/>
  <c r="Q172" i="5"/>
  <c r="P172" i="5"/>
  <c r="O172" i="5"/>
  <c r="O164" i="5"/>
  <c r="N164" i="5"/>
  <c r="X160" i="5"/>
  <c r="X156" i="5"/>
  <c r="W156" i="5"/>
  <c r="Q156" i="5"/>
  <c r="P156" i="5"/>
  <c r="O156" i="5"/>
  <c r="O147" i="5"/>
  <c r="N147" i="5"/>
  <c r="X143" i="5"/>
  <c r="X139" i="5"/>
  <c r="W139" i="5"/>
  <c r="Q139" i="5"/>
  <c r="P139" i="5"/>
  <c r="O139" i="5"/>
  <c r="O132" i="5"/>
  <c r="N132" i="5"/>
  <c r="X127" i="5"/>
  <c r="X125" i="5"/>
  <c r="W125" i="5"/>
  <c r="Q125" i="5"/>
  <c r="P125" i="5"/>
  <c r="O125" i="5"/>
  <c r="H119" i="5"/>
  <c r="O119" i="5" s="1"/>
  <c r="J119" i="5"/>
  <c r="K119" i="5"/>
  <c r="F119" i="5"/>
  <c r="M119" i="5"/>
  <c r="N119" i="5" s="1"/>
  <c r="L119" i="5"/>
  <c r="I119" i="5"/>
  <c r="G119" i="5"/>
  <c r="E119" i="5"/>
  <c r="D119" i="5"/>
  <c r="C119" i="5"/>
  <c r="B119" i="5"/>
  <c r="X112" i="5"/>
  <c r="X109" i="5"/>
  <c r="W109" i="5"/>
  <c r="Q109" i="5"/>
  <c r="P109" i="5"/>
  <c r="O109" i="5"/>
  <c r="O101" i="5"/>
  <c r="N101" i="5"/>
  <c r="X96" i="5"/>
  <c r="X93" i="5"/>
  <c r="W93" i="5"/>
  <c r="Q93" i="5"/>
  <c r="P93" i="5"/>
  <c r="O93" i="5"/>
  <c r="X84" i="5"/>
  <c r="W84" i="5"/>
  <c r="Q84" i="5"/>
  <c r="O84" i="5"/>
  <c r="O76" i="5"/>
  <c r="N76" i="5"/>
  <c r="X71" i="5"/>
  <c r="W68" i="5"/>
  <c r="Q68" i="5"/>
  <c r="P68" i="5"/>
  <c r="O68" i="5"/>
  <c r="X62" i="5"/>
  <c r="X59" i="5"/>
  <c r="W59" i="5"/>
  <c r="Q59" i="5"/>
  <c r="P59" i="5"/>
  <c r="O59" i="5"/>
  <c r="O51" i="5"/>
  <c r="N51" i="5"/>
  <c r="X46" i="5"/>
  <c r="W43" i="5"/>
  <c r="Q43" i="5"/>
  <c r="P43" i="5"/>
  <c r="O43" i="5"/>
  <c r="W42" i="5"/>
  <c r="Q42" i="5"/>
  <c r="P42" i="5"/>
  <c r="O42" i="5"/>
  <c r="X37" i="5"/>
  <c r="X34" i="5"/>
  <c r="W34" i="5"/>
  <c r="Q34" i="5"/>
  <c r="P34" i="5"/>
  <c r="O34" i="5"/>
  <c r="W33" i="5"/>
  <c r="Q33" i="5"/>
  <c r="P33" i="5"/>
  <c r="O33" i="5"/>
  <c r="X28" i="5"/>
  <c r="W25" i="5"/>
  <c r="Q25" i="5"/>
  <c r="P25" i="5"/>
  <c r="O25" i="5"/>
  <c r="W24" i="5"/>
  <c r="Q24" i="5"/>
  <c r="P24" i="5"/>
  <c r="O24" i="5"/>
  <c r="G18" i="5"/>
  <c r="K18" i="5"/>
  <c r="M18" i="5"/>
  <c r="F18" i="5"/>
  <c r="I18" i="5"/>
  <c r="N18" i="5" s="1"/>
  <c r="L18" i="5"/>
  <c r="J18" i="5"/>
  <c r="H18" i="5"/>
  <c r="E18" i="5"/>
  <c r="D18" i="5"/>
  <c r="C18" i="5"/>
  <c r="B18" i="5"/>
  <c r="X10" i="5"/>
  <c r="W10" i="5"/>
  <c r="W7" i="5"/>
  <c r="Q7" i="5"/>
  <c r="P7" i="5"/>
  <c r="O7" i="5"/>
  <c r="W6" i="5"/>
  <c r="Q6" i="5"/>
  <c r="P6" i="5"/>
  <c r="O6" i="5"/>
  <c r="W5" i="5"/>
  <c r="Q5" i="5"/>
  <c r="P5" i="5"/>
  <c r="O5" i="5"/>
  <c r="Q4" i="5"/>
  <c r="P4" i="5"/>
  <c r="O4" i="5"/>
  <c r="X8" i="4"/>
  <c r="W8" i="4"/>
  <c r="Q5" i="4"/>
  <c r="P5" i="4"/>
  <c r="O5" i="4"/>
  <c r="Q4" i="4"/>
  <c r="O4" i="4"/>
  <c r="P4" i="4"/>
  <c r="G15" i="3"/>
  <c r="K15" i="3"/>
  <c r="O15" i="3" s="1"/>
  <c r="M15" i="3"/>
  <c r="F15" i="3"/>
  <c r="N15" i="3" s="1"/>
  <c r="L15" i="3"/>
  <c r="J15" i="3"/>
  <c r="I15" i="3"/>
  <c r="H15" i="3"/>
  <c r="E15" i="3"/>
  <c r="D15" i="3"/>
  <c r="C15" i="3"/>
  <c r="B15" i="3"/>
  <c r="X8" i="3"/>
  <c r="W8" i="3"/>
  <c r="Q6" i="3"/>
  <c r="Q5" i="3"/>
  <c r="Q4" i="3"/>
  <c r="W160" i="2"/>
  <c r="S160" i="2"/>
  <c r="W151" i="2"/>
  <c r="S151" i="2"/>
  <c r="W141" i="2"/>
  <c r="S141" i="2"/>
  <c r="X124" i="2"/>
  <c r="Q121" i="2"/>
  <c r="X114" i="2"/>
  <c r="Q112" i="2"/>
  <c r="Q111" i="2"/>
  <c r="X105" i="2"/>
  <c r="Q103" i="2"/>
  <c r="Q102" i="2"/>
  <c r="X96" i="2"/>
  <c r="Q94" i="2"/>
  <c r="Q93" i="2"/>
  <c r="O87" i="2"/>
  <c r="N87" i="2"/>
  <c r="O86" i="2"/>
  <c r="N86" i="2"/>
  <c r="X81" i="2"/>
  <c r="Q79" i="2"/>
  <c r="Q78" i="2"/>
  <c r="X71" i="2"/>
  <c r="Q69" i="2"/>
  <c r="Q68" i="2"/>
  <c r="X61" i="2"/>
  <c r="Q59" i="2"/>
  <c r="Q58" i="2"/>
  <c r="X51" i="2"/>
  <c r="Q48" i="2"/>
  <c r="O39" i="2"/>
  <c r="N39" i="2"/>
  <c r="X34" i="2"/>
  <c r="Q31" i="2"/>
  <c r="P31" i="2"/>
  <c r="O31" i="2"/>
  <c r="X25" i="2"/>
  <c r="Q22" i="2"/>
  <c r="H15" i="2"/>
  <c r="J15" i="2"/>
  <c r="K15" i="2"/>
  <c r="F15" i="2"/>
  <c r="O15" i="2"/>
  <c r="M15" i="2"/>
  <c r="N15" i="2"/>
  <c r="L15" i="2"/>
  <c r="I15" i="2"/>
  <c r="G15" i="2"/>
  <c r="E15" i="2"/>
  <c r="D15" i="2"/>
  <c r="C15" i="2"/>
  <c r="B15" i="2"/>
  <c r="X8" i="2"/>
  <c r="W8" i="2"/>
  <c r="Q5" i="2"/>
  <c r="P5" i="2"/>
  <c r="O5" i="2"/>
  <c r="Q4" i="2"/>
  <c r="O18" i="5"/>
  <c r="O17" i="16"/>
  <c r="O241" i="14" s="1"/>
  <c r="H241" i="14"/>
  <c r="O8" i="15"/>
  <c r="O300" i="14"/>
  <c r="O17" i="15"/>
  <c r="O227" i="14"/>
  <c r="O89" i="16"/>
  <c r="O218" i="14"/>
  <c r="X117" i="16"/>
  <c r="N8" i="15"/>
  <c r="N300" i="14"/>
  <c r="N17" i="15"/>
  <c r="N227" i="14"/>
  <c r="X28" i="16"/>
  <c r="X45" i="16"/>
  <c r="N89" i="16"/>
  <c r="N218" i="14"/>
  <c r="O117" i="16"/>
  <c r="O63" i="14"/>
  <c r="X126" i="16"/>
  <c r="X135" i="16"/>
  <c r="O53" i="16"/>
  <c r="O213" i="14"/>
  <c r="O79" i="16"/>
  <c r="O23" i="14" s="1"/>
  <c r="O98" i="16"/>
  <c r="O44" i="14"/>
  <c r="P69" i="18"/>
  <c r="P165" i="14"/>
  <c r="D165" i="14"/>
  <c r="O69" i="18"/>
  <c r="O165" i="14" s="1"/>
  <c r="O195" i="16"/>
  <c r="O105" i="14"/>
  <c r="P195" i="16"/>
  <c r="P105" i="14" s="1"/>
  <c r="X203" i="16"/>
  <c r="P10" i="17"/>
  <c r="P29" i="14"/>
  <c r="Q7" i="18"/>
  <c r="Q108" i="14" s="1"/>
  <c r="N15" i="18"/>
  <c r="N270" i="14" s="1"/>
  <c r="O23" i="18"/>
  <c r="O56" i="14" s="1"/>
  <c r="P23" i="18"/>
  <c r="P56" i="14" s="1"/>
  <c r="M287" i="14"/>
  <c r="G97" i="14"/>
  <c r="Z40" i="6"/>
  <c r="O40" i="6"/>
  <c r="O152" i="14" s="1"/>
  <c r="V152" i="14"/>
  <c r="D131" i="14"/>
  <c r="P50" i="6"/>
  <c r="P131" i="14" s="1"/>
  <c r="P54" i="18"/>
  <c r="P132" i="14"/>
  <c r="D132" i="14"/>
  <c r="X54" i="18"/>
  <c r="W69" i="18"/>
  <c r="W165" i="14"/>
  <c r="X69" i="18"/>
  <c r="Q76" i="18"/>
  <c r="X76" i="18"/>
  <c r="O91" i="18"/>
  <c r="O41" i="14"/>
  <c r="W91" i="18"/>
  <c r="W41" i="14" s="1"/>
  <c r="F232" i="14"/>
  <c r="H237" i="14"/>
  <c r="H287" i="14"/>
  <c r="Z30" i="6"/>
  <c r="J97" i="14"/>
  <c r="O50" i="6"/>
  <c r="O131" i="14"/>
  <c r="T131" i="14"/>
  <c r="N61" i="18"/>
  <c r="U126" i="14"/>
  <c r="W76" i="18"/>
  <c r="U41" i="14"/>
  <c r="X100" i="18"/>
  <c r="N126" i="18"/>
  <c r="N237" i="14"/>
  <c r="M237" i="14"/>
  <c r="O249" i="16"/>
  <c r="O297" i="14" s="1"/>
  <c r="O32" i="17"/>
  <c r="O296" i="14" s="1"/>
  <c r="T97" i="14"/>
  <c r="Q69" i="18"/>
  <c r="Q165" i="14"/>
  <c r="O76" i="18"/>
  <c r="O126" i="14"/>
  <c r="P76" i="18"/>
  <c r="P91" i="18"/>
  <c r="Q91" i="18"/>
  <c r="M275" i="14"/>
  <c r="P361" i="18"/>
  <c r="P102" i="14"/>
  <c r="W361" i="18"/>
  <c r="W102" i="14"/>
  <c r="O361" i="18"/>
  <c r="O102" i="14"/>
  <c r="O389" i="18"/>
  <c r="O271" i="14"/>
  <c r="I53" i="14"/>
  <c r="W280" i="18"/>
  <c r="W67" i="14" s="1"/>
  <c r="Z70" i="6"/>
  <c r="W60" i="6"/>
  <c r="W79" i="14" s="1"/>
  <c r="O60" i="6"/>
  <c r="O79" i="14" s="1"/>
  <c r="P60" i="6"/>
  <c r="P79" i="14" s="1"/>
  <c r="Z60" i="6"/>
  <c r="B79" i="14"/>
  <c r="Q60" i="6"/>
  <c r="Q79" i="14" s="1"/>
  <c r="W70" i="6"/>
  <c r="W169" i="14"/>
  <c r="O70" i="6"/>
  <c r="O169" i="14"/>
  <c r="P70" i="6"/>
  <c r="P169" i="14"/>
  <c r="Q70" i="6"/>
  <c r="Q169" i="14"/>
  <c r="U111" i="14"/>
  <c r="U102" i="14"/>
  <c r="E102" i="14"/>
  <c r="R220" i="14"/>
  <c r="V67" i="14"/>
  <c r="Q280" i="18"/>
  <c r="Q67" i="14" s="1"/>
  <c r="O289" i="18"/>
  <c r="N289" i="18"/>
  <c r="O280" i="18"/>
  <c r="O67" i="14"/>
  <c r="X280" i="18"/>
  <c r="P280" i="18"/>
  <c r="P67" i="14" s="1"/>
  <c r="B67" i="14"/>
  <c r="N253" i="18"/>
  <c r="N293" i="14"/>
  <c r="Q244" i="18"/>
  <c r="Q159" i="14" s="1"/>
  <c r="X244" i="18"/>
  <c r="P244" i="18"/>
  <c r="P159" i="14"/>
  <c r="X226" i="18"/>
  <c r="P226" i="18"/>
  <c r="P46" i="14"/>
  <c r="P117" i="18"/>
  <c r="P52" i="14"/>
  <c r="O126" i="18"/>
  <c r="O237" i="14"/>
  <c r="O117" i="18"/>
  <c r="O52" i="14"/>
  <c r="X117" i="18"/>
  <c r="Q117" i="18"/>
  <c r="Q52" i="14"/>
  <c r="W262" i="18"/>
  <c r="W72" i="14"/>
  <c r="T72" i="14"/>
  <c r="O262" i="18"/>
  <c r="O72" i="14"/>
  <c r="B72" i="14"/>
  <c r="P262" i="18"/>
  <c r="P72" i="14"/>
  <c r="X262" i="18"/>
  <c r="Q262" i="18"/>
  <c r="Q72" i="14" s="1"/>
  <c r="W244" i="18"/>
  <c r="W159" i="14"/>
  <c r="M159" i="14"/>
  <c r="O244" i="18"/>
  <c r="O159" i="14"/>
  <c r="P208" i="18"/>
  <c r="P13" i="14"/>
  <c r="N235" i="18"/>
  <c r="N234" i="14"/>
  <c r="Q226" i="18"/>
  <c r="Q46" i="14" s="1"/>
  <c r="N307" i="18"/>
  <c r="N224" i="14" s="1"/>
  <c r="M224" i="14"/>
  <c r="O307" i="18"/>
  <c r="O224" i="14"/>
  <c r="W298" i="18"/>
  <c r="W30" i="14"/>
  <c r="X361" i="18"/>
  <c r="Q361" i="18"/>
  <c r="Q102" i="14" s="1"/>
  <c r="N399" i="18"/>
  <c r="N220" i="14" s="1"/>
  <c r="O399" i="18"/>
  <c r="O220" i="14"/>
  <c r="H271" i="14"/>
  <c r="N389" i="18"/>
  <c r="N271" i="14"/>
  <c r="W352" i="18"/>
  <c r="W167" i="14"/>
  <c r="O352" i="18"/>
  <c r="O167" i="14"/>
  <c r="P352" i="18"/>
  <c r="P167" i="14"/>
  <c r="B167" i="14"/>
  <c r="X352" i="18"/>
  <c r="W80" i="6"/>
  <c r="W154" i="14"/>
  <c r="U154" i="14"/>
  <c r="O253" i="18"/>
  <c r="O293" i="14"/>
  <c r="O235" i="18"/>
  <c r="O234" i="14"/>
  <c r="H234" i="14"/>
  <c r="W226" i="18"/>
  <c r="W46" i="14" s="1"/>
  <c r="O226" i="18"/>
  <c r="O46" i="14" s="1"/>
  <c r="U13" i="14"/>
  <c r="W208" i="18"/>
  <c r="W13" i="14"/>
  <c r="T13" i="14"/>
  <c r="Q208" i="18"/>
  <c r="Q13" i="14" s="1"/>
  <c r="X208" i="18"/>
  <c r="O208" i="18"/>
  <c r="O13" i="14" s="1"/>
  <c r="Q170" i="16" l="1"/>
  <c r="Q107" i="14" s="1"/>
  <c r="P170" i="16"/>
  <c r="P107" i="14" s="1"/>
  <c r="B107" i="14"/>
  <c r="O170" i="16"/>
  <c r="O107" i="14" s="1"/>
  <c r="X170" i="16"/>
  <c r="P126" i="16"/>
  <c r="P69" i="14" s="1"/>
  <c r="G178" i="14"/>
  <c r="O227" i="16"/>
  <c r="O156" i="14" s="1"/>
  <c r="X227" i="16"/>
  <c r="D156" i="14"/>
  <c r="P227" i="16"/>
  <c r="P156" i="14" s="1"/>
  <c r="P203" i="16"/>
  <c r="P112" i="14" s="1"/>
  <c r="P242" i="14"/>
  <c r="R219" i="14"/>
  <c r="Q246" i="14"/>
  <c r="R271" i="14"/>
  <c r="Q252" i="14"/>
  <c r="P218" i="14"/>
  <c r="P258" i="14"/>
  <c r="R237" i="14"/>
  <c r="R297" i="14"/>
  <c r="Q297" i="14"/>
  <c r="Q253" i="14"/>
  <c r="Q243" i="14"/>
  <c r="R252" i="14"/>
  <c r="Q254" i="14"/>
  <c r="R210" i="14"/>
  <c r="R258" i="14"/>
  <c r="P240" i="14"/>
  <c r="Q255" i="14"/>
  <c r="P325" i="18"/>
  <c r="P66" i="14" s="1"/>
  <c r="O316" i="18"/>
  <c r="O53" i="14" s="1"/>
  <c r="P293" i="14"/>
  <c r="R290" i="14"/>
  <c r="R304" i="14"/>
  <c r="R285" i="14"/>
  <c r="Q242" i="14"/>
  <c r="P254" i="14"/>
  <c r="R273" i="14"/>
  <c r="W65" i="14"/>
  <c r="Q238" i="14"/>
  <c r="P248" i="14"/>
  <c r="Q266" i="14"/>
  <c r="Q217" i="14"/>
  <c r="R211" i="14"/>
  <c r="P255" i="14"/>
  <c r="R218" i="14"/>
  <c r="Q222" i="14"/>
  <c r="R302" i="14"/>
  <c r="P231" i="14"/>
  <c r="Q231" i="14"/>
  <c r="R231" i="14"/>
  <c r="P229" i="14"/>
  <c r="Q316" i="18"/>
  <c r="Q53" i="14" s="1"/>
  <c r="Q239" i="14"/>
  <c r="Q240" i="14"/>
  <c r="P294" i="14"/>
  <c r="P297" i="14"/>
  <c r="Q210" i="14"/>
  <c r="P265" i="14"/>
  <c r="P238" i="14"/>
  <c r="P226" i="14"/>
  <c r="W151" i="14"/>
  <c r="P252" i="14"/>
  <c r="P225" i="14"/>
  <c r="R267" i="14"/>
  <c r="R224" i="14"/>
  <c r="P247" i="14"/>
  <c r="R241" i="14"/>
  <c r="P239" i="14"/>
  <c r="R229" i="14"/>
  <c r="Q218" i="14"/>
  <c r="R239" i="14"/>
  <c r="Q237" i="14"/>
  <c r="Q267" i="14"/>
  <c r="R242" i="14"/>
  <c r="Q215" i="14"/>
  <c r="P280" i="14"/>
  <c r="R225" i="14"/>
  <c r="P273" i="14"/>
  <c r="R227" i="14"/>
  <c r="P286" i="14"/>
  <c r="Q278" i="14"/>
  <c r="P237" i="14"/>
  <c r="R294" i="14"/>
  <c r="R248" i="14"/>
  <c r="Q279" i="14"/>
  <c r="Q225" i="14"/>
  <c r="Q294" i="14"/>
  <c r="W26" i="14"/>
  <c r="P210" i="14"/>
  <c r="R272" i="14"/>
  <c r="W137" i="14"/>
  <c r="W201" i="14"/>
  <c r="Q249" i="14"/>
  <c r="Q269" i="14"/>
  <c r="R212" i="14"/>
  <c r="Q201" i="14"/>
  <c r="R254" i="14"/>
  <c r="Q291" i="14"/>
  <c r="P266" i="14"/>
  <c r="Q226" i="14"/>
  <c r="Q296" i="14"/>
  <c r="R286" i="14"/>
  <c r="W116" i="14"/>
  <c r="W83" i="14"/>
  <c r="P296" i="14"/>
  <c r="Q107" i="19"/>
  <c r="Q32" i="14" s="1"/>
  <c r="P316" i="18"/>
  <c r="P53" i="14" s="1"/>
  <c r="X316" i="18"/>
  <c r="W343" i="18"/>
  <c r="W90" i="14" s="1"/>
  <c r="T90" i="14"/>
  <c r="T181" i="14" s="1"/>
  <c r="P343" i="18"/>
  <c r="P90" i="14" s="1"/>
  <c r="W325" i="18"/>
  <c r="W66" i="14" s="1"/>
  <c r="O325" i="18"/>
  <c r="O66" i="14" s="1"/>
  <c r="Q325" i="18"/>
  <c r="Q66" i="14" s="1"/>
  <c r="X325" i="18"/>
  <c r="P234" i="14"/>
  <c r="N253" i="19"/>
  <c r="R234" i="14"/>
  <c r="W107" i="19"/>
  <c r="W32" i="14" s="1"/>
  <c r="P302" i="14"/>
  <c r="O98" i="19"/>
  <c r="N114" i="19"/>
  <c r="Q328" i="19"/>
  <c r="Q43" i="14" s="1"/>
  <c r="N130" i="19"/>
  <c r="Q155" i="19"/>
  <c r="Q110" i="14" s="1"/>
  <c r="Q75" i="19"/>
  <c r="Q134" i="14" s="1"/>
  <c r="N178" i="19"/>
  <c r="N281" i="14" s="1"/>
  <c r="N17" i="19"/>
  <c r="N277" i="14" s="1"/>
  <c r="N34" i="19"/>
  <c r="N303" i="14" s="1"/>
  <c r="N82" i="19"/>
  <c r="N282" i="14" s="1"/>
  <c r="Q59" i="19"/>
  <c r="Q143" i="14" s="1"/>
  <c r="N66" i="19"/>
  <c r="N284" i="14" s="1"/>
  <c r="N162" i="19"/>
  <c r="Q208" i="14"/>
  <c r="Q234" i="14"/>
  <c r="X10" i="19"/>
  <c r="Q281" i="19"/>
  <c r="Q95" i="14" s="1"/>
  <c r="N211" i="19"/>
  <c r="N223" i="14" s="1"/>
  <c r="N304" i="19"/>
  <c r="N228" i="14" s="1"/>
  <c r="W220" i="19"/>
  <c r="W15" i="14" s="1"/>
  <c r="P328" i="19"/>
  <c r="P43" i="14" s="1"/>
  <c r="W328" i="19"/>
  <c r="W43" i="14" s="1"/>
  <c r="O270" i="19"/>
  <c r="O298" i="14" s="1"/>
  <c r="O383" i="19"/>
  <c r="O34" i="14" s="1"/>
  <c r="F277" i="14"/>
  <c r="P277" i="14" s="1"/>
  <c r="W91" i="19"/>
  <c r="W57" i="14" s="1"/>
  <c r="N146" i="19"/>
  <c r="O253" i="19"/>
  <c r="O335" i="19"/>
  <c r="O231" i="14" s="1"/>
  <c r="W155" i="19"/>
  <c r="W110" i="14" s="1"/>
  <c r="Q223" i="14"/>
  <c r="P300" i="14"/>
  <c r="W204" i="19"/>
  <c r="W391" i="19"/>
  <c r="W94" i="14" s="1"/>
  <c r="O10" i="19"/>
  <c r="O125" i="14" s="1"/>
  <c r="W43" i="19"/>
  <c r="W93" i="14" s="1"/>
  <c r="O59" i="19"/>
  <c r="O143" i="14" s="1"/>
  <c r="Q171" i="19"/>
  <c r="Q133" i="14" s="1"/>
  <c r="Q220" i="19"/>
  <c r="Q15" i="14" s="1"/>
  <c r="P59" i="19"/>
  <c r="P143" i="14" s="1"/>
  <c r="F284" i="14"/>
  <c r="P284" i="14" s="1"/>
  <c r="N98" i="19"/>
  <c r="M223" i="14"/>
  <c r="X313" i="19"/>
  <c r="X281" i="19"/>
  <c r="W297" i="19"/>
  <c r="W35" i="14" s="1"/>
  <c r="N335" i="19"/>
  <c r="N231" i="14" s="1"/>
  <c r="N359" i="19"/>
  <c r="N236" i="14" s="1"/>
  <c r="W343" i="19"/>
  <c r="W9" i="14" s="1"/>
  <c r="J34" i="14"/>
  <c r="N270" i="19"/>
  <c r="N298" i="14" s="1"/>
  <c r="X91" i="19"/>
  <c r="P220" i="19"/>
  <c r="P15" i="14" s="1"/>
  <c r="Q283" i="14"/>
  <c r="P235" i="14"/>
  <c r="O114" i="19"/>
  <c r="O220" i="19"/>
  <c r="O15" i="14" s="1"/>
  <c r="W262" i="19"/>
  <c r="W168" i="14" s="1"/>
  <c r="O320" i="19"/>
  <c r="O264" i="14" s="1"/>
  <c r="X368" i="19"/>
  <c r="P298" i="14"/>
  <c r="P368" i="19"/>
  <c r="P119" i="14" s="1"/>
  <c r="G119" i="14"/>
  <c r="R208" i="14"/>
  <c r="P208" i="14"/>
  <c r="R300" i="14"/>
  <c r="W75" i="19"/>
  <c r="W134" i="14" s="1"/>
  <c r="Q43" i="19"/>
  <c r="Q93" i="14" s="1"/>
  <c r="E143" i="14"/>
  <c r="E181" i="14" s="1"/>
  <c r="O130" i="19"/>
  <c r="B15" i="14"/>
  <c r="Q313" i="19"/>
  <c r="Q101" i="14" s="1"/>
  <c r="W383" i="19"/>
  <c r="W34" i="14" s="1"/>
  <c r="N406" i="19"/>
  <c r="N206" i="14" s="1"/>
  <c r="P281" i="14"/>
  <c r="X220" i="19"/>
  <c r="P91" i="19"/>
  <c r="P57" i="14" s="1"/>
  <c r="N50" i="19"/>
  <c r="O155" i="19"/>
  <c r="O110" i="14" s="1"/>
  <c r="Q281" i="14"/>
  <c r="W368" i="19"/>
  <c r="W119" i="14" s="1"/>
  <c r="P27" i="19"/>
  <c r="P176" i="14" s="1"/>
  <c r="W33" i="14"/>
  <c r="O17" i="19"/>
  <c r="O277" i="14" s="1"/>
  <c r="Q91" i="19"/>
  <c r="Q57" i="14" s="1"/>
  <c r="P171" i="19"/>
  <c r="P133" i="14" s="1"/>
  <c r="O162" i="19"/>
  <c r="P10" i="19"/>
  <c r="P125" i="14" s="1"/>
  <c r="V93" i="14"/>
  <c r="O50" i="19"/>
  <c r="B143" i="14"/>
  <c r="P313" i="19"/>
  <c r="P101" i="14" s="1"/>
  <c r="D95" i="14"/>
  <c r="X328" i="19"/>
  <c r="U119" i="14"/>
  <c r="R291" i="14"/>
  <c r="Q285" i="14"/>
  <c r="Q272" i="14"/>
  <c r="O201" i="14"/>
  <c r="Q264" i="14"/>
  <c r="P236" i="14"/>
  <c r="Q290" i="14"/>
  <c r="Q244" i="14"/>
  <c r="P219" i="14"/>
  <c r="R235" i="14"/>
  <c r="W171" i="14"/>
  <c r="P270" i="14"/>
  <c r="W86" i="14"/>
  <c r="W42" i="14"/>
  <c r="P227" i="14"/>
  <c r="P222" i="14"/>
  <c r="P211" i="14"/>
  <c r="R287" i="14"/>
  <c r="W60" i="14"/>
  <c r="Q286" i="14"/>
  <c r="R279" i="14"/>
  <c r="R283" i="14"/>
  <c r="W163" i="14"/>
  <c r="Q280" i="14"/>
  <c r="P246" i="14"/>
  <c r="W147" i="14"/>
  <c r="P244" i="14"/>
  <c r="Q235" i="14"/>
  <c r="P232" i="14"/>
  <c r="R238" i="14"/>
  <c r="P269" i="14"/>
  <c r="Q211" i="14"/>
  <c r="R255" i="14"/>
  <c r="Q302" i="14"/>
  <c r="Q213" i="14"/>
  <c r="R247" i="14"/>
  <c r="R249" i="14"/>
  <c r="P290" i="14"/>
  <c r="R270" i="14"/>
  <c r="R246" i="14"/>
  <c r="E305" i="14"/>
  <c r="R253" i="14"/>
  <c r="Q289" i="14"/>
  <c r="P289" i="14"/>
  <c r="P253" i="14"/>
  <c r="P217" i="14"/>
  <c r="R280" i="14"/>
  <c r="W59" i="14"/>
  <c r="W179" i="14"/>
  <c r="W130" i="14"/>
  <c r="W100" i="14"/>
  <c r="W54" i="14"/>
  <c r="W123" i="14"/>
  <c r="W150" i="14"/>
  <c r="W98" i="14"/>
  <c r="W29" i="14"/>
  <c r="W31" i="14"/>
  <c r="Q304" i="14"/>
  <c r="Q300" i="14"/>
  <c r="W139" i="14"/>
  <c r="W157" i="14"/>
  <c r="W148" i="14"/>
  <c r="W62" i="14"/>
  <c r="Q343" i="18"/>
  <c r="Q90" i="14" s="1"/>
  <c r="X343" i="18"/>
  <c r="O343" i="18"/>
  <c r="O90" i="14" s="1"/>
  <c r="O334" i="18"/>
  <c r="O243" i="14" s="1"/>
  <c r="N334" i="18"/>
  <c r="N243" i="14" s="1"/>
  <c r="D66" i="14"/>
  <c r="W316" i="18"/>
  <c r="R269" i="14"/>
  <c r="Q270" i="14"/>
  <c r="Q227" i="14"/>
  <c r="P201" i="14"/>
  <c r="P207" i="14"/>
  <c r="P279" i="14"/>
  <c r="R226" i="14"/>
  <c r="Q248" i="14"/>
  <c r="Q293" i="14"/>
  <c r="R264" i="14"/>
  <c r="P304" i="14"/>
  <c r="Q229" i="14"/>
  <c r="Q287" i="14"/>
  <c r="P241" i="14"/>
  <c r="Q241" i="14"/>
  <c r="R281" i="14"/>
  <c r="P264" i="14"/>
  <c r="R278" i="14"/>
  <c r="R296" i="14"/>
  <c r="R266" i="14"/>
  <c r="P283" i="14"/>
  <c r="R244" i="14"/>
  <c r="R289" i="14"/>
  <c r="R222" i="14"/>
  <c r="P272" i="14"/>
  <c r="O120" i="7"/>
  <c r="R232" i="14"/>
  <c r="Q232" i="14"/>
  <c r="X87" i="5"/>
  <c r="X221" i="7"/>
  <c r="O105" i="2"/>
  <c r="O48" i="14" s="1"/>
  <c r="O47" i="7"/>
  <c r="O68" i="14" s="1"/>
  <c r="O143" i="5"/>
  <c r="O77" i="14" s="1"/>
  <c r="O81" i="2"/>
  <c r="O114" i="14" s="1"/>
  <c r="O29" i="7"/>
  <c r="O140" i="14" s="1"/>
  <c r="O189" i="7"/>
  <c r="O141" i="14" s="1"/>
  <c r="O22" i="9"/>
  <c r="O147" i="14" s="1"/>
  <c r="O102" i="7"/>
  <c r="O155" i="14" s="1"/>
  <c r="O156" i="7"/>
  <c r="O174" i="14" s="1"/>
  <c r="W173" i="14"/>
  <c r="N148" i="14"/>
  <c r="N129" i="14"/>
  <c r="N121" i="14"/>
  <c r="W175" i="14"/>
  <c r="M285" i="14"/>
  <c r="M272" i="14"/>
  <c r="R215" i="14"/>
  <c r="O141" i="2"/>
  <c r="O304" i="14" s="1"/>
  <c r="Q79" i="16"/>
  <c r="Q23" i="14" s="1"/>
  <c r="X79" i="16"/>
  <c r="F295" i="14"/>
  <c r="N21" i="17"/>
  <c r="N222" i="14" s="1"/>
  <c r="M240" i="14"/>
  <c r="N39" i="10"/>
  <c r="N240" i="14" s="1"/>
  <c r="J265" i="14"/>
  <c r="O343" i="7"/>
  <c r="O265" i="14" s="1"/>
  <c r="O39" i="13"/>
  <c r="O289" i="14" s="1"/>
  <c r="H289" i="14"/>
  <c r="H232" i="14"/>
  <c r="N15" i="16"/>
  <c r="M17" i="16"/>
  <c r="W62" i="16"/>
  <c r="Q98" i="16"/>
  <c r="Q44" i="14" s="1"/>
  <c r="P98" i="16"/>
  <c r="P44" i="14" s="1"/>
  <c r="W107" i="16"/>
  <c r="O152" i="16"/>
  <c r="O45" i="14" s="1"/>
  <c r="X152" i="16"/>
  <c r="Q152" i="16"/>
  <c r="Q45" i="14" s="1"/>
  <c r="O10" i="17"/>
  <c r="O29" i="14" s="1"/>
  <c r="Q10" i="17"/>
  <c r="Q29" i="14" s="1"/>
  <c r="O39" i="10"/>
  <c r="O240" i="14" s="1"/>
  <c r="O18" i="13"/>
  <c r="O247" i="14" s="1"/>
  <c r="P291" i="14"/>
  <c r="N70" i="16"/>
  <c r="N214" i="14" s="1"/>
  <c r="F214" i="14"/>
  <c r="P214" i="14" s="1"/>
  <c r="P267" i="14"/>
  <c r="O187" i="16"/>
  <c r="O267" i="14" s="1"/>
  <c r="P39" i="17"/>
  <c r="P163" i="14" s="1"/>
  <c r="Q39" i="17"/>
  <c r="Q163" i="14" s="1"/>
  <c r="M258" i="14"/>
  <c r="R217" i="14"/>
  <c r="N53" i="16"/>
  <c r="N213" i="14" s="1"/>
  <c r="O135" i="16"/>
  <c r="O74" i="14" s="1"/>
  <c r="O178" i="16"/>
  <c r="O269" i="14" s="1"/>
  <c r="H269" i="14"/>
  <c r="P242" i="16"/>
  <c r="P164" i="14" s="1"/>
  <c r="M296" i="14"/>
  <c r="N32" i="17"/>
  <c r="N296" i="14" s="1"/>
  <c r="O39" i="17"/>
  <c r="O163" i="14" s="1"/>
  <c r="R240" i="14"/>
  <c r="H304" i="14"/>
  <c r="P249" i="14"/>
  <c r="F221" i="14"/>
  <c r="P79" i="16"/>
  <c r="P23" i="14" s="1"/>
  <c r="X98" i="16"/>
  <c r="P152" i="16"/>
  <c r="P45" i="14" s="1"/>
  <c r="N178" i="16"/>
  <c r="N269" i="14" s="1"/>
  <c r="O151" i="2"/>
  <c r="O252" i="14" s="1"/>
  <c r="O74" i="11"/>
  <c r="O291" i="14" s="1"/>
  <c r="O20" i="7"/>
  <c r="O290" i="14" s="1"/>
  <c r="Q62" i="16"/>
  <c r="Q17" i="14" s="1"/>
  <c r="Q107" i="16"/>
  <c r="Q38" i="14" s="1"/>
  <c r="M239" i="14"/>
  <c r="D152" i="14"/>
  <c r="Z50" i="6"/>
  <c r="Q219" i="14"/>
  <c r="Q273" i="14"/>
  <c r="N83" i="18"/>
  <c r="N278" i="14" s="1"/>
  <c r="Q134" i="18"/>
  <c r="Q178" i="18"/>
  <c r="Q75" i="14" s="1"/>
  <c r="D75" i="14"/>
  <c r="X178" i="18"/>
  <c r="O163" i="18"/>
  <c r="O82" i="14" s="1"/>
  <c r="P163" i="18"/>
  <c r="P82" i="14" s="1"/>
  <c r="Q207" i="14"/>
  <c r="Q28" i="16"/>
  <c r="Q7" i="14" s="1"/>
  <c r="P45" i="16"/>
  <c r="O62" i="16"/>
  <c r="O17" i="14" s="1"/>
  <c r="O70" i="16"/>
  <c r="O214" i="14" s="1"/>
  <c r="O107" i="16"/>
  <c r="O38" i="14" s="1"/>
  <c r="P135" i="16"/>
  <c r="P74" i="14" s="1"/>
  <c r="X234" i="16"/>
  <c r="X242" i="16"/>
  <c r="D97" i="14"/>
  <c r="Q30" i="6"/>
  <c r="Q97" i="14" s="1"/>
  <c r="Q40" i="6"/>
  <c r="Q152" i="14" s="1"/>
  <c r="W50" i="6"/>
  <c r="W131" i="14" s="1"/>
  <c r="N184" i="18"/>
  <c r="I137" i="14"/>
  <c r="I47" i="14"/>
  <c r="P134" i="18"/>
  <c r="O39" i="18"/>
  <c r="O73" i="14" s="1"/>
  <c r="P39" i="18"/>
  <c r="P73" i="14" s="1"/>
  <c r="N111" i="14"/>
  <c r="O380" i="18"/>
  <c r="O111" i="14" s="1"/>
  <c r="Q45" i="16"/>
  <c r="P30" i="6"/>
  <c r="P97" i="14" s="1"/>
  <c r="F275" i="14"/>
  <c r="F30" i="14"/>
  <c r="P298" i="18"/>
  <c r="P30" i="14" s="1"/>
  <c r="F47" i="14"/>
  <c r="P150" i="18"/>
  <c r="X39" i="18"/>
  <c r="U132" i="14"/>
  <c r="O178" i="18"/>
  <c r="O75" i="14" s="1"/>
  <c r="O47" i="18"/>
  <c r="O246" i="14" s="1"/>
  <c r="W150" i="18"/>
  <c r="W47" i="14" s="1"/>
  <c r="U47" i="14"/>
  <c r="N154" i="14"/>
  <c r="O80" i="6"/>
  <c r="O154" i="14" s="1"/>
  <c r="X23" i="18"/>
  <c r="Q258" i="14"/>
  <c r="W117" i="18"/>
  <c r="W52" i="14" s="1"/>
  <c r="O327" i="14"/>
  <c r="Q163" i="18"/>
  <c r="Q82" i="14" s="1"/>
  <c r="O137" i="14"/>
  <c r="O47" i="14"/>
  <c r="H270" i="14"/>
  <c r="Q23" i="18"/>
  <c r="Q56" i="14" s="1"/>
  <c r="Q137" i="14"/>
  <c r="Q47" i="14"/>
  <c r="I111" i="14"/>
  <c r="X380" i="18"/>
  <c r="D93" i="14"/>
  <c r="P282" i="14"/>
  <c r="B57" i="14"/>
  <c r="X171" i="19"/>
  <c r="G133" i="14"/>
  <c r="H223" i="14"/>
  <c r="O211" i="19"/>
  <c r="O223" i="14" s="1"/>
  <c r="J277" i="14"/>
  <c r="O82" i="19"/>
  <c r="O282" i="14" s="1"/>
  <c r="J282" i="14"/>
  <c r="U133" i="14"/>
  <c r="W171" i="19"/>
  <c r="W133" i="14" s="1"/>
  <c r="X123" i="19"/>
  <c r="U28" i="14"/>
  <c r="W123" i="19"/>
  <c r="W28" i="14" s="1"/>
  <c r="Z80" i="6"/>
  <c r="X43" i="19"/>
  <c r="J57" i="14"/>
  <c r="O91" i="19"/>
  <c r="O57" i="14" s="1"/>
  <c r="Q123" i="19"/>
  <c r="Q28" i="14" s="1"/>
  <c r="B28" i="14"/>
  <c r="D8" i="14"/>
  <c r="X188" i="19"/>
  <c r="Q188" i="19"/>
  <c r="Q8" i="14" s="1"/>
  <c r="P188" i="19"/>
  <c r="P8" i="14" s="1"/>
  <c r="O100" i="18"/>
  <c r="O122" i="14" s="1"/>
  <c r="O192" i="18"/>
  <c r="O50" i="14" s="1"/>
  <c r="Q10" i="19"/>
  <c r="Q125" i="14" s="1"/>
  <c r="P43" i="19"/>
  <c r="P93" i="14" s="1"/>
  <c r="X75" i="19"/>
  <c r="X107" i="19"/>
  <c r="W59" i="19"/>
  <c r="W143" i="14" s="1"/>
  <c r="D122" i="14"/>
  <c r="D50" i="14"/>
  <c r="X298" i="18"/>
  <c r="P107" i="19"/>
  <c r="P32" i="14" s="1"/>
  <c r="X59" i="19"/>
  <c r="D134" i="14"/>
  <c r="O75" i="19"/>
  <c r="O134" i="14" s="1"/>
  <c r="D61" i="14"/>
  <c r="Q139" i="19"/>
  <c r="Q61" i="14" s="1"/>
  <c r="O171" i="19"/>
  <c r="O133" i="14" s="1"/>
  <c r="H281" i="14"/>
  <c r="O178" i="19"/>
  <c r="O281" i="14" s="1"/>
  <c r="O188" i="19"/>
  <c r="O8" i="14" s="1"/>
  <c r="Q204" i="19"/>
  <c r="O204" i="19"/>
  <c r="P204" i="19"/>
  <c r="X204" i="19"/>
  <c r="W380" i="18"/>
  <c r="W111" i="14" s="1"/>
  <c r="O43" i="19"/>
  <c r="O93" i="14" s="1"/>
  <c r="O107" i="19"/>
  <c r="O32" i="14" s="1"/>
  <c r="H284" i="14"/>
  <c r="O66" i="19"/>
  <c r="O284" i="14" s="1"/>
  <c r="P123" i="19"/>
  <c r="P28" i="14" s="1"/>
  <c r="W10" i="19"/>
  <c r="W125" i="14" s="1"/>
  <c r="P75" i="19"/>
  <c r="P134" i="14" s="1"/>
  <c r="O123" i="19"/>
  <c r="O28" i="14" s="1"/>
  <c r="O146" i="19"/>
  <c r="X155" i="19"/>
  <c r="D110" i="14"/>
  <c r="P155" i="19"/>
  <c r="P110" i="14" s="1"/>
  <c r="W27" i="19"/>
  <c r="W176" i="14" s="1"/>
  <c r="U15" i="14"/>
  <c r="P281" i="19"/>
  <c r="P95" i="14" s="1"/>
  <c r="O304" i="19"/>
  <c r="O228" i="14" s="1"/>
  <c r="W281" i="19"/>
  <c r="W95" i="14" s="1"/>
  <c r="V43" i="14"/>
  <c r="P352" i="19"/>
  <c r="P51" i="14" s="1"/>
  <c r="H298" i="14"/>
  <c r="P206" i="14"/>
  <c r="O352" i="19"/>
  <c r="O51" i="14" s="1"/>
  <c r="X352" i="19"/>
  <c r="O368" i="19"/>
  <c r="O119" i="14" s="1"/>
  <c r="Q368" i="19"/>
  <c r="Q119" i="14" s="1"/>
  <c r="X383" i="19"/>
  <c r="U94" i="14"/>
  <c r="Q206" i="14"/>
  <c r="W188" i="19"/>
  <c r="W8" i="14" s="1"/>
  <c r="O281" i="19"/>
  <c r="O95" i="14" s="1"/>
  <c r="O313" i="19"/>
  <c r="O101" i="14" s="1"/>
  <c r="O328" i="19"/>
  <c r="O43" i="14" s="1"/>
  <c r="O297" i="19"/>
  <c r="O35" i="14" s="1"/>
  <c r="R223" i="14"/>
  <c r="G15" i="14"/>
  <c r="Q262" i="19"/>
  <c r="Q168" i="14" s="1"/>
  <c r="X297" i="19"/>
  <c r="W313" i="19"/>
  <c r="W101" i="14" s="1"/>
  <c r="W101" i="6"/>
  <c r="W36" i="14" s="1"/>
  <c r="K264" i="14"/>
  <c r="K305" i="14" s="1"/>
  <c r="D43" i="14"/>
  <c r="P262" i="19"/>
  <c r="P168" i="14" s="1"/>
  <c r="Q391" i="19"/>
  <c r="Q94" i="14" s="1"/>
  <c r="M206" i="14"/>
  <c r="O262" i="19"/>
  <c r="O168" i="14" s="1"/>
  <c r="N320" i="19"/>
  <c r="N264" i="14" s="1"/>
  <c r="Q297" i="19"/>
  <c r="Q35" i="14" s="1"/>
  <c r="Q352" i="19"/>
  <c r="Q51" i="14" s="1"/>
  <c r="M298" i="14"/>
  <c r="X262" i="19"/>
  <c r="P297" i="19"/>
  <c r="P35" i="14" s="1"/>
  <c r="W352" i="19"/>
  <c r="W51" i="14" s="1"/>
  <c r="P274" i="14"/>
  <c r="O406" i="19"/>
  <c r="O206" i="14" s="1"/>
  <c r="R206" i="14"/>
  <c r="P383" i="19"/>
  <c r="P34" i="14" s="1"/>
  <c r="Q383" i="19"/>
  <c r="Q34" i="14" s="1"/>
  <c r="Q274" i="14"/>
  <c r="O375" i="19"/>
  <c r="O274" i="14" s="1"/>
  <c r="N375" i="19"/>
  <c r="N274" i="14" s="1"/>
  <c r="R274" i="14"/>
  <c r="Q236" i="14"/>
  <c r="R236" i="14"/>
  <c r="O359" i="19"/>
  <c r="O236" i="14" s="1"/>
  <c r="P246" i="19"/>
  <c r="P120" i="14" s="1"/>
  <c r="X246" i="19"/>
  <c r="Q246" i="19"/>
  <c r="Q120" i="14" s="1"/>
  <c r="O246" i="19"/>
  <c r="O120" i="14" s="1"/>
  <c r="W229" i="19"/>
  <c r="W124" i="14" s="1"/>
  <c r="O229" i="19"/>
  <c r="O124" i="14" s="1"/>
  <c r="O195" i="19"/>
  <c r="O209" i="14" s="1"/>
  <c r="W139" i="19"/>
  <c r="X139" i="19"/>
  <c r="P139" i="19"/>
  <c r="P61" i="14" s="1"/>
  <c r="Z101" i="6"/>
  <c r="P101" i="6"/>
  <c r="P36" i="14" s="1"/>
  <c r="Q101" i="6"/>
  <c r="Q36" i="14" s="1"/>
  <c r="B36" i="14"/>
  <c r="W90" i="6"/>
  <c r="W115" i="14" s="1"/>
  <c r="P90" i="6"/>
  <c r="P115" i="14" s="1"/>
  <c r="O90" i="6"/>
  <c r="O115" i="14" s="1"/>
  <c r="Q90" i="6"/>
  <c r="Q115" i="14" s="1"/>
  <c r="P243" i="14"/>
  <c r="R243" i="14"/>
  <c r="Q298" i="14"/>
  <c r="R207" i="14"/>
  <c r="L181" i="14"/>
  <c r="C305" i="14"/>
  <c r="R298" i="14"/>
  <c r="W53" i="14"/>
  <c r="D305" i="14"/>
  <c r="O391" i="19"/>
  <c r="O94" i="14" s="1"/>
  <c r="P391" i="19"/>
  <c r="P94" i="14" s="1"/>
  <c r="D94" i="14"/>
  <c r="X391" i="19"/>
  <c r="B94" i="14"/>
  <c r="X343" i="19"/>
  <c r="P343" i="19"/>
  <c r="P9" i="14" s="1"/>
  <c r="O343" i="19"/>
  <c r="O9" i="14" s="1"/>
  <c r="Q343" i="19"/>
  <c r="Q9" i="14" s="1"/>
  <c r="L305" i="14"/>
  <c r="Q228" i="14"/>
  <c r="P228" i="14"/>
  <c r="R228" i="14"/>
  <c r="W246" i="19"/>
  <c r="W120" i="14" s="1"/>
  <c r="N120" i="14"/>
  <c r="V124" i="14"/>
  <c r="P229" i="19"/>
  <c r="P124" i="14" s="1"/>
  <c r="Q229" i="19"/>
  <c r="Q124" i="14" s="1"/>
  <c r="B124" i="14"/>
  <c r="X229" i="19"/>
  <c r="I305" i="14"/>
  <c r="G305" i="14"/>
  <c r="Q209" i="14"/>
  <c r="R209" i="14"/>
  <c r="P209" i="14"/>
  <c r="N195" i="19"/>
  <c r="N209" i="14" s="1"/>
  <c r="W61" i="14"/>
  <c r="O139" i="19"/>
  <c r="O61" i="14" s="1"/>
  <c r="M61" i="14"/>
  <c r="M181" i="14" s="1"/>
  <c r="O34" i="19"/>
  <c r="O303" i="14" s="1"/>
  <c r="H303" i="14"/>
  <c r="R303" i="14"/>
  <c r="Q303" i="14"/>
  <c r="P303" i="14"/>
  <c r="K181" i="14"/>
  <c r="O27" i="19"/>
  <c r="O176" i="14" s="1"/>
  <c r="X27" i="19"/>
  <c r="D176" i="14"/>
  <c r="Q27" i="19"/>
  <c r="Q176" i="14" s="1"/>
  <c r="B176" i="14"/>
  <c r="R181" i="14"/>
  <c r="V36" i="14"/>
  <c r="S181" i="14"/>
  <c r="O101" i="6"/>
  <c r="O36" i="14" s="1"/>
  <c r="C181" i="14"/>
  <c r="Z90" i="6"/>
  <c r="H181" i="14"/>
  <c r="B115" i="14"/>
  <c r="G181" i="14" l="1"/>
  <c r="R284" i="14"/>
  <c r="J181" i="14"/>
  <c r="Q284" i="14"/>
  <c r="I181" i="14"/>
  <c r="F305" i="14"/>
  <c r="P305" i="14" s="1"/>
  <c r="U181" i="14"/>
  <c r="N181" i="14"/>
  <c r="J305" i="14"/>
  <c r="F181" i="14"/>
  <c r="P47" i="14"/>
  <c r="P137" i="14"/>
  <c r="R282" i="14"/>
  <c r="Q282" i="14"/>
  <c r="B181" i="14"/>
  <c r="V181" i="14"/>
  <c r="Q265" i="14"/>
  <c r="R265" i="14"/>
  <c r="Q277" i="14"/>
  <c r="R277" i="14"/>
  <c r="R275" i="14"/>
  <c r="P275" i="14"/>
  <c r="Q275" i="14"/>
  <c r="R221" i="14"/>
  <c r="P221" i="14"/>
  <c r="Q221" i="14"/>
  <c r="M241" i="14"/>
  <c r="M305" i="14" s="1"/>
  <c r="N17" i="16"/>
  <c r="N241" i="14" s="1"/>
  <c r="H305" i="14"/>
  <c r="Q214" i="14"/>
  <c r="R214" i="14"/>
  <c r="P295" i="14"/>
  <c r="Q295" i="14"/>
  <c r="R295" i="14"/>
  <c r="D181" i="14"/>
  <c r="W181" i="14" l="1"/>
  <c r="N305" i="14"/>
  <c r="O305" i="14"/>
  <c r="P181" i="14"/>
  <c r="O181" i="14"/>
  <c r="Q181" i="14"/>
</calcChain>
</file>

<file path=xl/sharedStrings.xml><?xml version="1.0" encoding="utf-8"?>
<sst xmlns="http://schemas.openxmlformats.org/spreadsheetml/2006/main" count="7127" uniqueCount="433">
  <si>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</si>
  <si>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</si>
  <si>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</si>
  <si>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</si>
  <si>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Fiedler2014</t>
  </si>
  <si>
    <t>Table 1</t>
  </si>
  <si>
    <t>#7 Sam Fiedler</t>
  </si>
  <si>
    <t>Opponent</t>
  </si>
  <si>
    <t>AB</t>
  </si>
  <si>
    <t>R</t>
  </si>
  <si>
    <t>H</t>
  </si>
  <si>
    <t>2B</t>
  </si>
  <si>
    <t>3B</t>
  </si>
  <si>
    <t>HR</t>
  </si>
  <si>
    <t>RBI</t>
  </si>
  <si>
    <t>SO</t>
  </si>
  <si>
    <t>BB</t>
  </si>
  <si>
    <t>HP</t>
  </si>
  <si>
    <t>SAC</t>
  </si>
  <si>
    <t>SF</t>
  </si>
  <si>
    <t>SOE</t>
  </si>
  <si>
    <t>OBP</t>
  </si>
  <si>
    <t>SLG. PCT.</t>
  </si>
  <si>
    <t>BA</t>
  </si>
  <si>
    <t>SB</t>
  </si>
  <si>
    <t>CS</t>
  </si>
  <si>
    <t>E</t>
  </si>
  <si>
    <t>A</t>
  </si>
  <si>
    <t>PO</t>
  </si>
  <si>
    <t>Fdg Pct</t>
  </si>
  <si>
    <t>BABIP</t>
  </si>
  <si>
    <t>Totals</t>
  </si>
  <si>
    <t>PITCHING</t>
  </si>
  <si>
    <t>G</t>
  </si>
  <si>
    <t>W</t>
  </si>
  <si>
    <t>L</t>
  </si>
  <si>
    <t>S</t>
  </si>
  <si>
    <t>IP</t>
  </si>
  <si>
    <t>ER</t>
  </si>
  <si>
    <t>ERA</t>
  </si>
  <si>
    <t>WHIP</t>
  </si>
  <si>
    <t>PC</t>
  </si>
  <si>
    <t>1PS</t>
  </si>
  <si>
    <t>Hancock, Trevor</t>
  </si>
  <si>
    <t>Phelps-Hatcher, Tyler</t>
  </si>
  <si>
    <t>WP</t>
  </si>
  <si>
    <t>Ferrell, Miller</t>
  </si>
  <si>
    <t>Mantia, Aaron</t>
  </si>
  <si>
    <t>Williams, Mikey</t>
  </si>
  <si>
    <t>Oxycpok, Alex</t>
  </si>
  <si>
    <t>Wiernick, Zach</t>
  </si>
  <si>
    <t>Garrard, Donovan</t>
  </si>
  <si>
    <t>Norris, JD</t>
  </si>
  <si>
    <t>Karcher, Ricky</t>
  </si>
  <si>
    <t>2014 Thru Districts</t>
  </si>
  <si>
    <t>Zehil, Louis</t>
  </si>
  <si>
    <t>Lineau, Justin</t>
  </si>
  <si>
    <t>Donaldson, Kenny</t>
  </si>
  <si>
    <t>Hahnemann</t>
  </si>
  <si>
    <t># 1 Chase Hahnemann</t>
  </si>
  <si>
    <t>ROE</t>
  </si>
  <si>
    <t>Hanney</t>
  </si>
  <si>
    <t># 8 Shane Hanney</t>
  </si>
  <si>
    <t>Miller-2017</t>
  </si>
  <si>
    <t># 17 Max Miller</t>
  </si>
  <si>
    <t>HB</t>
  </si>
  <si>
    <t>Frank Ferrante</t>
  </si>
  <si>
    <t>John Brown</t>
  </si>
  <si>
    <t>Duncan VanCouteran</t>
  </si>
  <si>
    <t>Luke Maloney</t>
  </si>
  <si>
    <t>Tony Roca</t>
  </si>
  <si>
    <t>Carter Page</t>
  </si>
  <si>
    <t>Brody Maynard</t>
  </si>
  <si>
    <t>Dom Berardi</t>
  </si>
  <si>
    <t>Mason Lupi</t>
  </si>
  <si>
    <t>Porter Jordheim</t>
  </si>
  <si>
    <t>Noah Buncoski</t>
  </si>
  <si>
    <t>Alex Ortiz</t>
  </si>
  <si>
    <t>Sebastian Rothman</t>
  </si>
  <si>
    <t xml:space="preserve">  </t>
  </si>
  <si>
    <t>Thomas Barnhorst</t>
  </si>
  <si>
    <t>Matt Barnhorst</t>
  </si>
  <si>
    <t>Catchers</t>
  </si>
  <si>
    <t># 11 Jordan McKenna</t>
  </si>
  <si>
    <t>PB</t>
  </si>
  <si>
    <t>Opp CS</t>
  </si>
  <si>
    <t># 15 Alex Willich</t>
  </si>
  <si>
    <t>Sizemore 2015</t>
  </si>
  <si>
    <t># 5 Austin Sizemore</t>
  </si>
  <si>
    <t>Andrew Rolfson</t>
  </si>
  <si>
    <t>Hunter Holstrom</t>
  </si>
  <si>
    <t>Jack Larryson</t>
  </si>
  <si>
    <t>Alex Buckheit</t>
  </si>
  <si>
    <t>Steele Tarleton</t>
  </si>
  <si>
    <t>Kevin Mauro</t>
  </si>
  <si>
    <t>Eric Aleman</t>
  </si>
  <si>
    <t>Witt, Sandon</t>
  </si>
  <si>
    <t>Lyons, Roy</t>
  </si>
  <si>
    <t>Rollings, Nathan</t>
  </si>
  <si>
    <t>Vega, Justin</t>
  </si>
  <si>
    <t xml:space="preserve">Rosenblum, Jack </t>
  </si>
  <si>
    <t>Hay, Tanner</t>
  </si>
  <si>
    <t>Chappell, Zach</t>
  </si>
  <si>
    <t>Young, Jacob</t>
  </si>
  <si>
    <t>Zenni, Michael</t>
  </si>
  <si>
    <t>Brehm, Quinton</t>
  </si>
  <si>
    <t>Crawley, Patrick</t>
  </si>
  <si>
    <t>Kevin Faulkner</t>
  </si>
  <si>
    <t>Jack Hahnemann</t>
  </si>
  <si>
    <t>Mark Mixon</t>
  </si>
  <si>
    <t>Matt Mixon</t>
  </si>
  <si>
    <t>Reagan Philley</t>
  </si>
  <si>
    <t>HeffnerOhnoLevitt</t>
  </si>
  <si>
    <t># 27 Evan Heffner</t>
  </si>
  <si>
    <t>#14 Ben Ohno</t>
  </si>
  <si>
    <t>#30 Chris Levitt</t>
  </si>
  <si>
    <t>TieferScott</t>
  </si>
  <si>
    <t># 24 Ryan Teifer</t>
  </si>
  <si>
    <t># 22 Brad Scott</t>
  </si>
  <si>
    <t>Yelverton2012</t>
  </si>
  <si>
    <t># 28 Byron Yelverton</t>
  </si>
  <si>
    <t>Peterson, Tyler</t>
  </si>
  <si>
    <t>Hanlon, Jeremy</t>
  </si>
  <si>
    <t>Orth, Perry</t>
  </si>
  <si>
    <t>Polling2011</t>
  </si>
  <si>
    <t># 3 Bret Poling</t>
  </si>
  <si>
    <t>Year</t>
  </si>
  <si>
    <t>Parker, Luke</t>
  </si>
  <si>
    <t>Newton, Will</t>
  </si>
  <si>
    <t>Boylan, Bobby</t>
  </si>
  <si>
    <t>Horne, Sam</t>
  </si>
  <si>
    <t>Barfield, Graham</t>
  </si>
  <si>
    <t>Sleight, AJ</t>
  </si>
  <si>
    <t>SmithChrabot</t>
  </si>
  <si>
    <t># 18 Eric Smith</t>
  </si>
  <si>
    <t>BABP</t>
  </si>
  <si>
    <t># 6 Joey Chrabot</t>
  </si>
  <si>
    <t>JohnsonSheller</t>
  </si>
  <si>
    <t># 25 Jackson Johnson</t>
  </si>
  <si>
    <t>#4  Walker Sheller</t>
  </si>
  <si>
    <t>Team Totals</t>
  </si>
  <si>
    <t>Ponte Vedra Career Stats</t>
  </si>
  <si>
    <t>Hitting Stats:</t>
  </si>
  <si>
    <t>Player</t>
  </si>
  <si>
    <t>Bavg</t>
  </si>
  <si>
    <t>Allen, Nate</t>
  </si>
  <si>
    <t>Aleman, Eric</t>
  </si>
  <si>
    <t>Barnhorst, Thomas</t>
  </si>
  <si>
    <t>Barnhorst, Matt</t>
  </si>
  <si>
    <t>Berardi, Dom</t>
  </si>
  <si>
    <t>Bramblett, Blake</t>
  </si>
  <si>
    <t>N/A</t>
  </si>
  <si>
    <t>Brehm, Jered</t>
  </si>
  <si>
    <t>Brown, John</t>
  </si>
  <si>
    <t>Buckheit, Alex</t>
  </si>
  <si>
    <t>Buncoski, Noah</t>
  </si>
  <si>
    <t>Byers, Travis</t>
  </si>
  <si>
    <t>Byram, Kenny</t>
  </si>
  <si>
    <t>Chrabot, Joey</t>
  </si>
  <si>
    <t>Deegen, Matt</t>
  </si>
  <si>
    <t>Egelin, Anthony,</t>
  </si>
  <si>
    <t>Faulkner, Kevin</t>
  </si>
  <si>
    <t>Ferrante, Aldo</t>
  </si>
  <si>
    <t>Ferrante, Frank</t>
  </si>
  <si>
    <t>Fiedler, Sam</t>
  </si>
  <si>
    <t>Foody, Max</t>
  </si>
  <si>
    <t>Hahneman, Chase</t>
  </si>
  <si>
    <t>Hahnemann, Jack</t>
  </si>
  <si>
    <t>Hanney, Shane</t>
  </si>
  <si>
    <t>Hatcher, Cayden</t>
  </si>
  <si>
    <t>Hay, Mitch</t>
  </si>
  <si>
    <t>Heffner, Even</t>
  </si>
  <si>
    <t>Hollstrom, Hunter</t>
  </si>
  <si>
    <t>Jacob, Jake</t>
  </si>
  <si>
    <t>Johnson, Jackson</t>
  </si>
  <si>
    <t>Jordheim, Porter</t>
  </si>
  <si>
    <t>Larryson, Jack</t>
  </si>
  <si>
    <t>Levitt, Chris</t>
  </si>
  <si>
    <t>Lupi, Mason</t>
  </si>
  <si>
    <t>Maloney, Luke</t>
  </si>
  <si>
    <t>Mauro, Kevin</t>
  </si>
  <si>
    <t>Maynard, Brody</t>
  </si>
  <si>
    <t>McKenna, Jordan</t>
  </si>
  <si>
    <t>Miller. Max</t>
  </si>
  <si>
    <t>Mixon, Mark</t>
  </si>
  <si>
    <t>Mixon, Matt</t>
  </si>
  <si>
    <t>Moreau, Matt</t>
  </si>
  <si>
    <t>Morris, Eric</t>
  </si>
  <si>
    <t>Mueller, Brett</t>
  </si>
  <si>
    <t>Oczypok, Alex</t>
  </si>
  <si>
    <t>Ohno, Ben</t>
  </si>
  <si>
    <t>Ortiz, Alex</t>
  </si>
  <si>
    <t>Page, Carter</t>
  </si>
  <si>
    <t>Philley, Raegan</t>
  </si>
  <si>
    <t>Poiling, Bret</t>
  </si>
  <si>
    <t>Ricci, Sam</t>
  </si>
  <si>
    <t>Roca, Tony</t>
  </si>
  <si>
    <t>Rokosz, Nate</t>
  </si>
  <si>
    <t>Rolfson, Andrew</t>
  </si>
  <si>
    <t>Rosenblum, Jack</t>
  </si>
  <si>
    <t>Rothman, Sebastian</t>
  </si>
  <si>
    <t>Scott, Brad</t>
  </si>
  <si>
    <t>Sheller, Walker</t>
  </si>
  <si>
    <t>Sizemore, Austin</t>
  </si>
  <si>
    <t>Smith, Erik</t>
  </si>
  <si>
    <t>Tarleton, Steele</t>
  </si>
  <si>
    <t>Teifer, Chris</t>
  </si>
  <si>
    <t>Teifer, Ryan</t>
  </si>
  <si>
    <t>Warford. Elliot</t>
  </si>
  <si>
    <t>Weeks, Kasey</t>
  </si>
  <si>
    <t>Williams, Cameron</t>
  </si>
  <si>
    <t>Willich, Alex</t>
  </si>
  <si>
    <t>Yelverton, Byron</t>
  </si>
  <si>
    <t>Young, Kevin</t>
  </si>
  <si>
    <t>Zehill, Louis</t>
  </si>
  <si>
    <t>Yearly Totals</t>
  </si>
  <si>
    <t>NA</t>
  </si>
  <si>
    <t>Pitching Stats:</t>
  </si>
  <si>
    <t>PONTE VEDRA HIGH SCHOOL CAREER STATS</t>
  </si>
  <si>
    <t>Player:</t>
  </si>
  <si>
    <t>K/9IP</t>
  </si>
  <si>
    <t>Barardi, Dom</t>
  </si>
  <si>
    <t>Egelin, Anthony</t>
  </si>
  <si>
    <t>Heffner, Evan</t>
  </si>
  <si>
    <t>Morris, Erik</t>
  </si>
  <si>
    <t>Rokosz, Nathan</t>
  </si>
  <si>
    <t>VanKuteran, Duncan</t>
  </si>
  <si>
    <t>Warford, Elliott</t>
  </si>
  <si>
    <t>Week, Kasey</t>
  </si>
  <si>
    <t>WilliamsEgelin</t>
  </si>
  <si>
    <t>#9 Cameron Williams</t>
  </si>
  <si>
    <t>Speed</t>
  </si>
  <si>
    <t>#29 Anthny Egelin</t>
  </si>
  <si>
    <t>Hatcher2010</t>
  </si>
  <si>
    <t>Cayden Hatcher</t>
  </si>
  <si>
    <t>St. Augustine</t>
  </si>
  <si>
    <t>Bishop Kenny</t>
  </si>
  <si>
    <t>Valdosta Lowndes</t>
  </si>
  <si>
    <t>Providence</t>
  </si>
  <si>
    <t>Union Co</t>
  </si>
  <si>
    <t>Bartram Trail</t>
  </si>
  <si>
    <t>Hernando</t>
  </si>
  <si>
    <t>Trinity Christian</t>
  </si>
  <si>
    <t>Total 2013</t>
  </si>
  <si>
    <t>2014 Thru Fletcher</t>
  </si>
  <si>
    <t>Nate Allen</t>
  </si>
  <si>
    <t>Bramblett</t>
  </si>
  <si>
    <t>Jared Brehm</t>
  </si>
  <si>
    <t>Kenny Byram</t>
  </si>
  <si>
    <t>Travis Bryers</t>
  </si>
  <si>
    <t>D. Foody</t>
  </si>
  <si>
    <t>DeegenWarford</t>
  </si>
  <si>
    <t># 10  Matt Deegen</t>
  </si>
  <si>
    <t>2013</t>
  </si>
  <si>
    <t>Elliott Warford</t>
  </si>
  <si>
    <t>VanCouteran, Duncan</t>
  </si>
  <si>
    <t>Cody Nelson</t>
  </si>
  <si>
    <t>AVG.</t>
  </si>
  <si>
    <t>Nelson, Cody</t>
  </si>
  <si>
    <t>Haines, Dillon</t>
  </si>
  <si>
    <t>Isaacs, Luke</t>
  </si>
  <si>
    <t>Luke Isaacs</t>
  </si>
  <si>
    <t>Mason McCleod</t>
  </si>
  <si>
    <t>McCloud, Mason</t>
  </si>
  <si>
    <t>Soncrant, Mike</t>
  </si>
  <si>
    <t>Mike Soncrant</t>
  </si>
  <si>
    <t>Powers, Trey</t>
  </si>
  <si>
    <t>Trey Powers</t>
  </si>
  <si>
    <t>Aron Rajhansas</t>
  </si>
  <si>
    <t>Rajhansas, Aron</t>
  </si>
  <si>
    <t>Matt Weilland</t>
  </si>
  <si>
    <t>Perry, Luke</t>
  </si>
  <si>
    <t>Luke Perry</t>
  </si>
  <si>
    <t>Ferro, CJ</t>
  </si>
  <si>
    <t>CJ Ferro</t>
  </si>
  <si>
    <t>Panarello, Joe</t>
  </si>
  <si>
    <t>Joe Panarello</t>
  </si>
  <si>
    <t>BB/IP</t>
  </si>
  <si>
    <t>Dillon Haines</t>
  </si>
  <si>
    <t>Scott Griesemer</t>
  </si>
  <si>
    <t>Will Lockhart</t>
  </si>
  <si>
    <t xml:space="preserve"> </t>
  </si>
  <si>
    <t>Robert Garnsey</t>
  </si>
  <si>
    <t>Jake Kaproski</t>
  </si>
  <si>
    <t>Goyal, Lakshay</t>
  </si>
  <si>
    <t>Lockhart, Will</t>
  </si>
  <si>
    <t>Griesemer, Scott</t>
  </si>
  <si>
    <t>Douglas, Ben</t>
  </si>
  <si>
    <t>Hoover, Eric</t>
  </si>
  <si>
    <t>Foody, Dillon</t>
  </si>
  <si>
    <t>Tyler Bernstein</t>
  </si>
  <si>
    <t>Lakshay Goyal</t>
  </si>
  <si>
    <t>Erick Hoover</t>
  </si>
  <si>
    <t>Ben Douglas</t>
  </si>
  <si>
    <t>Norman, Chaz</t>
  </si>
  <si>
    <t>McLeod, Mason</t>
  </si>
  <si>
    <t>Ferro, CH</t>
  </si>
  <si>
    <t>Soncrant, Michael</t>
  </si>
  <si>
    <t>182.33</t>
  </si>
  <si>
    <t>Brandon Kessel</t>
  </si>
  <si>
    <t>Bernstein, Tyler</t>
  </si>
  <si>
    <t>Leinen, Tyler</t>
  </si>
  <si>
    <t>Goyal, Lakeshay</t>
  </si>
  <si>
    <t>Gabet, Sam</t>
  </si>
  <si>
    <t>Sam Gabet</t>
  </si>
  <si>
    <t>Corey Udell</t>
  </si>
  <si>
    <t>Udell, Corey</t>
  </si>
  <si>
    <t>Kessel, Braden</t>
  </si>
  <si>
    <t>Hynes, Will</t>
  </si>
  <si>
    <t>Will Hynes</t>
  </si>
  <si>
    <t>Mac Wilkins</t>
  </si>
  <si>
    <t>Wilkins, Mac</t>
  </si>
  <si>
    <t>Hoban, Joe</t>
  </si>
  <si>
    <t>Joe Hoban</t>
  </si>
  <si>
    <t>DeMaio, Sam</t>
  </si>
  <si>
    <t>Sam DeMaio</t>
  </si>
  <si>
    <t>Garnsey, Robert</t>
  </si>
  <si>
    <t>Gunnell, Parker</t>
  </si>
  <si>
    <t>Parker Gunnell</t>
  </si>
  <si>
    <t>Matt Hoag</t>
  </si>
  <si>
    <t>Hoag, Matt</t>
  </si>
  <si>
    <t>Tyler Lienean</t>
  </si>
  <si>
    <t>Dom Masto</t>
  </si>
  <si>
    <t>Masto, Dom</t>
  </si>
  <si>
    <t>Zach Wiles</t>
  </si>
  <si>
    <t>Jordan Stofko</t>
  </si>
  <si>
    <t>Stofko, Jordan</t>
  </si>
  <si>
    <t>Mitchell, Cole</t>
  </si>
  <si>
    <t>Cole Mitchell</t>
  </si>
  <si>
    <t>Mazella, Sam</t>
  </si>
  <si>
    <t>John Noell</t>
  </si>
  <si>
    <t>Coe, Cooper</t>
  </si>
  <si>
    <t>Cooper Coe</t>
  </si>
  <si>
    <t>Perry, Chris</t>
  </si>
  <si>
    <t>Chris Perry</t>
  </si>
  <si>
    <t>Ethan Yesensky</t>
  </si>
  <si>
    <t>Yesensky, Ethan</t>
  </si>
  <si>
    <t>Sam Mazella</t>
  </si>
  <si>
    <t>Rexrode, Avery</t>
  </si>
  <si>
    <t>Avery Rexrode</t>
  </si>
  <si>
    <t>Hall, Bryce</t>
  </si>
  <si>
    <t>Bryce Hall</t>
  </si>
  <si>
    <t>Tanner Rohloff</t>
  </si>
  <si>
    <t>Garrett Davidsen</t>
  </si>
  <si>
    <t>Davidsen, Garrett</t>
  </si>
  <si>
    <t>Rohloff, Tanner</t>
  </si>
  <si>
    <t>BB/G</t>
  </si>
  <si>
    <t>Grady Hartman</t>
  </si>
  <si>
    <t>Hartman, Grady</t>
  </si>
  <si>
    <t>Joe Niederschmidt</t>
  </si>
  <si>
    <t>Niedersschmidt, Joe</t>
  </si>
  <si>
    <t>Rambler, Cole</t>
  </si>
  <si>
    <t>Cole Rambler</t>
  </si>
  <si>
    <t>Rexroad, Avery</t>
  </si>
  <si>
    <t>Eric Anderson</t>
  </si>
  <si>
    <t>Thomas DeGoey</t>
  </si>
  <si>
    <t>DeGoey, Thomas</t>
  </si>
  <si>
    <t>Anderson, Eric</t>
  </si>
  <si>
    <t>`</t>
  </si>
  <si>
    <t>O'Hara. Austin</t>
  </si>
  <si>
    <t>Weilland, Matt</t>
  </si>
  <si>
    <t>Brady, Jack</t>
  </si>
  <si>
    <t>Jack Brady</t>
  </si>
  <si>
    <t>Rohan Patel</t>
  </si>
  <si>
    <t>Sam Evans</t>
  </si>
  <si>
    <t>Evans, Sam</t>
  </si>
  <si>
    <t>Jack Otteson</t>
  </si>
  <si>
    <t>Otteson, Jack</t>
  </si>
  <si>
    <t>Wicker, Nathaniel</t>
  </si>
  <si>
    <t>Nathaniel Wicker</t>
  </si>
  <si>
    <t>Dyland McAdoo</t>
  </si>
  <si>
    <t>McAdoo, Dylan</t>
  </si>
  <si>
    <t>Evanger, Carson</t>
  </si>
  <si>
    <t>Carson Evanger</t>
  </si>
  <si>
    <t>Sean Miskowiec</t>
  </si>
  <si>
    <t>Miskowiec, Sean</t>
  </si>
  <si>
    <t>Flood, Jack</t>
  </si>
  <si>
    <t>Jack Flood</t>
  </si>
  <si>
    <t>Austin O'Hara</t>
  </si>
  <si>
    <t>Miskowicz, Sean</t>
  </si>
  <si>
    <t>Evanger, Sam</t>
  </si>
  <si>
    <t>August, Ashton</t>
  </si>
  <si>
    <t>Gray, Camden</t>
  </si>
  <si>
    <t>Camden Gray</t>
  </si>
  <si>
    <t>Wicker, Nate</t>
  </si>
  <si>
    <t>Oertli, Jack</t>
  </si>
  <si>
    <t>Jack Oertli</t>
  </si>
  <si>
    <t>Drew Erickson</t>
  </si>
  <si>
    <t>Erickson, Drew</t>
  </si>
  <si>
    <t>McAdoo, Aspen</t>
  </si>
  <si>
    <t>Aspen McAdoo</t>
  </si>
  <si>
    <t>Alba, Hunter</t>
  </si>
  <si>
    <t>Hunter Alba</t>
  </si>
  <si>
    <t>Eidam, Cade</t>
  </si>
  <si>
    <t>Caleb Stanton</t>
  </si>
  <si>
    <t>Stanton, Caleb</t>
  </si>
  <si>
    <t>Calvin Gabet</t>
  </si>
  <si>
    <t>Gabet, Calvin</t>
  </si>
  <si>
    <t>Patel, Rohan</t>
  </si>
  <si>
    <t>Storm Lickliter</t>
  </si>
  <si>
    <t>Lickliter, Storm</t>
  </si>
  <si>
    <t>Niko Rohloff</t>
  </si>
  <si>
    <t>Rohloff, Niko</t>
  </si>
  <si>
    <t>Ben Williams</t>
  </si>
  <si>
    <t>Williams, Ben</t>
  </si>
  <si>
    <t>Cade Eidam</t>
  </si>
  <si>
    <t>Ashton Augusta</t>
  </si>
  <si>
    <t>Grey Vaughn</t>
  </si>
  <si>
    <t>Vaughn, Grey</t>
  </si>
  <si>
    <t>Rubocki, Evan</t>
  </si>
  <si>
    <t>Candella, Luka</t>
  </si>
  <si>
    <t>Steele Lickliter</t>
  </si>
  <si>
    <t>Lickliter, Steele</t>
  </si>
  <si>
    <t>Silvanti, James</t>
  </si>
  <si>
    <t>Silvati, James</t>
  </si>
  <si>
    <t>Tepper, Maddox</t>
  </si>
  <si>
    <t>George, Luke</t>
  </si>
  <si>
    <t>Hunt, Logam</t>
  </si>
  <si>
    <t>Hunt, Logan</t>
  </si>
  <si>
    <t>McKenzie, CJ</t>
  </si>
  <si>
    <t>CJ McKenzie</t>
  </si>
  <si>
    <t>Lang, Carter</t>
  </si>
  <si>
    <t>Caden Ritter</t>
  </si>
  <si>
    <t>Ritter Caden</t>
  </si>
  <si>
    <t>Miller, Jaxon</t>
  </si>
  <si>
    <t>Connor McCarthy</t>
  </si>
  <si>
    <t>McCarthy, Connor</t>
  </si>
  <si>
    <t>Jackson Miller</t>
  </si>
  <si>
    <t>Max Mracek</t>
  </si>
  <si>
    <t>Mracek, Max</t>
  </si>
  <si>
    <t>Jacob Masto</t>
  </si>
  <si>
    <t>Masto, Jacob</t>
  </si>
  <si>
    <t>Through  2025Season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</si>
</sst>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numFmt numFmtId="165" formatCode="#\ #/#"/>
    <numFmt numFmtId="166" formatCode="0.000"/>
    <numFmt numFmtId="167" formatCode="0.0000"/>
    <numFmt numFmtId="168" formatCode="0.0"/>
    <numFmt numFmtId="169" formatCode=".00"/>
  </numFmts>
  <fonts count="19" x14ac:knownFonts="1">
    <font>
      <sz val="12"/>
      <color indexed="8"/>
      <name val="Verdana"/>
    </font>
    <font>
      <sz val="14"/>
      <color indexed="8"/>
      <name val="Verdana"/>
      <family val="2"/>
    </font>
    <font>
      <u/>
      <sz val="12"/>
      <color indexed="11"/>
      <name val="Verdana"/>
      <family val="2"/>
    </font>
    <font>
      <sz val="10"/>
      <color indexed="8"/>
      <name val="Geneva"/>
      <family val="2"/>
    </font>
    <font>
      <sz val="9"/>
      <color indexed="8"/>
      <name val="Geneva"/>
      <family val="2"/>
    </font>
    <font>
      <sz val="12"/>
      <color indexed="8"/>
      <name val="Geneva"/>
      <family val="2"/>
    </font>
    <font>
      <sz val="16"/>
      <color indexed="8"/>
      <name val="Geneva"/>
      <family val="2"/>
    </font>
    <font>
      <u/>
      <sz val="12"/>
      <color indexed="8"/>
      <name val="Geneva"/>
      <family val="2"/>
    </font>
    <font>
      <b/>
      <sz val="12"/>
      <color indexed="8"/>
      <name val="Geneva"/>
      <family val="2"/>
    </font>
    <font>
      <sz val="11"/>
      <color indexed="8"/>
      <name val="Geneva"/>
      <family val="2"/>
    </font>
    <font>
      <b/>
      <sz val="11"/>
      <color indexed="8"/>
      <name val="Geneva"/>
      <family val="2"/>
    </font>
    <font>
      <u/>
      <sz val="10"/>
      <color indexed="8"/>
      <name val="Geneva"/>
      <family val="2"/>
    </font>
    <font>
      <sz val="9"/>
      <color rgb="FF000000"/>
      <name val="Geneva"/>
      <family val="2"/>
    </font>
    <font>
      <u/>
      <sz val="12"/>
      <color theme="11"/>
      <name val="Verdana"/>
      <family val="2"/>
    </font>
    <font>
      <sz val="12"/>
      <color rgb="FF000000"/>
      <name val="Geneva"/>
      <family val="2"/>
    </font>
    <font>
      <sz val="10"/>
      <color rgb="FF000000"/>
      <name val="Geneva"/>
      <family val="2"/>
    </font>
    <font>
      <sz val="12"/>
      <color indexed="8"/>
      <name val="Verdana"/>
      <family val="2"/>
    </font>
    <font>
      <b/>
      <sz val="9"/>
      <color indexed="8"/>
      <name val="Geneva"/>
      <family val="2"/>
    </font>
    <font>
      <i/>
      <sz val="9"/>
      <color indexed="8"/>
      <name val="Geneva"/>
      <family val="2"/>
    </font>
  </fonts>
  <fills count="4">
    <fill>
      <patternFill patternType="none"/>
    </fill>
    <fill>
      <patternFill patternType="gray125"/>
    </fill>
    <fill>
      <patternFill patternType="solid">
        <fgColor indexed="9"/>
        <bgColor auto="1"/>
      </patternFill>
    </fill>
    <fill>
      <patternFill patternType="solid">
        <fgColor indexed="10"/>
        <bgColor auto="1"/>
      </patternFill>
    </fill>
  </fills>
  <borders count="25">
    <border>
      <left/>
      <right/>
      <top/>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n">
        <color indexed="8"/>
      </bottom>
      <diagonal/>
    </border>
    <border>
      <left style="thin">
        <color indexed="12"/>
      </left>
      <right style="thin">
        <color indexed="12"/>
      </right>
      <top style="thin">
        <color indexed="8"/>
      </top>
      <bottom style="thin">
        <color indexed="12"/>
      </bottom>
      <diagonal/>
    </border>
    <border>
      <left style="thin">
        <color indexed="12"/>
      </left>
      <right style="thin">
        <color indexed="12"/>
      </right>
      <top style="thin">
        <color indexed="8"/>
      </top>
      <bottom style="thin">
        <color indexed="8"/>
      </bottom>
      <diagonal/>
    </border>
    <border>
      <left style="thin">
        <color indexed="12"/>
      </left>
      <right style="thin">
        <color indexed="12"/>
      </right>
      <top style="thin">
        <color indexed="12"/>
      </top>
      <bottom style="medium">
        <color indexed="8"/>
      </bottom>
      <diagonal/>
    </border>
    <border>
      <left style="thin">
        <color indexed="12"/>
      </left>
      <right style="thin">
        <color indexed="12"/>
      </right>
      <top style="medium">
        <color indexed="8"/>
      </top>
      <bottom style="thin">
        <color indexed="12"/>
      </bottom>
      <diagonal/>
    </border>
    <border>
      <left style="thin">
        <color indexed="12"/>
      </left>
      <right style="thin">
        <color indexed="12"/>
      </right>
      <top/>
      <bottom style="thin">
        <color indexed="12"/>
      </bottom>
      <diagonal/>
    </border>
    <border>
      <left style="thin">
        <color rgb="FFAAAAAA"/>
      </left>
      <right style="thin">
        <color rgb="FFAAAAAA"/>
      </right>
      <top style="thin">
        <color rgb="FF000000"/>
      </top>
      <bottom style="thin">
        <color rgb="FFAAAAAA"/>
      </bottom>
      <diagonal/>
    </border>
    <border>
      <left style="thin">
        <color indexed="12"/>
      </left>
      <right style="thin">
        <color indexed="12"/>
      </right>
      <top style="thin">
        <color indexed="8"/>
      </top>
      <bottom/>
      <diagonal/>
    </border>
    <border>
      <left style="thin">
        <color rgb="FFAAAAAA"/>
      </left>
      <right style="thin">
        <color rgb="FFAAAAAA"/>
      </right>
      <top style="thin">
        <color rgb="FFAAAAAA"/>
      </top>
      <bottom style="thin">
        <color rgb="FFAAAAAA"/>
      </bottom>
      <diagonal/>
    </border>
    <border>
      <left/>
      <right style="thin">
        <color rgb="FFAAAAAA"/>
      </right>
      <top style="thin">
        <color rgb="FFAAAAAA"/>
      </top>
      <bottom style="thin">
        <color rgb="FFAAAAAA"/>
      </bottom>
      <diagonal/>
    </border>
    <border>
      <left style="thin">
        <color rgb="FFAAAAAA"/>
      </left>
      <right style="thin">
        <color rgb="FFAAAAAA"/>
      </right>
      <top/>
      <bottom style="thin">
        <color rgb="FFAAAAAA"/>
      </bottom>
      <diagonal/>
    </border>
    <border>
      <left/>
      <right style="thin">
        <color rgb="FFAAAAAA"/>
      </right>
      <top/>
      <bottom style="thin">
        <color rgb="FFAAAAAA"/>
      </bottom>
      <diagonal/>
    </border>
    <border>
      <left style="thin">
        <color indexed="12"/>
      </left>
      <right style="thin">
        <color indexed="12"/>
      </right>
      <top/>
      <bottom/>
      <diagonal/>
    </border>
    <border>
      <left style="thin">
        <color indexed="12"/>
      </left>
      <right style="thin">
        <color indexed="12"/>
      </right>
      <top/>
      <bottom style="thin">
        <color indexed="8"/>
      </bottom>
      <diagonal/>
    </border>
    <border>
      <left style="thin">
        <color indexed="12"/>
      </left>
      <right style="thin">
        <color indexed="12"/>
      </right>
      <top style="thin">
        <color indexed="12"/>
      </top>
      <bottom/>
      <diagonal/>
    </border>
    <border>
      <left style="thin">
        <color indexed="12"/>
      </left>
      <right style="thin">
        <color indexed="12"/>
      </right>
      <top style="thin">
        <color indexed="12"/>
      </top>
      <bottom style="hair">
        <color indexed="12"/>
      </bottom>
      <diagonal/>
    </border>
    <border>
      <left style="thin">
        <color indexed="12"/>
      </left>
      <right style="thin">
        <color indexed="12"/>
      </right>
      <top style="hair">
        <color indexed="12"/>
      </top>
      <bottom/>
      <diagonal/>
    </border>
    <border>
      <left style="thin">
        <color indexed="12"/>
      </left>
      <right style="thin">
        <color indexed="12"/>
      </right>
      <top style="thin">
        <color indexed="8"/>
      </top>
      <bottom style="hair">
        <color indexed="12"/>
      </bottom>
      <diagonal/>
    </border>
    <border>
      <left style="thin">
        <color indexed="12"/>
      </left>
      <right style="thin">
        <color indexed="12"/>
      </right>
      <top/>
      <bottom style="dotted">
        <color indexed="12"/>
      </bottom>
      <diagonal/>
    </border>
    <border>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style="thin">
        <color indexed="12"/>
      </left>
      <right/>
      <top/>
      <bottom style="thin">
        <color indexed="12"/>
      </bottom>
      <diagonal/>
    </border>
  </borders>
  <cellStyleXfs count="10">
    <xf numFmtId="0" fontId="0" fillId="0" borderId="0" applyNumberFormat="0" applyFill="0" applyBorder="0" applyProtection="0">
      <alignment vertical="top" wrapText="1"/>
    </xf>
    <xf numFmtId="0" fontId="13" fillId="0" borderId="0" applyNumberFormat="0" applyFill="0" applyBorder="0" applyAlignment="0" applyProtection="0">
      <alignment vertical="top" wrapText="1"/>
    </xf>
    <xf numFmtId="0" fontId="13" fillId="0" borderId="0" applyNumberFormat="0" applyFill="0" applyBorder="0" applyAlignment="0" applyProtection="0">
      <alignment vertical="top" wrapText="1"/>
    </xf>
    <xf numFmtId="0" fontId="13" fillId="0" borderId="0" applyNumberFormat="0" applyFill="0" applyBorder="0" applyAlignment="0" applyProtection="0">
      <alignment vertical="top" wrapText="1"/>
    </xf>
    <xf numFmtId="0" fontId="13" fillId="0" borderId="0" applyNumberFormat="0" applyFill="0" applyBorder="0" applyAlignment="0" applyProtection="0">
      <alignment vertical="top" wrapText="1"/>
    </xf>
    <xf numFmtId="0" fontId="13" fillId="0" borderId="0" applyNumberFormat="0" applyFill="0" applyBorder="0" applyAlignment="0" applyProtection="0">
      <alignment vertical="top" wrapText="1"/>
    </xf>
    <xf numFmtId="0" fontId="13" fillId="0" borderId="0" applyNumberFormat="0" applyFill="0" applyBorder="0" applyAlignment="0" applyProtection="0">
      <alignment vertical="top" wrapText="1"/>
    </xf>
    <xf numFmtId="0" fontId="13" fillId="0" borderId="0" applyNumberFormat="0" applyFill="0" applyBorder="0" applyAlignment="0" applyProtection="0">
      <alignment vertical="top" wrapText="1"/>
    </xf>
    <xf numFmtId="0" fontId="13" fillId="0" borderId="0" applyNumberFormat="0" applyFill="0" applyBorder="0" applyAlignment="0" applyProtection="0">
      <alignment vertical="top" wrapText="1"/>
    </xf>
    <xf numFmtId="0" fontId="13" fillId="0" borderId="0" applyNumberFormat="0" applyFill="0" applyBorder="0" applyAlignment="0" applyProtection="0">
      <alignment vertical="top" wrapText="1"/>
    </xf>
  </cellStyleXfs>
  <cellXfs count="221">
    <xf numFmtId="0" fontId="0" fillId="0" borderId="0" xfId="0">
      <alignment vertical="top" wrapText="1"/>
    </xf>
    <xf numFmtId="0" fontId="1" fillId="0" borderId="0" xfId="0" applyFont="1" applyAlignment="1"/>
    <xf numFmtId="0" fontId="0" fillId="2" borderId="0" xfId="0" applyFill="1" applyAlignment="1"/>
    <xf numFmtId="0" fontId="0" fillId="3" borderId="0" xfId="0" applyFill="1" applyAlignment="1"/>
    <xf numFmtId="0" fontId="2" fillId="3" borderId="0" xfId="0" applyFont="1" applyFill="1" applyAlignment="1"/>
    <xf numFmtId="0" fontId="3" fillId="0" borderId="0" xfId="0" applyNumberFormat="1" applyFont="1" applyAlignment="1"/>
    <xf numFmtId="0" fontId="3" fillId="0" borderId="0" xfId="0" applyNumberFormat="1" applyFont="1" applyAlignment="1">
      <alignment horizontal="left"/>
    </xf>
    <xf numFmtId="0" fontId="4" fillId="0" borderId="0" xfId="0" applyNumberFormat="1" applyFont="1" applyAlignment="1">
      <alignment horizontal="center"/>
    </xf>
    <xf numFmtId="0" fontId="4" fillId="0" borderId="0" xfId="0" applyNumberFormat="1" applyFont="1" applyAlignment="1"/>
    <xf numFmtId="0" fontId="3" fillId="0" borderId="1" xfId="0" applyNumberFormat="1" applyFont="1" applyBorder="1" applyAlignment="1"/>
    <xf numFmtId="0" fontId="5" fillId="0" borderId="1" xfId="0" applyNumberFormat="1" applyFont="1" applyBorder="1" applyAlignment="1">
      <alignment horizontal="left"/>
    </xf>
    <xf numFmtId="1" fontId="5" fillId="0" borderId="1" xfId="0" applyNumberFormat="1" applyFont="1" applyBorder="1" applyAlignment="1">
      <alignment horizontal="center"/>
    </xf>
    <xf numFmtId="1" fontId="4" fillId="0" borderId="1" xfId="0" applyNumberFormat="1" applyFont="1" applyBorder="1" applyAlignment="1">
      <alignment horizontal="center"/>
    </xf>
    <xf numFmtId="0" fontId="4" fillId="0" borderId="2" xfId="0" applyNumberFormat="1" applyFont="1" applyBorder="1" applyAlignment="1">
      <alignment horizontal="center"/>
    </xf>
    <xf numFmtId="0" fontId="4" fillId="0" borderId="2" xfId="0" applyNumberFormat="1" applyFont="1" applyBorder="1" applyAlignment="1">
      <alignment horizontal="left"/>
    </xf>
    <xf numFmtId="0" fontId="4" fillId="0" borderId="2" xfId="0" applyNumberFormat="1" applyFont="1" applyBorder="1" applyAlignment="1">
      <alignment horizontal="left" wrapText="1"/>
    </xf>
    <xf numFmtId="0" fontId="4" fillId="0" borderId="2" xfId="0" applyNumberFormat="1" applyFont="1" applyBorder="1" applyAlignment="1"/>
    <xf numFmtId="0" fontId="4" fillId="0" borderId="2" xfId="0" applyNumberFormat="1" applyFont="1" applyBorder="1" applyAlignment="1">
      <alignment wrapText="1"/>
    </xf>
    <xf numFmtId="0" fontId="4" fillId="0" borderId="3" xfId="0" applyNumberFormat="1" applyFont="1" applyBorder="1" applyAlignment="1">
      <alignment horizontal="left"/>
    </xf>
    <xf numFmtId="1" fontId="4" fillId="0" borderId="3" xfId="0" applyNumberFormat="1" applyFont="1" applyBorder="1" applyAlignment="1">
      <alignment horizontal="left"/>
    </xf>
    <xf numFmtId="164" fontId="4" fillId="0" borderId="3" xfId="0" applyNumberFormat="1" applyFont="1" applyBorder="1" applyAlignment="1">
      <alignment horizontal="left"/>
    </xf>
    <xf numFmtId="0" fontId="4" fillId="0" borderId="3" xfId="0" applyNumberFormat="1" applyFont="1" applyBorder="1" applyAlignment="1">
      <alignment horizontal="center"/>
    </xf>
    <xf numFmtId="0" fontId="4" fillId="0" borderId="1" xfId="0" applyNumberFormat="1" applyFont="1" applyBorder="1" applyAlignment="1">
      <alignment horizontal="left"/>
    </xf>
    <xf numFmtId="1" fontId="4" fillId="0" borderId="1" xfId="0" applyNumberFormat="1" applyFont="1" applyBorder="1" applyAlignment="1">
      <alignment horizontal="left"/>
    </xf>
    <xf numFmtId="164" fontId="4" fillId="0" borderId="1" xfId="0" applyNumberFormat="1" applyFont="1" applyBorder="1" applyAlignment="1">
      <alignment horizontal="left"/>
    </xf>
    <xf numFmtId="0" fontId="4" fillId="0" borderId="1" xfId="0" applyNumberFormat="1" applyFont="1" applyBorder="1" applyAlignment="1">
      <alignment horizontal="center"/>
    </xf>
    <xf numFmtId="1" fontId="4" fillId="0" borderId="1" xfId="0" applyNumberFormat="1" applyFont="1" applyBorder="1" applyAlignment="1"/>
    <xf numFmtId="1" fontId="4" fillId="0" borderId="2" xfId="0" applyNumberFormat="1" applyFont="1" applyBorder="1" applyAlignment="1"/>
    <xf numFmtId="1" fontId="4" fillId="0" borderId="2" xfId="0" applyNumberFormat="1" applyFont="1" applyBorder="1" applyAlignment="1">
      <alignment horizontal="left"/>
    </xf>
    <xf numFmtId="164" fontId="4" fillId="0" borderId="2" xfId="0" applyNumberFormat="1" applyFont="1" applyBorder="1" applyAlignment="1">
      <alignment horizontal="left"/>
    </xf>
    <xf numFmtId="1" fontId="3" fillId="0" borderId="2" xfId="0" applyNumberFormat="1" applyFont="1" applyBorder="1" applyAlignment="1"/>
    <xf numFmtId="0" fontId="4" fillId="0" borderId="3" xfId="0" applyNumberFormat="1" applyFont="1" applyBorder="1" applyAlignment="1"/>
    <xf numFmtId="0" fontId="4" fillId="0" borderId="1" xfId="0" applyNumberFormat="1" applyFont="1" applyBorder="1" applyAlignment="1"/>
    <xf numFmtId="1" fontId="3" fillId="0" borderId="1" xfId="0" applyNumberFormat="1" applyFont="1" applyBorder="1" applyAlignment="1"/>
    <xf numFmtId="1" fontId="4" fillId="0" borderId="3" xfId="0" applyNumberFormat="1" applyFont="1" applyBorder="1" applyAlignment="1"/>
    <xf numFmtId="165" fontId="4" fillId="0" borderId="3" xfId="0" applyNumberFormat="1" applyFont="1" applyBorder="1" applyAlignment="1">
      <alignment horizontal="left"/>
    </xf>
    <xf numFmtId="2" fontId="4" fillId="0" borderId="3" xfId="0" applyNumberFormat="1" applyFont="1" applyBorder="1" applyAlignment="1">
      <alignment horizontal="left"/>
    </xf>
    <xf numFmtId="2" fontId="4" fillId="0" borderId="3" xfId="0" applyNumberFormat="1" applyFont="1" applyBorder="1" applyAlignment="1"/>
    <xf numFmtId="165" fontId="4" fillId="0" borderId="2" xfId="0" applyNumberFormat="1" applyFont="1" applyBorder="1" applyAlignment="1">
      <alignment horizontal="left"/>
    </xf>
    <xf numFmtId="2" fontId="4" fillId="0" borderId="2" xfId="0" applyNumberFormat="1" applyFont="1" applyBorder="1" applyAlignment="1">
      <alignment horizontal="left"/>
    </xf>
    <xf numFmtId="2" fontId="4" fillId="0" borderId="4" xfId="0" applyNumberFormat="1" applyFont="1" applyBorder="1" applyAlignment="1">
      <alignment horizontal="left"/>
    </xf>
    <xf numFmtId="165" fontId="4" fillId="0" borderId="1" xfId="0" applyNumberFormat="1" applyFont="1" applyBorder="1" applyAlignment="1">
      <alignment horizontal="left"/>
    </xf>
    <xf numFmtId="2" fontId="4" fillId="0" borderId="1" xfId="0" applyNumberFormat="1" applyFont="1" applyBorder="1" applyAlignment="1">
      <alignment horizontal="left"/>
    </xf>
    <xf numFmtId="2" fontId="4" fillId="0" borderId="1" xfId="0" applyNumberFormat="1" applyFont="1" applyBorder="1" applyAlignment="1"/>
    <xf numFmtId="0" fontId="4" fillId="0" borderId="4" xfId="0" applyNumberFormat="1" applyFont="1" applyBorder="1" applyAlignment="1"/>
    <xf numFmtId="0" fontId="4" fillId="0" borderId="4" xfId="0" applyNumberFormat="1" applyFont="1" applyBorder="1" applyAlignment="1">
      <alignment horizontal="left"/>
    </xf>
    <xf numFmtId="1" fontId="4" fillId="0" borderId="4" xfId="0" applyNumberFormat="1" applyFont="1" applyBorder="1" applyAlignment="1"/>
    <xf numFmtId="0" fontId="4" fillId="0" borderId="4" xfId="0" applyNumberFormat="1" applyFont="1" applyBorder="1" applyAlignment="1">
      <alignment horizontal="center"/>
    </xf>
    <xf numFmtId="164" fontId="4" fillId="0" borderId="4" xfId="0" applyNumberFormat="1" applyFont="1" applyBorder="1" applyAlignment="1">
      <alignment horizontal="left"/>
    </xf>
    <xf numFmtId="0" fontId="4" fillId="0" borderId="3" xfId="0" applyFont="1" applyBorder="1" applyAlignment="1"/>
    <xf numFmtId="0" fontId="4" fillId="0" borderId="3" xfId="0" applyFont="1" applyBorder="1" applyAlignment="1">
      <alignment horizontal="left"/>
    </xf>
    <xf numFmtId="0" fontId="4" fillId="0" borderId="3" xfId="0" applyFont="1" applyBorder="1" applyAlignment="1">
      <alignment horizontal="center"/>
    </xf>
    <xf numFmtId="0" fontId="5" fillId="0" borderId="1" xfId="0" applyNumberFormat="1" applyFont="1" applyBorder="1" applyAlignment="1">
      <alignment horizontal="center"/>
    </xf>
    <xf numFmtId="0" fontId="3" fillId="0" borderId="1" xfId="0" applyFont="1" applyBorder="1" applyAlignment="1"/>
    <xf numFmtId="0" fontId="3" fillId="0" borderId="3" xfId="0" applyNumberFormat="1" applyFont="1" applyBorder="1" applyAlignment="1">
      <alignment horizontal="left"/>
    </xf>
    <xf numFmtId="0" fontId="3" fillId="0" borderId="3" xfId="0" applyFont="1" applyBorder="1" applyAlignment="1"/>
    <xf numFmtId="164" fontId="3" fillId="0" borderId="3" xfId="0" applyNumberFormat="1" applyFont="1" applyBorder="1" applyAlignment="1">
      <alignment horizontal="left"/>
    </xf>
    <xf numFmtId="1" fontId="3" fillId="0" borderId="2" xfId="0" applyNumberFormat="1" applyFont="1" applyBorder="1" applyAlignment="1">
      <alignment horizontal="left"/>
    </xf>
    <xf numFmtId="1" fontId="3" fillId="0" borderId="1" xfId="0" applyNumberFormat="1" applyFont="1" applyBorder="1" applyAlignment="1">
      <alignment horizontal="left"/>
    </xf>
    <xf numFmtId="0" fontId="5" fillId="0" borderId="1" xfId="0" applyFont="1" applyBorder="1" applyAlignment="1">
      <alignment horizontal="left"/>
    </xf>
    <xf numFmtId="0" fontId="4" fillId="0" borderId="2" xfId="0" applyFont="1" applyBorder="1" applyAlignment="1"/>
    <xf numFmtId="1" fontId="4" fillId="0" borderId="3" xfId="0" applyNumberFormat="1" applyFont="1" applyBorder="1" applyAlignment="1">
      <alignment horizontal="center"/>
    </xf>
    <xf numFmtId="1" fontId="4" fillId="0" borderId="3" xfId="0" applyNumberFormat="1" applyFont="1" applyBorder="1" applyAlignment="1">
      <alignment wrapText="1"/>
    </xf>
    <xf numFmtId="0" fontId="4" fillId="0" borderId="4" xfId="0" applyFont="1" applyBorder="1" applyAlignment="1">
      <alignment horizontal="left"/>
    </xf>
    <xf numFmtId="166" fontId="4" fillId="0" borderId="3" xfId="0" applyNumberFormat="1" applyFont="1" applyBorder="1" applyAlignment="1"/>
    <xf numFmtId="1" fontId="4" fillId="0" borderId="4" xfId="0" applyNumberFormat="1" applyFont="1" applyBorder="1" applyAlignment="1">
      <alignment horizontal="left"/>
    </xf>
    <xf numFmtId="0" fontId="3" fillId="0" borderId="4" xfId="0" applyFont="1" applyBorder="1" applyAlignment="1"/>
    <xf numFmtId="2" fontId="4" fillId="0" borderId="4" xfId="0" applyNumberFormat="1" applyFont="1" applyBorder="1" applyAlignment="1"/>
    <xf numFmtId="0" fontId="4" fillId="0" borderId="2" xfId="0" applyFont="1" applyBorder="1" applyAlignment="1">
      <alignment horizontal="left"/>
    </xf>
    <xf numFmtId="0" fontId="4" fillId="0" borderId="1" xfId="0" applyFont="1" applyBorder="1" applyAlignment="1">
      <alignment horizontal="left"/>
    </xf>
    <xf numFmtId="0" fontId="3" fillId="0" borderId="2" xfId="0" applyNumberFormat="1" applyFont="1" applyBorder="1" applyAlignment="1">
      <alignment horizontal="left"/>
    </xf>
    <xf numFmtId="0" fontId="3" fillId="0" borderId="2" xfId="0" applyNumberFormat="1" applyFont="1" applyBorder="1" applyAlignment="1"/>
    <xf numFmtId="1" fontId="4" fillId="0" borderId="3" xfId="0" applyNumberFormat="1" applyFont="1" applyBorder="1" applyAlignment="1">
      <alignment horizontal="left" wrapText="1"/>
    </xf>
    <xf numFmtId="1" fontId="3" fillId="0" borderId="3" xfId="0" applyNumberFormat="1" applyFont="1" applyBorder="1" applyAlignment="1"/>
    <xf numFmtId="1" fontId="4" fillId="0" borderId="1" xfId="0" applyNumberFormat="1" applyFont="1" applyBorder="1" applyAlignment="1">
      <alignment horizontal="left" wrapText="1"/>
    </xf>
    <xf numFmtId="1" fontId="4" fillId="0" borderId="1" xfId="0" applyNumberFormat="1" applyFont="1" applyBorder="1" applyAlignment="1">
      <alignment wrapText="1"/>
    </xf>
    <xf numFmtId="1" fontId="4" fillId="0" borderId="2" xfId="0" applyNumberFormat="1" applyFont="1" applyBorder="1" applyAlignment="1">
      <alignment horizontal="center"/>
    </xf>
    <xf numFmtId="0" fontId="3" fillId="0" borderId="1" xfId="0" applyNumberFormat="1" applyFont="1" applyBorder="1" applyAlignment="1">
      <alignment horizontal="left"/>
    </xf>
    <xf numFmtId="1" fontId="5" fillId="0" borderId="1" xfId="0" applyNumberFormat="1" applyFont="1" applyBorder="1" applyAlignment="1">
      <alignment horizontal="left"/>
    </xf>
    <xf numFmtId="1" fontId="5" fillId="0" borderId="2" xfId="0" applyNumberFormat="1" applyFont="1" applyBorder="1" applyAlignment="1">
      <alignment horizontal="center"/>
    </xf>
    <xf numFmtId="0" fontId="7" fillId="0" borderId="1" xfId="0" applyNumberFormat="1" applyFont="1" applyBorder="1" applyAlignment="1">
      <alignment horizontal="left" vertical="top"/>
    </xf>
    <xf numFmtId="1" fontId="3" fillId="0" borderId="1" xfId="0" applyNumberFormat="1" applyFont="1" applyBorder="1" applyAlignment="1">
      <alignment horizontal="left" vertical="top"/>
    </xf>
    <xf numFmtId="166" fontId="4" fillId="0" borderId="1" xfId="0" applyNumberFormat="1" applyFont="1" applyBorder="1" applyAlignment="1">
      <alignment horizontal="left"/>
    </xf>
    <xf numFmtId="0" fontId="8" fillId="0" borderId="1" xfId="0" applyNumberFormat="1" applyFont="1" applyBorder="1" applyAlignment="1">
      <alignment horizontal="left"/>
    </xf>
    <xf numFmtId="0" fontId="9" fillId="0" borderId="1" xfId="0" applyNumberFormat="1" applyFont="1" applyBorder="1" applyAlignment="1">
      <alignment horizontal="left"/>
    </xf>
    <xf numFmtId="0" fontId="10" fillId="0" borderId="1" xfId="0" applyNumberFormat="1" applyFont="1" applyBorder="1" applyAlignment="1">
      <alignment horizontal="left"/>
    </xf>
    <xf numFmtId="166" fontId="3" fillId="0" borderId="1" xfId="0" applyNumberFormat="1" applyFont="1" applyBorder="1" applyAlignment="1"/>
    <xf numFmtId="167" fontId="3" fillId="0" borderId="1" xfId="0" applyNumberFormat="1" applyFont="1" applyBorder="1" applyAlignment="1">
      <alignment horizontal="left"/>
    </xf>
    <xf numFmtId="164" fontId="4" fillId="0" borderId="1" xfId="0" applyNumberFormat="1" applyFont="1" applyBorder="1" applyAlignment="1">
      <alignment horizontal="left" wrapText="1"/>
    </xf>
    <xf numFmtId="0" fontId="11" fillId="0" borderId="1" xfId="0" applyNumberFormat="1" applyFont="1" applyBorder="1" applyAlignment="1"/>
    <xf numFmtId="164" fontId="3" fillId="0" borderId="1" xfId="0" applyNumberFormat="1" applyFont="1" applyBorder="1" applyAlignment="1"/>
    <xf numFmtId="0" fontId="3" fillId="0" borderId="5" xfId="0" applyNumberFormat="1" applyFont="1" applyBorder="1" applyAlignment="1"/>
    <xf numFmtId="0" fontId="3" fillId="0" borderId="5" xfId="0" applyNumberFormat="1" applyFont="1" applyBorder="1" applyAlignment="1">
      <alignment horizontal="left"/>
    </xf>
    <xf numFmtId="1" fontId="4" fillId="0" borderId="6" xfId="0" applyNumberFormat="1" applyFont="1" applyBorder="1" applyAlignment="1">
      <alignment horizontal="left"/>
    </xf>
    <xf numFmtId="0" fontId="3" fillId="0" borderId="3" xfId="0" applyNumberFormat="1" applyFont="1" applyBorder="1" applyAlignment="1"/>
    <xf numFmtId="1" fontId="4" fillId="0" borderId="2" xfId="0" applyNumberFormat="1" applyFont="1" applyBorder="1" applyAlignment="1">
      <alignment wrapText="1"/>
    </xf>
    <xf numFmtId="1" fontId="3" fillId="0" borderId="3" xfId="0" applyNumberFormat="1" applyFont="1" applyBorder="1" applyAlignment="1">
      <alignment horizontal="left"/>
    </xf>
    <xf numFmtId="168" fontId="4" fillId="0" borderId="3" xfId="0" applyNumberFormat="1" applyFont="1" applyBorder="1" applyAlignment="1">
      <alignment horizontal="left"/>
    </xf>
    <xf numFmtId="2" fontId="4" fillId="0" borderId="1" xfId="0" applyNumberFormat="1" applyFont="1" applyBorder="1" applyAlignment="1">
      <alignment horizontal="center"/>
    </xf>
    <xf numFmtId="168" fontId="4" fillId="0" borderId="1" xfId="0" applyNumberFormat="1" applyFont="1" applyBorder="1" applyAlignment="1">
      <alignment horizontal="left"/>
    </xf>
    <xf numFmtId="168" fontId="4" fillId="0" borderId="2" xfId="0" applyNumberFormat="1" applyFont="1" applyBorder="1" applyAlignment="1">
      <alignment horizontal="left"/>
    </xf>
    <xf numFmtId="0" fontId="4" fillId="0" borderId="7" xfId="0" applyNumberFormat="1" applyFont="1" applyBorder="1" applyAlignment="1">
      <alignment horizontal="left"/>
    </xf>
    <xf numFmtId="164" fontId="4" fillId="0" borderId="7" xfId="0" applyNumberFormat="1"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left"/>
    </xf>
    <xf numFmtId="168" fontId="4" fillId="0" borderId="4" xfId="0" applyNumberFormat="1" applyFont="1" applyBorder="1" applyAlignment="1">
      <alignment horizontal="left"/>
    </xf>
    <xf numFmtId="0" fontId="4" fillId="0" borderId="9" xfId="0" applyNumberFormat="1" applyFont="1" applyBorder="1" applyAlignment="1">
      <alignment horizontal="left"/>
    </xf>
    <xf numFmtId="164" fontId="4" fillId="0" borderId="9" xfId="0" applyNumberFormat="1" applyFont="1" applyBorder="1" applyAlignment="1">
      <alignment horizontal="left"/>
    </xf>
    <xf numFmtId="1" fontId="4" fillId="0" borderId="7" xfId="0" applyNumberFormat="1" applyFont="1" applyBorder="1" applyAlignment="1">
      <alignment horizontal="left"/>
    </xf>
    <xf numFmtId="0" fontId="14" fillId="0" borderId="10" xfId="0" applyFont="1" applyBorder="1" applyAlignment="1">
      <alignment horizontal="left"/>
    </xf>
    <xf numFmtId="1" fontId="14" fillId="0" borderId="11" xfId="0" applyNumberFormat="1" applyFont="1" applyBorder="1" applyAlignment="1">
      <alignment horizontal="center"/>
    </xf>
    <xf numFmtId="1" fontId="14" fillId="0" borderId="11" xfId="0" applyNumberFormat="1" applyFont="1" applyBorder="1" applyAlignment="1">
      <alignment horizontal="left"/>
    </xf>
    <xf numFmtId="0" fontId="15" fillId="0" borderId="13" xfId="0" applyFont="1" applyBorder="1" applyAlignment="1"/>
    <xf numFmtId="0" fontId="12" fillId="0" borderId="10" xfId="0" applyFont="1" applyBorder="1" applyAlignment="1">
      <alignment horizontal="left"/>
    </xf>
    <xf numFmtId="1" fontId="12" fillId="0" borderId="11" xfId="0" applyNumberFormat="1" applyFont="1" applyBorder="1" applyAlignment="1">
      <alignment horizontal="center"/>
    </xf>
    <xf numFmtId="1" fontId="12" fillId="0" borderId="11" xfId="0" applyNumberFormat="1" applyFont="1" applyBorder="1" applyAlignment="1">
      <alignment horizontal="left"/>
    </xf>
    <xf numFmtId="0" fontId="12" fillId="0" borderId="8" xfId="0" applyFont="1" applyBorder="1" applyAlignment="1">
      <alignment horizontal="left"/>
    </xf>
    <xf numFmtId="2" fontId="12" fillId="0" borderId="11" xfId="0" applyNumberFormat="1" applyFont="1" applyBorder="1" applyAlignment="1">
      <alignment horizontal="left"/>
    </xf>
    <xf numFmtId="166" fontId="4" fillId="0" borderId="4" xfId="0" applyNumberFormat="1" applyFont="1" applyBorder="1" applyAlignment="1">
      <alignment horizontal="left"/>
    </xf>
    <xf numFmtId="166" fontId="4" fillId="0" borderId="3" xfId="0" applyNumberFormat="1" applyFont="1" applyBorder="1" applyAlignment="1">
      <alignment horizontal="left"/>
    </xf>
    <xf numFmtId="0" fontId="3" fillId="0" borderId="4" xfId="0" applyFont="1" applyBorder="1" applyAlignment="1">
      <alignment horizontal="left"/>
    </xf>
    <xf numFmtId="1" fontId="3" fillId="0" borderId="14" xfId="0" applyNumberFormat="1" applyFont="1" applyBorder="1" applyAlignment="1">
      <alignment horizontal="left"/>
    </xf>
    <xf numFmtId="0" fontId="4" fillId="0" borderId="14" xfId="0" applyNumberFormat="1" applyFont="1" applyBorder="1" applyAlignment="1">
      <alignment horizontal="left"/>
    </xf>
    <xf numFmtId="0" fontId="3" fillId="0" borderId="7" xfId="0" applyNumberFormat="1" applyFont="1" applyBorder="1" applyAlignment="1">
      <alignment horizontal="left"/>
    </xf>
    <xf numFmtId="2" fontId="4" fillId="0" borderId="7" xfId="0" applyNumberFormat="1" applyFont="1" applyBorder="1" applyAlignment="1">
      <alignment horizontal="left"/>
    </xf>
    <xf numFmtId="2" fontId="4" fillId="0" borderId="15" xfId="0" applyNumberFormat="1" applyFont="1" applyBorder="1" applyAlignment="1">
      <alignment horizontal="left"/>
    </xf>
    <xf numFmtId="0" fontId="4" fillId="0" borderId="16" xfId="0" applyFont="1" applyBorder="1" applyAlignment="1">
      <alignment horizontal="left"/>
    </xf>
    <xf numFmtId="1" fontId="4" fillId="0" borderId="15" xfId="0" applyNumberFormat="1" applyFont="1" applyBorder="1" applyAlignment="1">
      <alignment horizontal="left"/>
    </xf>
    <xf numFmtId="2" fontId="4" fillId="0" borderId="14" xfId="0" applyNumberFormat="1" applyFont="1" applyBorder="1" applyAlignment="1">
      <alignment horizontal="left"/>
    </xf>
    <xf numFmtId="1" fontId="4" fillId="0" borderId="7" xfId="0" applyNumberFormat="1" applyFont="1" applyBorder="1" applyAlignment="1"/>
    <xf numFmtId="0" fontId="3" fillId="0" borderId="16" xfId="0" applyFont="1" applyBorder="1" applyAlignment="1">
      <alignment horizontal="left"/>
    </xf>
    <xf numFmtId="164" fontId="4" fillId="0" borderId="14" xfId="0" applyNumberFormat="1" applyFont="1" applyBorder="1" applyAlignment="1">
      <alignment horizontal="left"/>
    </xf>
    <xf numFmtId="0" fontId="16" fillId="0" borderId="0" xfId="0" applyFont="1">
      <alignment vertical="top" wrapText="1"/>
    </xf>
    <xf numFmtId="0" fontId="3" fillId="0" borderId="17" xfId="0" applyNumberFormat="1" applyFont="1" applyBorder="1" applyAlignment="1">
      <alignment horizontal="left"/>
    </xf>
    <xf numFmtId="1" fontId="3" fillId="0" borderId="17" xfId="0" applyNumberFormat="1" applyFont="1" applyBorder="1" applyAlignment="1">
      <alignment horizontal="left"/>
    </xf>
    <xf numFmtId="0" fontId="4" fillId="0" borderId="17" xfId="0" applyNumberFormat="1" applyFont="1" applyBorder="1" applyAlignment="1">
      <alignment horizontal="left"/>
    </xf>
    <xf numFmtId="2" fontId="4" fillId="0" borderId="17" xfId="0" applyNumberFormat="1" applyFont="1" applyBorder="1" applyAlignment="1">
      <alignment horizontal="left"/>
    </xf>
    <xf numFmtId="0" fontId="3" fillId="0" borderId="18" xfId="0" applyNumberFormat="1" applyFont="1" applyBorder="1" applyAlignment="1">
      <alignment horizontal="left"/>
    </xf>
    <xf numFmtId="1" fontId="3" fillId="0" borderId="18" xfId="0" applyNumberFormat="1" applyFont="1" applyBorder="1" applyAlignment="1">
      <alignment horizontal="left"/>
    </xf>
    <xf numFmtId="0" fontId="4" fillId="0" borderId="18" xfId="0" applyNumberFormat="1" applyFont="1" applyBorder="1" applyAlignment="1">
      <alignment horizontal="left"/>
    </xf>
    <xf numFmtId="2" fontId="4" fillId="0" borderId="18" xfId="0" applyNumberFormat="1" applyFont="1" applyBorder="1" applyAlignment="1">
      <alignment horizontal="left"/>
    </xf>
    <xf numFmtId="0" fontId="12" fillId="0" borderId="12" xfId="0" applyFont="1" applyBorder="1" applyAlignment="1">
      <alignment horizontal="left"/>
    </xf>
    <xf numFmtId="0" fontId="12" fillId="0" borderId="13" xfId="0" applyFont="1" applyBorder="1" applyAlignment="1">
      <alignment horizontal="left"/>
    </xf>
    <xf numFmtId="2" fontId="12" fillId="0" borderId="13" xfId="0" applyNumberFormat="1" applyFont="1" applyBorder="1" applyAlignment="1">
      <alignment horizontal="left"/>
    </xf>
    <xf numFmtId="2" fontId="4" fillId="0" borderId="2" xfId="0" applyNumberFormat="1" applyFont="1" applyBorder="1" applyAlignment="1"/>
    <xf numFmtId="2" fontId="4" fillId="0" borderId="9" xfId="0" applyNumberFormat="1" applyFont="1" applyBorder="1" applyAlignment="1">
      <alignment horizontal="left"/>
    </xf>
    <xf numFmtId="0" fontId="4" fillId="0" borderId="7" xfId="0" applyNumberFormat="1" applyFont="1" applyBorder="1" applyAlignment="1">
      <alignment horizontal="center"/>
    </xf>
    <xf numFmtId="164" fontId="4" fillId="0" borderId="19" xfId="0" applyNumberFormat="1" applyFont="1" applyBorder="1" applyAlignment="1">
      <alignment horizontal="left"/>
    </xf>
    <xf numFmtId="0" fontId="4" fillId="0" borderId="19" xfId="0" applyNumberFormat="1" applyFont="1" applyBorder="1" applyAlignment="1">
      <alignment horizontal="left"/>
    </xf>
    <xf numFmtId="0" fontId="4" fillId="0" borderId="19" xfId="0" applyNumberFormat="1" applyFont="1" applyBorder="1" applyAlignment="1">
      <alignment horizontal="center"/>
    </xf>
    <xf numFmtId="0" fontId="4" fillId="0" borderId="16" xfId="0" applyNumberFormat="1" applyFont="1" applyBorder="1" applyAlignment="1"/>
    <xf numFmtId="0" fontId="4" fillId="0" borderId="16" xfId="0" applyNumberFormat="1" applyFont="1" applyBorder="1" applyAlignment="1">
      <alignment horizontal="left"/>
    </xf>
    <xf numFmtId="0" fontId="4" fillId="0" borderId="16" xfId="0" applyNumberFormat="1" applyFont="1" applyBorder="1" applyAlignment="1">
      <alignment horizontal="left" wrapText="1"/>
    </xf>
    <xf numFmtId="0" fontId="4" fillId="0" borderId="16" xfId="0" applyNumberFormat="1" applyFont="1" applyBorder="1" applyAlignment="1">
      <alignment wrapText="1"/>
    </xf>
    <xf numFmtId="0" fontId="4" fillId="0" borderId="20" xfId="0" applyNumberFormat="1" applyFont="1" applyBorder="1" applyAlignment="1">
      <alignment horizontal="left"/>
    </xf>
    <xf numFmtId="164" fontId="4" fillId="0" borderId="20" xfId="0" applyNumberFormat="1" applyFont="1" applyBorder="1" applyAlignment="1">
      <alignment horizontal="left"/>
    </xf>
    <xf numFmtId="164" fontId="4" fillId="0" borderId="20" xfId="0" applyNumberFormat="1" applyFont="1" applyBorder="1" applyAlignment="1">
      <alignment horizontal="left" wrapText="1"/>
    </xf>
    <xf numFmtId="0" fontId="4" fillId="0" borderId="0" xfId="0" applyNumberFormat="1" applyFont="1" applyBorder="1" applyAlignment="1">
      <alignment horizontal="left"/>
    </xf>
    <xf numFmtId="164" fontId="4" fillId="0" borderId="0" xfId="0" applyNumberFormat="1" applyFont="1" applyBorder="1" applyAlignment="1">
      <alignment horizontal="left"/>
    </xf>
    <xf numFmtId="164" fontId="4" fillId="0" borderId="0" xfId="0" applyNumberFormat="1" applyFont="1" applyBorder="1" applyAlignment="1">
      <alignment horizontal="left" wrapText="1"/>
    </xf>
    <xf numFmtId="169" fontId="4" fillId="0" borderId="1" xfId="0" applyNumberFormat="1" applyFont="1" applyBorder="1" applyAlignment="1">
      <alignment horizontal="left"/>
    </xf>
    <xf numFmtId="1" fontId="4" fillId="0" borderId="16" xfId="0" applyNumberFormat="1" applyFont="1" applyBorder="1" applyAlignment="1">
      <alignment horizontal="left"/>
    </xf>
    <xf numFmtId="1" fontId="4" fillId="0" borderId="0" xfId="0" applyNumberFormat="1" applyFont="1" applyBorder="1" applyAlignment="1">
      <alignment horizontal="left"/>
    </xf>
    <xf numFmtId="1" fontId="4" fillId="0" borderId="20" xfId="0" applyNumberFormat="1" applyFont="1" applyBorder="1" applyAlignment="1">
      <alignment horizontal="left"/>
    </xf>
    <xf numFmtId="1" fontId="4" fillId="0" borderId="14" xfId="0" applyNumberFormat="1" applyFont="1" applyBorder="1" applyAlignment="1">
      <alignment horizontal="left"/>
    </xf>
    <xf numFmtId="1" fontId="3" fillId="0" borderId="5" xfId="0" applyNumberFormat="1" applyFont="1" applyBorder="1" applyAlignment="1">
      <alignment horizontal="left"/>
    </xf>
    <xf numFmtId="1" fontId="3" fillId="0" borderId="0" xfId="0" applyNumberFormat="1" applyFont="1" applyAlignment="1"/>
    <xf numFmtId="0" fontId="4" fillId="0" borderId="1" xfId="0" applyNumberFormat="1" applyFont="1" applyBorder="1" applyAlignment="1">
      <alignment horizontal="left" vertical="top"/>
    </xf>
    <xf numFmtId="0" fontId="4" fillId="0" borderId="3" xfId="0" applyFont="1" applyBorder="1" applyAlignment="1">
      <alignment horizontal="left" vertical="top"/>
    </xf>
    <xf numFmtId="169" fontId="3" fillId="0" borderId="1" xfId="0" applyNumberFormat="1" applyFont="1" applyBorder="1" applyAlignment="1">
      <alignment horizontal="left"/>
    </xf>
    <xf numFmtId="2" fontId="3" fillId="0" borderId="1" xfId="0" applyNumberFormat="1" applyFont="1" applyBorder="1" applyAlignment="1">
      <alignment horizontal="left"/>
    </xf>
    <xf numFmtId="166" fontId="3" fillId="0" borderId="1" xfId="0" applyNumberFormat="1" applyFont="1" applyBorder="1" applyAlignment="1">
      <alignment horizontal="left"/>
    </xf>
    <xf numFmtId="0" fontId="4" fillId="0" borderId="0" xfId="0" applyNumberFormat="1" applyFont="1" applyBorder="1" applyAlignment="1">
      <alignment horizontal="center"/>
    </xf>
    <xf numFmtId="0" fontId="3" fillId="0" borderId="16" xfId="0" applyNumberFormat="1" applyFont="1" applyBorder="1" applyAlignment="1">
      <alignment horizontal="left"/>
    </xf>
    <xf numFmtId="0" fontId="5" fillId="0" borderId="0" xfId="0" applyNumberFormat="1" applyFont="1" applyBorder="1" applyAlignment="1">
      <alignment horizontal="left"/>
    </xf>
    <xf numFmtId="0" fontId="3" fillId="0" borderId="21" xfId="0" applyFont="1" applyBorder="1" applyAlignment="1"/>
    <xf numFmtId="0" fontId="3" fillId="0" borderId="16" xfId="0" applyNumberFormat="1" applyFont="1" applyBorder="1" applyAlignment="1">
      <alignment horizontal="center"/>
    </xf>
    <xf numFmtId="0" fontId="3" fillId="0" borderId="16" xfId="0" applyNumberFormat="1" applyFont="1" applyBorder="1" applyAlignment="1"/>
    <xf numFmtId="1" fontId="3" fillId="0" borderId="16" xfId="0" applyNumberFormat="1" applyFont="1" applyBorder="1" applyAlignment="1">
      <alignment horizontal="left"/>
    </xf>
    <xf numFmtId="0" fontId="4" fillId="0" borderId="7" xfId="0" applyNumberFormat="1" applyFont="1" applyBorder="1" applyAlignment="1"/>
    <xf numFmtId="169" fontId="3" fillId="0" borderId="7" xfId="0" applyNumberFormat="1" applyFont="1" applyBorder="1" applyAlignment="1">
      <alignment horizontal="left"/>
    </xf>
    <xf numFmtId="0" fontId="4" fillId="0" borderId="0" xfId="0" applyNumberFormat="1" applyFont="1" applyBorder="1" applyAlignment="1"/>
    <xf numFmtId="169" fontId="4" fillId="0" borderId="0" xfId="0" applyNumberFormat="1" applyFont="1" applyBorder="1" applyAlignment="1">
      <alignment horizontal="left"/>
    </xf>
    <xf numFmtId="2" fontId="4" fillId="0" borderId="0" xfId="0" applyNumberFormat="1" applyFont="1" applyBorder="1" applyAlignment="1">
      <alignment horizontal="left"/>
    </xf>
    <xf numFmtId="0" fontId="3" fillId="0" borderId="0" xfId="0" applyNumberFormat="1" applyFont="1" applyBorder="1" applyAlignment="1">
      <alignment horizontal="left"/>
    </xf>
    <xf numFmtId="169" fontId="3" fillId="0" borderId="0" xfId="0" applyNumberFormat="1" applyFont="1" applyBorder="1" applyAlignment="1">
      <alignment horizontal="left"/>
    </xf>
    <xf numFmtId="0" fontId="4" fillId="0" borderId="16" xfId="0" applyNumberFormat="1" applyFont="1" applyBorder="1" applyAlignment="1">
      <alignment horizontal="center"/>
    </xf>
    <xf numFmtId="0" fontId="0" fillId="0" borderId="0" xfId="0" applyBorder="1">
      <alignment vertical="top" wrapText="1"/>
    </xf>
    <xf numFmtId="0" fontId="4" fillId="0" borderId="15" xfId="0" applyNumberFormat="1" applyFont="1" applyBorder="1" applyAlignment="1">
      <alignment horizontal="left"/>
    </xf>
    <xf numFmtId="2" fontId="3" fillId="0" borderId="3" xfId="0" applyNumberFormat="1" applyFont="1" applyBorder="1" applyAlignment="1">
      <alignment horizontal="left"/>
    </xf>
    <xf numFmtId="2" fontId="4" fillId="0" borderId="14" xfId="0" quotePrefix="1" applyNumberFormat="1" applyFont="1" applyBorder="1" applyAlignment="1">
      <alignment horizontal="left"/>
    </xf>
    <xf numFmtId="2" fontId="4" fillId="0" borderId="24" xfId="0" applyNumberFormat="1" applyFont="1" applyBorder="1" applyAlignment="1">
      <alignment horizontal="left"/>
    </xf>
    <xf numFmtId="0" fontId="3" fillId="0" borderId="21" xfId="0" applyNumberFormat="1" applyFont="1" applyBorder="1" applyAlignment="1"/>
    <xf numFmtId="0" fontId="17" fillId="0" borderId="1" xfId="0" applyNumberFormat="1" applyFont="1" applyBorder="1" applyAlignment="1">
      <alignment horizontal="left"/>
    </xf>
    <xf numFmtId="0" fontId="17" fillId="0" borderId="0" xfId="0" applyNumberFormat="1" applyFont="1" applyBorder="1" applyAlignment="1">
      <alignment horizontal="left"/>
    </xf>
    <xf numFmtId="1" fontId="17" fillId="0" borderId="0" xfId="0" applyNumberFormat="1" applyFont="1" applyBorder="1" applyAlignment="1">
      <alignment horizontal="left"/>
    </xf>
    <xf numFmtId="0" fontId="17" fillId="0" borderId="14" xfId="0" applyNumberFormat="1" applyFont="1" applyBorder="1" applyAlignment="1">
      <alignment horizontal="left"/>
    </xf>
    <xf numFmtId="164" fontId="17" fillId="0" borderId="1" xfId="0" applyNumberFormat="1" applyFont="1" applyBorder="1" applyAlignment="1">
      <alignment horizontal="left"/>
    </xf>
    <xf numFmtId="164" fontId="17" fillId="0" borderId="0" xfId="0" applyNumberFormat="1" applyFont="1" applyBorder="1" applyAlignment="1">
      <alignment horizontal="left" wrapText="1"/>
    </xf>
    <xf numFmtId="164" fontId="17" fillId="0" borderId="14" xfId="0" applyNumberFormat="1" applyFont="1" applyBorder="1" applyAlignment="1">
      <alignment horizontal="left"/>
    </xf>
    <xf numFmtId="0" fontId="18" fillId="0" borderId="0" xfId="0" applyNumberFormat="1" applyFont="1" applyBorder="1" applyAlignment="1">
      <alignment horizontal="left"/>
    </xf>
    <xf numFmtId="0" fontId="18" fillId="0" borderId="1" xfId="0" applyNumberFormat="1" applyFont="1" applyBorder="1" applyAlignment="1">
      <alignment horizontal="left"/>
    </xf>
    <xf numFmtId="1" fontId="18" fillId="0" borderId="1" xfId="0" applyNumberFormat="1" applyFont="1" applyBorder="1" applyAlignment="1">
      <alignment horizontal="left"/>
    </xf>
    <xf numFmtId="0" fontId="18" fillId="0" borderId="7" xfId="0" applyNumberFormat="1" applyFont="1" applyBorder="1" applyAlignment="1">
      <alignment horizontal="left"/>
    </xf>
    <xf numFmtId="164" fontId="18" fillId="0" borderId="0" xfId="0" applyNumberFormat="1" applyFont="1" applyBorder="1" applyAlignment="1">
      <alignment horizontal="left"/>
    </xf>
    <xf numFmtId="164" fontId="18" fillId="0" borderId="7" xfId="0" applyNumberFormat="1" applyFont="1" applyBorder="1" applyAlignment="1">
      <alignment horizontal="left"/>
    </xf>
    <xf numFmtId="164" fontId="18" fillId="0" borderId="0" xfId="0" applyNumberFormat="1" applyFont="1" applyBorder="1" applyAlignment="1">
      <alignment horizontal="left" wrapText="1"/>
    </xf>
    <xf numFmtId="2" fontId="17" fillId="0" borderId="1" xfId="0" applyNumberFormat="1" applyFont="1" applyBorder="1" applyAlignment="1">
      <alignment horizontal="left"/>
    </xf>
    <xf numFmtId="0" fontId="0" fillId="0" borderId="0" xfId="0">
      <alignment vertical="top" wrapText="1"/>
    </xf>
    <xf numFmtId="0" fontId="5" fillId="0" borderId="1" xfId="0" applyNumberFormat="1" applyFont="1" applyBorder="1" applyAlignment="1">
      <alignment horizontal="center"/>
    </xf>
    <xf numFmtId="1" fontId="3" fillId="0" borderId="1" xfId="0" applyNumberFormat="1" applyFont="1" applyBorder="1" applyAlignment="1"/>
    <xf numFmtId="0" fontId="5" fillId="0" borderId="1" xfId="0" applyNumberFormat="1" applyFont="1" applyBorder="1" applyAlignment="1">
      <alignment horizontal="left"/>
    </xf>
    <xf numFmtId="1" fontId="3" fillId="0" borderId="1" xfId="0" applyNumberFormat="1" applyFont="1" applyBorder="1" applyAlignment="1">
      <alignment horizontal="left"/>
    </xf>
    <xf numFmtId="0" fontId="5" fillId="0" borderId="22" xfId="0" applyNumberFormat="1" applyFont="1" applyBorder="1" applyAlignment="1">
      <alignment horizontal="left"/>
    </xf>
    <xf numFmtId="0" fontId="5" fillId="0" borderId="23" xfId="0" applyNumberFormat="1" applyFont="1" applyBorder="1" applyAlignment="1">
      <alignment horizontal="left"/>
    </xf>
    <xf numFmtId="0" fontId="5" fillId="0" borderId="21" xfId="0" applyNumberFormat="1" applyFont="1" applyBorder="1" applyAlignment="1">
      <alignment horizontal="left"/>
    </xf>
    <xf numFmtId="1" fontId="3" fillId="0" borderId="1" xfId="0" applyNumberFormat="1" applyFont="1" applyBorder="1" applyAlignment="1">
      <alignment horizontal="center"/>
    </xf>
    <xf numFmtId="1" fontId="5" fillId="0" borderId="1" xfId="0" applyNumberFormat="1" applyFont="1" applyBorder="1" applyAlignment="1">
      <alignment horizontal="left"/>
    </xf>
    <xf numFmtId="0" fontId="6" fillId="0" borderId="1" xfId="0" applyNumberFormat="1" applyFont="1" applyBorder="1" applyAlignment="1">
      <alignment horizontal="left"/>
    </xf>
    <xf numFmtId="164" fontId="6" fillId="0" borderId="1" xfId="0" applyNumberFormat="1" applyFont="1" applyBorder="1" applyAlignment="1">
      <alignment horizontal="left"/>
    </xf>
    <xf numFmtId="1" fontId="5" fillId="0" borderId="1" xfId="0" applyNumberFormat="1" applyFont="1" applyBorder="1" applyAlignment="1">
      <alignment horizontal="center"/>
    </xf>
  </cellXfs>
  <cellStyles count="10">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Normal" xfId="0" builtinId="0"/>
  </cellStyles>
  <dxfs count="0"/>
  <tableStyles count="0" defaultPivotStyle="PivotStyleMedium7"/>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AAAAAA"/>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40"/>
  <sheetViews>
    <sheetView showGridLines="0" workbookViewId="0"/>
  </sheetViews>
  <sheetFormatPr baseColWidth="10" defaultColWidth="10" defaultRowHeight="13" customHeight="1" x14ac:dyDescent="0.2"/>
  <cols>
    <col min="1" max="1" width="2" customWidth="1"/>
    <col min="2" max="4" width="28" customWidth="1"/>
  </cols>
  <sheetData>
    <row r="3" spans="2:4" ht="50" customHeight="1" x14ac:dyDescent="0.2">
      <c r="B3" s="208" t="s">
        <v>0</v>
      </c>
      <c r="C3" s="208"/>
      <c r="D3" s="208"/>
    </row>
    <row r="7" spans="2:4" ht="18" x14ac:dyDescent="0.2">
      <c r="B7" s="1" t="s">
        <v>1</v>
      </c>
      <c r="C7" s="1" t="s">
        <v>2</v>
      </c>
      <c r="D7" s="1" t="s">
        <v>3</v>
      </c>
    </row>
    <row r="9" spans="2:4" ht="16" x14ac:dyDescent="0.2">
      <c r="B9" s="2" t="s">
        <v>4</v>
      </c>
      <c r="C9" s="2"/>
      <c r="D9" s="2"/>
    </row>
    <row r="10" spans="2:4" ht="16" x14ac:dyDescent="0.2">
      <c r="B10" s="3"/>
      <c r="C10" s="3" t="s">
        <v>5</v>
      </c>
      <c r="D10" s="4" t="s">
        <v>4</v>
      </c>
    </row>
    <row r="11" spans="2:4" ht="16" x14ac:dyDescent="0.2">
      <c r="B11" s="2" t="s">
        <v>58</v>
      </c>
      <c r="C11" s="2"/>
      <c r="D11" s="2"/>
    </row>
    <row r="12" spans="2:4" ht="16" x14ac:dyDescent="0.2">
      <c r="B12" s="3"/>
      <c r="C12" s="3" t="s">
        <v>5</v>
      </c>
      <c r="D12" s="4" t="s">
        <v>58</v>
      </c>
    </row>
    <row r="13" spans="2:4" ht="16" x14ac:dyDescent="0.2">
      <c r="B13" s="2" t="s">
        <v>61</v>
      </c>
      <c r="C13" s="2"/>
      <c r="D13" s="2"/>
    </row>
    <row r="14" spans="2:4" ht="16" x14ac:dyDescent="0.2">
      <c r="B14" s="3"/>
      <c r="C14" s="3" t="s">
        <v>5</v>
      </c>
      <c r="D14" s="4" t="s">
        <v>61</v>
      </c>
    </row>
    <row r="15" spans="2:4" ht="16" x14ac:dyDescent="0.2">
      <c r="B15" s="2" t="s">
        <v>63</v>
      </c>
      <c r="C15" s="2"/>
      <c r="D15" s="2"/>
    </row>
    <row r="16" spans="2:4" ht="16" x14ac:dyDescent="0.2">
      <c r="B16" s="3"/>
      <c r="C16" s="3" t="s">
        <v>5</v>
      </c>
      <c r="D16" s="4" t="s">
        <v>63</v>
      </c>
    </row>
    <row r="17" spans="2:4" ht="16" x14ac:dyDescent="0.2">
      <c r="B17" s="2" t="s">
        <v>82</v>
      </c>
      <c r="C17" s="2"/>
      <c r="D17" s="2"/>
    </row>
    <row r="18" spans="2:4" ht="16" x14ac:dyDescent="0.2">
      <c r="B18" s="3"/>
      <c r="C18" s="3" t="s">
        <v>5</v>
      </c>
      <c r="D18" s="4" t="s">
        <v>82</v>
      </c>
    </row>
    <row r="19" spans="2:4" ht="16" x14ac:dyDescent="0.2">
      <c r="B19" s="2" t="s">
        <v>87</v>
      </c>
      <c r="C19" s="2"/>
      <c r="D19" s="2"/>
    </row>
    <row r="20" spans="2:4" ht="16" x14ac:dyDescent="0.2">
      <c r="B20" s="3"/>
      <c r="C20" s="3" t="s">
        <v>5</v>
      </c>
      <c r="D20" s="4" t="s">
        <v>87</v>
      </c>
    </row>
    <row r="21" spans="2:4" ht="16" x14ac:dyDescent="0.2">
      <c r="B21" s="2" t="s">
        <v>112</v>
      </c>
      <c r="C21" s="2"/>
      <c r="D21" s="2"/>
    </row>
    <row r="22" spans="2:4" ht="16" x14ac:dyDescent="0.2">
      <c r="B22" s="3"/>
      <c r="C22" s="3" t="s">
        <v>5</v>
      </c>
      <c r="D22" s="4" t="s">
        <v>112</v>
      </c>
    </row>
    <row r="23" spans="2:4" ht="16" x14ac:dyDescent="0.2">
      <c r="B23" s="2" t="s">
        <v>116</v>
      </c>
      <c r="C23" s="2"/>
      <c r="D23" s="2"/>
    </row>
    <row r="24" spans="2:4" ht="16" x14ac:dyDescent="0.2">
      <c r="B24" s="3"/>
      <c r="C24" s="3" t="s">
        <v>5</v>
      </c>
      <c r="D24" s="4" t="s">
        <v>116</v>
      </c>
    </row>
    <row r="25" spans="2:4" ht="16" x14ac:dyDescent="0.2">
      <c r="B25" s="2" t="s">
        <v>119</v>
      </c>
      <c r="C25" s="2"/>
      <c r="D25" s="2"/>
    </row>
    <row r="26" spans="2:4" ht="16" x14ac:dyDescent="0.2">
      <c r="B26" s="3"/>
      <c r="C26" s="3" t="s">
        <v>5</v>
      </c>
      <c r="D26" s="4" t="s">
        <v>119</v>
      </c>
    </row>
    <row r="27" spans="2:4" ht="16" x14ac:dyDescent="0.2">
      <c r="B27" s="2" t="s">
        <v>124</v>
      </c>
      <c r="C27" s="2"/>
      <c r="D27" s="2"/>
    </row>
    <row r="28" spans="2:4" ht="16" x14ac:dyDescent="0.2">
      <c r="B28" s="3"/>
      <c r="C28" s="3" t="s">
        <v>5</v>
      </c>
      <c r="D28" s="4" t="s">
        <v>124</v>
      </c>
    </row>
    <row r="29" spans="2:4" ht="16" x14ac:dyDescent="0.2">
      <c r="B29" s="2" t="s">
        <v>133</v>
      </c>
      <c r="C29" s="2"/>
      <c r="D29" s="2"/>
    </row>
    <row r="30" spans="2:4" ht="16" x14ac:dyDescent="0.2">
      <c r="B30" s="3"/>
      <c r="C30" s="3" t="s">
        <v>5</v>
      </c>
      <c r="D30" s="4" t="s">
        <v>133</v>
      </c>
    </row>
    <row r="31" spans="2:4" ht="16" x14ac:dyDescent="0.2">
      <c r="B31" s="2" t="s">
        <v>137</v>
      </c>
      <c r="C31" s="2"/>
      <c r="D31" s="2"/>
    </row>
    <row r="32" spans="2:4" ht="16" x14ac:dyDescent="0.2">
      <c r="B32" s="3"/>
      <c r="C32" s="3" t="s">
        <v>5</v>
      </c>
      <c r="D32" s="4" t="s">
        <v>137</v>
      </c>
    </row>
    <row r="33" spans="2:4" ht="16" x14ac:dyDescent="0.2">
      <c r="B33" s="2" t="s">
        <v>140</v>
      </c>
      <c r="C33" s="2"/>
      <c r="D33" s="2"/>
    </row>
    <row r="34" spans="2:4" ht="16" x14ac:dyDescent="0.2">
      <c r="B34" s="3"/>
      <c r="C34" s="3" t="s">
        <v>5</v>
      </c>
      <c r="D34" s="4" t="s">
        <v>140</v>
      </c>
    </row>
    <row r="35" spans="2:4" ht="16" x14ac:dyDescent="0.2">
      <c r="B35" s="2" t="s">
        <v>229</v>
      </c>
      <c r="C35" s="2"/>
      <c r="D35" s="2"/>
    </row>
    <row r="36" spans="2:4" ht="16" x14ac:dyDescent="0.2">
      <c r="B36" s="3"/>
      <c r="C36" s="3" t="s">
        <v>5</v>
      </c>
      <c r="D36" s="4" t="s">
        <v>229</v>
      </c>
    </row>
    <row r="37" spans="2:4" ht="16" x14ac:dyDescent="0.2">
      <c r="B37" s="2" t="s">
        <v>233</v>
      </c>
      <c r="C37" s="2"/>
      <c r="D37" s="2"/>
    </row>
    <row r="38" spans="2:4" ht="16" x14ac:dyDescent="0.2">
      <c r="B38" s="3"/>
      <c r="C38" s="3" t="s">
        <v>5</v>
      </c>
      <c r="D38" s="4" t="s">
        <v>233</v>
      </c>
    </row>
    <row r="39" spans="2:4" ht="16" x14ac:dyDescent="0.2">
      <c r="B39" s="2" t="s">
        <v>251</v>
      </c>
      <c r="C39" s="2"/>
      <c r="D39" s="2"/>
    </row>
    <row r="40" spans="2:4" ht="16" x14ac:dyDescent="0.2">
      <c r="B40" s="3"/>
      <c r="C40" s="3" t="s">
        <v>5</v>
      </c>
      <c r="D40" s="4" t="s">
        <v>251</v>
      </c>
    </row>
  </sheetData>
  <mergeCells count="1">
    <mergeCell ref="B3:D3"/>
  </mergeCells>
  <hyperlinks>
    <hyperlink ref="D10" location="'Fiedler2014'!R1C1" display="Fiedler2014" xr:uid="{00000000-0004-0000-0000-000000000000}"/>
    <hyperlink ref="D12" location="'Hahnemann'!R1C1" display="Hahnemann" xr:uid="{00000000-0004-0000-0000-000001000000}"/>
    <hyperlink ref="D14" location="'Hanney'!R1C1" display="Hanney" xr:uid="{00000000-0004-0000-0000-000002000000}"/>
    <hyperlink ref="D16" location="'Miller-2017'!R1C1" display="Miller-2017" xr:uid="{00000000-0004-0000-0000-000003000000}"/>
    <hyperlink ref="D18" location="'Catchers'!R1C1" display="Catchers" xr:uid="{00000000-0004-0000-0000-000004000000}"/>
    <hyperlink ref="D20" location="'Sizemore 2015'!R1C1" display="Sizemore 2015" xr:uid="{00000000-0004-0000-0000-000005000000}"/>
    <hyperlink ref="D22" location="'HeffnerOhnoLevitt'!R1C1" display="HeffnerOhnoLevitt" xr:uid="{00000000-0004-0000-0000-000006000000}"/>
    <hyperlink ref="D24" location="'TieferScott'!R1C1" display="TieferScott" xr:uid="{00000000-0004-0000-0000-000007000000}"/>
    <hyperlink ref="D26" location="'Yelverton2012'!R1C1" display="Yelverton2012" xr:uid="{00000000-0004-0000-0000-000008000000}"/>
    <hyperlink ref="D28" location="'Polling2011'!R1C1" display="Polling2011" xr:uid="{00000000-0004-0000-0000-000009000000}"/>
    <hyperlink ref="D30" location="'SmithChrabot'!R1C1" display="SmithChrabot" xr:uid="{00000000-0004-0000-0000-00000A000000}"/>
    <hyperlink ref="D32" location="'JohnsonSheller'!R1C1" display="JohnsonSheller" xr:uid="{00000000-0004-0000-0000-00000B000000}"/>
    <hyperlink ref="D34" location="'Team Totals'!R1C1" display="Team Totals" xr:uid="{00000000-0004-0000-0000-00000C000000}"/>
    <hyperlink ref="D36" location="'WilliamsEgelin'!R1C1" display="WilliamsEgelin" xr:uid="{00000000-0004-0000-0000-00000D000000}"/>
    <hyperlink ref="D38" location="'Hatcher2010'!R1C1" display="Hatcher2010" xr:uid="{00000000-0004-0000-0000-00000E000000}"/>
    <hyperlink ref="D40" location="'DeegenWarford'!R1C1" display="DeegenWarford" xr:uid="{00000000-0004-0000-0000-00000F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X35"/>
  <sheetViews>
    <sheetView showGridLines="0" workbookViewId="0"/>
  </sheetViews>
  <sheetFormatPr baseColWidth="10" defaultColWidth="8.125" defaultRowHeight="13" customHeight="1" x14ac:dyDescent="0.2"/>
  <cols>
    <col min="1" max="1" width="14.25" style="5" customWidth="1"/>
    <col min="2" max="2" width="2.625" style="5" customWidth="1"/>
    <col min="3" max="4" width="2.25" style="5" customWidth="1"/>
    <col min="5" max="5" width="3.5" style="5" customWidth="1"/>
    <col min="6" max="6" width="4.125" style="5" customWidth="1"/>
    <col min="7" max="7" width="2" style="5" customWidth="1"/>
    <col min="8" max="10" width="2.25" style="5" customWidth="1"/>
    <col min="11" max="11" width="2.75" style="5" customWidth="1"/>
    <col min="12" max="12" width="3" style="5" customWidth="1"/>
    <col min="13" max="13" width="2.375" style="5" customWidth="1"/>
    <col min="14" max="14" width="4.625" style="5" customWidth="1"/>
    <col min="15" max="15" width="3.625" style="5" customWidth="1"/>
    <col min="16" max="16" width="5.375" style="5" customWidth="1"/>
    <col min="17" max="17" width="4.625" style="5" customWidth="1"/>
    <col min="18" max="19" width="2" style="5" customWidth="1"/>
    <col min="20" max="20" width="1.5" style="5" customWidth="1"/>
    <col min="21" max="22" width="2.25" style="5" customWidth="1"/>
    <col min="23" max="23" width="4.125" style="5" customWidth="1"/>
    <col min="24" max="24" width="3.625" style="5" customWidth="1"/>
    <col min="25" max="256" width="8.125" customWidth="1"/>
  </cols>
  <sheetData>
    <row r="1" spans="1:24" ht="21" customHeight="1" x14ac:dyDescent="0.2">
      <c r="A1" s="10" t="s">
        <v>113</v>
      </c>
      <c r="B1" s="78"/>
      <c r="C1" s="78"/>
      <c r="D1" s="78"/>
      <c r="E1" s="78"/>
      <c r="F1" s="78"/>
      <c r="G1" s="78"/>
      <c r="H1" s="78"/>
      <c r="I1" s="78"/>
      <c r="J1" s="78"/>
      <c r="K1" s="78"/>
      <c r="L1" s="78"/>
      <c r="M1" s="78"/>
      <c r="N1" s="78"/>
      <c r="O1" s="78"/>
      <c r="P1" s="78"/>
      <c r="Q1" s="78"/>
      <c r="R1" s="78"/>
      <c r="S1" s="23"/>
      <c r="T1" s="78"/>
      <c r="U1" s="23"/>
      <c r="V1" s="23"/>
      <c r="W1" s="53"/>
      <c r="X1" s="53"/>
    </row>
    <row r="2" spans="1:24" ht="18.25" customHeight="1" x14ac:dyDescent="0.2">
      <c r="A2" s="53"/>
      <c r="B2" s="53"/>
      <c r="C2" s="53"/>
      <c r="D2" s="53"/>
      <c r="E2" s="53"/>
      <c r="F2" s="53"/>
      <c r="G2" s="53"/>
      <c r="H2" s="53"/>
      <c r="I2" s="53"/>
      <c r="J2" s="53"/>
      <c r="K2" s="53"/>
      <c r="L2" s="53"/>
      <c r="M2" s="53"/>
      <c r="N2" s="53"/>
      <c r="O2" s="53"/>
      <c r="P2" s="53"/>
      <c r="Q2" s="53"/>
      <c r="R2" s="53"/>
      <c r="S2" s="53"/>
      <c r="T2" s="53"/>
      <c r="U2" s="23"/>
      <c r="V2" s="23"/>
      <c r="W2" s="53"/>
      <c r="X2" s="53"/>
    </row>
    <row r="3" spans="1:24" ht="28.25" customHeight="1" x14ac:dyDescent="0.2">
      <c r="A3" s="14" t="s">
        <v>7</v>
      </c>
      <c r="B3" s="14" t="s">
        <v>8</v>
      </c>
      <c r="C3" s="14" t="s">
        <v>9</v>
      </c>
      <c r="D3" s="14" t="s">
        <v>10</v>
      </c>
      <c r="E3" s="14" t="s">
        <v>11</v>
      </c>
      <c r="F3" s="14" t="s">
        <v>12</v>
      </c>
      <c r="G3" s="14" t="s">
        <v>13</v>
      </c>
      <c r="H3" s="14" t="s">
        <v>14</v>
      </c>
      <c r="I3" s="14" t="s">
        <v>15</v>
      </c>
      <c r="J3" s="14" t="s">
        <v>16</v>
      </c>
      <c r="K3" s="14" t="s">
        <v>17</v>
      </c>
      <c r="L3" s="14" t="s">
        <v>18</v>
      </c>
      <c r="M3" s="14" t="s">
        <v>19</v>
      </c>
      <c r="N3" s="14" t="s">
        <v>20</v>
      </c>
      <c r="O3" s="14" t="s">
        <v>21</v>
      </c>
      <c r="P3" s="15" t="s">
        <v>22</v>
      </c>
      <c r="Q3" s="14" t="s">
        <v>23</v>
      </c>
      <c r="R3" s="14" t="s">
        <v>24</v>
      </c>
      <c r="S3" s="14" t="s">
        <v>25</v>
      </c>
      <c r="T3" s="14" t="s">
        <v>26</v>
      </c>
      <c r="U3" s="14" t="s">
        <v>27</v>
      </c>
      <c r="V3" s="14" t="s">
        <v>28</v>
      </c>
      <c r="W3" s="15" t="s">
        <v>29</v>
      </c>
      <c r="X3" s="53"/>
    </row>
    <row r="4" spans="1:24" ht="18.25" customHeight="1" x14ac:dyDescent="0.2">
      <c r="A4" s="18" t="s">
        <v>54</v>
      </c>
      <c r="B4" s="18">
        <v>1</v>
      </c>
      <c r="C4" s="19"/>
      <c r="D4" s="19"/>
      <c r="E4" s="19"/>
      <c r="F4" s="19"/>
      <c r="G4" s="19"/>
      <c r="H4" s="19"/>
      <c r="I4" s="19"/>
      <c r="J4" s="19"/>
      <c r="K4" s="19"/>
      <c r="L4" s="19"/>
      <c r="M4" s="19"/>
      <c r="N4" s="19"/>
      <c r="O4" s="20"/>
      <c r="P4" s="20"/>
      <c r="Q4" s="20"/>
      <c r="R4" s="19"/>
      <c r="S4" s="55"/>
      <c r="T4" s="18">
        <v>1</v>
      </c>
      <c r="U4" s="18">
        <v>2</v>
      </c>
      <c r="V4" s="19"/>
      <c r="W4" s="19"/>
      <c r="X4" s="53"/>
    </row>
    <row r="5" spans="1:24" ht="18.25" customHeight="1" x14ac:dyDescent="0.2">
      <c r="A5" s="14">
        <v>2013</v>
      </c>
      <c r="B5" s="28"/>
      <c r="C5" s="28"/>
      <c r="D5" s="28"/>
      <c r="E5" s="28"/>
      <c r="F5" s="28"/>
      <c r="G5" s="28"/>
      <c r="H5" s="28"/>
      <c r="I5" s="28"/>
      <c r="J5" s="28"/>
      <c r="K5" s="28"/>
      <c r="L5" s="28"/>
      <c r="M5" s="28"/>
      <c r="N5" s="28"/>
      <c r="O5" s="29"/>
      <c r="P5" s="29"/>
      <c r="Q5" s="29"/>
      <c r="R5" s="28"/>
      <c r="S5" s="28"/>
      <c r="T5" s="28"/>
      <c r="U5" s="14">
        <v>3</v>
      </c>
      <c r="V5" s="28"/>
      <c r="W5" s="28"/>
      <c r="X5" s="53"/>
    </row>
    <row r="6" spans="1:24" ht="18.25" customHeight="1" x14ac:dyDescent="0.2">
      <c r="A6" s="18" t="s">
        <v>31</v>
      </c>
      <c r="B6" s="19">
        <f t="shared" ref="B6:N6" si="0">SUM(B4:B5)</f>
        <v>1</v>
      </c>
      <c r="C6" s="19">
        <f t="shared" si="0"/>
        <v>0</v>
      </c>
      <c r="D6" s="19">
        <f t="shared" si="0"/>
        <v>0</v>
      </c>
      <c r="E6" s="19">
        <f t="shared" si="0"/>
        <v>0</v>
      </c>
      <c r="F6" s="19">
        <f t="shared" si="0"/>
        <v>0</v>
      </c>
      <c r="G6" s="19">
        <f t="shared" si="0"/>
        <v>0</v>
      </c>
      <c r="H6" s="19">
        <f t="shared" si="0"/>
        <v>0</v>
      </c>
      <c r="I6" s="19">
        <f t="shared" si="0"/>
        <v>0</v>
      </c>
      <c r="J6" s="19">
        <f t="shared" si="0"/>
        <v>0</v>
      </c>
      <c r="K6" s="19">
        <f t="shared" si="0"/>
        <v>0</v>
      </c>
      <c r="L6" s="19">
        <f t="shared" si="0"/>
        <v>0</v>
      </c>
      <c r="M6" s="19">
        <f t="shared" si="0"/>
        <v>0</v>
      </c>
      <c r="N6" s="19">
        <f t="shared" si="0"/>
        <v>0</v>
      </c>
      <c r="O6" s="20">
        <f>(D6+J6+K6)/(B6+J6+K6)</f>
        <v>0</v>
      </c>
      <c r="P6" s="20">
        <f>($D6+$E6+($F6*2)+(G6*3))/$B6</f>
        <v>0</v>
      </c>
      <c r="Q6" s="20">
        <f>D6/B6</f>
        <v>0</v>
      </c>
      <c r="R6" s="19">
        <f>SUM(R4:R5)</f>
        <v>0</v>
      </c>
      <c r="S6" s="55"/>
      <c r="T6" s="19">
        <f>SUM(T4:T5)</f>
        <v>1</v>
      </c>
      <c r="U6" s="18">
        <f>SUM(U4:U5)</f>
        <v>5</v>
      </c>
      <c r="V6" s="19">
        <f>SUM(V4:V5)</f>
        <v>0</v>
      </c>
      <c r="W6" s="20">
        <f>(U6+V6)/(T6+U6+V6)</f>
        <v>0.83333333333333337</v>
      </c>
      <c r="X6" s="53"/>
    </row>
    <row r="7" spans="1:24" ht="18.25" customHeight="1" x14ac:dyDescent="0.2">
      <c r="A7" s="23"/>
      <c r="B7" s="23"/>
      <c r="C7" s="23"/>
      <c r="D7" s="23"/>
      <c r="E7" s="23"/>
      <c r="F7" s="23"/>
      <c r="G7" s="23"/>
      <c r="H7" s="23"/>
      <c r="I7" s="23"/>
      <c r="J7" s="23"/>
      <c r="K7" s="23"/>
      <c r="L7" s="23"/>
      <c r="M7" s="23"/>
      <c r="N7" s="23"/>
      <c r="O7" s="23"/>
      <c r="P7" s="23"/>
      <c r="Q7" s="23"/>
      <c r="R7" s="23"/>
      <c r="S7" s="53"/>
      <c r="T7" s="23"/>
      <c r="U7" s="23"/>
      <c r="V7" s="23"/>
      <c r="W7" s="53"/>
      <c r="X7" s="53"/>
    </row>
    <row r="8" spans="1:24" ht="18.25" customHeight="1" x14ac:dyDescent="0.2">
      <c r="A8" s="23"/>
      <c r="B8" s="23"/>
      <c r="C8" s="23"/>
      <c r="D8" s="23"/>
      <c r="E8" s="23"/>
      <c r="F8" s="23"/>
      <c r="G8" s="23"/>
      <c r="H8" s="23"/>
      <c r="I8" s="23"/>
      <c r="J8" s="23"/>
      <c r="K8" s="23"/>
      <c r="L8" s="23"/>
      <c r="M8" s="23"/>
      <c r="N8" s="23"/>
      <c r="O8" s="23"/>
      <c r="P8" s="23"/>
      <c r="Q8" s="23"/>
      <c r="R8" s="23"/>
      <c r="S8" s="53"/>
      <c r="T8" s="23"/>
      <c r="U8" s="23"/>
      <c r="V8" s="23"/>
      <c r="W8" s="53"/>
      <c r="X8" s="53"/>
    </row>
    <row r="9" spans="1:24" ht="18.25" customHeight="1" x14ac:dyDescent="0.2">
      <c r="A9" s="22" t="s">
        <v>32</v>
      </c>
      <c r="B9" s="23"/>
      <c r="C9" s="23"/>
      <c r="D9" s="23"/>
      <c r="E9" s="23"/>
      <c r="F9" s="23"/>
      <c r="G9" s="23"/>
      <c r="H9" s="23"/>
      <c r="I9" s="23"/>
      <c r="J9" s="23"/>
      <c r="K9" s="23"/>
      <c r="L9" s="23"/>
      <c r="M9" s="23"/>
      <c r="N9" s="23"/>
      <c r="O9" s="23"/>
      <c r="P9" s="23"/>
      <c r="Q9" s="23"/>
      <c r="R9" s="23"/>
      <c r="S9" s="53"/>
      <c r="T9" s="23"/>
      <c r="U9" s="23"/>
      <c r="V9" s="23"/>
      <c r="W9" s="53"/>
      <c r="X9" s="53"/>
    </row>
    <row r="10" spans="1:24" ht="18.25" customHeight="1" x14ac:dyDescent="0.2">
      <c r="A10" s="14" t="s">
        <v>7</v>
      </c>
      <c r="B10" s="16" t="s">
        <v>33</v>
      </c>
      <c r="C10" s="14" t="s">
        <v>34</v>
      </c>
      <c r="D10" s="14" t="s">
        <v>35</v>
      </c>
      <c r="E10" s="14" t="s">
        <v>36</v>
      </c>
      <c r="F10" s="14" t="s">
        <v>37</v>
      </c>
      <c r="G10" s="14" t="s">
        <v>9</v>
      </c>
      <c r="H10" s="14" t="s">
        <v>10</v>
      </c>
      <c r="I10" s="14" t="s">
        <v>15</v>
      </c>
      <c r="J10" s="14" t="s">
        <v>16</v>
      </c>
      <c r="K10" s="14" t="s">
        <v>17</v>
      </c>
      <c r="L10" s="14" t="s">
        <v>45</v>
      </c>
      <c r="M10" s="16" t="s">
        <v>38</v>
      </c>
      <c r="N10" s="14" t="s">
        <v>39</v>
      </c>
      <c r="O10" s="14" t="s">
        <v>40</v>
      </c>
      <c r="P10" s="14" t="s">
        <v>8</v>
      </c>
      <c r="Q10" s="14" t="s">
        <v>41</v>
      </c>
      <c r="R10" s="14" t="s">
        <v>42</v>
      </c>
      <c r="S10" s="23"/>
      <c r="T10" s="23"/>
      <c r="U10" s="23"/>
      <c r="V10" s="23"/>
      <c r="W10" s="53"/>
      <c r="X10" s="53"/>
    </row>
    <row r="11" spans="1:24" ht="18.25" customHeight="1" x14ac:dyDescent="0.2">
      <c r="A11" s="18">
        <v>2013</v>
      </c>
      <c r="B11" s="18">
        <v>11</v>
      </c>
      <c r="C11" s="18">
        <v>1</v>
      </c>
      <c r="D11" s="18">
        <v>2</v>
      </c>
      <c r="E11" s="35"/>
      <c r="F11" s="35">
        <v>25.67</v>
      </c>
      <c r="G11" s="18">
        <v>11</v>
      </c>
      <c r="H11" s="18">
        <v>18</v>
      </c>
      <c r="I11" s="18">
        <v>33</v>
      </c>
      <c r="J11" s="18">
        <v>15</v>
      </c>
      <c r="K11" s="18">
        <v>1</v>
      </c>
      <c r="L11" s="19">
        <v>3</v>
      </c>
      <c r="M11" s="18">
        <v>6</v>
      </c>
      <c r="N11" s="36">
        <f>(M11*7)/F11</f>
        <v>1.6361511492014023</v>
      </c>
      <c r="O11" s="36">
        <f>SUM(H11+J11+K11)/F11</f>
        <v>1.324503311258278</v>
      </c>
      <c r="P11" s="19"/>
      <c r="Q11" s="19"/>
      <c r="R11" s="19"/>
      <c r="S11" s="53"/>
      <c r="T11" s="23"/>
      <c r="U11" s="23"/>
      <c r="V11" s="23"/>
      <c r="W11" s="53"/>
      <c r="X11" s="53"/>
    </row>
    <row r="12" spans="1:24" ht="18.25" customHeight="1" x14ac:dyDescent="0.2">
      <c r="A12" s="22">
        <v>2014</v>
      </c>
      <c r="B12" s="22">
        <v>9</v>
      </c>
      <c r="C12" s="22">
        <v>2</v>
      </c>
      <c r="D12" s="22">
        <v>1</v>
      </c>
      <c r="E12" s="41"/>
      <c r="F12" s="22">
        <v>18.329999999999998</v>
      </c>
      <c r="G12" s="22">
        <v>11</v>
      </c>
      <c r="H12" s="22">
        <v>16</v>
      </c>
      <c r="I12" s="22">
        <v>17</v>
      </c>
      <c r="J12" s="22">
        <v>17</v>
      </c>
      <c r="K12" s="22">
        <v>1</v>
      </c>
      <c r="L12" s="23"/>
      <c r="M12" s="22">
        <v>7</v>
      </c>
      <c r="N12" s="42">
        <f>(M12*7)/F12</f>
        <v>2.673213311511184</v>
      </c>
      <c r="O12" s="42">
        <f>SUM(H12+J12+K12)/F12</f>
        <v>1.8548827059465358</v>
      </c>
      <c r="P12" s="23"/>
      <c r="Q12" s="23"/>
      <c r="R12" s="23"/>
      <c r="S12" s="53"/>
      <c r="T12" s="53"/>
      <c r="U12" s="53"/>
      <c r="V12" s="53"/>
      <c r="W12" s="53"/>
      <c r="X12" s="53"/>
    </row>
    <row r="13" spans="1:24" ht="12" customHeight="1" x14ac:dyDescent="0.2">
      <c r="A13" s="28"/>
      <c r="B13" s="28"/>
      <c r="C13" s="28"/>
      <c r="D13" s="28"/>
      <c r="E13" s="38"/>
      <c r="F13" s="28"/>
      <c r="G13" s="28"/>
      <c r="H13" s="28"/>
      <c r="I13" s="28"/>
      <c r="J13" s="28"/>
      <c r="K13" s="28"/>
      <c r="L13" s="39"/>
      <c r="M13" s="28"/>
      <c r="N13" s="28"/>
      <c r="O13" s="28"/>
      <c r="P13" s="28"/>
      <c r="Q13" s="28"/>
      <c r="R13" s="28"/>
      <c r="S13" s="23"/>
      <c r="T13" s="53"/>
      <c r="U13" s="53"/>
      <c r="V13" s="53"/>
      <c r="W13" s="53"/>
      <c r="X13" s="53"/>
    </row>
    <row r="14" spans="1:24" ht="19" customHeight="1" x14ac:dyDescent="0.2">
      <c r="A14" s="18" t="s">
        <v>31</v>
      </c>
      <c r="B14" s="19">
        <f t="shared" ref="B14:M14" si="1">SUM(B11:B13)</f>
        <v>20</v>
      </c>
      <c r="C14" s="19">
        <f t="shared" si="1"/>
        <v>3</v>
      </c>
      <c r="D14" s="19">
        <f t="shared" si="1"/>
        <v>3</v>
      </c>
      <c r="E14" s="36">
        <f t="shared" si="1"/>
        <v>0</v>
      </c>
      <c r="F14" s="35">
        <f t="shared" si="1"/>
        <v>44</v>
      </c>
      <c r="G14" s="19">
        <f t="shared" si="1"/>
        <v>22</v>
      </c>
      <c r="H14" s="19">
        <f t="shared" si="1"/>
        <v>34</v>
      </c>
      <c r="I14" s="19">
        <f t="shared" si="1"/>
        <v>50</v>
      </c>
      <c r="J14" s="19">
        <f t="shared" si="1"/>
        <v>32</v>
      </c>
      <c r="K14" s="19">
        <f t="shared" si="1"/>
        <v>2</v>
      </c>
      <c r="L14" s="19">
        <f t="shared" si="1"/>
        <v>3</v>
      </c>
      <c r="M14" s="19">
        <f t="shared" si="1"/>
        <v>13</v>
      </c>
      <c r="N14" s="36">
        <f>(M14*7)/F14</f>
        <v>2.0681818181818183</v>
      </c>
      <c r="O14" s="36">
        <f>SUM(H14+J14+K14)/F14</f>
        <v>1.5454545454545454</v>
      </c>
      <c r="P14" s="54">
        <f>SUM(P11:P13)</f>
        <v>0</v>
      </c>
      <c r="Q14" s="55"/>
      <c r="R14" s="55"/>
      <c r="S14" s="53"/>
      <c r="T14" s="53"/>
      <c r="U14" s="53"/>
      <c r="V14" s="53"/>
      <c r="W14" s="53"/>
      <c r="X14" s="53"/>
    </row>
    <row r="15" spans="1:24" ht="12" customHeight="1" x14ac:dyDescent="0.2">
      <c r="A15" s="53"/>
      <c r="B15" s="53"/>
      <c r="C15" s="53"/>
      <c r="D15" s="53"/>
      <c r="E15" s="53"/>
      <c r="F15" s="53"/>
      <c r="G15" s="53"/>
      <c r="H15" s="53"/>
      <c r="I15" s="53"/>
      <c r="J15" s="53"/>
      <c r="K15" s="53"/>
      <c r="L15" s="53"/>
      <c r="M15" s="53"/>
      <c r="N15" s="53"/>
      <c r="O15" s="53"/>
      <c r="P15" s="53"/>
      <c r="Q15" s="53"/>
      <c r="R15" s="53"/>
      <c r="S15" s="53"/>
      <c r="T15" s="53"/>
      <c r="U15" s="53"/>
      <c r="V15" s="53"/>
      <c r="W15" s="53"/>
      <c r="X15" s="53"/>
    </row>
    <row r="16" spans="1:24" ht="18.25" customHeight="1" x14ac:dyDescent="0.2">
      <c r="A16" s="53"/>
      <c r="B16" s="53"/>
      <c r="C16" s="53"/>
      <c r="D16" s="53"/>
      <c r="E16" s="53"/>
      <c r="F16" s="53"/>
      <c r="G16" s="53"/>
      <c r="H16" s="53"/>
      <c r="I16" s="53"/>
      <c r="J16" s="53"/>
      <c r="K16" s="53"/>
      <c r="L16" s="53"/>
      <c r="M16" s="53"/>
      <c r="N16" s="53"/>
      <c r="O16" s="53"/>
      <c r="P16" s="53"/>
      <c r="Q16" s="53"/>
      <c r="R16" s="53"/>
      <c r="S16" s="53"/>
      <c r="T16" s="53"/>
      <c r="U16" s="53"/>
      <c r="V16" s="53"/>
      <c r="W16" s="53"/>
      <c r="X16" s="53"/>
    </row>
    <row r="17" spans="1:24" ht="21" customHeight="1" x14ac:dyDescent="0.2">
      <c r="A17" s="10" t="s">
        <v>114</v>
      </c>
      <c r="B17" s="78"/>
      <c r="C17" s="78"/>
      <c r="D17" s="78"/>
      <c r="E17" s="78"/>
      <c r="F17" s="78"/>
      <c r="G17" s="78"/>
      <c r="H17" s="78"/>
      <c r="I17" s="78"/>
      <c r="J17" s="78"/>
      <c r="K17" s="78"/>
      <c r="L17" s="78"/>
      <c r="M17" s="78"/>
      <c r="N17" s="78"/>
      <c r="O17" s="78"/>
      <c r="P17" s="78"/>
      <c r="Q17" s="78"/>
      <c r="R17" s="78"/>
      <c r="S17" s="23"/>
      <c r="T17" s="78"/>
      <c r="U17" s="23"/>
      <c r="V17" s="23"/>
      <c r="W17" s="53"/>
      <c r="X17" s="53"/>
    </row>
    <row r="18" spans="1:24" ht="18.25" customHeight="1" x14ac:dyDescent="0.2">
      <c r="A18" s="53"/>
      <c r="B18" s="53"/>
      <c r="C18" s="53"/>
      <c r="D18" s="53"/>
      <c r="E18" s="53"/>
      <c r="F18" s="53"/>
      <c r="G18" s="53"/>
      <c r="H18" s="53"/>
      <c r="I18" s="53"/>
      <c r="J18" s="53"/>
      <c r="K18" s="53"/>
      <c r="L18" s="53"/>
      <c r="M18" s="53"/>
      <c r="N18" s="53"/>
      <c r="O18" s="53"/>
      <c r="P18" s="53"/>
      <c r="Q18" s="53"/>
      <c r="R18" s="53"/>
      <c r="S18" s="53"/>
      <c r="T18" s="53"/>
      <c r="U18" s="23"/>
      <c r="V18" s="23"/>
      <c r="W18" s="53"/>
      <c r="X18" s="53"/>
    </row>
    <row r="19" spans="1:24" ht="28.25" customHeight="1" x14ac:dyDescent="0.2">
      <c r="A19" s="14" t="s">
        <v>7</v>
      </c>
      <c r="B19" s="14" t="s">
        <v>8</v>
      </c>
      <c r="C19" s="14" t="s">
        <v>9</v>
      </c>
      <c r="D19" s="14" t="s">
        <v>10</v>
      </c>
      <c r="E19" s="14" t="s">
        <v>11</v>
      </c>
      <c r="F19" s="14" t="s">
        <v>12</v>
      </c>
      <c r="G19" s="14" t="s">
        <v>13</v>
      </c>
      <c r="H19" s="14" t="s">
        <v>14</v>
      </c>
      <c r="I19" s="14" t="s">
        <v>15</v>
      </c>
      <c r="J19" s="14" t="s">
        <v>16</v>
      </c>
      <c r="K19" s="14" t="s">
        <v>17</v>
      </c>
      <c r="L19" s="14" t="s">
        <v>18</v>
      </c>
      <c r="M19" s="14" t="s">
        <v>19</v>
      </c>
      <c r="N19" s="14" t="s">
        <v>20</v>
      </c>
      <c r="O19" s="14" t="s">
        <v>21</v>
      </c>
      <c r="P19" s="15" t="s">
        <v>22</v>
      </c>
      <c r="Q19" s="14" t="s">
        <v>23</v>
      </c>
      <c r="R19" s="14" t="s">
        <v>24</v>
      </c>
      <c r="S19" s="14" t="s">
        <v>25</v>
      </c>
      <c r="T19" s="14" t="s">
        <v>26</v>
      </c>
      <c r="U19" s="14" t="s">
        <v>27</v>
      </c>
      <c r="V19" s="14" t="s">
        <v>28</v>
      </c>
      <c r="W19" s="15" t="s">
        <v>29</v>
      </c>
      <c r="X19" s="14" t="s">
        <v>30</v>
      </c>
    </row>
    <row r="20" spans="1:24" ht="19" customHeight="1" x14ac:dyDescent="0.2">
      <c r="A20" s="18">
        <v>2013</v>
      </c>
      <c r="B20" s="54">
        <v>45</v>
      </c>
      <c r="C20" s="54">
        <v>7</v>
      </c>
      <c r="D20" s="54">
        <v>11</v>
      </c>
      <c r="E20" s="54">
        <v>2</v>
      </c>
      <c r="F20" s="55"/>
      <c r="G20" s="55"/>
      <c r="H20" s="54">
        <v>5</v>
      </c>
      <c r="I20" s="54">
        <v>9</v>
      </c>
      <c r="J20" s="54">
        <v>2</v>
      </c>
      <c r="K20" s="54">
        <v>2</v>
      </c>
      <c r="L20" s="54">
        <v>4</v>
      </c>
      <c r="M20" s="55"/>
      <c r="N20" s="54">
        <v>1</v>
      </c>
      <c r="O20" s="20">
        <f>(D20+J20+K20+N20)/(B20+J20+K20)</f>
        <v>0.32653061224489793</v>
      </c>
      <c r="P20" s="20">
        <f>($D20+$E20+($F20*2)+(G20*3))/$B20</f>
        <v>0.28888888888888886</v>
      </c>
      <c r="Q20" s="20">
        <f>D20/B20</f>
        <v>0.24444444444444444</v>
      </c>
      <c r="R20" s="54">
        <v>5</v>
      </c>
      <c r="S20" s="18">
        <v>1</v>
      </c>
      <c r="T20" s="54">
        <v>2</v>
      </c>
      <c r="U20" s="54">
        <v>35</v>
      </c>
      <c r="V20" s="54">
        <v>24</v>
      </c>
      <c r="W20" s="55"/>
      <c r="X20" s="55"/>
    </row>
    <row r="21" spans="1:24" ht="19" customHeight="1" x14ac:dyDescent="0.2">
      <c r="A21" s="22">
        <v>2014</v>
      </c>
      <c r="B21" s="77">
        <v>78</v>
      </c>
      <c r="C21" s="77">
        <v>15</v>
      </c>
      <c r="D21" s="77">
        <v>26</v>
      </c>
      <c r="E21" s="77">
        <v>5</v>
      </c>
      <c r="F21" s="53"/>
      <c r="G21" s="53"/>
      <c r="H21" s="77">
        <v>20</v>
      </c>
      <c r="I21" s="77">
        <v>13</v>
      </c>
      <c r="J21" s="77">
        <v>4</v>
      </c>
      <c r="K21" s="77">
        <v>8</v>
      </c>
      <c r="L21" s="53"/>
      <c r="M21" s="77">
        <v>1</v>
      </c>
      <c r="N21" s="77">
        <v>1</v>
      </c>
      <c r="O21" s="24">
        <f>(D21+J21+K21+N21)/(B21+J21+K21)</f>
        <v>0.43333333333333335</v>
      </c>
      <c r="P21" s="24">
        <f>($D21+$E21+($F21*2)+(G21*3))/$B21</f>
        <v>0.39743589743589741</v>
      </c>
      <c r="Q21" s="24">
        <f>D21/B21</f>
        <v>0.33333333333333331</v>
      </c>
      <c r="R21" s="77">
        <v>4</v>
      </c>
      <c r="S21" s="53"/>
      <c r="T21" s="77">
        <v>2</v>
      </c>
      <c r="U21" s="77">
        <v>4</v>
      </c>
      <c r="V21" s="77">
        <v>13</v>
      </c>
      <c r="W21" s="53"/>
      <c r="X21" s="53"/>
    </row>
    <row r="22" spans="1:24" ht="19" customHeight="1" x14ac:dyDescent="0.2">
      <c r="A22" s="28"/>
      <c r="B22" s="28"/>
      <c r="C22" s="28"/>
      <c r="D22" s="28"/>
      <c r="E22" s="28"/>
      <c r="F22" s="28"/>
      <c r="G22" s="28"/>
      <c r="H22" s="28"/>
      <c r="I22" s="28"/>
      <c r="J22" s="28"/>
      <c r="K22" s="28"/>
      <c r="L22" s="28"/>
      <c r="M22" s="28"/>
      <c r="N22" s="28"/>
      <c r="O22" s="29"/>
      <c r="P22" s="29"/>
      <c r="Q22" s="29"/>
      <c r="R22" s="28"/>
      <c r="S22" s="28"/>
      <c r="T22" s="28"/>
      <c r="U22" s="28"/>
      <c r="V22" s="28"/>
      <c r="W22" s="28"/>
      <c r="X22" s="30"/>
    </row>
    <row r="23" spans="1:24" ht="17" customHeight="1" x14ac:dyDescent="0.2">
      <c r="A23" s="18" t="s">
        <v>31</v>
      </c>
      <c r="B23" s="19">
        <f t="shared" ref="B23:N23" si="2">SUM(B20:B22)</f>
        <v>123</v>
      </c>
      <c r="C23" s="19">
        <f t="shared" si="2"/>
        <v>22</v>
      </c>
      <c r="D23" s="19">
        <f t="shared" si="2"/>
        <v>37</v>
      </c>
      <c r="E23" s="19">
        <f t="shared" si="2"/>
        <v>7</v>
      </c>
      <c r="F23" s="19">
        <f t="shared" si="2"/>
        <v>0</v>
      </c>
      <c r="G23" s="19">
        <f t="shared" si="2"/>
        <v>0</v>
      </c>
      <c r="H23" s="19">
        <f t="shared" si="2"/>
        <v>25</v>
      </c>
      <c r="I23" s="19">
        <f t="shared" si="2"/>
        <v>22</v>
      </c>
      <c r="J23" s="19">
        <f t="shared" si="2"/>
        <v>6</v>
      </c>
      <c r="K23" s="19">
        <f t="shared" si="2"/>
        <v>10</v>
      </c>
      <c r="L23" s="19">
        <f t="shared" si="2"/>
        <v>4</v>
      </c>
      <c r="M23" s="19">
        <f t="shared" si="2"/>
        <v>1</v>
      </c>
      <c r="N23" s="19">
        <f t="shared" si="2"/>
        <v>2</v>
      </c>
      <c r="O23" s="20">
        <f>(D23+J23+K23+N23)/(B23+J23+K23)</f>
        <v>0.39568345323741005</v>
      </c>
      <c r="P23" s="20">
        <f>($D23+$E23+($F23*2)+(G23*3))/$B23</f>
        <v>0.35772357723577236</v>
      </c>
      <c r="Q23" s="20">
        <f>D23/B23</f>
        <v>0.30081300813008133</v>
      </c>
      <c r="R23" s="19">
        <f>SUM(R20:R22)</f>
        <v>9</v>
      </c>
      <c r="S23" s="19">
        <f>SUM(S20:S22)</f>
        <v>1</v>
      </c>
      <c r="T23" s="19">
        <f>SUM(T20:T22)</f>
        <v>4</v>
      </c>
      <c r="U23" s="19">
        <f>SUM(U20:U22)</f>
        <v>39</v>
      </c>
      <c r="V23" s="19">
        <f>SUM(V20:V22)</f>
        <v>37</v>
      </c>
      <c r="W23" s="20">
        <f>(U23+V23)/(T23+U23+V23)</f>
        <v>0.95</v>
      </c>
      <c r="X23" s="20">
        <f>(D23-G23)/(B23-I23-G23+M23)</f>
        <v>0.36274509803921567</v>
      </c>
    </row>
    <row r="24" spans="1:24" ht="18.25" customHeight="1" x14ac:dyDescent="0.2">
      <c r="A24" s="53"/>
      <c r="B24" s="53"/>
      <c r="C24" s="53"/>
      <c r="D24" s="53"/>
      <c r="E24" s="53"/>
      <c r="F24" s="53"/>
      <c r="G24" s="53"/>
      <c r="H24" s="53"/>
      <c r="I24" s="53"/>
      <c r="J24" s="53"/>
      <c r="K24" s="53"/>
      <c r="L24" s="53"/>
      <c r="M24" s="53"/>
      <c r="N24" s="53"/>
      <c r="O24" s="53"/>
      <c r="P24" s="53"/>
      <c r="Q24" s="53"/>
      <c r="R24" s="53"/>
      <c r="S24" s="53"/>
      <c r="T24" s="53"/>
      <c r="U24" s="53"/>
      <c r="V24" s="53"/>
      <c r="W24" s="53"/>
      <c r="X24" s="53"/>
    </row>
    <row r="25" spans="1:24" ht="18.25" customHeight="1" x14ac:dyDescent="0.2">
      <c r="A25" s="53"/>
      <c r="B25" s="53"/>
      <c r="C25" s="53"/>
      <c r="D25" s="53"/>
      <c r="E25" s="53"/>
      <c r="F25" s="53"/>
      <c r="G25" s="53"/>
      <c r="H25" s="53"/>
      <c r="I25" s="53"/>
      <c r="J25" s="53"/>
      <c r="K25" s="53"/>
      <c r="L25" s="53"/>
      <c r="M25" s="53"/>
      <c r="N25" s="53"/>
      <c r="O25" s="53"/>
      <c r="P25" s="53"/>
      <c r="Q25" s="53"/>
      <c r="R25" s="53"/>
      <c r="S25" s="53"/>
      <c r="T25" s="53"/>
      <c r="U25" s="53"/>
      <c r="V25" s="53"/>
      <c r="W25" s="53"/>
      <c r="X25" s="53"/>
    </row>
    <row r="26" spans="1:24" ht="18.25" customHeight="1" x14ac:dyDescent="0.2">
      <c r="A26" s="23"/>
      <c r="B26" s="23"/>
      <c r="C26" s="23"/>
      <c r="D26" s="23"/>
      <c r="E26" s="41"/>
      <c r="F26" s="23"/>
      <c r="G26" s="23"/>
      <c r="H26" s="23"/>
      <c r="I26" s="23"/>
      <c r="J26" s="23"/>
      <c r="K26" s="23"/>
      <c r="L26" s="23"/>
      <c r="M26" s="23"/>
      <c r="N26" s="42"/>
      <c r="O26" s="23"/>
      <c r="P26" s="23"/>
      <c r="Q26" s="23"/>
      <c r="R26" s="23"/>
      <c r="S26" s="53"/>
      <c r="T26" s="53"/>
      <c r="U26" s="53"/>
      <c r="V26" s="53"/>
      <c r="W26" s="53"/>
      <c r="X26" s="53"/>
    </row>
    <row r="27" spans="1:24" ht="21" customHeight="1" x14ac:dyDescent="0.2">
      <c r="A27" s="10" t="s">
        <v>115</v>
      </c>
      <c r="B27" s="78"/>
      <c r="C27" s="78"/>
      <c r="D27" s="78"/>
      <c r="E27" s="78"/>
      <c r="F27" s="78"/>
      <c r="G27" s="78"/>
      <c r="H27" s="78"/>
      <c r="I27" s="78"/>
      <c r="J27" s="78"/>
      <c r="K27" s="78"/>
      <c r="L27" s="78"/>
      <c r="M27" s="78"/>
      <c r="N27" s="78"/>
      <c r="O27" s="78"/>
      <c r="P27" s="78"/>
      <c r="Q27" s="78"/>
      <c r="R27" s="78"/>
      <c r="S27" s="23"/>
      <c r="T27" s="78"/>
      <c r="U27" s="23"/>
      <c r="V27" s="23"/>
      <c r="W27" s="53"/>
      <c r="X27" s="53"/>
    </row>
    <row r="28" spans="1:24" ht="18.25" customHeight="1" x14ac:dyDescent="0.2">
      <c r="A28" s="53"/>
      <c r="B28" s="53"/>
      <c r="C28" s="53"/>
      <c r="D28" s="53"/>
      <c r="E28" s="53"/>
      <c r="F28" s="53"/>
      <c r="G28" s="53"/>
      <c r="H28" s="53"/>
      <c r="I28" s="53"/>
      <c r="J28" s="53"/>
      <c r="K28" s="53"/>
      <c r="L28" s="53"/>
      <c r="M28" s="53"/>
      <c r="N28" s="53"/>
      <c r="O28" s="53"/>
      <c r="P28" s="53"/>
      <c r="Q28" s="53"/>
      <c r="R28" s="53"/>
      <c r="S28" s="53"/>
      <c r="T28" s="53"/>
      <c r="U28" s="23"/>
      <c r="V28" s="23"/>
      <c r="W28" s="53"/>
      <c r="X28" s="53"/>
    </row>
    <row r="29" spans="1:24" ht="28.25" customHeight="1" x14ac:dyDescent="0.2">
      <c r="A29" s="14" t="s">
        <v>7</v>
      </c>
      <c r="B29" s="14" t="s">
        <v>8</v>
      </c>
      <c r="C29" s="14" t="s">
        <v>9</v>
      </c>
      <c r="D29" s="14" t="s">
        <v>10</v>
      </c>
      <c r="E29" s="14" t="s">
        <v>11</v>
      </c>
      <c r="F29" s="14" t="s">
        <v>12</v>
      </c>
      <c r="G29" s="14" t="s">
        <v>13</v>
      </c>
      <c r="H29" s="14" t="s">
        <v>14</v>
      </c>
      <c r="I29" s="14" t="s">
        <v>15</v>
      </c>
      <c r="J29" s="14" t="s">
        <v>16</v>
      </c>
      <c r="K29" s="14" t="s">
        <v>17</v>
      </c>
      <c r="L29" s="14" t="s">
        <v>18</v>
      </c>
      <c r="M29" s="14" t="s">
        <v>19</v>
      </c>
      <c r="N29" s="14" t="s">
        <v>20</v>
      </c>
      <c r="O29" s="14" t="s">
        <v>21</v>
      </c>
      <c r="P29" s="15" t="s">
        <v>22</v>
      </c>
      <c r="Q29" s="14" t="s">
        <v>23</v>
      </c>
      <c r="R29" s="14" t="s">
        <v>24</v>
      </c>
      <c r="S29" s="14" t="s">
        <v>25</v>
      </c>
      <c r="T29" s="14" t="s">
        <v>26</v>
      </c>
      <c r="U29" s="14" t="s">
        <v>27</v>
      </c>
      <c r="V29" s="14" t="s">
        <v>28</v>
      </c>
      <c r="W29" s="15" t="s">
        <v>29</v>
      </c>
      <c r="X29" s="30"/>
    </row>
    <row r="30" spans="1:24" ht="19" customHeight="1" x14ac:dyDescent="0.2">
      <c r="A30" s="18">
        <v>2011</v>
      </c>
      <c r="B30" s="18">
        <v>1</v>
      </c>
      <c r="C30" s="18">
        <v>0</v>
      </c>
      <c r="D30" s="18">
        <v>1</v>
      </c>
      <c r="E30" s="19"/>
      <c r="F30" s="19"/>
      <c r="G30" s="19"/>
      <c r="H30" s="18">
        <v>2</v>
      </c>
      <c r="I30" s="19"/>
      <c r="J30" s="19"/>
      <c r="K30" s="19"/>
      <c r="L30" s="19"/>
      <c r="M30" s="19"/>
      <c r="N30" s="19"/>
      <c r="O30" s="19"/>
      <c r="P30" s="72"/>
      <c r="Q30" s="20">
        <f>D30/B30</f>
        <v>1</v>
      </c>
      <c r="R30" s="19"/>
      <c r="S30" s="19"/>
      <c r="T30" s="19"/>
      <c r="U30" s="19"/>
      <c r="V30" s="19"/>
      <c r="W30" s="72"/>
      <c r="X30" s="73"/>
    </row>
    <row r="31" spans="1:24" ht="19" customHeight="1" x14ac:dyDescent="0.2">
      <c r="A31" s="22">
        <v>2012</v>
      </c>
      <c r="B31" s="22">
        <v>6</v>
      </c>
      <c r="C31" s="22">
        <v>1</v>
      </c>
      <c r="D31" s="22">
        <v>1</v>
      </c>
      <c r="E31" s="23"/>
      <c r="F31" s="23"/>
      <c r="G31" s="23"/>
      <c r="H31" s="22">
        <v>1</v>
      </c>
      <c r="I31" s="22">
        <v>4</v>
      </c>
      <c r="J31" s="23"/>
      <c r="K31" s="23"/>
      <c r="L31" s="23"/>
      <c r="M31" s="23"/>
      <c r="N31" s="23"/>
      <c r="O31" s="23"/>
      <c r="P31" s="74"/>
      <c r="Q31" s="24">
        <f>D31/B31</f>
        <v>0.16666666666666666</v>
      </c>
      <c r="R31" s="23"/>
      <c r="S31" s="22">
        <v>1</v>
      </c>
      <c r="T31" s="23"/>
      <c r="U31" s="22">
        <v>1</v>
      </c>
      <c r="V31" s="22">
        <v>4</v>
      </c>
      <c r="W31" s="74"/>
      <c r="X31" s="33"/>
    </row>
    <row r="32" spans="1:24" ht="19" customHeight="1" x14ac:dyDescent="0.2">
      <c r="A32" s="22">
        <v>2013</v>
      </c>
      <c r="B32" s="77">
        <v>83</v>
      </c>
      <c r="C32" s="77">
        <v>19</v>
      </c>
      <c r="D32" s="77">
        <v>22</v>
      </c>
      <c r="E32" s="77">
        <v>1</v>
      </c>
      <c r="F32" s="53"/>
      <c r="G32" s="53"/>
      <c r="H32" s="77">
        <v>19</v>
      </c>
      <c r="I32" s="77">
        <v>13</v>
      </c>
      <c r="J32" s="77">
        <v>10</v>
      </c>
      <c r="K32" s="77">
        <v>1</v>
      </c>
      <c r="L32" s="77">
        <v>1</v>
      </c>
      <c r="M32" s="53"/>
      <c r="N32" s="77">
        <v>4</v>
      </c>
      <c r="O32" s="53"/>
      <c r="P32" s="53"/>
      <c r="Q32" s="24">
        <f>D32/B32</f>
        <v>0.26506024096385544</v>
      </c>
      <c r="R32" s="77">
        <v>3</v>
      </c>
      <c r="S32" s="22">
        <v>3</v>
      </c>
      <c r="T32" s="77">
        <v>4</v>
      </c>
      <c r="U32" s="53"/>
      <c r="V32" s="77">
        <v>20</v>
      </c>
      <c r="W32" s="53"/>
      <c r="X32" s="53"/>
    </row>
    <row r="33" spans="1:24" ht="18.25" customHeight="1" x14ac:dyDescent="0.2">
      <c r="A33" s="26"/>
      <c r="B33" s="53"/>
      <c r="C33" s="53"/>
      <c r="D33" s="53"/>
      <c r="E33" s="53"/>
      <c r="F33" s="53"/>
      <c r="G33" s="53"/>
      <c r="H33" s="53"/>
      <c r="I33" s="53"/>
      <c r="J33" s="53"/>
      <c r="K33" s="53"/>
      <c r="L33" s="53"/>
      <c r="M33" s="53"/>
      <c r="N33" s="53"/>
      <c r="O33" s="53"/>
      <c r="P33" s="53"/>
      <c r="Q33" s="53"/>
      <c r="R33" s="53"/>
      <c r="S33" s="53"/>
      <c r="T33" s="53"/>
      <c r="U33" s="53"/>
      <c r="V33" s="53"/>
      <c r="W33" s="53"/>
      <c r="X33" s="53"/>
    </row>
    <row r="34" spans="1:24" ht="19" customHeight="1" x14ac:dyDescent="0.2">
      <c r="A34" s="28"/>
      <c r="B34" s="28"/>
      <c r="C34" s="28"/>
      <c r="D34" s="28"/>
      <c r="E34" s="28"/>
      <c r="F34" s="28"/>
      <c r="G34" s="28"/>
      <c r="H34" s="28"/>
      <c r="I34" s="28"/>
      <c r="J34" s="28"/>
      <c r="K34" s="28"/>
      <c r="L34" s="28"/>
      <c r="M34" s="28"/>
      <c r="N34" s="28"/>
      <c r="O34" s="29"/>
      <c r="P34" s="29"/>
      <c r="Q34" s="29"/>
      <c r="R34" s="28"/>
      <c r="S34" s="28"/>
      <c r="T34" s="28"/>
      <c r="U34" s="28"/>
      <c r="V34" s="28"/>
      <c r="W34" s="28"/>
      <c r="X34" s="30"/>
    </row>
    <row r="35" spans="1:24" ht="17" customHeight="1" x14ac:dyDescent="0.2">
      <c r="A35" s="18" t="s">
        <v>31</v>
      </c>
      <c r="B35" s="18">
        <f t="shared" ref="B35:N35" si="3">SUM(B30:B34)</f>
        <v>90</v>
      </c>
      <c r="C35" s="18">
        <f t="shared" si="3"/>
        <v>20</v>
      </c>
      <c r="D35" s="18">
        <f t="shared" si="3"/>
        <v>24</v>
      </c>
      <c r="E35" s="18">
        <f t="shared" si="3"/>
        <v>1</v>
      </c>
      <c r="F35" s="18">
        <f t="shared" si="3"/>
        <v>0</v>
      </c>
      <c r="G35" s="18">
        <f t="shared" si="3"/>
        <v>0</v>
      </c>
      <c r="H35" s="18">
        <f t="shared" si="3"/>
        <v>22</v>
      </c>
      <c r="I35" s="18">
        <f t="shared" si="3"/>
        <v>17</v>
      </c>
      <c r="J35" s="18">
        <f t="shared" si="3"/>
        <v>10</v>
      </c>
      <c r="K35" s="18">
        <f t="shared" si="3"/>
        <v>1</v>
      </c>
      <c r="L35" s="18">
        <f t="shared" si="3"/>
        <v>1</v>
      </c>
      <c r="M35" s="18">
        <f t="shared" si="3"/>
        <v>0</v>
      </c>
      <c r="N35" s="18">
        <f t="shared" si="3"/>
        <v>4</v>
      </c>
      <c r="O35" s="20">
        <f>(D35+J35+K35)/(B35+J35+K35)</f>
        <v>0.34653465346534651</v>
      </c>
      <c r="P35" s="20">
        <f>($D35+$E35+($F35*2)+(G35*3))/$B35</f>
        <v>0.27777777777777779</v>
      </c>
      <c r="Q35" s="20">
        <f>D35/B35</f>
        <v>0.26666666666666666</v>
      </c>
      <c r="R35" s="18">
        <f>SUM(R30:R34)</f>
        <v>3</v>
      </c>
      <c r="S35" s="18">
        <f>SUM(S30:S34)</f>
        <v>4</v>
      </c>
      <c r="T35" s="18">
        <f>SUM(T30:T34)</f>
        <v>4</v>
      </c>
      <c r="U35" s="18">
        <f>SUM(U30:U34)</f>
        <v>1</v>
      </c>
      <c r="V35" s="18">
        <f>SUM(V30:V34)</f>
        <v>24</v>
      </c>
      <c r="W35" s="20">
        <f>(U35+V35)/(T35+U35+V35)</f>
        <v>0.86206896551724133</v>
      </c>
      <c r="X35" s="20">
        <f>(D35-G35)/(B35-I35-G35+M35)</f>
        <v>0.32876712328767121</v>
      </c>
    </row>
  </sheetData>
  <pageMargins left="0.75" right="0.75" top="1" bottom="1" header="0.5" footer="0.5"/>
  <pageSetup orientation="portrait"/>
  <headerFooter>
    <oddHeader>&amp;L&amp;"Geneva,Regular"&amp;10&amp;K000000HeffnerOhnoLevitt</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32"/>
  <sheetViews>
    <sheetView showGridLines="0" topLeftCell="A5" workbookViewId="0">
      <selection sqref="A1:W1"/>
    </sheetView>
  </sheetViews>
  <sheetFormatPr baseColWidth="10" defaultColWidth="8.125" defaultRowHeight="13" customHeight="1" x14ac:dyDescent="0.2"/>
  <cols>
    <col min="1" max="1" width="11.5" style="5" customWidth="1"/>
    <col min="2" max="2" width="2.625" style="5" customWidth="1"/>
    <col min="3" max="4" width="2" style="5" customWidth="1"/>
    <col min="5" max="5" width="3.5" style="5" customWidth="1"/>
    <col min="6" max="6" width="3.375" style="5" customWidth="1"/>
    <col min="7" max="10" width="2" style="5" customWidth="1"/>
    <col min="11" max="11" width="2.75" style="5" customWidth="1"/>
    <col min="12" max="12" width="3" style="5" customWidth="1"/>
    <col min="13" max="13" width="2.375" style="5" customWidth="1"/>
    <col min="14" max="15" width="3.625" style="5" customWidth="1"/>
    <col min="16" max="16" width="5.375" style="5" customWidth="1"/>
    <col min="17" max="17" width="4.625" style="5" customWidth="1"/>
    <col min="18" max="18" width="2.25" style="5" customWidth="1"/>
    <col min="19" max="19" width="1.375" style="5" customWidth="1"/>
    <col min="20" max="21" width="2.625" style="5" customWidth="1"/>
    <col min="22" max="22" width="4.125" style="5" customWidth="1"/>
    <col min="23" max="23" width="3.875" style="5" customWidth="1"/>
    <col min="24" max="256" width="8.125" customWidth="1"/>
  </cols>
  <sheetData>
    <row r="1" spans="1:23" ht="21" customHeight="1" x14ac:dyDescent="0.2">
      <c r="A1" s="209" t="s">
        <v>117</v>
      </c>
      <c r="B1" s="216"/>
      <c r="C1" s="216"/>
      <c r="D1" s="216"/>
      <c r="E1" s="216"/>
      <c r="F1" s="216"/>
      <c r="G1" s="216"/>
      <c r="H1" s="216"/>
      <c r="I1" s="216"/>
      <c r="J1" s="216"/>
      <c r="K1" s="216"/>
      <c r="L1" s="216"/>
      <c r="M1" s="216"/>
      <c r="N1" s="216"/>
      <c r="O1" s="216"/>
      <c r="P1" s="216"/>
      <c r="Q1" s="216"/>
      <c r="R1" s="216"/>
      <c r="S1" s="216"/>
      <c r="T1" s="216"/>
      <c r="U1" s="216"/>
      <c r="V1" s="216"/>
      <c r="W1" s="216"/>
    </row>
    <row r="2" spans="1:23" ht="19" customHeight="1" x14ac:dyDescent="0.2">
      <c r="A2" s="53"/>
      <c r="B2" s="53"/>
      <c r="C2" s="53"/>
      <c r="D2" s="53"/>
      <c r="E2" s="58"/>
      <c r="F2" s="53"/>
      <c r="G2" s="53"/>
      <c r="H2" s="53"/>
      <c r="I2" s="53"/>
      <c r="J2" s="53"/>
      <c r="K2" s="53"/>
      <c r="L2" s="53"/>
      <c r="M2" s="53"/>
      <c r="N2" s="53"/>
      <c r="O2" s="53"/>
      <c r="P2" s="53"/>
      <c r="Q2" s="53"/>
      <c r="R2" s="53"/>
      <c r="S2" s="53"/>
      <c r="T2" s="12"/>
      <c r="U2" s="12"/>
      <c r="V2" s="53"/>
      <c r="W2" s="53"/>
    </row>
    <row r="3" spans="1:23" ht="28.25" customHeight="1" x14ac:dyDescent="0.2">
      <c r="A3" s="14" t="s">
        <v>7</v>
      </c>
      <c r="B3" s="14" t="s">
        <v>8</v>
      </c>
      <c r="C3" s="14" t="s">
        <v>9</v>
      </c>
      <c r="D3" s="14" t="s">
        <v>10</v>
      </c>
      <c r="E3" s="14" t="s">
        <v>11</v>
      </c>
      <c r="F3" s="14" t="s">
        <v>12</v>
      </c>
      <c r="G3" s="14" t="s">
        <v>13</v>
      </c>
      <c r="H3" s="14" t="s">
        <v>14</v>
      </c>
      <c r="I3" s="14" t="s">
        <v>15</v>
      </c>
      <c r="J3" s="14" t="s">
        <v>16</v>
      </c>
      <c r="K3" s="14" t="s">
        <v>17</v>
      </c>
      <c r="L3" s="14" t="s">
        <v>18</v>
      </c>
      <c r="M3" s="14" t="s">
        <v>19</v>
      </c>
      <c r="N3" s="14" t="s">
        <v>20</v>
      </c>
      <c r="O3" s="14" t="s">
        <v>21</v>
      </c>
      <c r="P3" s="15" t="s">
        <v>22</v>
      </c>
      <c r="Q3" s="14" t="s">
        <v>23</v>
      </c>
      <c r="R3" s="14" t="s">
        <v>24</v>
      </c>
      <c r="S3" s="16" t="s">
        <v>26</v>
      </c>
      <c r="T3" s="13" t="s">
        <v>27</v>
      </c>
      <c r="U3" s="13" t="s">
        <v>28</v>
      </c>
      <c r="V3" s="17" t="s">
        <v>29</v>
      </c>
      <c r="W3" s="71" t="s">
        <v>30</v>
      </c>
    </row>
    <row r="4" spans="1:23" ht="19" customHeight="1" x14ac:dyDescent="0.2">
      <c r="A4" s="18">
        <v>2010</v>
      </c>
      <c r="B4" s="18">
        <v>13</v>
      </c>
      <c r="C4" s="18">
        <v>0</v>
      </c>
      <c r="D4" s="18">
        <v>0</v>
      </c>
      <c r="E4" s="19"/>
      <c r="F4" s="19"/>
      <c r="G4" s="19"/>
      <c r="H4" s="19"/>
      <c r="I4" s="18">
        <v>11</v>
      </c>
      <c r="J4" s="19"/>
      <c r="K4" s="18">
        <v>1</v>
      </c>
      <c r="L4" s="19"/>
      <c r="M4" s="19"/>
      <c r="N4" s="19"/>
      <c r="O4" s="19"/>
      <c r="P4" s="72"/>
      <c r="Q4" s="20"/>
      <c r="R4" s="19"/>
      <c r="S4" s="34"/>
      <c r="T4" s="61"/>
      <c r="U4" s="61"/>
      <c r="V4" s="62"/>
      <c r="W4" s="73"/>
    </row>
    <row r="5" spans="1:23" ht="19" customHeight="1" x14ac:dyDescent="0.2">
      <c r="A5" s="22">
        <v>2011</v>
      </c>
      <c r="B5" s="22">
        <v>32</v>
      </c>
      <c r="C5" s="22">
        <v>3</v>
      </c>
      <c r="D5" s="22">
        <v>4</v>
      </c>
      <c r="E5" s="22">
        <v>1</v>
      </c>
      <c r="F5" s="22">
        <v>0</v>
      </c>
      <c r="G5" s="22">
        <v>0</v>
      </c>
      <c r="H5" s="22">
        <v>2</v>
      </c>
      <c r="I5" s="22">
        <v>14</v>
      </c>
      <c r="J5" s="22">
        <v>5</v>
      </c>
      <c r="K5" s="22">
        <v>3</v>
      </c>
      <c r="L5" s="22">
        <v>1</v>
      </c>
      <c r="M5" s="22">
        <v>0</v>
      </c>
      <c r="N5" s="22">
        <v>0</v>
      </c>
      <c r="O5" s="24">
        <f>(D5+J5+K5+N5)/(B5+J5+K5)</f>
        <v>0.3</v>
      </c>
      <c r="P5" s="74"/>
      <c r="Q5" s="24">
        <f>D5/B5</f>
        <v>0.125</v>
      </c>
      <c r="R5" s="22">
        <v>0</v>
      </c>
      <c r="S5" s="32">
        <v>0</v>
      </c>
      <c r="T5" s="25">
        <v>3</v>
      </c>
      <c r="U5" s="25">
        <v>70</v>
      </c>
      <c r="V5" s="75"/>
      <c r="W5" s="33"/>
    </row>
    <row r="6" spans="1:23" ht="19" customHeight="1" x14ac:dyDescent="0.2">
      <c r="A6" s="22">
        <v>2012</v>
      </c>
      <c r="B6" s="22">
        <v>71</v>
      </c>
      <c r="C6" s="22">
        <v>13</v>
      </c>
      <c r="D6" s="22">
        <v>16</v>
      </c>
      <c r="E6" s="22">
        <v>7</v>
      </c>
      <c r="F6" s="22">
        <v>0</v>
      </c>
      <c r="G6" s="22">
        <v>0</v>
      </c>
      <c r="H6" s="22">
        <v>16</v>
      </c>
      <c r="I6" s="22">
        <v>32</v>
      </c>
      <c r="J6" s="22">
        <v>18</v>
      </c>
      <c r="K6" s="22">
        <v>5</v>
      </c>
      <c r="L6" s="22">
        <v>0</v>
      </c>
      <c r="M6" s="22">
        <v>0</v>
      </c>
      <c r="N6" s="22">
        <v>2</v>
      </c>
      <c r="O6" s="24">
        <f>(D6+J6+K6+N6)/(B6+J6+K6)</f>
        <v>0.43617021276595747</v>
      </c>
      <c r="P6" s="74"/>
      <c r="Q6" s="24">
        <f>D6/B6</f>
        <v>0.22535211267605634</v>
      </c>
      <c r="R6" s="22">
        <v>0</v>
      </c>
      <c r="S6" s="32">
        <v>3</v>
      </c>
      <c r="T6" s="25">
        <v>12</v>
      </c>
      <c r="U6" s="25">
        <v>213</v>
      </c>
      <c r="V6" s="75"/>
      <c r="W6" s="33"/>
    </row>
    <row r="7" spans="1:23" ht="18.25" customHeight="1" x14ac:dyDescent="0.2">
      <c r="A7" s="22">
        <v>2013</v>
      </c>
      <c r="B7" s="22">
        <v>80</v>
      </c>
      <c r="C7" s="22">
        <v>16</v>
      </c>
      <c r="D7" s="22">
        <v>14</v>
      </c>
      <c r="E7" s="22">
        <v>7</v>
      </c>
      <c r="F7" s="23"/>
      <c r="G7" s="23"/>
      <c r="H7" s="22">
        <v>12</v>
      </c>
      <c r="I7" s="22">
        <v>24</v>
      </c>
      <c r="J7" s="22">
        <v>17</v>
      </c>
      <c r="K7" s="22">
        <v>6</v>
      </c>
      <c r="L7" s="23"/>
      <c r="M7" s="22">
        <v>1</v>
      </c>
      <c r="N7" s="22">
        <v>4</v>
      </c>
      <c r="O7" s="24">
        <f>(D7+J7+K7+N7)/(B7+J7+K7)</f>
        <v>0.39805825242718446</v>
      </c>
      <c r="P7" s="24"/>
      <c r="Q7" s="24">
        <f>D7/B7</f>
        <v>0.17499999999999999</v>
      </c>
      <c r="R7" s="22">
        <v>2</v>
      </c>
      <c r="S7" s="22">
        <v>2</v>
      </c>
      <c r="T7" s="25">
        <v>14</v>
      </c>
      <c r="U7" s="25">
        <v>217</v>
      </c>
      <c r="V7" s="26"/>
      <c r="W7" s="53"/>
    </row>
    <row r="8" spans="1:23" ht="18.25" customHeight="1" x14ac:dyDescent="0.2">
      <c r="A8" s="23"/>
      <c r="B8" s="23"/>
      <c r="C8" s="23"/>
      <c r="D8" s="23"/>
      <c r="E8" s="23"/>
      <c r="F8" s="23"/>
      <c r="G8" s="23"/>
      <c r="H8" s="23"/>
      <c r="I8" s="23"/>
      <c r="J8" s="23"/>
      <c r="K8" s="23"/>
      <c r="L8" s="23"/>
      <c r="M8" s="23"/>
      <c r="N8" s="23"/>
      <c r="O8" s="24"/>
      <c r="P8" s="24"/>
      <c r="Q8" s="24"/>
      <c r="R8" s="23"/>
      <c r="S8" s="23"/>
      <c r="T8" s="12"/>
      <c r="U8" s="12"/>
      <c r="V8" s="26"/>
      <c r="W8" s="53"/>
    </row>
    <row r="9" spans="1:23" ht="19" customHeight="1" x14ac:dyDescent="0.2">
      <c r="A9" s="28"/>
      <c r="B9" s="28"/>
      <c r="C9" s="28"/>
      <c r="D9" s="28"/>
      <c r="E9" s="28"/>
      <c r="F9" s="28"/>
      <c r="G9" s="28"/>
      <c r="H9" s="28"/>
      <c r="I9" s="28"/>
      <c r="J9" s="28"/>
      <c r="K9" s="28"/>
      <c r="L9" s="28"/>
      <c r="M9" s="28"/>
      <c r="N9" s="28"/>
      <c r="O9" s="29"/>
      <c r="P9" s="29"/>
      <c r="Q9" s="29"/>
      <c r="R9" s="28"/>
      <c r="S9" s="28"/>
      <c r="T9" s="76"/>
      <c r="U9" s="76"/>
      <c r="V9" s="27"/>
      <c r="W9" s="30"/>
    </row>
    <row r="10" spans="1:23" ht="17" customHeight="1" x14ac:dyDescent="0.2">
      <c r="A10" s="18" t="s">
        <v>31</v>
      </c>
      <c r="B10" s="19">
        <f t="shared" ref="B10:N10" si="0">SUM(B4:B9)</f>
        <v>196</v>
      </c>
      <c r="C10" s="19">
        <f t="shared" si="0"/>
        <v>32</v>
      </c>
      <c r="D10" s="19">
        <f t="shared" si="0"/>
        <v>34</v>
      </c>
      <c r="E10" s="19">
        <f t="shared" si="0"/>
        <v>15</v>
      </c>
      <c r="F10" s="19">
        <f t="shared" si="0"/>
        <v>0</v>
      </c>
      <c r="G10" s="19">
        <f t="shared" si="0"/>
        <v>0</v>
      </c>
      <c r="H10" s="19">
        <f t="shared" si="0"/>
        <v>30</v>
      </c>
      <c r="I10" s="19">
        <f t="shared" si="0"/>
        <v>81</v>
      </c>
      <c r="J10" s="19">
        <f t="shared" si="0"/>
        <v>40</v>
      </c>
      <c r="K10" s="19">
        <f t="shared" si="0"/>
        <v>15</v>
      </c>
      <c r="L10" s="19">
        <f t="shared" si="0"/>
        <v>1</v>
      </c>
      <c r="M10" s="19">
        <f t="shared" si="0"/>
        <v>1</v>
      </c>
      <c r="N10" s="19">
        <f t="shared" si="0"/>
        <v>6</v>
      </c>
      <c r="O10" s="20">
        <f>(D10+J10+K10+N10)/(B10+J10+K10)</f>
        <v>0.37848605577689243</v>
      </c>
      <c r="P10" s="20">
        <f>($D10+$E10+($F10*2)+(G10*3))/$B10</f>
        <v>0.25</v>
      </c>
      <c r="Q10" s="20">
        <f>D10/B10</f>
        <v>0.17346938775510204</v>
      </c>
      <c r="R10" s="19">
        <f>SUM(R4:R9)</f>
        <v>2</v>
      </c>
      <c r="S10" s="19">
        <f>SUM(S4:S9)</f>
        <v>5</v>
      </c>
      <c r="T10" s="19">
        <f>SUM(T4:T9)</f>
        <v>29</v>
      </c>
      <c r="U10" s="19">
        <f>SUM(U4:U9)</f>
        <v>500</v>
      </c>
      <c r="V10" s="20">
        <f>(T10+U10)/(S10+T10+U10)</f>
        <v>0.99063670411985016</v>
      </c>
      <c r="W10" s="20">
        <f>(D10-G10)/(B10-I10-G10+L10)</f>
        <v>0.29310344827586204</v>
      </c>
    </row>
    <row r="11" spans="1:23" ht="18.25" customHeight="1" x14ac:dyDescent="0.2">
      <c r="A11" s="23"/>
      <c r="B11" s="26"/>
      <c r="C11" s="26"/>
      <c r="D11" s="26"/>
      <c r="E11" s="23"/>
      <c r="F11" s="26"/>
      <c r="G11" s="26"/>
      <c r="H11" s="26"/>
      <c r="I11" s="26"/>
      <c r="J11" s="26"/>
      <c r="K11" s="26"/>
      <c r="L11" s="26"/>
      <c r="M11" s="26"/>
      <c r="N11" s="26"/>
      <c r="O11" s="26"/>
      <c r="P11" s="26"/>
      <c r="Q11" s="26"/>
      <c r="R11" s="23"/>
      <c r="S11" s="26"/>
      <c r="T11" s="12"/>
      <c r="U11" s="12"/>
      <c r="V11" s="53"/>
      <c r="W11" s="53"/>
    </row>
    <row r="12" spans="1:23" ht="18.25" customHeight="1" x14ac:dyDescent="0.2">
      <c r="A12" s="23"/>
      <c r="B12" s="26"/>
      <c r="C12" s="26"/>
      <c r="D12" s="26"/>
      <c r="E12" s="23"/>
      <c r="F12" s="26"/>
      <c r="G12" s="26"/>
      <c r="H12" s="26"/>
      <c r="I12" s="26"/>
      <c r="J12" s="26"/>
      <c r="K12" s="26"/>
      <c r="L12" s="26"/>
      <c r="M12" s="26"/>
      <c r="N12" s="26"/>
      <c r="O12" s="26"/>
      <c r="P12" s="26"/>
      <c r="Q12" s="26"/>
      <c r="R12" s="23"/>
      <c r="S12" s="26"/>
      <c r="T12" s="12"/>
      <c r="U12" s="12"/>
      <c r="V12" s="53"/>
      <c r="W12" s="53"/>
    </row>
    <row r="13" spans="1:23" ht="18.25" customHeight="1" x14ac:dyDescent="0.2">
      <c r="A13" s="23"/>
      <c r="B13" s="26"/>
      <c r="C13" s="26"/>
      <c r="D13" s="26"/>
      <c r="E13" s="23"/>
      <c r="F13" s="26"/>
      <c r="G13" s="26"/>
      <c r="H13" s="26"/>
      <c r="I13" s="26"/>
      <c r="J13" s="26"/>
      <c r="K13" s="26"/>
      <c r="L13" s="26"/>
      <c r="M13" s="26"/>
      <c r="N13" s="26"/>
      <c r="O13" s="26"/>
      <c r="P13" s="26"/>
      <c r="Q13" s="26"/>
      <c r="R13" s="23"/>
      <c r="S13" s="26"/>
      <c r="T13" s="12"/>
      <c r="U13" s="12"/>
      <c r="V13" s="53"/>
      <c r="W13" s="53"/>
    </row>
    <row r="14" spans="1:23" ht="18.25" customHeight="1" x14ac:dyDescent="0.2">
      <c r="A14" s="53"/>
      <c r="B14" s="53"/>
      <c r="C14" s="53"/>
      <c r="D14" s="53"/>
      <c r="E14" s="53"/>
      <c r="F14" s="53"/>
      <c r="G14" s="53"/>
      <c r="H14" s="53"/>
      <c r="I14" s="53"/>
      <c r="J14" s="53"/>
      <c r="K14" s="53"/>
      <c r="L14" s="53"/>
      <c r="M14" s="53"/>
      <c r="N14" s="53"/>
      <c r="O14" s="53"/>
      <c r="P14" s="53"/>
      <c r="Q14" s="53"/>
      <c r="R14" s="53"/>
      <c r="S14" s="53"/>
      <c r="T14" s="53"/>
      <c r="U14" s="53"/>
      <c r="V14" s="53"/>
      <c r="W14" s="53"/>
    </row>
    <row r="15" spans="1:23" ht="18.25" customHeight="1" x14ac:dyDescent="0.2">
      <c r="A15" s="53"/>
      <c r="B15" s="53"/>
      <c r="C15" s="53"/>
      <c r="D15" s="53"/>
      <c r="E15" s="53"/>
      <c r="F15" s="53"/>
      <c r="G15" s="53"/>
      <c r="H15" s="53"/>
      <c r="I15" s="53"/>
      <c r="J15" s="53"/>
      <c r="K15" s="53"/>
      <c r="L15" s="53"/>
      <c r="M15" s="53"/>
      <c r="N15" s="53"/>
      <c r="O15" s="53"/>
      <c r="P15" s="53"/>
      <c r="Q15" s="53"/>
      <c r="R15" s="53"/>
      <c r="S15" s="53"/>
      <c r="T15" s="53"/>
      <c r="U15" s="53"/>
      <c r="V15" s="53"/>
      <c r="W15" s="53"/>
    </row>
    <row r="16" spans="1:23" ht="21" customHeight="1" x14ac:dyDescent="0.2">
      <c r="A16" s="10" t="s">
        <v>118</v>
      </c>
      <c r="B16" s="11"/>
      <c r="C16" s="11"/>
      <c r="D16" s="11"/>
      <c r="E16" s="11"/>
      <c r="F16" s="11"/>
      <c r="G16" s="11"/>
      <c r="H16" s="11"/>
      <c r="I16" s="11"/>
      <c r="J16" s="11"/>
      <c r="K16" s="11"/>
      <c r="L16" s="11"/>
      <c r="M16" s="11"/>
      <c r="N16" s="11"/>
      <c r="O16" s="11"/>
      <c r="P16" s="11"/>
      <c r="Q16" s="11"/>
      <c r="R16" s="78"/>
      <c r="S16" s="11"/>
      <c r="T16" s="12"/>
      <c r="U16" s="12"/>
      <c r="V16" s="53"/>
      <c r="W16" s="53"/>
    </row>
    <row r="17" spans="1:23" ht="19" customHeight="1" x14ac:dyDescent="0.2">
      <c r="A17" s="53"/>
      <c r="B17" s="53"/>
      <c r="C17" s="53"/>
      <c r="D17" s="53"/>
      <c r="E17" s="58"/>
      <c r="F17" s="53"/>
      <c r="G17" s="53"/>
      <c r="H17" s="53"/>
      <c r="I17" s="53"/>
      <c r="J17" s="53"/>
      <c r="K17" s="53"/>
      <c r="L17" s="53"/>
      <c r="M17" s="53"/>
      <c r="N17" s="53"/>
      <c r="O17" s="53"/>
      <c r="P17" s="53"/>
      <c r="Q17" s="53"/>
      <c r="R17" s="53"/>
      <c r="S17" s="53"/>
      <c r="T17" s="12"/>
      <c r="U17" s="12"/>
      <c r="V17" s="53"/>
      <c r="W17" s="53"/>
    </row>
    <row r="18" spans="1:23" ht="28.25" customHeight="1" x14ac:dyDescent="0.2">
      <c r="A18" s="14" t="s">
        <v>7</v>
      </c>
      <c r="B18" s="14" t="s">
        <v>8</v>
      </c>
      <c r="C18" s="14" t="s">
        <v>9</v>
      </c>
      <c r="D18" s="14" t="s">
        <v>10</v>
      </c>
      <c r="E18" s="14" t="s">
        <v>11</v>
      </c>
      <c r="F18" s="14" t="s">
        <v>12</v>
      </c>
      <c r="G18" s="14" t="s">
        <v>13</v>
      </c>
      <c r="H18" s="14" t="s">
        <v>14</v>
      </c>
      <c r="I18" s="14" t="s">
        <v>15</v>
      </c>
      <c r="J18" s="14" t="s">
        <v>16</v>
      </c>
      <c r="K18" s="14" t="s">
        <v>17</v>
      </c>
      <c r="L18" s="14" t="s">
        <v>18</v>
      </c>
      <c r="M18" s="14" t="s">
        <v>19</v>
      </c>
      <c r="N18" s="14" t="s">
        <v>20</v>
      </c>
      <c r="O18" s="14" t="s">
        <v>21</v>
      </c>
      <c r="P18" s="15" t="s">
        <v>22</v>
      </c>
      <c r="Q18" s="14" t="s">
        <v>23</v>
      </c>
      <c r="R18" s="14" t="s">
        <v>24</v>
      </c>
      <c r="S18" s="16" t="s">
        <v>26</v>
      </c>
      <c r="T18" s="13" t="s">
        <v>27</v>
      </c>
      <c r="U18" s="13" t="s">
        <v>28</v>
      </c>
      <c r="V18" s="17" t="s">
        <v>29</v>
      </c>
      <c r="W18" s="71" t="s">
        <v>30</v>
      </c>
    </row>
    <row r="19" spans="1:23" ht="18.25" customHeight="1" x14ac:dyDescent="0.2">
      <c r="A19" s="18">
        <v>2013</v>
      </c>
      <c r="B19" s="18">
        <v>4</v>
      </c>
      <c r="C19" s="18">
        <v>1</v>
      </c>
      <c r="D19" s="18">
        <v>1</v>
      </c>
      <c r="E19" s="19"/>
      <c r="F19" s="19"/>
      <c r="G19" s="19"/>
      <c r="H19" s="18">
        <v>1</v>
      </c>
      <c r="I19" s="18">
        <v>2</v>
      </c>
      <c r="J19" s="18">
        <v>1</v>
      </c>
      <c r="K19" s="19"/>
      <c r="L19" s="19"/>
      <c r="M19" s="19"/>
      <c r="N19" s="19"/>
      <c r="O19" s="20"/>
      <c r="P19" s="20"/>
      <c r="Q19" s="20">
        <f>D19/B19</f>
        <v>0.25</v>
      </c>
      <c r="R19" s="19"/>
      <c r="S19" s="19"/>
      <c r="T19" s="61"/>
      <c r="U19" s="21">
        <v>1</v>
      </c>
      <c r="V19" s="34"/>
      <c r="W19" s="55"/>
    </row>
    <row r="20" spans="1:23" ht="18.25" customHeight="1" x14ac:dyDescent="0.2">
      <c r="A20" s="22">
        <v>2014</v>
      </c>
      <c r="B20" s="22">
        <v>23</v>
      </c>
      <c r="C20" s="22">
        <v>1</v>
      </c>
      <c r="D20" s="22">
        <v>4</v>
      </c>
      <c r="E20" s="23"/>
      <c r="F20" s="23"/>
      <c r="G20" s="23"/>
      <c r="H20" s="22">
        <v>3</v>
      </c>
      <c r="I20" s="22">
        <v>9</v>
      </c>
      <c r="J20" s="23"/>
      <c r="K20" s="23"/>
      <c r="L20" s="23"/>
      <c r="M20" s="23"/>
      <c r="N20" s="23"/>
      <c r="O20" s="24"/>
      <c r="P20" s="24"/>
      <c r="Q20" s="24">
        <f>D20/B20</f>
        <v>0.17391304347826086</v>
      </c>
      <c r="R20" s="23"/>
      <c r="S20" s="22">
        <v>1</v>
      </c>
      <c r="T20" s="12"/>
      <c r="U20" s="25">
        <v>5</v>
      </c>
      <c r="V20" s="26"/>
      <c r="W20" s="53"/>
    </row>
    <row r="21" spans="1:23" ht="19" customHeight="1" x14ac:dyDescent="0.2">
      <c r="A21" s="28"/>
      <c r="B21" s="28"/>
      <c r="C21" s="28"/>
      <c r="D21" s="28"/>
      <c r="E21" s="28"/>
      <c r="F21" s="28"/>
      <c r="G21" s="28"/>
      <c r="H21" s="28"/>
      <c r="I21" s="28"/>
      <c r="J21" s="28"/>
      <c r="K21" s="28"/>
      <c r="L21" s="28"/>
      <c r="M21" s="28"/>
      <c r="N21" s="28"/>
      <c r="O21" s="29"/>
      <c r="P21" s="29"/>
      <c r="Q21" s="29"/>
      <c r="R21" s="28"/>
      <c r="S21" s="28"/>
      <c r="T21" s="76"/>
      <c r="U21" s="76"/>
      <c r="V21" s="27"/>
      <c r="W21" s="30"/>
    </row>
    <row r="22" spans="1:23" ht="17" customHeight="1" x14ac:dyDescent="0.2">
      <c r="A22" s="18" t="s">
        <v>31</v>
      </c>
      <c r="B22" s="19">
        <f t="shared" ref="B22:N22" si="1">SUM(B19:B21)</f>
        <v>27</v>
      </c>
      <c r="C22" s="19">
        <f t="shared" si="1"/>
        <v>2</v>
      </c>
      <c r="D22" s="19">
        <f t="shared" si="1"/>
        <v>5</v>
      </c>
      <c r="E22" s="19">
        <f t="shared" si="1"/>
        <v>0</v>
      </c>
      <c r="F22" s="19">
        <f t="shared" si="1"/>
        <v>0</v>
      </c>
      <c r="G22" s="19">
        <f t="shared" si="1"/>
        <v>0</v>
      </c>
      <c r="H22" s="19">
        <f t="shared" si="1"/>
        <v>4</v>
      </c>
      <c r="I22" s="19">
        <f t="shared" si="1"/>
        <v>11</v>
      </c>
      <c r="J22" s="19">
        <f t="shared" si="1"/>
        <v>1</v>
      </c>
      <c r="K22" s="19">
        <f t="shared" si="1"/>
        <v>0</v>
      </c>
      <c r="L22" s="19">
        <f t="shared" si="1"/>
        <v>0</v>
      </c>
      <c r="M22" s="19">
        <f t="shared" si="1"/>
        <v>0</v>
      </c>
      <c r="N22" s="19">
        <f t="shared" si="1"/>
        <v>0</v>
      </c>
      <c r="O22" s="20">
        <f>(D22+J22+K22+N32)/(B22+J22+K22)</f>
        <v>0.21428571428571427</v>
      </c>
      <c r="P22" s="20">
        <f>($D22+$E22+($F22*2)+(G22*3))/$B22</f>
        <v>0.18518518518518517</v>
      </c>
      <c r="Q22" s="20">
        <f>D22/B22</f>
        <v>0.18518518518518517</v>
      </c>
      <c r="R22" s="19">
        <f>SUM(R19:R21)</f>
        <v>0</v>
      </c>
      <c r="S22" s="19">
        <f>SUM(S19:S21)</f>
        <v>1</v>
      </c>
      <c r="T22" s="61">
        <f>SUM(T19:T21)</f>
        <v>0</v>
      </c>
      <c r="U22" s="61">
        <f>SUM(U19:U21)</f>
        <v>6</v>
      </c>
      <c r="V22" s="20">
        <f>(T22+U22)/(S22+T22+U22)</f>
        <v>0.8571428571428571</v>
      </c>
      <c r="W22" s="20">
        <f>(D22-G22)/(B22-I22-G22+L22)</f>
        <v>0.3125</v>
      </c>
    </row>
    <row r="23" spans="1:23" ht="18.25" customHeight="1" x14ac:dyDescent="0.2">
      <c r="A23" s="53"/>
      <c r="B23" s="53"/>
      <c r="C23" s="53"/>
      <c r="D23" s="53"/>
      <c r="E23" s="53"/>
      <c r="F23" s="53"/>
      <c r="G23" s="53"/>
      <c r="H23" s="53"/>
      <c r="I23" s="53"/>
      <c r="J23" s="53"/>
      <c r="K23" s="53"/>
      <c r="L23" s="53"/>
      <c r="M23" s="53"/>
      <c r="N23" s="53"/>
      <c r="O23" s="53"/>
      <c r="P23" s="53"/>
      <c r="Q23" s="53"/>
      <c r="R23" s="53"/>
      <c r="S23" s="53"/>
      <c r="T23" s="53"/>
      <c r="U23" s="53"/>
      <c r="V23" s="53"/>
      <c r="W23" s="53"/>
    </row>
    <row r="24" spans="1:23" ht="18.25" customHeight="1" x14ac:dyDescent="0.2">
      <c r="A24" s="53"/>
      <c r="B24" s="53"/>
      <c r="C24" s="53"/>
      <c r="D24" s="53"/>
      <c r="E24" s="53"/>
      <c r="F24" s="53"/>
      <c r="G24" s="53"/>
      <c r="H24" s="53"/>
      <c r="I24" s="53"/>
      <c r="J24" s="53"/>
      <c r="K24" s="53"/>
      <c r="L24" s="53"/>
      <c r="M24" s="53"/>
      <c r="N24" s="53"/>
      <c r="O24" s="53"/>
      <c r="P24" s="53"/>
      <c r="Q24" s="53"/>
      <c r="R24" s="53"/>
      <c r="S24" s="53"/>
      <c r="T24" s="53"/>
      <c r="U24" s="53"/>
      <c r="V24" s="53"/>
      <c r="W24" s="53"/>
    </row>
    <row r="25" spans="1:23" ht="18.25" customHeight="1" x14ac:dyDescent="0.2">
      <c r="A25" s="53"/>
      <c r="B25" s="53"/>
      <c r="C25" s="53"/>
      <c r="D25" s="53"/>
      <c r="E25" s="53"/>
      <c r="F25" s="53"/>
      <c r="G25" s="53"/>
      <c r="H25" s="53"/>
      <c r="I25" s="53"/>
      <c r="J25" s="53"/>
      <c r="K25" s="53"/>
      <c r="L25" s="53"/>
      <c r="M25" s="53"/>
      <c r="N25" s="53"/>
      <c r="O25" s="53"/>
      <c r="P25" s="53"/>
      <c r="Q25" s="53"/>
      <c r="R25" s="53"/>
      <c r="S25" s="53"/>
      <c r="T25" s="53"/>
      <c r="U25" s="53"/>
      <c r="V25" s="53"/>
      <c r="W25" s="53"/>
    </row>
    <row r="26" spans="1:23" ht="18.25" customHeight="1" x14ac:dyDescent="0.2">
      <c r="A26" s="53"/>
      <c r="B26" s="53"/>
      <c r="C26" s="53"/>
      <c r="D26" s="53"/>
      <c r="E26" s="53"/>
      <c r="F26" s="53"/>
      <c r="G26" s="53"/>
      <c r="H26" s="53"/>
      <c r="I26" s="53"/>
      <c r="J26" s="53"/>
      <c r="K26" s="53"/>
      <c r="L26" s="53"/>
      <c r="M26" s="53"/>
      <c r="N26" s="53"/>
      <c r="O26" s="53"/>
      <c r="P26" s="53"/>
      <c r="Q26" s="53"/>
      <c r="R26" s="53"/>
      <c r="S26" s="53"/>
      <c r="T26" s="53"/>
      <c r="U26" s="53"/>
      <c r="V26" s="53"/>
      <c r="W26" s="53"/>
    </row>
    <row r="27" spans="1:23" ht="18.25" customHeight="1" x14ac:dyDescent="0.2">
      <c r="A27" s="53"/>
      <c r="B27" s="53"/>
      <c r="C27" s="53"/>
      <c r="D27" s="53"/>
      <c r="E27" s="53"/>
      <c r="F27" s="53"/>
      <c r="G27" s="53"/>
      <c r="H27" s="53"/>
      <c r="I27" s="53"/>
      <c r="J27" s="53"/>
      <c r="K27" s="53"/>
      <c r="L27" s="53"/>
      <c r="M27" s="53"/>
      <c r="N27" s="53"/>
      <c r="O27" s="53"/>
      <c r="P27" s="53"/>
      <c r="Q27" s="53"/>
      <c r="R27" s="53"/>
      <c r="S27" s="53"/>
      <c r="T27" s="53"/>
      <c r="U27" s="53"/>
      <c r="V27" s="53"/>
      <c r="W27" s="53"/>
    </row>
    <row r="28" spans="1:23" ht="18.25" customHeight="1" x14ac:dyDescent="0.2">
      <c r="A28" s="53"/>
      <c r="B28" s="53"/>
      <c r="C28" s="53"/>
      <c r="D28" s="53"/>
      <c r="E28" s="53"/>
      <c r="F28" s="53"/>
      <c r="G28" s="53"/>
      <c r="H28" s="53"/>
      <c r="I28" s="53"/>
      <c r="J28" s="53"/>
      <c r="K28" s="53"/>
      <c r="L28" s="53"/>
      <c r="M28" s="53"/>
      <c r="N28" s="53"/>
      <c r="O28" s="53"/>
      <c r="P28" s="53"/>
      <c r="Q28" s="53"/>
      <c r="R28" s="53"/>
      <c r="S28" s="53"/>
      <c r="T28" s="53"/>
      <c r="U28" s="53"/>
      <c r="V28" s="53"/>
      <c r="W28" s="53"/>
    </row>
    <row r="29" spans="1:23" ht="18.25" customHeight="1" x14ac:dyDescent="0.2">
      <c r="A29" s="53"/>
      <c r="B29" s="53"/>
      <c r="C29" s="53"/>
      <c r="D29" s="53"/>
      <c r="E29" s="53"/>
      <c r="F29" s="53"/>
      <c r="G29" s="53"/>
      <c r="H29" s="53"/>
      <c r="I29" s="53"/>
      <c r="J29" s="53"/>
      <c r="K29" s="53"/>
      <c r="L29" s="53"/>
      <c r="M29" s="53"/>
      <c r="N29" s="53"/>
      <c r="O29" s="53"/>
      <c r="P29" s="53"/>
      <c r="Q29" s="53"/>
      <c r="R29" s="53"/>
      <c r="S29" s="53"/>
      <c r="T29" s="53"/>
      <c r="U29" s="53"/>
      <c r="V29" s="53"/>
      <c r="W29" s="53"/>
    </row>
    <row r="30" spans="1:23" ht="18.25" customHeight="1" x14ac:dyDescent="0.2">
      <c r="A30" s="53"/>
      <c r="B30" s="53"/>
      <c r="C30" s="53"/>
      <c r="D30" s="53"/>
      <c r="E30" s="53"/>
      <c r="F30" s="53"/>
      <c r="G30" s="53"/>
      <c r="H30" s="53"/>
      <c r="I30" s="53"/>
      <c r="J30" s="53"/>
      <c r="K30" s="53"/>
      <c r="L30" s="53"/>
      <c r="M30" s="53"/>
      <c r="N30" s="53"/>
      <c r="O30" s="53"/>
      <c r="P30" s="53"/>
      <c r="Q30" s="53"/>
      <c r="R30" s="53"/>
      <c r="S30" s="53"/>
      <c r="T30" s="53"/>
      <c r="U30" s="53"/>
      <c r="V30" s="53"/>
      <c r="W30" s="53"/>
    </row>
    <row r="31" spans="1:23" ht="18.25" customHeight="1" x14ac:dyDescent="0.2">
      <c r="A31" s="53"/>
      <c r="B31" s="53"/>
      <c r="C31" s="53"/>
      <c r="D31" s="53"/>
      <c r="E31" s="53"/>
      <c r="F31" s="53"/>
      <c r="G31" s="53"/>
      <c r="H31" s="53"/>
      <c r="I31" s="53"/>
      <c r="J31" s="53"/>
      <c r="K31" s="53"/>
      <c r="L31" s="53"/>
      <c r="M31" s="53"/>
      <c r="N31" s="53"/>
      <c r="O31" s="53"/>
      <c r="P31" s="53"/>
      <c r="Q31" s="53"/>
      <c r="R31" s="53"/>
      <c r="S31" s="53"/>
      <c r="T31" s="53"/>
      <c r="U31" s="53"/>
      <c r="V31" s="53"/>
      <c r="W31" s="53"/>
    </row>
    <row r="32" spans="1:23" ht="18.25" customHeight="1" x14ac:dyDescent="0.2">
      <c r="A32" s="53"/>
      <c r="B32" s="53"/>
      <c r="C32" s="53"/>
      <c r="D32" s="53"/>
      <c r="E32" s="53"/>
      <c r="F32" s="53"/>
      <c r="G32" s="53"/>
      <c r="H32" s="53"/>
      <c r="I32" s="53"/>
      <c r="J32" s="53"/>
      <c r="K32" s="53"/>
      <c r="L32" s="53"/>
      <c r="M32" s="53"/>
      <c r="N32" s="53"/>
      <c r="O32" s="53"/>
      <c r="P32" s="53"/>
      <c r="Q32" s="53"/>
      <c r="R32" s="53"/>
      <c r="S32" s="53"/>
      <c r="T32" s="53"/>
      <c r="U32" s="53"/>
      <c r="V32" s="53"/>
      <c r="W32" s="53"/>
    </row>
  </sheetData>
  <mergeCells count="1">
    <mergeCell ref="A1:W1"/>
  </mergeCells>
  <pageMargins left="0.75" right="0.75" top="1" bottom="1" header="0.5" footer="0.5"/>
  <pageSetup orientation="portrait"/>
  <headerFooter>
    <oddHeader>&amp;L&amp;"Geneva,Regular"&amp;10&amp;K000000TieferScott</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49"/>
  <sheetViews>
    <sheetView showGridLines="0" workbookViewId="0"/>
  </sheetViews>
  <sheetFormatPr baseColWidth="10" defaultColWidth="8.125" defaultRowHeight="13" customHeight="1" x14ac:dyDescent="0.2"/>
  <cols>
    <col min="1" max="1" width="11.5" style="5" customWidth="1"/>
    <col min="2" max="2" width="2.125" style="5" customWidth="1"/>
    <col min="3" max="5" width="2" style="5" customWidth="1"/>
    <col min="6" max="6" width="4.125" style="5" customWidth="1"/>
    <col min="7" max="8" width="2" style="5" customWidth="1"/>
    <col min="9" max="9" width="2.625" style="5" customWidth="1"/>
    <col min="10" max="10" width="2" style="5" customWidth="1"/>
    <col min="11" max="11" width="2.75" style="5" customWidth="1"/>
    <col min="12" max="12" width="3" style="5" customWidth="1"/>
    <col min="13" max="13" width="2.375" style="5" customWidth="1"/>
    <col min="14" max="14" width="3" style="5" customWidth="1"/>
    <col min="15" max="15" width="3.25" style="5" customWidth="1"/>
    <col min="16" max="17" width="3" style="5" customWidth="1"/>
    <col min="18" max="18" width="2.25" style="5" customWidth="1"/>
    <col min="19" max="22" width="2" style="5" customWidth="1"/>
    <col min="23" max="23" width="4.125" style="5" customWidth="1"/>
    <col min="24" max="256" width="8.125" customWidth="1"/>
  </cols>
  <sheetData>
    <row r="1" spans="1:23" ht="21" customHeight="1" x14ac:dyDescent="0.2">
      <c r="A1" s="52" t="s">
        <v>120</v>
      </c>
      <c r="B1" s="11"/>
      <c r="C1" s="11"/>
      <c r="D1" s="11"/>
      <c r="E1" s="11"/>
      <c r="F1" s="11"/>
      <c r="G1" s="11"/>
      <c r="H1" s="11"/>
      <c r="I1" s="11"/>
      <c r="J1" s="11"/>
      <c r="K1" s="11"/>
      <c r="L1" s="11"/>
      <c r="M1" s="11"/>
      <c r="N1" s="11"/>
      <c r="O1" s="11"/>
      <c r="P1" s="11"/>
      <c r="Q1" s="11"/>
      <c r="R1" s="11"/>
      <c r="S1" s="11"/>
      <c r="T1" s="11"/>
      <c r="U1" s="12"/>
      <c r="V1" s="12"/>
      <c r="W1" s="53"/>
    </row>
    <row r="2" spans="1:23" ht="19" customHeight="1" x14ac:dyDescent="0.2">
      <c r="A2" s="53"/>
      <c r="B2" s="53"/>
      <c r="C2" s="53"/>
      <c r="D2" s="53"/>
      <c r="E2" s="58"/>
      <c r="F2" s="53"/>
      <c r="G2" s="53"/>
      <c r="H2" s="53"/>
      <c r="I2" s="53"/>
      <c r="J2" s="53"/>
      <c r="K2" s="53"/>
      <c r="L2" s="53"/>
      <c r="M2" s="53"/>
      <c r="N2" s="53"/>
      <c r="O2" s="53"/>
      <c r="P2" s="53"/>
      <c r="Q2" s="53"/>
      <c r="R2" s="53"/>
      <c r="S2" s="53"/>
      <c r="T2" s="53"/>
      <c r="U2" s="12"/>
      <c r="V2" s="26"/>
      <c r="W2" s="53"/>
    </row>
    <row r="3" spans="1:23" ht="52.25" customHeight="1" x14ac:dyDescent="0.2">
      <c r="A3" s="13" t="s">
        <v>7</v>
      </c>
      <c r="B3" s="14" t="s">
        <v>8</v>
      </c>
      <c r="C3" s="14" t="s">
        <v>9</v>
      </c>
      <c r="D3" s="14" t="s">
        <v>10</v>
      </c>
      <c r="E3" s="14" t="s">
        <v>11</v>
      </c>
      <c r="F3" s="14" t="s">
        <v>12</v>
      </c>
      <c r="G3" s="14" t="s">
        <v>13</v>
      </c>
      <c r="H3" s="14" t="s">
        <v>14</v>
      </c>
      <c r="I3" s="14" t="s">
        <v>15</v>
      </c>
      <c r="J3" s="14" t="s">
        <v>16</v>
      </c>
      <c r="K3" s="14" t="s">
        <v>17</v>
      </c>
      <c r="L3" s="14" t="s">
        <v>18</v>
      </c>
      <c r="M3" s="14" t="s">
        <v>19</v>
      </c>
      <c r="N3" s="14" t="s">
        <v>60</v>
      </c>
      <c r="O3" s="14" t="s">
        <v>21</v>
      </c>
      <c r="P3" s="15" t="s">
        <v>22</v>
      </c>
      <c r="Q3" s="14" t="s">
        <v>23</v>
      </c>
      <c r="R3" s="16" t="s">
        <v>24</v>
      </c>
      <c r="S3" s="16" t="s">
        <v>25</v>
      </c>
      <c r="T3" s="16" t="s">
        <v>26</v>
      </c>
      <c r="U3" s="13" t="s">
        <v>27</v>
      </c>
      <c r="V3" s="16" t="s">
        <v>28</v>
      </c>
      <c r="W3" s="17" t="s">
        <v>29</v>
      </c>
    </row>
    <row r="4" spans="1:23" ht="17" customHeight="1" x14ac:dyDescent="0.2">
      <c r="A4" s="18">
        <v>2011</v>
      </c>
      <c r="B4" s="19"/>
      <c r="C4" s="19"/>
      <c r="D4" s="19"/>
      <c r="E4" s="19"/>
      <c r="F4" s="19"/>
      <c r="G4" s="19"/>
      <c r="H4" s="19"/>
      <c r="I4" s="19"/>
      <c r="J4" s="18">
        <v>1</v>
      </c>
      <c r="K4" s="19"/>
      <c r="L4" s="19"/>
      <c r="M4" s="19"/>
      <c r="N4" s="19"/>
      <c r="O4" s="19"/>
      <c r="P4" s="72"/>
      <c r="Q4" s="20"/>
      <c r="R4" s="34"/>
      <c r="S4" s="34"/>
      <c r="T4" s="34"/>
      <c r="U4" s="21">
        <v>1</v>
      </c>
      <c r="V4" s="34"/>
      <c r="W4" s="62"/>
    </row>
    <row r="5" spans="1:23" ht="17" customHeight="1" x14ac:dyDescent="0.2">
      <c r="A5" s="22">
        <v>2012</v>
      </c>
      <c r="B5" s="22">
        <v>5</v>
      </c>
      <c r="C5" s="23"/>
      <c r="D5" s="22">
        <v>0</v>
      </c>
      <c r="E5" s="23"/>
      <c r="F5" s="23"/>
      <c r="G5" s="23"/>
      <c r="H5" s="23"/>
      <c r="I5" s="22">
        <v>5</v>
      </c>
      <c r="J5" s="22">
        <v>1</v>
      </c>
      <c r="K5" s="22">
        <v>1</v>
      </c>
      <c r="L5" s="23"/>
      <c r="M5" s="23"/>
      <c r="N5" s="23"/>
      <c r="O5" s="23"/>
      <c r="P5" s="74"/>
      <c r="Q5" s="24">
        <f>D5/B5</f>
        <v>0</v>
      </c>
      <c r="R5" s="26"/>
      <c r="S5" s="26"/>
      <c r="T5" s="32">
        <v>3</v>
      </c>
      <c r="U5" s="25">
        <v>8</v>
      </c>
      <c r="V5" s="32">
        <v>0</v>
      </c>
      <c r="W5" s="75"/>
    </row>
    <row r="6" spans="1:23" ht="17" customHeight="1" x14ac:dyDescent="0.2">
      <c r="A6" s="22">
        <v>2013</v>
      </c>
      <c r="B6" s="22">
        <v>1</v>
      </c>
      <c r="C6" s="23"/>
      <c r="D6" s="22">
        <v>1</v>
      </c>
      <c r="E6" s="23"/>
      <c r="F6" s="23"/>
      <c r="G6" s="23"/>
      <c r="H6" s="23"/>
      <c r="I6" s="23"/>
      <c r="J6" s="23"/>
      <c r="K6" s="23"/>
      <c r="L6" s="23"/>
      <c r="M6" s="23"/>
      <c r="N6" s="23"/>
      <c r="O6" s="24"/>
      <c r="P6" s="24"/>
      <c r="Q6" s="24"/>
      <c r="R6" s="23"/>
      <c r="S6" s="23"/>
      <c r="T6" s="23"/>
      <c r="U6" s="25">
        <v>10</v>
      </c>
      <c r="V6" s="32">
        <v>1</v>
      </c>
      <c r="W6" s="26"/>
    </row>
    <row r="7" spans="1:23" ht="17" customHeight="1" x14ac:dyDescent="0.2">
      <c r="A7" s="22">
        <v>2010</v>
      </c>
      <c r="B7" s="23"/>
      <c r="C7" s="23"/>
      <c r="D7" s="23"/>
      <c r="E7" s="23"/>
      <c r="F7" s="23"/>
      <c r="G7" s="23"/>
      <c r="H7" s="23"/>
      <c r="I7" s="23"/>
      <c r="J7" s="23"/>
      <c r="K7" s="23"/>
      <c r="L7" s="23"/>
      <c r="M7" s="23"/>
      <c r="N7" s="23"/>
      <c r="O7" s="24"/>
      <c r="P7" s="24"/>
      <c r="Q7" s="24"/>
      <c r="R7" s="23"/>
      <c r="S7" s="23"/>
      <c r="T7" s="23"/>
      <c r="U7" s="12"/>
      <c r="V7" s="26"/>
      <c r="W7" s="26"/>
    </row>
    <row r="8" spans="1:23" ht="17" customHeight="1" x14ac:dyDescent="0.2">
      <c r="A8" s="27"/>
      <c r="B8" s="28"/>
      <c r="C8" s="28"/>
      <c r="D8" s="28"/>
      <c r="E8" s="28"/>
      <c r="F8" s="28"/>
      <c r="G8" s="28"/>
      <c r="H8" s="28"/>
      <c r="I8" s="28"/>
      <c r="J8" s="28"/>
      <c r="K8" s="28"/>
      <c r="L8" s="28"/>
      <c r="M8" s="28"/>
      <c r="N8" s="28"/>
      <c r="O8" s="29"/>
      <c r="P8" s="29"/>
      <c r="Q8" s="29"/>
      <c r="R8" s="28"/>
      <c r="S8" s="28"/>
      <c r="T8" s="28"/>
      <c r="U8" s="76"/>
      <c r="V8" s="27"/>
      <c r="W8" s="27"/>
    </row>
    <row r="9" spans="1:23" ht="17" customHeight="1" x14ac:dyDescent="0.2">
      <c r="A9" s="31" t="s">
        <v>31</v>
      </c>
      <c r="B9" s="19">
        <f t="shared" ref="B9:N9" si="0">SUM(B4:B8)</f>
        <v>6</v>
      </c>
      <c r="C9" s="19">
        <f t="shared" si="0"/>
        <v>0</v>
      </c>
      <c r="D9" s="19">
        <f t="shared" si="0"/>
        <v>1</v>
      </c>
      <c r="E9" s="19">
        <f t="shared" si="0"/>
        <v>0</v>
      </c>
      <c r="F9" s="19">
        <f t="shared" si="0"/>
        <v>0</v>
      </c>
      <c r="G9" s="19">
        <f t="shared" si="0"/>
        <v>0</v>
      </c>
      <c r="H9" s="19">
        <f t="shared" si="0"/>
        <v>0</v>
      </c>
      <c r="I9" s="19">
        <f t="shared" si="0"/>
        <v>5</v>
      </c>
      <c r="J9" s="19">
        <f t="shared" si="0"/>
        <v>2</v>
      </c>
      <c r="K9" s="19">
        <f t="shared" si="0"/>
        <v>1</v>
      </c>
      <c r="L9" s="19">
        <f t="shared" si="0"/>
        <v>0</v>
      </c>
      <c r="M9" s="19">
        <f t="shared" si="0"/>
        <v>0</v>
      </c>
      <c r="N9" s="19">
        <f t="shared" si="0"/>
        <v>0</v>
      </c>
      <c r="O9" s="20">
        <f>(D9+J9+K9)/(B9+J9+K9)</f>
        <v>0.44444444444444442</v>
      </c>
      <c r="P9" s="20">
        <f>($D9+$E9+($F9*2)+(G9*3))/$B9</f>
        <v>0.16666666666666666</v>
      </c>
      <c r="Q9" s="20">
        <f>D9/B9</f>
        <v>0.16666666666666666</v>
      </c>
      <c r="R9" s="19">
        <f>SUM(R4:R8)</f>
        <v>0</v>
      </c>
      <c r="S9" s="19">
        <f>SUM(S4:S8)</f>
        <v>0</v>
      </c>
      <c r="T9" s="19">
        <f>SUM(T4:T8)</f>
        <v>3</v>
      </c>
      <c r="U9" s="19">
        <f>SUM(U4:U8)</f>
        <v>19</v>
      </c>
      <c r="V9" s="19">
        <f>SUM(V4:V8)</f>
        <v>1</v>
      </c>
      <c r="W9" s="20">
        <f>(U9+V9)/(T9+U9+V9)</f>
        <v>0.86956521739130432</v>
      </c>
    </row>
    <row r="10" spans="1:23" ht="18.25" customHeight="1" x14ac:dyDescent="0.2">
      <c r="A10" s="26"/>
      <c r="B10" s="26"/>
      <c r="C10" s="26"/>
      <c r="D10" s="26"/>
      <c r="E10" s="23"/>
      <c r="F10" s="26"/>
      <c r="G10" s="26"/>
      <c r="H10" s="26"/>
      <c r="I10" s="26"/>
      <c r="J10" s="26"/>
      <c r="K10" s="26"/>
      <c r="L10" s="26"/>
      <c r="M10" s="26"/>
      <c r="N10" s="26"/>
      <c r="O10" s="26"/>
      <c r="P10" s="26"/>
      <c r="Q10" s="26"/>
      <c r="R10" s="26"/>
      <c r="S10" s="26"/>
      <c r="T10" s="26"/>
      <c r="U10" s="12"/>
      <c r="V10" s="26"/>
      <c r="W10" s="53"/>
    </row>
    <row r="11" spans="1:23" ht="18.25" customHeight="1" x14ac:dyDescent="0.2">
      <c r="A11" s="26"/>
      <c r="B11" s="26"/>
      <c r="C11" s="26"/>
      <c r="D11" s="26"/>
      <c r="E11" s="23"/>
      <c r="F11" s="26"/>
      <c r="G11" s="26"/>
      <c r="H11" s="26"/>
      <c r="I11" s="26"/>
      <c r="J11" s="26"/>
      <c r="K11" s="26"/>
      <c r="L11" s="26"/>
      <c r="M11" s="26"/>
      <c r="N11" s="26"/>
      <c r="O11" s="26"/>
      <c r="P11" s="26"/>
      <c r="Q11" s="26"/>
      <c r="R11" s="26"/>
      <c r="S11" s="26"/>
      <c r="T11" s="26"/>
      <c r="U11" s="12"/>
      <c r="V11" s="26"/>
      <c r="W11" s="53"/>
    </row>
    <row r="12" spans="1:23" ht="18.25" customHeight="1" x14ac:dyDescent="0.2">
      <c r="A12" s="32" t="s">
        <v>32</v>
      </c>
      <c r="B12" s="23"/>
      <c r="C12" s="23"/>
      <c r="D12" s="23"/>
      <c r="E12" s="23"/>
      <c r="F12" s="23"/>
      <c r="G12" s="23"/>
      <c r="H12" s="23"/>
      <c r="I12" s="23"/>
      <c r="J12" s="23"/>
      <c r="K12" s="23"/>
      <c r="L12" s="23"/>
      <c r="M12" s="26"/>
      <c r="N12" s="26"/>
      <c r="O12" s="26"/>
      <c r="P12" s="26"/>
      <c r="Q12" s="26"/>
      <c r="R12" s="26"/>
      <c r="S12" s="26"/>
      <c r="T12" s="26"/>
      <c r="U12" s="12"/>
      <c r="V12" s="26"/>
      <c r="W12" s="53"/>
    </row>
    <row r="13" spans="1:23" ht="18.25" customHeight="1" x14ac:dyDescent="0.2">
      <c r="A13" s="16" t="s">
        <v>7</v>
      </c>
      <c r="B13" s="16" t="s">
        <v>33</v>
      </c>
      <c r="C13" s="14" t="s">
        <v>34</v>
      </c>
      <c r="D13" s="14" t="s">
        <v>35</v>
      </c>
      <c r="E13" s="14" t="s">
        <v>36</v>
      </c>
      <c r="F13" s="14" t="s">
        <v>37</v>
      </c>
      <c r="G13" s="14" t="s">
        <v>9</v>
      </c>
      <c r="H13" s="14" t="s">
        <v>10</v>
      </c>
      <c r="I13" s="14" t="s">
        <v>15</v>
      </c>
      <c r="J13" s="14" t="s">
        <v>16</v>
      </c>
      <c r="K13" s="14" t="s">
        <v>17</v>
      </c>
      <c r="L13" s="14" t="s">
        <v>45</v>
      </c>
      <c r="M13" s="16" t="s">
        <v>38</v>
      </c>
      <c r="N13" s="16" t="s">
        <v>39</v>
      </c>
      <c r="O13" s="16" t="s">
        <v>40</v>
      </c>
      <c r="P13" s="16" t="s">
        <v>8</v>
      </c>
      <c r="Q13" s="16" t="s">
        <v>41</v>
      </c>
      <c r="R13" s="16" t="s">
        <v>42</v>
      </c>
      <c r="S13" s="26"/>
      <c r="T13" s="26"/>
      <c r="U13" s="12"/>
      <c r="V13" s="26"/>
      <c r="W13" s="53"/>
    </row>
    <row r="14" spans="1:23" ht="18.25" customHeight="1" x14ac:dyDescent="0.2">
      <c r="A14" s="18">
        <v>2011</v>
      </c>
      <c r="B14" s="18">
        <v>2</v>
      </c>
      <c r="C14" s="18">
        <v>1</v>
      </c>
      <c r="D14" s="18">
        <v>0</v>
      </c>
      <c r="E14" s="18">
        <v>1</v>
      </c>
      <c r="F14" s="18">
        <v>7.33</v>
      </c>
      <c r="G14" s="18">
        <v>0</v>
      </c>
      <c r="H14" s="18">
        <v>5</v>
      </c>
      <c r="I14" s="18">
        <v>7</v>
      </c>
      <c r="J14" s="18">
        <v>3</v>
      </c>
      <c r="K14" s="18">
        <v>0</v>
      </c>
      <c r="L14" s="18">
        <v>0</v>
      </c>
      <c r="M14" s="18">
        <v>0</v>
      </c>
      <c r="N14" s="36">
        <f>(M14*7)/F14</f>
        <v>0</v>
      </c>
      <c r="O14" s="36">
        <f>SUM(H14+J14+K14)/F14</f>
        <v>1.0914051841746248</v>
      </c>
      <c r="P14" s="34"/>
      <c r="Q14" s="34"/>
      <c r="R14" s="34"/>
      <c r="S14" s="26"/>
      <c r="T14" s="26"/>
      <c r="U14" s="12"/>
      <c r="V14" s="26"/>
      <c r="W14" s="53"/>
    </row>
    <row r="15" spans="1:23" ht="18.25" customHeight="1" x14ac:dyDescent="0.2">
      <c r="A15" s="22">
        <v>2012</v>
      </c>
      <c r="B15" s="22">
        <v>12</v>
      </c>
      <c r="C15" s="22">
        <v>7</v>
      </c>
      <c r="D15" s="22">
        <v>2</v>
      </c>
      <c r="E15" s="22">
        <v>0</v>
      </c>
      <c r="F15" s="22">
        <v>52.67</v>
      </c>
      <c r="G15" s="22">
        <v>12</v>
      </c>
      <c r="H15" s="22">
        <v>40</v>
      </c>
      <c r="I15" s="22">
        <v>49</v>
      </c>
      <c r="J15" s="22">
        <v>18</v>
      </c>
      <c r="K15" s="22">
        <v>1</v>
      </c>
      <c r="L15" s="22">
        <v>1</v>
      </c>
      <c r="M15" s="22">
        <v>10</v>
      </c>
      <c r="N15" s="42">
        <f>(M15*7)/F15</f>
        <v>1.3290298082399847</v>
      </c>
      <c r="O15" s="42">
        <f>SUM(H15+J15+K15)/F15</f>
        <v>1.12018226694513</v>
      </c>
      <c r="P15" s="26"/>
      <c r="Q15" s="26"/>
      <c r="R15" s="26"/>
      <c r="S15" s="26"/>
      <c r="T15" s="26"/>
      <c r="U15" s="12"/>
      <c r="V15" s="26"/>
      <c r="W15" s="53"/>
    </row>
    <row r="16" spans="1:23" ht="18.25" customHeight="1" x14ac:dyDescent="0.2">
      <c r="A16" s="22">
        <v>2013</v>
      </c>
      <c r="B16" s="22">
        <v>13</v>
      </c>
      <c r="C16" s="22">
        <v>6</v>
      </c>
      <c r="D16" s="22">
        <v>2</v>
      </c>
      <c r="E16" s="41"/>
      <c r="F16" s="41">
        <v>50.67</v>
      </c>
      <c r="G16" s="22">
        <v>28</v>
      </c>
      <c r="H16" s="22">
        <v>50</v>
      </c>
      <c r="I16" s="22">
        <v>47</v>
      </c>
      <c r="J16" s="22">
        <v>8</v>
      </c>
      <c r="K16" s="22">
        <v>3</v>
      </c>
      <c r="L16" s="23"/>
      <c r="M16" s="22">
        <v>18</v>
      </c>
      <c r="N16" s="42">
        <f>(M16*7)/F16</f>
        <v>2.4866785079928952</v>
      </c>
      <c r="O16" s="42">
        <f>SUM(H16+J16+K16)/F16</f>
        <v>1.2038681665679889</v>
      </c>
      <c r="P16" s="22">
        <v>14</v>
      </c>
      <c r="Q16" s="23"/>
      <c r="R16" s="23"/>
      <c r="S16" s="26"/>
      <c r="T16" s="26"/>
      <c r="U16" s="12"/>
      <c r="V16" s="26"/>
      <c r="W16" s="53"/>
    </row>
    <row r="17" spans="1:23" ht="18.25" customHeight="1" x14ac:dyDescent="0.2">
      <c r="A17" s="22">
        <v>2010</v>
      </c>
      <c r="B17" s="22">
        <v>2</v>
      </c>
      <c r="C17" s="22">
        <v>0</v>
      </c>
      <c r="D17" s="22">
        <v>1</v>
      </c>
      <c r="E17" s="41"/>
      <c r="F17" s="41">
        <v>1.67</v>
      </c>
      <c r="G17" s="22">
        <v>2</v>
      </c>
      <c r="H17" s="22">
        <v>4</v>
      </c>
      <c r="I17" s="22">
        <v>3</v>
      </c>
      <c r="J17" s="22">
        <v>1</v>
      </c>
      <c r="K17" s="23"/>
      <c r="L17" s="23"/>
      <c r="M17" s="22">
        <v>1</v>
      </c>
      <c r="N17" s="42">
        <f>(M17*7)/F17</f>
        <v>4.1916167664670665</v>
      </c>
      <c r="O17" s="42">
        <f>SUM(H17+J17+K17)/F17</f>
        <v>2.9940119760479043</v>
      </c>
      <c r="P17" s="23"/>
      <c r="Q17" s="23"/>
      <c r="R17" s="23"/>
      <c r="S17" s="53"/>
      <c r="T17" s="53"/>
      <c r="U17" s="53"/>
      <c r="V17" s="53"/>
      <c r="W17" s="53"/>
    </row>
    <row r="18" spans="1:23" ht="19" customHeight="1" x14ac:dyDescent="0.2">
      <c r="A18" s="27"/>
      <c r="B18" s="28"/>
      <c r="C18" s="28"/>
      <c r="D18" s="28"/>
      <c r="E18" s="38"/>
      <c r="F18" s="38"/>
      <c r="G18" s="28"/>
      <c r="H18" s="28"/>
      <c r="I18" s="28"/>
      <c r="J18" s="28"/>
      <c r="K18" s="28"/>
      <c r="L18" s="28"/>
      <c r="M18" s="28"/>
      <c r="N18" s="28"/>
      <c r="O18" s="28"/>
      <c r="P18" s="28"/>
      <c r="Q18" s="28"/>
      <c r="R18" s="28"/>
      <c r="S18" s="33"/>
      <c r="T18" s="53"/>
      <c r="U18" s="53"/>
      <c r="V18" s="53"/>
      <c r="W18" s="53"/>
    </row>
    <row r="19" spans="1:23" ht="18.25" customHeight="1" x14ac:dyDescent="0.2">
      <c r="A19" s="31" t="s">
        <v>31</v>
      </c>
      <c r="B19" s="19">
        <f t="shared" ref="B19:M19" si="1">SUM(B14:B18)</f>
        <v>29</v>
      </c>
      <c r="C19" s="19">
        <f t="shared" si="1"/>
        <v>14</v>
      </c>
      <c r="D19" s="19">
        <f t="shared" si="1"/>
        <v>5</v>
      </c>
      <c r="E19" s="18">
        <f t="shared" si="1"/>
        <v>1</v>
      </c>
      <c r="F19" s="18">
        <f t="shared" si="1"/>
        <v>112.34</v>
      </c>
      <c r="G19" s="19">
        <f t="shared" si="1"/>
        <v>42</v>
      </c>
      <c r="H19" s="19">
        <f t="shared" si="1"/>
        <v>99</v>
      </c>
      <c r="I19" s="19">
        <f t="shared" si="1"/>
        <v>106</v>
      </c>
      <c r="J19" s="19">
        <f t="shared" si="1"/>
        <v>30</v>
      </c>
      <c r="K19" s="19">
        <f t="shared" si="1"/>
        <v>4</v>
      </c>
      <c r="L19" s="19">
        <f t="shared" si="1"/>
        <v>1</v>
      </c>
      <c r="M19" s="19">
        <f t="shared" si="1"/>
        <v>29</v>
      </c>
      <c r="N19" s="36">
        <f>(M19*7)/F19</f>
        <v>1.8070144205091685</v>
      </c>
      <c r="O19" s="36">
        <f>SUM(H19+J19+K19)/F19</f>
        <v>1.1839059996439381</v>
      </c>
      <c r="P19" s="19">
        <f>SUM(P16:P18)</f>
        <v>14</v>
      </c>
      <c r="Q19" s="55"/>
      <c r="R19" s="55"/>
      <c r="S19" s="53"/>
      <c r="T19" s="53"/>
      <c r="U19" s="53"/>
      <c r="V19" s="53"/>
      <c r="W19" s="53"/>
    </row>
    <row r="20" spans="1:23" ht="18.25" customHeight="1" x14ac:dyDescent="0.2">
      <c r="A20" s="53"/>
      <c r="B20" s="53"/>
      <c r="C20" s="53"/>
      <c r="D20" s="53"/>
      <c r="E20" s="53"/>
      <c r="F20" s="53"/>
      <c r="G20" s="53"/>
      <c r="H20" s="53"/>
      <c r="I20" s="53"/>
      <c r="J20" s="53"/>
      <c r="K20" s="53"/>
      <c r="L20" s="53"/>
      <c r="M20" s="53"/>
      <c r="N20" s="53"/>
      <c r="O20" s="53"/>
      <c r="P20" s="53"/>
      <c r="Q20" s="53"/>
      <c r="R20" s="53"/>
      <c r="S20" s="53"/>
      <c r="T20" s="53"/>
      <c r="U20" s="53"/>
      <c r="V20" s="53"/>
      <c r="W20" s="53"/>
    </row>
    <row r="21" spans="1:23" ht="18.25" customHeight="1" x14ac:dyDescent="0.2">
      <c r="A21" s="53"/>
      <c r="B21" s="53"/>
      <c r="C21" s="53"/>
      <c r="D21" s="53"/>
      <c r="E21" s="53"/>
      <c r="F21" s="53"/>
      <c r="G21" s="53"/>
      <c r="H21" s="53"/>
      <c r="I21" s="53"/>
      <c r="J21" s="53"/>
      <c r="K21" s="53"/>
      <c r="L21" s="53"/>
      <c r="M21" s="53"/>
      <c r="N21" s="53"/>
      <c r="O21" s="53"/>
      <c r="P21" s="53"/>
      <c r="Q21" s="53"/>
      <c r="R21" s="53"/>
      <c r="S21" s="53"/>
      <c r="T21" s="53"/>
      <c r="U21" s="53"/>
      <c r="V21" s="53"/>
      <c r="W21" s="53"/>
    </row>
    <row r="22" spans="1:23" ht="21" customHeight="1" x14ac:dyDescent="0.2">
      <c r="A22" s="10" t="s">
        <v>121</v>
      </c>
      <c r="B22" s="11"/>
      <c r="C22" s="11"/>
      <c r="D22" s="11"/>
      <c r="E22" s="11"/>
      <c r="F22" s="11"/>
      <c r="G22" s="11"/>
      <c r="H22" s="11"/>
      <c r="I22" s="11"/>
      <c r="J22" s="11"/>
      <c r="K22" s="11"/>
      <c r="L22" s="11"/>
      <c r="M22" s="11"/>
      <c r="N22" s="11"/>
      <c r="O22" s="11"/>
      <c r="P22" s="11"/>
      <c r="Q22" s="11"/>
      <c r="R22" s="11"/>
      <c r="S22" s="11"/>
      <c r="T22" s="11"/>
      <c r="U22" s="12"/>
      <c r="V22" s="12"/>
      <c r="W22" s="53"/>
    </row>
    <row r="23" spans="1:23" ht="19" customHeight="1" x14ac:dyDescent="0.2">
      <c r="A23" s="53"/>
      <c r="B23" s="53"/>
      <c r="C23" s="53"/>
      <c r="D23" s="53"/>
      <c r="E23" s="58"/>
      <c r="F23" s="53"/>
      <c r="G23" s="53"/>
      <c r="H23" s="53"/>
      <c r="I23" s="53"/>
      <c r="J23" s="53"/>
      <c r="K23" s="53"/>
      <c r="L23" s="53"/>
      <c r="M23" s="53"/>
      <c r="N23" s="53"/>
      <c r="O23" s="53"/>
      <c r="P23" s="53"/>
      <c r="Q23" s="53"/>
      <c r="R23" s="53"/>
      <c r="S23" s="53"/>
      <c r="T23" s="53"/>
      <c r="U23" s="12"/>
      <c r="V23" s="26"/>
      <c r="W23" s="53"/>
    </row>
    <row r="24" spans="1:23" ht="52.25" customHeight="1" x14ac:dyDescent="0.2">
      <c r="A24" s="13" t="s">
        <v>7</v>
      </c>
      <c r="B24" s="14" t="s">
        <v>8</v>
      </c>
      <c r="C24" s="14" t="s">
        <v>9</v>
      </c>
      <c r="D24" s="14" t="s">
        <v>10</v>
      </c>
      <c r="E24" s="14" t="s">
        <v>11</v>
      </c>
      <c r="F24" s="14" t="s">
        <v>12</v>
      </c>
      <c r="G24" s="14" t="s">
        <v>13</v>
      </c>
      <c r="H24" s="14" t="s">
        <v>14</v>
      </c>
      <c r="I24" s="14" t="s">
        <v>15</v>
      </c>
      <c r="J24" s="14" t="s">
        <v>16</v>
      </c>
      <c r="K24" s="14" t="s">
        <v>17</v>
      </c>
      <c r="L24" s="14" t="s">
        <v>18</v>
      </c>
      <c r="M24" s="14" t="s">
        <v>19</v>
      </c>
      <c r="N24" s="14" t="s">
        <v>60</v>
      </c>
      <c r="O24" s="14" t="s">
        <v>21</v>
      </c>
      <c r="P24" s="15" t="s">
        <v>22</v>
      </c>
      <c r="Q24" s="14" t="s">
        <v>23</v>
      </c>
      <c r="R24" s="16" t="s">
        <v>24</v>
      </c>
      <c r="S24" s="16" t="s">
        <v>25</v>
      </c>
      <c r="T24" s="16" t="s">
        <v>26</v>
      </c>
      <c r="U24" s="13" t="s">
        <v>27</v>
      </c>
      <c r="V24" s="16" t="s">
        <v>28</v>
      </c>
      <c r="W24" s="17" t="s">
        <v>29</v>
      </c>
    </row>
    <row r="25" spans="1:23" ht="17" customHeight="1" x14ac:dyDescent="0.2">
      <c r="A25" s="18">
        <v>2012</v>
      </c>
      <c r="B25" s="18">
        <v>14</v>
      </c>
      <c r="C25" s="18">
        <v>3</v>
      </c>
      <c r="D25" s="18">
        <v>2</v>
      </c>
      <c r="E25" s="18">
        <v>1</v>
      </c>
      <c r="F25" s="19"/>
      <c r="G25" s="19"/>
      <c r="H25" s="18">
        <v>1</v>
      </c>
      <c r="I25" s="18">
        <v>0</v>
      </c>
      <c r="J25" s="18">
        <v>0</v>
      </c>
      <c r="K25" s="18">
        <v>0</v>
      </c>
      <c r="L25" s="19"/>
      <c r="M25" s="19"/>
      <c r="N25" s="18">
        <v>1</v>
      </c>
      <c r="O25" s="19"/>
      <c r="P25" s="72"/>
      <c r="Q25" s="20">
        <f>D25/B25</f>
        <v>0.14285714285714285</v>
      </c>
      <c r="R25" s="34"/>
      <c r="S25" s="34"/>
      <c r="T25" s="31">
        <v>2</v>
      </c>
      <c r="U25" s="21">
        <v>2</v>
      </c>
      <c r="V25" s="31">
        <v>3</v>
      </c>
      <c r="W25" s="62"/>
    </row>
    <row r="26" spans="1:23" ht="17" customHeight="1" x14ac:dyDescent="0.2">
      <c r="A26" s="23"/>
      <c r="B26" s="23"/>
      <c r="C26" s="23"/>
      <c r="D26" s="23"/>
      <c r="E26" s="23"/>
      <c r="F26" s="23"/>
      <c r="G26" s="23"/>
      <c r="H26" s="23"/>
      <c r="I26" s="23"/>
      <c r="J26" s="23"/>
      <c r="K26" s="23"/>
      <c r="L26" s="23"/>
      <c r="M26" s="23"/>
      <c r="N26" s="23"/>
      <c r="O26" s="24"/>
      <c r="P26" s="24"/>
      <c r="Q26" s="24"/>
      <c r="R26" s="23"/>
      <c r="S26" s="23"/>
      <c r="T26" s="23"/>
      <c r="U26" s="12"/>
      <c r="V26" s="26"/>
      <c r="W26" s="26"/>
    </row>
    <row r="27" spans="1:23" ht="17" customHeight="1" x14ac:dyDescent="0.2">
      <c r="A27" s="23"/>
      <c r="B27" s="23"/>
      <c r="C27" s="23"/>
      <c r="D27" s="23"/>
      <c r="E27" s="23"/>
      <c r="F27" s="23"/>
      <c r="G27" s="23"/>
      <c r="H27" s="23"/>
      <c r="I27" s="23"/>
      <c r="J27" s="23"/>
      <c r="K27" s="23"/>
      <c r="L27" s="23"/>
      <c r="M27" s="23"/>
      <c r="N27" s="23"/>
      <c r="O27" s="24"/>
      <c r="P27" s="24"/>
      <c r="Q27" s="24"/>
      <c r="R27" s="23"/>
      <c r="S27" s="23"/>
      <c r="T27" s="23"/>
      <c r="U27" s="12"/>
      <c r="V27" s="26"/>
      <c r="W27" s="26"/>
    </row>
    <row r="28" spans="1:23" ht="17" customHeight="1" x14ac:dyDescent="0.2">
      <c r="A28" s="27"/>
      <c r="B28" s="28"/>
      <c r="C28" s="28"/>
      <c r="D28" s="28"/>
      <c r="E28" s="28"/>
      <c r="F28" s="28"/>
      <c r="G28" s="28"/>
      <c r="H28" s="28"/>
      <c r="I28" s="28"/>
      <c r="J28" s="28"/>
      <c r="K28" s="28"/>
      <c r="L28" s="28"/>
      <c r="M28" s="28"/>
      <c r="N28" s="28"/>
      <c r="O28" s="29"/>
      <c r="P28" s="29"/>
      <c r="Q28" s="29"/>
      <c r="R28" s="28"/>
      <c r="S28" s="28"/>
      <c r="T28" s="28"/>
      <c r="U28" s="76"/>
      <c r="V28" s="27"/>
      <c r="W28" s="27"/>
    </row>
    <row r="29" spans="1:23" ht="17" customHeight="1" x14ac:dyDescent="0.2">
      <c r="A29" s="31" t="s">
        <v>31</v>
      </c>
      <c r="B29" s="19">
        <f t="shared" ref="B29:N29" si="2">SUM(B25:B28)</f>
        <v>14</v>
      </c>
      <c r="C29" s="19">
        <f t="shared" si="2"/>
        <v>3</v>
      </c>
      <c r="D29" s="19">
        <f t="shared" si="2"/>
        <v>2</v>
      </c>
      <c r="E29" s="19">
        <f t="shared" si="2"/>
        <v>1</v>
      </c>
      <c r="F29" s="19">
        <f t="shared" si="2"/>
        <v>0</v>
      </c>
      <c r="G29" s="19">
        <f t="shared" si="2"/>
        <v>0</v>
      </c>
      <c r="H29" s="19">
        <f t="shared" si="2"/>
        <v>1</v>
      </c>
      <c r="I29" s="19">
        <f t="shared" si="2"/>
        <v>0</v>
      </c>
      <c r="J29" s="19">
        <f t="shared" si="2"/>
        <v>0</v>
      </c>
      <c r="K29" s="19">
        <f t="shared" si="2"/>
        <v>0</v>
      </c>
      <c r="L29" s="19">
        <f t="shared" si="2"/>
        <v>0</v>
      </c>
      <c r="M29" s="19">
        <f t="shared" si="2"/>
        <v>0</v>
      </c>
      <c r="N29" s="19">
        <f t="shared" si="2"/>
        <v>1</v>
      </c>
      <c r="O29" s="20">
        <f>(D29+J29+K29)/(B29+J29+K29)</f>
        <v>0.14285714285714285</v>
      </c>
      <c r="P29" s="20">
        <f>($D29+$E29+($F29*2)+(G29*3))/$B29</f>
        <v>0.21428571428571427</v>
      </c>
      <c r="Q29" s="20">
        <f>D29/B29</f>
        <v>0.14285714285714285</v>
      </c>
      <c r="R29" s="19">
        <f>SUM(R25:R28)</f>
        <v>0</v>
      </c>
      <c r="S29" s="19">
        <f>SUM(S25:S28)</f>
        <v>0</v>
      </c>
      <c r="T29" s="19">
        <f>SUM(T25:T28)</f>
        <v>2</v>
      </c>
      <c r="U29" s="19">
        <f>SUM(U25:U28)</f>
        <v>2</v>
      </c>
      <c r="V29" s="19">
        <f>SUM(V25:V28)</f>
        <v>3</v>
      </c>
      <c r="W29" s="20">
        <f>(U29+V29)/(T29+U29+V29)</f>
        <v>0.7142857142857143</v>
      </c>
    </row>
    <row r="30" spans="1:23" ht="18.25" customHeight="1" x14ac:dyDescent="0.2">
      <c r="A30" s="53"/>
      <c r="B30" s="53"/>
      <c r="C30" s="53"/>
      <c r="D30" s="53"/>
      <c r="E30" s="53"/>
      <c r="F30" s="53"/>
      <c r="G30" s="53"/>
      <c r="H30" s="53"/>
      <c r="I30" s="53"/>
      <c r="J30" s="53"/>
      <c r="K30" s="53"/>
      <c r="L30" s="53"/>
      <c r="M30" s="53"/>
      <c r="N30" s="53"/>
      <c r="O30" s="53"/>
      <c r="P30" s="53"/>
      <c r="Q30" s="53"/>
      <c r="R30" s="53"/>
      <c r="S30" s="53"/>
      <c r="T30" s="53"/>
      <c r="U30" s="53"/>
      <c r="V30" s="53"/>
      <c r="W30" s="53"/>
    </row>
    <row r="31" spans="1:23" ht="18.25" customHeight="1" x14ac:dyDescent="0.2">
      <c r="A31" s="53"/>
      <c r="B31" s="53"/>
      <c r="C31" s="53"/>
      <c r="D31" s="53"/>
      <c r="E31" s="53"/>
      <c r="F31" s="53"/>
      <c r="G31" s="53"/>
      <c r="H31" s="53"/>
      <c r="I31" s="53"/>
      <c r="J31" s="53"/>
      <c r="K31" s="53"/>
      <c r="L31" s="53"/>
      <c r="M31" s="53"/>
      <c r="N31" s="53"/>
      <c r="O31" s="53"/>
      <c r="P31" s="53"/>
      <c r="Q31" s="53"/>
      <c r="R31" s="53"/>
      <c r="S31" s="53"/>
      <c r="T31" s="53"/>
      <c r="U31" s="53"/>
      <c r="V31" s="53"/>
      <c r="W31" s="53"/>
    </row>
    <row r="32" spans="1:23" ht="21" customHeight="1" x14ac:dyDescent="0.2">
      <c r="A32" s="10" t="s">
        <v>122</v>
      </c>
      <c r="B32" s="53"/>
      <c r="C32" s="53"/>
      <c r="D32" s="53"/>
      <c r="E32" s="53"/>
      <c r="F32" s="53"/>
      <c r="G32" s="53"/>
      <c r="H32" s="53"/>
      <c r="I32" s="53"/>
      <c r="J32" s="53"/>
      <c r="K32" s="53"/>
      <c r="L32" s="53"/>
      <c r="M32" s="53"/>
      <c r="N32" s="53"/>
      <c r="O32" s="53"/>
      <c r="P32" s="53"/>
      <c r="Q32" s="53"/>
      <c r="R32" s="53"/>
      <c r="S32" s="53"/>
      <c r="T32" s="53"/>
      <c r="U32" s="53"/>
      <c r="V32" s="53"/>
      <c r="W32" s="53"/>
    </row>
    <row r="33" spans="1:23" ht="18.25" customHeight="1" x14ac:dyDescent="0.2">
      <c r="A33" s="32" t="s">
        <v>32</v>
      </c>
      <c r="B33" s="23"/>
      <c r="C33" s="23"/>
      <c r="D33" s="23"/>
      <c r="E33" s="23"/>
      <c r="F33" s="23"/>
      <c r="G33" s="23"/>
      <c r="H33" s="23"/>
      <c r="I33" s="23"/>
      <c r="J33" s="23"/>
      <c r="K33" s="23"/>
      <c r="L33" s="23"/>
      <c r="M33" s="26"/>
      <c r="N33" s="26"/>
      <c r="O33" s="26"/>
      <c r="P33" s="26"/>
      <c r="Q33" s="26"/>
      <c r="R33" s="26"/>
      <c r="S33" s="26"/>
      <c r="T33" s="53"/>
      <c r="U33" s="53"/>
      <c r="V33" s="53"/>
      <c r="W33" s="53"/>
    </row>
    <row r="34" spans="1:23" ht="28.25" customHeight="1" x14ac:dyDescent="0.2">
      <c r="A34" s="16" t="s">
        <v>7</v>
      </c>
      <c r="B34" s="16" t="s">
        <v>33</v>
      </c>
      <c r="C34" s="14" t="s">
        <v>34</v>
      </c>
      <c r="D34" s="14" t="s">
        <v>35</v>
      </c>
      <c r="E34" s="14" t="s">
        <v>36</v>
      </c>
      <c r="F34" s="14" t="s">
        <v>37</v>
      </c>
      <c r="G34" s="14" t="s">
        <v>9</v>
      </c>
      <c r="H34" s="14" t="s">
        <v>10</v>
      </c>
      <c r="I34" s="14" t="s">
        <v>15</v>
      </c>
      <c r="J34" s="14" t="s">
        <v>16</v>
      </c>
      <c r="K34" s="14" t="s">
        <v>17</v>
      </c>
      <c r="L34" s="14" t="s">
        <v>45</v>
      </c>
      <c r="M34" s="16" t="s">
        <v>38</v>
      </c>
      <c r="N34" s="16" t="s">
        <v>39</v>
      </c>
      <c r="O34" s="16" t="s">
        <v>40</v>
      </c>
      <c r="P34" s="16" t="s">
        <v>8</v>
      </c>
      <c r="Q34" s="16" t="s">
        <v>41</v>
      </c>
      <c r="R34" s="16" t="s">
        <v>42</v>
      </c>
      <c r="S34" s="16" t="s">
        <v>25</v>
      </c>
      <c r="T34" s="16" t="s">
        <v>26</v>
      </c>
      <c r="U34" s="13" t="s">
        <v>27</v>
      </c>
      <c r="V34" s="16" t="s">
        <v>28</v>
      </c>
      <c r="W34" s="17" t="s">
        <v>29</v>
      </c>
    </row>
    <row r="35" spans="1:23" ht="17" customHeight="1" x14ac:dyDescent="0.2">
      <c r="A35" s="18">
        <v>2012</v>
      </c>
      <c r="B35" s="18">
        <v>5</v>
      </c>
      <c r="C35" s="18">
        <v>0</v>
      </c>
      <c r="D35" s="18">
        <v>0</v>
      </c>
      <c r="E35" s="18">
        <v>0</v>
      </c>
      <c r="F35" s="18">
        <v>8</v>
      </c>
      <c r="G35" s="18">
        <v>5</v>
      </c>
      <c r="H35" s="18">
        <v>7</v>
      </c>
      <c r="I35" s="18">
        <v>4</v>
      </c>
      <c r="J35" s="18">
        <v>5</v>
      </c>
      <c r="K35" s="18">
        <v>0</v>
      </c>
      <c r="L35" s="18">
        <v>3</v>
      </c>
      <c r="M35" s="18">
        <v>4</v>
      </c>
      <c r="N35" s="36"/>
      <c r="O35" s="36"/>
      <c r="P35" s="34"/>
      <c r="Q35" s="34"/>
      <c r="R35" s="34"/>
      <c r="S35" s="34"/>
      <c r="T35" s="34"/>
      <c r="U35" s="21">
        <v>4</v>
      </c>
      <c r="V35" s="34"/>
      <c r="W35" s="20">
        <f>(U35+V35)/(T35+U35+V35)</f>
        <v>1</v>
      </c>
    </row>
    <row r="36" spans="1:23" ht="17" customHeight="1" x14ac:dyDescent="0.2">
      <c r="A36" s="23"/>
      <c r="B36" s="23"/>
      <c r="C36" s="23"/>
      <c r="D36" s="23"/>
      <c r="E36" s="23"/>
      <c r="F36" s="23"/>
      <c r="G36" s="23"/>
      <c r="H36" s="23"/>
      <c r="I36" s="23"/>
      <c r="J36" s="23"/>
      <c r="K36" s="23"/>
      <c r="L36" s="23"/>
      <c r="M36" s="23"/>
      <c r="N36" s="42"/>
      <c r="O36" s="42"/>
      <c r="P36" s="26"/>
      <c r="Q36" s="26"/>
      <c r="R36" s="26"/>
      <c r="S36" s="23"/>
      <c r="T36" s="23"/>
      <c r="U36" s="12"/>
      <c r="V36" s="26"/>
      <c r="W36" s="26"/>
    </row>
    <row r="37" spans="1:23" ht="17" customHeight="1" x14ac:dyDescent="0.2">
      <c r="A37" s="23"/>
      <c r="B37" s="23"/>
      <c r="C37" s="23"/>
      <c r="D37" s="23"/>
      <c r="E37" s="41"/>
      <c r="F37" s="41"/>
      <c r="G37" s="23"/>
      <c r="H37" s="23"/>
      <c r="I37" s="23"/>
      <c r="J37" s="23"/>
      <c r="K37" s="23"/>
      <c r="L37" s="23"/>
      <c r="M37" s="23"/>
      <c r="N37" s="42"/>
      <c r="O37" s="42"/>
      <c r="P37" s="23"/>
      <c r="Q37" s="23"/>
      <c r="R37" s="23"/>
      <c r="S37" s="23"/>
      <c r="T37" s="23"/>
      <c r="U37" s="12"/>
      <c r="V37" s="26"/>
      <c r="W37" s="26"/>
    </row>
    <row r="38" spans="1:23" ht="17" customHeight="1" x14ac:dyDescent="0.2">
      <c r="A38" s="27"/>
      <c r="B38" s="28"/>
      <c r="C38" s="28"/>
      <c r="D38" s="28"/>
      <c r="E38" s="38"/>
      <c r="F38" s="38"/>
      <c r="G38" s="28"/>
      <c r="H38" s="28"/>
      <c r="I38" s="28"/>
      <c r="J38" s="28"/>
      <c r="K38" s="28"/>
      <c r="L38" s="28"/>
      <c r="M38" s="28"/>
      <c r="N38" s="28"/>
      <c r="O38" s="28"/>
      <c r="P38" s="28"/>
      <c r="Q38" s="28"/>
      <c r="R38" s="28"/>
      <c r="S38" s="28"/>
      <c r="T38" s="28"/>
      <c r="U38" s="76"/>
      <c r="V38" s="27"/>
      <c r="W38" s="27"/>
    </row>
    <row r="39" spans="1:23" ht="18.25" customHeight="1" x14ac:dyDescent="0.2">
      <c r="A39" s="31" t="s">
        <v>31</v>
      </c>
      <c r="B39" s="19">
        <f t="shared" ref="B39:M39" si="3">SUM(B35:B38)</f>
        <v>5</v>
      </c>
      <c r="C39" s="19">
        <f t="shared" si="3"/>
        <v>0</v>
      </c>
      <c r="D39" s="19">
        <f t="shared" si="3"/>
        <v>0</v>
      </c>
      <c r="E39" s="18">
        <f t="shared" si="3"/>
        <v>0</v>
      </c>
      <c r="F39" s="18">
        <f t="shared" si="3"/>
        <v>8</v>
      </c>
      <c r="G39" s="19">
        <f t="shared" si="3"/>
        <v>5</v>
      </c>
      <c r="H39" s="19">
        <f t="shared" si="3"/>
        <v>7</v>
      </c>
      <c r="I39" s="19">
        <f t="shared" si="3"/>
        <v>4</v>
      </c>
      <c r="J39" s="19">
        <f t="shared" si="3"/>
        <v>5</v>
      </c>
      <c r="K39" s="19">
        <f t="shared" si="3"/>
        <v>0</v>
      </c>
      <c r="L39" s="19">
        <f t="shared" si="3"/>
        <v>3</v>
      </c>
      <c r="M39" s="19">
        <f t="shared" si="3"/>
        <v>4</v>
      </c>
      <c r="N39" s="36">
        <f>(M39*7)/F39</f>
        <v>3.5</v>
      </c>
      <c r="O39" s="36">
        <f>SUM(H39+J39+K39)/F39</f>
        <v>1.5</v>
      </c>
      <c r="P39" s="19">
        <f>SUM(P37:P38)</f>
        <v>0</v>
      </c>
      <c r="Q39" s="55"/>
      <c r="R39" s="55"/>
      <c r="S39" s="19">
        <f>SUM(S35:S38)</f>
        <v>0</v>
      </c>
      <c r="T39" s="19">
        <f>SUM(T35:T38)</f>
        <v>0</v>
      </c>
      <c r="U39" s="19">
        <f>SUM(U35:U38)</f>
        <v>4</v>
      </c>
      <c r="V39" s="19">
        <f>SUM(V35:V38)</f>
        <v>0</v>
      </c>
      <c r="W39" s="20">
        <f>(U39+V39)/(T39+U39+V39)</f>
        <v>1</v>
      </c>
    </row>
    <row r="40" spans="1:23" ht="18.25" customHeight="1" x14ac:dyDescent="0.2">
      <c r="A40" s="53"/>
      <c r="B40" s="53"/>
      <c r="C40" s="53"/>
      <c r="D40" s="53"/>
      <c r="E40" s="53"/>
      <c r="F40" s="53"/>
      <c r="G40" s="53"/>
      <c r="H40" s="53"/>
      <c r="I40" s="53"/>
      <c r="J40" s="53"/>
      <c r="K40" s="53"/>
      <c r="L40" s="53"/>
      <c r="M40" s="53"/>
      <c r="N40" s="53"/>
      <c r="O40" s="53"/>
      <c r="P40" s="53"/>
      <c r="Q40" s="53"/>
      <c r="R40" s="53"/>
      <c r="S40" s="53"/>
      <c r="T40" s="53"/>
      <c r="U40" s="53"/>
      <c r="V40" s="53"/>
      <c r="W40" s="53"/>
    </row>
    <row r="41" spans="1:23" ht="18.25" customHeight="1" x14ac:dyDescent="0.2">
      <c r="A41" s="53"/>
      <c r="B41" s="53"/>
      <c r="C41" s="53"/>
      <c r="D41" s="53"/>
      <c r="E41" s="53"/>
      <c r="F41" s="53"/>
      <c r="G41" s="53"/>
      <c r="H41" s="53"/>
      <c r="I41" s="53"/>
      <c r="J41" s="53"/>
      <c r="K41" s="53"/>
      <c r="L41" s="53"/>
      <c r="M41" s="53"/>
      <c r="N41" s="53"/>
      <c r="O41" s="53"/>
      <c r="P41" s="53"/>
      <c r="Q41" s="53"/>
      <c r="R41" s="53"/>
      <c r="S41" s="53"/>
      <c r="T41" s="53"/>
      <c r="U41" s="53"/>
      <c r="V41" s="53"/>
      <c r="W41" s="53"/>
    </row>
    <row r="42" spans="1:23" ht="21" customHeight="1" x14ac:dyDescent="0.2">
      <c r="A42" s="10" t="s">
        <v>123</v>
      </c>
      <c r="B42" s="11"/>
      <c r="C42" s="11"/>
      <c r="D42" s="11"/>
      <c r="E42" s="11"/>
      <c r="F42" s="11"/>
      <c r="G42" s="11"/>
      <c r="H42" s="11"/>
      <c r="I42" s="11"/>
      <c r="J42" s="11"/>
      <c r="K42" s="11"/>
      <c r="L42" s="11"/>
      <c r="M42" s="11"/>
      <c r="N42" s="11"/>
      <c r="O42" s="11"/>
      <c r="P42" s="11"/>
      <c r="Q42" s="11"/>
      <c r="R42" s="11"/>
      <c r="S42" s="11"/>
      <c r="T42" s="11"/>
      <c r="U42" s="12"/>
      <c r="V42" s="12"/>
      <c r="W42" s="53"/>
    </row>
    <row r="43" spans="1:23" ht="19" customHeight="1" x14ac:dyDescent="0.2">
      <c r="A43" s="53"/>
      <c r="B43" s="53"/>
      <c r="C43" s="53"/>
      <c r="D43" s="53"/>
      <c r="E43" s="58"/>
      <c r="F43" s="53"/>
      <c r="G43" s="53"/>
      <c r="H43" s="53"/>
      <c r="I43" s="53"/>
      <c r="J43" s="53"/>
      <c r="K43" s="53"/>
      <c r="L43" s="53"/>
      <c r="M43" s="53"/>
      <c r="N43" s="53"/>
      <c r="O43" s="53"/>
      <c r="P43" s="53"/>
      <c r="Q43" s="53"/>
      <c r="R43" s="53"/>
      <c r="S43" s="53"/>
      <c r="T43" s="53"/>
      <c r="U43" s="12"/>
      <c r="V43" s="26"/>
      <c r="W43" s="53"/>
    </row>
    <row r="44" spans="1:23" ht="52.25" customHeight="1" x14ac:dyDescent="0.2">
      <c r="A44" s="13" t="s">
        <v>7</v>
      </c>
      <c r="B44" s="14" t="s">
        <v>8</v>
      </c>
      <c r="C44" s="14" t="s">
        <v>9</v>
      </c>
      <c r="D44" s="14" t="s">
        <v>10</v>
      </c>
      <c r="E44" s="14" t="s">
        <v>11</v>
      </c>
      <c r="F44" s="14" t="s">
        <v>12</v>
      </c>
      <c r="G44" s="14" t="s">
        <v>13</v>
      </c>
      <c r="H44" s="14" t="s">
        <v>14</v>
      </c>
      <c r="I44" s="14" t="s">
        <v>15</v>
      </c>
      <c r="J44" s="14" t="s">
        <v>16</v>
      </c>
      <c r="K44" s="14" t="s">
        <v>17</v>
      </c>
      <c r="L44" s="14" t="s">
        <v>18</v>
      </c>
      <c r="M44" s="14" t="s">
        <v>19</v>
      </c>
      <c r="N44" s="14" t="s">
        <v>20</v>
      </c>
      <c r="O44" s="14" t="s">
        <v>21</v>
      </c>
      <c r="P44" s="15" t="s">
        <v>22</v>
      </c>
      <c r="Q44" s="14" t="s">
        <v>23</v>
      </c>
      <c r="R44" s="16" t="s">
        <v>24</v>
      </c>
      <c r="S44" s="16" t="s">
        <v>25</v>
      </c>
      <c r="T44" s="16" t="s">
        <v>26</v>
      </c>
      <c r="U44" s="13" t="s">
        <v>27</v>
      </c>
      <c r="V44" s="16" t="s">
        <v>28</v>
      </c>
      <c r="W44" s="17" t="s">
        <v>29</v>
      </c>
    </row>
    <row r="45" spans="1:23" ht="17" customHeight="1" x14ac:dyDescent="0.2">
      <c r="A45" s="18">
        <v>2012</v>
      </c>
      <c r="B45" s="18">
        <v>90</v>
      </c>
      <c r="C45" s="18">
        <v>13</v>
      </c>
      <c r="D45" s="18">
        <v>31</v>
      </c>
      <c r="E45" s="18">
        <v>6</v>
      </c>
      <c r="F45" s="19"/>
      <c r="G45" s="19"/>
      <c r="H45" s="18">
        <v>11</v>
      </c>
      <c r="I45" s="18">
        <v>17</v>
      </c>
      <c r="J45" s="18">
        <v>10</v>
      </c>
      <c r="K45" s="18">
        <v>0</v>
      </c>
      <c r="L45" s="18">
        <v>0</v>
      </c>
      <c r="M45" s="19"/>
      <c r="N45" s="18">
        <v>7</v>
      </c>
      <c r="O45" s="19"/>
      <c r="P45" s="72"/>
      <c r="Q45" s="20">
        <f>D45/B45</f>
        <v>0.34444444444444444</v>
      </c>
      <c r="R45" s="31">
        <v>5</v>
      </c>
      <c r="S45" s="31">
        <v>2</v>
      </c>
      <c r="T45" s="31">
        <v>3</v>
      </c>
      <c r="U45" s="21">
        <v>4</v>
      </c>
      <c r="V45" s="31">
        <v>38</v>
      </c>
      <c r="W45" s="62"/>
    </row>
    <row r="46" spans="1:23" ht="17" customHeight="1" x14ac:dyDescent="0.2">
      <c r="A46" s="23"/>
      <c r="B46" s="23"/>
      <c r="C46" s="23"/>
      <c r="D46" s="23"/>
      <c r="E46" s="23"/>
      <c r="F46" s="23"/>
      <c r="G46" s="23"/>
      <c r="H46" s="23"/>
      <c r="I46" s="23"/>
      <c r="J46" s="23"/>
      <c r="K46" s="23"/>
      <c r="L46" s="23"/>
      <c r="M46" s="23"/>
      <c r="N46" s="23"/>
      <c r="O46" s="24"/>
      <c r="P46" s="24"/>
      <c r="Q46" s="24"/>
      <c r="R46" s="23"/>
      <c r="S46" s="23"/>
      <c r="T46" s="23"/>
      <c r="U46" s="12"/>
      <c r="V46" s="26"/>
      <c r="W46" s="26"/>
    </row>
    <row r="47" spans="1:23" ht="17" customHeight="1" x14ac:dyDescent="0.2">
      <c r="A47" s="23"/>
      <c r="B47" s="23"/>
      <c r="C47" s="23"/>
      <c r="D47" s="23"/>
      <c r="E47" s="23"/>
      <c r="F47" s="23"/>
      <c r="G47" s="23"/>
      <c r="H47" s="23"/>
      <c r="I47" s="23"/>
      <c r="J47" s="23"/>
      <c r="K47" s="23"/>
      <c r="L47" s="23"/>
      <c r="M47" s="23"/>
      <c r="N47" s="23"/>
      <c r="O47" s="24"/>
      <c r="P47" s="24"/>
      <c r="Q47" s="24"/>
      <c r="R47" s="23"/>
      <c r="S47" s="23"/>
      <c r="T47" s="23"/>
      <c r="U47" s="12"/>
      <c r="V47" s="26"/>
      <c r="W47" s="26"/>
    </row>
    <row r="48" spans="1:23" ht="17" customHeight="1" x14ac:dyDescent="0.2">
      <c r="A48" s="27"/>
      <c r="B48" s="28"/>
      <c r="C48" s="28"/>
      <c r="D48" s="28"/>
      <c r="E48" s="28"/>
      <c r="F48" s="28"/>
      <c r="G48" s="28"/>
      <c r="H48" s="28"/>
      <c r="I48" s="28"/>
      <c r="J48" s="28"/>
      <c r="K48" s="28"/>
      <c r="L48" s="28"/>
      <c r="M48" s="28"/>
      <c r="N48" s="28"/>
      <c r="O48" s="29"/>
      <c r="P48" s="29"/>
      <c r="Q48" s="29"/>
      <c r="R48" s="28"/>
      <c r="S48" s="28"/>
      <c r="T48" s="28"/>
      <c r="U48" s="76"/>
      <c r="V48" s="27"/>
      <c r="W48" s="27"/>
    </row>
    <row r="49" spans="1:23" ht="17" customHeight="1" x14ac:dyDescent="0.2">
      <c r="A49" s="31" t="s">
        <v>31</v>
      </c>
      <c r="B49" s="18">
        <f t="shared" ref="B49:N49" si="4">SUM(B45:B48)</f>
        <v>90</v>
      </c>
      <c r="C49" s="18">
        <f t="shared" si="4"/>
        <v>13</v>
      </c>
      <c r="D49" s="18">
        <f t="shared" si="4"/>
        <v>31</v>
      </c>
      <c r="E49" s="18">
        <f t="shared" si="4"/>
        <v>6</v>
      </c>
      <c r="F49" s="18">
        <f t="shared" si="4"/>
        <v>0</v>
      </c>
      <c r="G49" s="18">
        <f t="shared" si="4"/>
        <v>0</v>
      </c>
      <c r="H49" s="18">
        <f t="shared" si="4"/>
        <v>11</v>
      </c>
      <c r="I49" s="18">
        <f t="shared" si="4"/>
        <v>17</v>
      </c>
      <c r="J49" s="18">
        <f t="shared" si="4"/>
        <v>10</v>
      </c>
      <c r="K49" s="18">
        <f t="shared" si="4"/>
        <v>0</v>
      </c>
      <c r="L49" s="18">
        <f t="shared" si="4"/>
        <v>0</v>
      </c>
      <c r="M49" s="18">
        <f t="shared" si="4"/>
        <v>0</v>
      </c>
      <c r="N49" s="18">
        <f t="shared" si="4"/>
        <v>7</v>
      </c>
      <c r="O49" s="20">
        <f>(D49+J49+K49)/(B49+J49+K49)</f>
        <v>0.41</v>
      </c>
      <c r="P49" s="20">
        <f>($D49+$E49+($F49*2)+(G49*3))/$B49</f>
        <v>0.41111111111111109</v>
      </c>
      <c r="Q49" s="20">
        <f>D49/B49</f>
        <v>0.34444444444444444</v>
      </c>
      <c r="R49" s="18">
        <f>SUM(R45:R48)</f>
        <v>5</v>
      </c>
      <c r="S49" s="18">
        <f>SUM(S45:S48)</f>
        <v>2</v>
      </c>
      <c r="T49" s="18">
        <f>SUM(T45:T48)</f>
        <v>3</v>
      </c>
      <c r="U49" s="18">
        <f>SUM(U45:U48)</f>
        <v>4</v>
      </c>
      <c r="V49" s="18">
        <f>SUM(V45:V48)</f>
        <v>38</v>
      </c>
      <c r="W49" s="20">
        <f>(U49+V49)/(T49+U49+V49)</f>
        <v>0.93333333333333335</v>
      </c>
    </row>
  </sheetData>
  <pageMargins left="0.75" right="0.75" top="1" bottom="1" header="0.5" footer="0.5"/>
  <pageSetup orientation="portrait"/>
  <headerFooter>
    <oddHeader>&amp;L&amp;"Geneva,Regular"&amp;10&amp;K000000Yelverton2012</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X74"/>
  <sheetViews>
    <sheetView showGridLines="0" workbookViewId="0">
      <selection activeCell="N60" sqref="N60"/>
    </sheetView>
  </sheetViews>
  <sheetFormatPr baseColWidth="10" defaultColWidth="8.125" defaultRowHeight="13" customHeight="1" x14ac:dyDescent="0.2"/>
  <cols>
    <col min="1" max="1" width="12.25" style="5" customWidth="1"/>
    <col min="2" max="2" width="2.625" style="5" customWidth="1"/>
    <col min="3" max="4" width="2.25" style="5" customWidth="1"/>
    <col min="5" max="5" width="3.5" style="5" customWidth="1"/>
    <col min="6" max="6" width="3.375" style="5" customWidth="1"/>
    <col min="7" max="7" width="2.375" style="5" bestFit="1" customWidth="1"/>
    <col min="8" max="8" width="2.5" style="5" bestFit="1" customWidth="1"/>
    <col min="9" max="10" width="2.375" style="5" bestFit="1" customWidth="1"/>
    <col min="11" max="12" width="2.75" style="5" customWidth="1"/>
    <col min="13" max="13" width="2.375" style="5" customWidth="1"/>
    <col min="14" max="14" width="4.25" style="5" bestFit="1" customWidth="1"/>
    <col min="15" max="15" width="4.625" style="5" customWidth="1"/>
    <col min="16" max="16" width="5.375" style="5" customWidth="1"/>
    <col min="17" max="17" width="4.375" style="5" customWidth="1"/>
    <col min="18" max="18" width="2.875" style="5" bestFit="1" customWidth="1"/>
    <col min="19" max="19" width="2" style="5" customWidth="1"/>
    <col min="20" max="20" width="2.375" style="5" bestFit="1" customWidth="1"/>
    <col min="21" max="21" width="3.125" style="5" bestFit="1" customWidth="1"/>
    <col min="22" max="22" width="2.375" style="5" bestFit="1" customWidth="1"/>
    <col min="23" max="23" width="5.25" style="5" bestFit="1" customWidth="1"/>
    <col min="24" max="24" width="3.625" style="5" customWidth="1"/>
    <col min="25" max="256" width="8.125" customWidth="1"/>
  </cols>
  <sheetData>
    <row r="1" spans="1:24" ht="21" customHeight="1" x14ac:dyDescent="0.2">
      <c r="A1" s="211" t="s">
        <v>125</v>
      </c>
      <c r="B1" s="212"/>
      <c r="C1" s="212"/>
      <c r="D1" s="212"/>
      <c r="E1" s="212"/>
      <c r="F1" s="212"/>
      <c r="G1" s="212"/>
      <c r="H1" s="212"/>
      <c r="I1" s="212"/>
      <c r="J1" s="212"/>
      <c r="K1" s="212"/>
      <c r="L1" s="212"/>
      <c r="M1" s="212"/>
      <c r="N1" s="212"/>
      <c r="O1" s="212"/>
      <c r="P1" s="212"/>
      <c r="Q1" s="212"/>
      <c r="R1" s="212"/>
      <c r="S1" s="212"/>
      <c r="T1" s="212"/>
      <c r="U1" s="212"/>
      <c r="V1" s="212"/>
      <c r="W1" s="212"/>
      <c r="X1" s="212"/>
    </row>
    <row r="2" spans="1:24" ht="19" customHeight="1" x14ac:dyDescent="0.2">
      <c r="A2" s="53"/>
      <c r="B2" s="53"/>
      <c r="C2" s="53"/>
      <c r="D2" s="53"/>
      <c r="E2" s="58"/>
      <c r="F2" s="53"/>
      <c r="G2" s="53"/>
      <c r="H2" s="53"/>
      <c r="I2" s="53"/>
      <c r="J2" s="53"/>
      <c r="K2" s="53"/>
      <c r="L2" s="53"/>
      <c r="M2" s="53"/>
      <c r="N2" s="53"/>
      <c r="O2" s="53"/>
      <c r="P2" s="53"/>
      <c r="Q2" s="53"/>
      <c r="R2" s="53"/>
      <c r="S2" s="53"/>
      <c r="T2" s="53"/>
      <c r="U2" s="12"/>
      <c r="V2" s="26"/>
      <c r="W2" s="53"/>
      <c r="X2" s="53"/>
    </row>
    <row r="3" spans="1:24" ht="28.25" customHeight="1" x14ac:dyDescent="0.2">
      <c r="A3" s="14" t="s">
        <v>126</v>
      </c>
      <c r="B3" s="14" t="s">
        <v>8</v>
      </c>
      <c r="C3" s="14" t="s">
        <v>9</v>
      </c>
      <c r="D3" s="14" t="s">
        <v>10</v>
      </c>
      <c r="E3" s="14" t="s">
        <v>11</v>
      </c>
      <c r="F3" s="14" t="s">
        <v>12</v>
      </c>
      <c r="G3" s="14" t="s">
        <v>13</v>
      </c>
      <c r="H3" s="14" t="s">
        <v>14</v>
      </c>
      <c r="I3" s="14" t="s">
        <v>15</v>
      </c>
      <c r="J3" s="14" t="s">
        <v>16</v>
      </c>
      <c r="K3" s="14" t="s">
        <v>17</v>
      </c>
      <c r="L3" s="14" t="s">
        <v>18</v>
      </c>
      <c r="M3" s="14" t="s">
        <v>19</v>
      </c>
      <c r="N3" s="14" t="s">
        <v>20</v>
      </c>
      <c r="O3" s="14" t="s">
        <v>21</v>
      </c>
      <c r="P3" s="15" t="s">
        <v>22</v>
      </c>
      <c r="Q3" s="14" t="s">
        <v>23</v>
      </c>
      <c r="R3" s="14" t="s">
        <v>24</v>
      </c>
      <c r="S3" s="14" t="s">
        <v>25</v>
      </c>
      <c r="T3" s="16" t="s">
        <v>26</v>
      </c>
      <c r="U3" s="13" t="s">
        <v>27</v>
      </c>
      <c r="V3" s="16" t="s">
        <v>28</v>
      </c>
      <c r="W3" s="17" t="s">
        <v>29</v>
      </c>
      <c r="X3" s="16" t="s">
        <v>30</v>
      </c>
    </row>
    <row r="4" spans="1:24" ht="17" customHeight="1" x14ac:dyDescent="0.2">
      <c r="A4" s="18">
        <v>2010</v>
      </c>
      <c r="B4" s="18">
        <v>35</v>
      </c>
      <c r="C4" s="18">
        <v>12</v>
      </c>
      <c r="D4" s="18">
        <v>16</v>
      </c>
      <c r="E4" s="18">
        <v>2</v>
      </c>
      <c r="F4" s="19"/>
      <c r="G4" s="19"/>
      <c r="H4" s="18">
        <v>5</v>
      </c>
      <c r="I4" s="18">
        <v>4</v>
      </c>
      <c r="J4" s="18">
        <v>3</v>
      </c>
      <c r="K4" s="18">
        <v>1</v>
      </c>
      <c r="L4" s="18">
        <v>4</v>
      </c>
      <c r="M4" s="19"/>
      <c r="N4" s="19"/>
      <c r="O4" s="20">
        <f>(D4+J4+K4+N4)/(B4+J4+K4+M4)</f>
        <v>0.51282051282051277</v>
      </c>
      <c r="P4" s="20">
        <f>($D4+$E4+($F4*2)+(G4*3))/$B4</f>
        <v>0.51428571428571423</v>
      </c>
      <c r="Q4" s="20">
        <f>D4/B4</f>
        <v>0.45714285714285713</v>
      </c>
      <c r="R4" s="18">
        <v>1</v>
      </c>
      <c r="S4" s="19"/>
      <c r="T4" s="34"/>
      <c r="U4" s="61"/>
      <c r="V4" s="34"/>
      <c r="W4" s="62"/>
      <c r="X4" s="34"/>
    </row>
    <row r="5" spans="1:24" ht="17" customHeight="1" x14ac:dyDescent="0.2">
      <c r="A5" s="22">
        <v>2011</v>
      </c>
      <c r="B5" s="22">
        <v>62</v>
      </c>
      <c r="C5" s="22">
        <v>12</v>
      </c>
      <c r="D5" s="22">
        <v>19</v>
      </c>
      <c r="E5" s="22">
        <v>2</v>
      </c>
      <c r="F5" s="22">
        <v>0</v>
      </c>
      <c r="G5" s="22">
        <v>1</v>
      </c>
      <c r="H5" s="22">
        <v>15</v>
      </c>
      <c r="I5" s="22">
        <v>15</v>
      </c>
      <c r="J5" s="22">
        <v>16</v>
      </c>
      <c r="K5" s="22">
        <v>7</v>
      </c>
      <c r="L5" s="22">
        <v>0</v>
      </c>
      <c r="M5" s="22">
        <v>0</v>
      </c>
      <c r="N5" s="22">
        <v>2</v>
      </c>
      <c r="O5" s="24">
        <f>(D5+J5+K5+N5)/(B5+J5+K5+M5)</f>
        <v>0.51764705882352946</v>
      </c>
      <c r="P5" s="24">
        <f>($D5+$E5+($F5*2)+(G5*3))/$B5</f>
        <v>0.38709677419354838</v>
      </c>
      <c r="Q5" s="24">
        <f>D5/B5</f>
        <v>0.30645161290322581</v>
      </c>
      <c r="R5" s="22">
        <v>7</v>
      </c>
      <c r="S5" s="22">
        <v>1</v>
      </c>
      <c r="T5" s="22">
        <v>7</v>
      </c>
      <c r="U5" s="22">
        <v>44</v>
      </c>
      <c r="V5" s="22">
        <v>47</v>
      </c>
      <c r="W5" s="74"/>
      <c r="X5" s="23"/>
    </row>
    <row r="6" spans="1:24" ht="17" customHeight="1" x14ac:dyDescent="0.2">
      <c r="A6" s="22">
        <v>2012</v>
      </c>
      <c r="B6" s="22">
        <v>71</v>
      </c>
      <c r="C6" s="22">
        <v>12</v>
      </c>
      <c r="D6" s="22">
        <v>15</v>
      </c>
      <c r="E6" s="22">
        <v>3</v>
      </c>
      <c r="F6" s="22">
        <v>0</v>
      </c>
      <c r="G6" s="22">
        <v>1</v>
      </c>
      <c r="H6" s="22">
        <v>8</v>
      </c>
      <c r="I6" s="22">
        <v>15</v>
      </c>
      <c r="J6" s="22">
        <v>12</v>
      </c>
      <c r="K6" s="22">
        <v>8</v>
      </c>
      <c r="L6" s="22">
        <v>3</v>
      </c>
      <c r="M6" s="22">
        <v>1</v>
      </c>
      <c r="N6" s="22">
        <v>1</v>
      </c>
      <c r="O6" s="24">
        <f>(D6+J6+K6+N6)/(B6+J6+K6+M6)</f>
        <v>0.39130434782608697</v>
      </c>
      <c r="P6" s="24">
        <f>($D6+$E6+($F6*2)+(G6*3))/$B6</f>
        <v>0.29577464788732394</v>
      </c>
      <c r="Q6" s="24">
        <f>D6/B6</f>
        <v>0.21126760563380281</v>
      </c>
      <c r="R6" s="22">
        <v>5</v>
      </c>
      <c r="S6" s="22">
        <v>0</v>
      </c>
      <c r="T6" s="32">
        <v>12</v>
      </c>
      <c r="U6" s="25">
        <v>44</v>
      </c>
      <c r="V6" s="32">
        <v>26</v>
      </c>
      <c r="W6" s="74"/>
      <c r="X6" s="23"/>
    </row>
    <row r="7" spans="1:24" ht="18.25" customHeight="1" x14ac:dyDescent="0.2">
      <c r="A7" s="22">
        <v>2013</v>
      </c>
      <c r="B7" s="22">
        <v>84</v>
      </c>
      <c r="C7" s="22">
        <v>17</v>
      </c>
      <c r="D7" s="22">
        <v>22</v>
      </c>
      <c r="E7" s="22">
        <v>3</v>
      </c>
      <c r="F7" s="22">
        <v>1</v>
      </c>
      <c r="G7" s="23"/>
      <c r="H7" s="22">
        <v>12</v>
      </c>
      <c r="I7" s="22">
        <v>15</v>
      </c>
      <c r="J7" s="22">
        <v>15</v>
      </c>
      <c r="K7" s="22">
        <v>9</v>
      </c>
      <c r="L7" s="22">
        <v>1</v>
      </c>
      <c r="M7" s="23"/>
      <c r="N7" s="22">
        <v>3</v>
      </c>
      <c r="O7" s="24">
        <f>(D7+J7+K7+N7)/(B7+J7+K7+M7)</f>
        <v>0.45370370370370372</v>
      </c>
      <c r="P7" s="24">
        <f>($D7+$E7+($F7*2)+(G7*3))/$B7</f>
        <v>0.32142857142857145</v>
      </c>
      <c r="Q7" s="24">
        <f>D7/B7</f>
        <v>0.26190476190476192</v>
      </c>
      <c r="R7" s="22">
        <v>15</v>
      </c>
      <c r="S7" s="22">
        <v>4</v>
      </c>
      <c r="T7" s="22">
        <v>17</v>
      </c>
      <c r="U7" s="22">
        <v>34</v>
      </c>
      <c r="V7" s="22">
        <v>18</v>
      </c>
      <c r="W7" s="26"/>
      <c r="X7" s="53"/>
    </row>
    <row r="8" spans="1:24" ht="18.25" customHeight="1" x14ac:dyDescent="0.2">
      <c r="A8" s="23"/>
      <c r="B8" s="23"/>
      <c r="C8" s="23"/>
      <c r="D8" s="23"/>
      <c r="E8" s="23"/>
      <c r="F8" s="23"/>
      <c r="G8" s="23"/>
      <c r="H8" s="23"/>
      <c r="I8" s="23"/>
      <c r="J8" s="23"/>
      <c r="K8" s="23"/>
      <c r="L8" s="23"/>
      <c r="M8" s="23"/>
      <c r="N8" s="23"/>
      <c r="O8" s="24"/>
      <c r="P8" s="24"/>
      <c r="Q8" s="24"/>
      <c r="R8" s="23"/>
      <c r="S8" s="23"/>
      <c r="T8" s="23"/>
      <c r="U8" s="23"/>
      <c r="V8" s="23"/>
      <c r="W8" s="26"/>
      <c r="X8" s="53"/>
    </row>
    <row r="9" spans="1:24" ht="19" customHeight="1" x14ac:dyDescent="0.2">
      <c r="A9" s="28"/>
      <c r="B9" s="28"/>
      <c r="C9" s="28"/>
      <c r="D9" s="28"/>
      <c r="E9" s="28"/>
      <c r="F9" s="28"/>
      <c r="G9" s="28"/>
      <c r="H9" s="28"/>
      <c r="I9" s="28"/>
      <c r="J9" s="28"/>
      <c r="K9" s="28"/>
      <c r="L9" s="28"/>
      <c r="M9" s="28"/>
      <c r="N9" s="28"/>
      <c r="O9" s="29"/>
      <c r="P9" s="29"/>
      <c r="Q9" s="29"/>
      <c r="R9" s="28"/>
      <c r="S9" s="28"/>
      <c r="T9" s="28"/>
      <c r="U9" s="28"/>
      <c r="V9" s="28"/>
      <c r="W9" s="27"/>
      <c r="X9" s="30"/>
    </row>
    <row r="10" spans="1:24" ht="17" customHeight="1" x14ac:dyDescent="0.2">
      <c r="A10" s="18" t="s">
        <v>31</v>
      </c>
      <c r="B10" s="19">
        <f t="shared" ref="B10:N10" si="0">SUM(B4:B9)</f>
        <v>252</v>
      </c>
      <c r="C10" s="19">
        <f t="shared" si="0"/>
        <v>53</v>
      </c>
      <c r="D10" s="19">
        <f t="shared" si="0"/>
        <v>72</v>
      </c>
      <c r="E10" s="19">
        <f t="shared" si="0"/>
        <v>10</v>
      </c>
      <c r="F10" s="19">
        <f t="shared" si="0"/>
        <v>1</v>
      </c>
      <c r="G10" s="19">
        <f t="shared" si="0"/>
        <v>2</v>
      </c>
      <c r="H10" s="19">
        <f t="shared" si="0"/>
        <v>40</v>
      </c>
      <c r="I10" s="19">
        <f t="shared" si="0"/>
        <v>49</v>
      </c>
      <c r="J10" s="19">
        <f t="shared" si="0"/>
        <v>46</v>
      </c>
      <c r="K10" s="19">
        <f t="shared" si="0"/>
        <v>25</v>
      </c>
      <c r="L10" s="19">
        <f t="shared" si="0"/>
        <v>8</v>
      </c>
      <c r="M10" s="19">
        <f t="shared" si="0"/>
        <v>1</v>
      </c>
      <c r="N10" s="19">
        <f t="shared" si="0"/>
        <v>6</v>
      </c>
      <c r="O10" s="20">
        <f>(D10+J10+K10+N10)/(B10+J10+K10+M10)</f>
        <v>0.45987654320987653</v>
      </c>
      <c r="P10" s="20">
        <f>($D10+$E10+($F10*2)+(G10*3))/$B10</f>
        <v>0.35714285714285715</v>
      </c>
      <c r="Q10" s="20">
        <f>D10/B10</f>
        <v>0.2857142857142857</v>
      </c>
      <c r="R10" s="19">
        <f>SUM(R4:R9)</f>
        <v>28</v>
      </c>
      <c r="S10" s="19">
        <f>SUM(S4:S9)</f>
        <v>5</v>
      </c>
      <c r="T10" s="19">
        <f>SUM(T4:T9)</f>
        <v>36</v>
      </c>
      <c r="U10" s="19">
        <f>SUM(U4:U9)</f>
        <v>122</v>
      </c>
      <c r="V10" s="19">
        <f>SUM(V4:V9)</f>
        <v>91</v>
      </c>
      <c r="W10" s="20">
        <f>(U10+V10)/(T10+U10+V10)</f>
        <v>0.85542168674698793</v>
      </c>
      <c r="X10" s="20">
        <f>(D10-G10)/(B10-I10-G10+M10)</f>
        <v>0.34653465346534651</v>
      </c>
    </row>
    <row r="11" spans="1:24" ht="18.25" customHeight="1" x14ac:dyDescent="0.2">
      <c r="A11" s="23"/>
      <c r="B11" s="23"/>
      <c r="C11" s="23"/>
      <c r="D11" s="23"/>
      <c r="E11" s="23"/>
      <c r="F11" s="23"/>
      <c r="G11" s="23"/>
      <c r="H11" s="23"/>
      <c r="I11" s="23"/>
      <c r="J11" s="23"/>
      <c r="K11" s="23"/>
      <c r="L11" s="23"/>
      <c r="M11" s="23"/>
      <c r="N11" s="23"/>
      <c r="O11" s="24"/>
      <c r="P11" s="24"/>
      <c r="Q11" s="24"/>
      <c r="R11" s="23"/>
      <c r="S11" s="23"/>
      <c r="T11" s="23"/>
      <c r="U11" s="12"/>
      <c r="V11" s="23"/>
      <c r="W11" s="24"/>
      <c r="X11" s="53"/>
    </row>
    <row r="12" spans="1:24" ht="18.25" customHeight="1" x14ac:dyDescent="0.2">
      <c r="A12" s="53"/>
      <c r="B12" s="53"/>
      <c r="C12" s="53"/>
      <c r="D12" s="53"/>
      <c r="E12" s="53"/>
      <c r="F12" s="53"/>
      <c r="G12" s="53"/>
      <c r="H12" s="53"/>
      <c r="I12" s="53"/>
      <c r="J12" s="53"/>
      <c r="K12" s="53"/>
      <c r="L12" s="53"/>
      <c r="M12" s="53"/>
      <c r="N12" s="53"/>
      <c r="O12" s="53"/>
      <c r="P12" s="53"/>
      <c r="Q12" s="53"/>
      <c r="R12" s="53"/>
      <c r="S12" s="53"/>
      <c r="T12" s="53"/>
      <c r="U12" s="53"/>
      <c r="V12" s="53"/>
      <c r="W12" s="53"/>
      <c r="X12" s="53"/>
    </row>
    <row r="13" spans="1:24" ht="21" customHeight="1" x14ac:dyDescent="0.2">
      <c r="A13" s="211" t="s">
        <v>127</v>
      </c>
      <c r="B13" s="212"/>
      <c r="C13" s="212"/>
      <c r="D13" s="212"/>
      <c r="E13" s="212"/>
      <c r="F13" s="212"/>
      <c r="G13" s="212"/>
      <c r="H13" s="212"/>
      <c r="I13" s="212"/>
      <c r="J13" s="212"/>
      <c r="K13" s="212"/>
      <c r="L13" s="212"/>
      <c r="M13" s="212"/>
      <c r="N13" s="212"/>
      <c r="O13" s="212"/>
      <c r="P13" s="212"/>
      <c r="Q13" s="212"/>
      <c r="R13" s="212"/>
      <c r="S13" s="212"/>
      <c r="T13" s="212"/>
      <c r="U13" s="212"/>
      <c r="V13" s="212"/>
      <c r="W13" s="212"/>
      <c r="X13" s="212"/>
    </row>
    <row r="14" spans="1:24" ht="19" customHeight="1" x14ac:dyDescent="0.2">
      <c r="A14" s="53"/>
      <c r="B14" s="53"/>
      <c r="C14" s="53"/>
      <c r="D14" s="53"/>
      <c r="E14" s="58"/>
      <c r="F14" s="53"/>
      <c r="G14" s="53"/>
      <c r="H14" s="53"/>
      <c r="I14" s="53"/>
      <c r="J14" s="53"/>
      <c r="K14" s="53"/>
      <c r="L14" s="53"/>
      <c r="M14" s="53"/>
      <c r="N14" s="53"/>
      <c r="O14" s="53"/>
      <c r="P14" s="53"/>
      <c r="Q14" s="53"/>
      <c r="R14" s="53"/>
      <c r="S14" s="53"/>
      <c r="T14" s="53"/>
      <c r="U14" s="12"/>
      <c r="V14" s="26"/>
      <c r="W14" s="53"/>
      <c r="X14" s="53"/>
    </row>
    <row r="15" spans="1:24" ht="28.25" customHeight="1" x14ac:dyDescent="0.2">
      <c r="A15" s="14" t="s">
        <v>126</v>
      </c>
      <c r="B15" s="14" t="s">
        <v>8</v>
      </c>
      <c r="C15" s="14" t="s">
        <v>9</v>
      </c>
      <c r="D15" s="14" t="s">
        <v>10</v>
      </c>
      <c r="E15" s="14" t="s">
        <v>11</v>
      </c>
      <c r="F15" s="14" t="s">
        <v>12</v>
      </c>
      <c r="G15" s="14" t="s">
        <v>13</v>
      </c>
      <c r="H15" s="14" t="s">
        <v>14</v>
      </c>
      <c r="I15" s="14" t="s">
        <v>15</v>
      </c>
      <c r="J15" s="14" t="s">
        <v>16</v>
      </c>
      <c r="K15" s="14" t="s">
        <v>17</v>
      </c>
      <c r="L15" s="14" t="s">
        <v>18</v>
      </c>
      <c r="M15" s="14" t="s">
        <v>19</v>
      </c>
      <c r="N15" s="14" t="s">
        <v>20</v>
      </c>
      <c r="O15" s="14" t="s">
        <v>21</v>
      </c>
      <c r="P15" s="15" t="s">
        <v>22</v>
      </c>
      <c r="Q15" s="14" t="s">
        <v>23</v>
      </c>
      <c r="R15" s="14" t="s">
        <v>24</v>
      </c>
      <c r="S15" s="14" t="s">
        <v>25</v>
      </c>
      <c r="T15" s="16" t="s">
        <v>26</v>
      </c>
      <c r="U15" s="14" t="s">
        <v>27</v>
      </c>
      <c r="V15" s="16" t="s">
        <v>28</v>
      </c>
      <c r="W15" s="17" t="s">
        <v>29</v>
      </c>
      <c r="X15" s="16" t="s">
        <v>30</v>
      </c>
    </row>
    <row r="16" spans="1:24" ht="17" customHeight="1" x14ac:dyDescent="0.2">
      <c r="A16" s="18">
        <v>2011</v>
      </c>
      <c r="B16" s="18">
        <v>64</v>
      </c>
      <c r="C16" s="18">
        <v>19</v>
      </c>
      <c r="D16" s="18">
        <v>18</v>
      </c>
      <c r="E16" s="18">
        <v>5</v>
      </c>
      <c r="F16" s="18">
        <v>1</v>
      </c>
      <c r="G16" s="18">
        <v>0</v>
      </c>
      <c r="H16" s="18">
        <v>11</v>
      </c>
      <c r="I16" s="18">
        <v>15</v>
      </c>
      <c r="J16" s="18">
        <v>17</v>
      </c>
      <c r="K16" s="18">
        <v>14</v>
      </c>
      <c r="L16" s="18">
        <v>0</v>
      </c>
      <c r="M16" s="18">
        <v>0</v>
      </c>
      <c r="N16" s="18">
        <v>2</v>
      </c>
      <c r="O16" s="20">
        <f>(D16+J16+K16+N16)/(B16+J16+K16+M16)</f>
        <v>0.5368421052631579</v>
      </c>
      <c r="P16" s="20">
        <f>($D16+$E16+($F16*2)+(G16*3))/$B16</f>
        <v>0.390625</v>
      </c>
      <c r="Q16" s="20">
        <f>D16/B16</f>
        <v>0.28125</v>
      </c>
      <c r="R16" s="18">
        <v>10</v>
      </c>
      <c r="S16" s="18">
        <v>3</v>
      </c>
      <c r="T16" s="18">
        <v>4</v>
      </c>
      <c r="U16" s="21">
        <v>23</v>
      </c>
      <c r="V16" s="31">
        <v>13</v>
      </c>
      <c r="W16" s="62"/>
      <c r="X16" s="34"/>
    </row>
    <row r="17" spans="1:24" ht="17" customHeight="1" x14ac:dyDescent="0.2">
      <c r="A17" s="22">
        <v>2012</v>
      </c>
      <c r="B17" s="22">
        <v>20</v>
      </c>
      <c r="C17" s="22">
        <v>1</v>
      </c>
      <c r="D17" s="22">
        <v>0</v>
      </c>
      <c r="E17" s="22">
        <v>0</v>
      </c>
      <c r="F17" s="22">
        <v>0</v>
      </c>
      <c r="G17" s="22">
        <v>0</v>
      </c>
      <c r="H17" s="22">
        <v>1</v>
      </c>
      <c r="I17" s="22">
        <v>11</v>
      </c>
      <c r="J17" s="22">
        <v>4</v>
      </c>
      <c r="K17" s="22">
        <v>2</v>
      </c>
      <c r="L17" s="22">
        <v>0</v>
      </c>
      <c r="M17" s="22">
        <v>0</v>
      </c>
      <c r="N17" s="22">
        <v>0</v>
      </c>
      <c r="O17" s="24">
        <f>(D17+J17+K17+N17)/(B17+J17+K17+M17)</f>
        <v>0.23076923076923078</v>
      </c>
      <c r="P17" s="24">
        <f>($D17+$E17+($F17*2)+(G17*3))/$B17</f>
        <v>0</v>
      </c>
      <c r="Q17" s="24">
        <f>D17/B17</f>
        <v>0</v>
      </c>
      <c r="R17" s="22">
        <v>3</v>
      </c>
      <c r="S17" s="22">
        <v>0</v>
      </c>
      <c r="T17" s="22">
        <v>2</v>
      </c>
      <c r="U17" s="22">
        <v>12</v>
      </c>
      <c r="V17" s="22">
        <v>6</v>
      </c>
      <c r="W17" s="74"/>
      <c r="X17" s="23"/>
    </row>
    <row r="18" spans="1:24" ht="18.25" customHeight="1" x14ac:dyDescent="0.2">
      <c r="A18" s="23"/>
      <c r="B18" s="23"/>
      <c r="C18" s="23"/>
      <c r="D18" s="23"/>
      <c r="E18" s="23"/>
      <c r="F18" s="23"/>
      <c r="G18" s="23"/>
      <c r="H18" s="23"/>
      <c r="I18" s="23"/>
      <c r="J18" s="23"/>
      <c r="K18" s="23"/>
      <c r="L18" s="23"/>
      <c r="M18" s="23"/>
      <c r="N18" s="23"/>
      <c r="O18" s="24"/>
      <c r="P18" s="24"/>
      <c r="Q18" s="24"/>
      <c r="R18" s="23"/>
      <c r="S18" s="23"/>
      <c r="T18" s="23"/>
      <c r="U18" s="23"/>
      <c r="V18" s="23"/>
      <c r="W18" s="26"/>
      <c r="X18" s="53"/>
    </row>
    <row r="19" spans="1:24" ht="19" customHeight="1" x14ac:dyDescent="0.2">
      <c r="A19" s="28"/>
      <c r="B19" s="28"/>
      <c r="C19" s="28"/>
      <c r="D19" s="28"/>
      <c r="E19" s="28"/>
      <c r="F19" s="28"/>
      <c r="G19" s="28"/>
      <c r="H19" s="28"/>
      <c r="I19" s="28"/>
      <c r="J19" s="28"/>
      <c r="K19" s="28"/>
      <c r="L19" s="28"/>
      <c r="M19" s="28"/>
      <c r="N19" s="28"/>
      <c r="O19" s="29"/>
      <c r="P19" s="29"/>
      <c r="Q19" s="29"/>
      <c r="R19" s="28"/>
      <c r="S19" s="28"/>
      <c r="T19" s="28"/>
      <c r="U19" s="28"/>
      <c r="V19" s="28"/>
      <c r="W19" s="27"/>
      <c r="X19" s="30"/>
    </row>
    <row r="20" spans="1:24" ht="17" customHeight="1" x14ac:dyDescent="0.2">
      <c r="A20" s="18" t="s">
        <v>31</v>
      </c>
      <c r="B20" s="19">
        <f t="shared" ref="B20:N20" si="1">SUM(B16:B19)</f>
        <v>84</v>
      </c>
      <c r="C20" s="19">
        <f t="shared" si="1"/>
        <v>20</v>
      </c>
      <c r="D20" s="19">
        <f t="shared" si="1"/>
        <v>18</v>
      </c>
      <c r="E20" s="19">
        <f t="shared" si="1"/>
        <v>5</v>
      </c>
      <c r="F20" s="19">
        <f t="shared" si="1"/>
        <v>1</v>
      </c>
      <c r="G20" s="19">
        <f t="shared" si="1"/>
        <v>0</v>
      </c>
      <c r="H20" s="19">
        <f t="shared" si="1"/>
        <v>12</v>
      </c>
      <c r="I20" s="19">
        <f t="shared" si="1"/>
        <v>26</v>
      </c>
      <c r="J20" s="19">
        <f t="shared" si="1"/>
        <v>21</v>
      </c>
      <c r="K20" s="19">
        <f t="shared" si="1"/>
        <v>16</v>
      </c>
      <c r="L20" s="19">
        <f t="shared" si="1"/>
        <v>0</v>
      </c>
      <c r="M20" s="19">
        <f t="shared" si="1"/>
        <v>0</v>
      </c>
      <c r="N20" s="19">
        <f t="shared" si="1"/>
        <v>2</v>
      </c>
      <c r="O20" s="20">
        <f>(D20+J20+K20+N20)/(B20+J20+K20+M20)</f>
        <v>0.47107438016528924</v>
      </c>
      <c r="P20" s="20">
        <f>($D20+$E20+($F20*2)+(G20*3))/$B20</f>
        <v>0.29761904761904762</v>
      </c>
      <c r="Q20" s="20">
        <f>D20/B20</f>
        <v>0.21428571428571427</v>
      </c>
      <c r="R20" s="19">
        <f>SUM(R16:R19)</f>
        <v>13</v>
      </c>
      <c r="S20" s="19">
        <f>SUM(S16:S19)</f>
        <v>3</v>
      </c>
      <c r="T20" s="19">
        <f>SUM(T16:T19)</f>
        <v>6</v>
      </c>
      <c r="U20" s="19">
        <f>SUM(U16:U19)</f>
        <v>35</v>
      </c>
      <c r="V20" s="19">
        <f>SUM(V16:V19)</f>
        <v>19</v>
      </c>
      <c r="W20" s="20">
        <f>(U20+V20)/(T20+U20+V20)</f>
        <v>0.9</v>
      </c>
      <c r="X20" s="20">
        <f>(D20-G20)/(B20-I20-G20+M20)</f>
        <v>0.31034482758620691</v>
      </c>
    </row>
    <row r="21" spans="1:24" ht="18.25" customHeight="1" x14ac:dyDescent="0.2">
      <c r="A21" s="53"/>
      <c r="B21" s="53"/>
      <c r="C21" s="53"/>
      <c r="D21" s="53"/>
      <c r="E21" s="53"/>
      <c r="F21" s="53"/>
      <c r="G21" s="53"/>
      <c r="H21" s="53"/>
      <c r="I21" s="53"/>
      <c r="J21" s="53"/>
      <c r="K21" s="53"/>
      <c r="L21" s="53"/>
      <c r="M21" s="53"/>
      <c r="N21" s="53"/>
      <c r="O21" s="53"/>
      <c r="P21" s="53"/>
      <c r="Q21" s="53"/>
      <c r="R21" s="53"/>
      <c r="S21" s="53"/>
      <c r="T21" s="53"/>
      <c r="U21" s="53"/>
      <c r="V21" s="53"/>
      <c r="W21" s="53"/>
      <c r="X21" s="53"/>
    </row>
    <row r="22" spans="1:24" ht="18.25" customHeight="1" x14ac:dyDescent="0.2">
      <c r="A22" s="53"/>
      <c r="B22" s="53"/>
      <c r="C22" s="53"/>
      <c r="D22" s="53"/>
      <c r="E22" s="53"/>
      <c r="F22" s="53"/>
      <c r="G22" s="53"/>
      <c r="H22" s="53"/>
      <c r="I22" s="53"/>
      <c r="J22" s="53"/>
      <c r="K22" s="53"/>
      <c r="L22" s="53"/>
      <c r="M22" s="53"/>
      <c r="N22" s="53"/>
      <c r="O22" s="53"/>
      <c r="P22" s="53"/>
      <c r="Q22" s="53"/>
      <c r="R22" s="53"/>
      <c r="S22" s="53"/>
      <c r="T22" s="53"/>
      <c r="U22" s="53"/>
      <c r="V22" s="53"/>
      <c r="W22" s="53"/>
      <c r="X22" s="53"/>
    </row>
    <row r="23" spans="1:24" ht="21" customHeight="1" x14ac:dyDescent="0.2">
      <c r="A23" s="211" t="s">
        <v>128</v>
      </c>
      <c r="B23" s="212"/>
      <c r="C23" s="212"/>
      <c r="D23" s="212"/>
      <c r="E23" s="212"/>
      <c r="F23" s="212"/>
      <c r="G23" s="212"/>
      <c r="H23" s="212"/>
      <c r="I23" s="212"/>
      <c r="J23" s="212"/>
      <c r="K23" s="212"/>
      <c r="L23" s="212"/>
      <c r="M23" s="212"/>
      <c r="N23" s="212"/>
      <c r="O23" s="212"/>
      <c r="P23" s="212"/>
      <c r="Q23" s="212"/>
      <c r="R23" s="212"/>
      <c r="S23" s="212"/>
      <c r="T23" s="212"/>
      <c r="U23" s="212"/>
      <c r="V23" s="212"/>
      <c r="W23" s="212"/>
      <c r="X23" s="212"/>
    </row>
    <row r="24" spans="1:24" ht="19" customHeight="1" x14ac:dyDescent="0.2">
      <c r="A24" s="53"/>
      <c r="B24" s="53"/>
      <c r="C24" s="53"/>
      <c r="D24" s="53"/>
      <c r="E24" s="58"/>
      <c r="F24" s="53"/>
      <c r="G24" s="53"/>
      <c r="H24" s="53"/>
      <c r="I24" s="53"/>
      <c r="J24" s="53"/>
      <c r="K24" s="53"/>
      <c r="L24" s="53"/>
      <c r="M24" s="53"/>
      <c r="N24" s="53"/>
      <c r="O24" s="53"/>
      <c r="P24" s="53"/>
      <c r="Q24" s="53"/>
      <c r="R24" s="53"/>
      <c r="S24" s="53"/>
      <c r="T24" s="53"/>
      <c r="U24" s="12"/>
      <c r="V24" s="26"/>
      <c r="W24" s="53"/>
      <c r="X24" s="53"/>
    </row>
    <row r="25" spans="1:24" ht="28.25" customHeight="1" x14ac:dyDescent="0.2">
      <c r="A25" s="14" t="s">
        <v>126</v>
      </c>
      <c r="B25" s="14" t="s">
        <v>8</v>
      </c>
      <c r="C25" s="14" t="s">
        <v>9</v>
      </c>
      <c r="D25" s="14" t="s">
        <v>10</v>
      </c>
      <c r="E25" s="14" t="s">
        <v>11</v>
      </c>
      <c r="F25" s="14" t="s">
        <v>12</v>
      </c>
      <c r="G25" s="14" t="s">
        <v>13</v>
      </c>
      <c r="H25" s="14" t="s">
        <v>14</v>
      </c>
      <c r="I25" s="14" t="s">
        <v>15</v>
      </c>
      <c r="J25" s="14" t="s">
        <v>16</v>
      </c>
      <c r="K25" s="14" t="s">
        <v>17</v>
      </c>
      <c r="L25" s="14" t="s">
        <v>18</v>
      </c>
      <c r="M25" s="14" t="s">
        <v>19</v>
      </c>
      <c r="N25" s="14" t="s">
        <v>20</v>
      </c>
      <c r="O25" s="14" t="s">
        <v>21</v>
      </c>
      <c r="P25" s="15" t="s">
        <v>22</v>
      </c>
      <c r="Q25" s="14" t="s">
        <v>23</v>
      </c>
      <c r="R25" s="14" t="s">
        <v>24</v>
      </c>
      <c r="S25" s="14" t="s">
        <v>25</v>
      </c>
      <c r="T25" s="16" t="s">
        <v>26</v>
      </c>
      <c r="U25" s="14" t="s">
        <v>27</v>
      </c>
      <c r="V25" s="16" t="s">
        <v>28</v>
      </c>
      <c r="W25" s="17" t="s">
        <v>29</v>
      </c>
      <c r="X25" s="16" t="s">
        <v>30</v>
      </c>
    </row>
    <row r="26" spans="1:24" ht="17" customHeight="1" x14ac:dyDescent="0.2">
      <c r="A26" s="18">
        <v>2011</v>
      </c>
      <c r="B26" s="18">
        <v>7</v>
      </c>
      <c r="C26" s="18">
        <v>1</v>
      </c>
      <c r="D26" s="18">
        <v>1</v>
      </c>
      <c r="E26" s="18">
        <v>1</v>
      </c>
      <c r="F26" s="18">
        <v>1</v>
      </c>
      <c r="G26" s="18">
        <v>0</v>
      </c>
      <c r="H26" s="18">
        <v>1</v>
      </c>
      <c r="I26" s="18">
        <v>5</v>
      </c>
      <c r="J26" s="18">
        <v>3</v>
      </c>
      <c r="K26" s="18">
        <v>1</v>
      </c>
      <c r="L26" s="18">
        <v>0</v>
      </c>
      <c r="M26" s="18">
        <v>0</v>
      </c>
      <c r="N26" s="18">
        <v>0</v>
      </c>
      <c r="O26" s="20">
        <f>(D26+J26+K26+N26)/(B26+J26+K26+M26)</f>
        <v>0.45454545454545453</v>
      </c>
      <c r="P26" s="20">
        <f>($D26+$E26+($F26*2)+(G26*3))/$B26</f>
        <v>0.5714285714285714</v>
      </c>
      <c r="Q26" s="20">
        <f>D26/B26</f>
        <v>0.14285714285714285</v>
      </c>
      <c r="R26" s="18">
        <v>5</v>
      </c>
      <c r="S26" s="18">
        <v>2</v>
      </c>
      <c r="T26" s="18">
        <v>0</v>
      </c>
      <c r="U26" s="18">
        <v>1</v>
      </c>
      <c r="V26" s="18">
        <v>0</v>
      </c>
      <c r="W26" s="62"/>
      <c r="X26" s="34"/>
    </row>
    <row r="27" spans="1:24" ht="17" customHeight="1" x14ac:dyDescent="0.2">
      <c r="A27" s="22">
        <v>2012</v>
      </c>
      <c r="B27" s="22">
        <v>19</v>
      </c>
      <c r="C27" s="22">
        <v>0</v>
      </c>
      <c r="D27" s="22">
        <v>0</v>
      </c>
      <c r="E27" s="22">
        <v>0</v>
      </c>
      <c r="F27" s="22">
        <v>0</v>
      </c>
      <c r="G27" s="22">
        <v>0</v>
      </c>
      <c r="H27" s="22">
        <v>2</v>
      </c>
      <c r="I27" s="22">
        <v>8</v>
      </c>
      <c r="J27" s="22">
        <v>0</v>
      </c>
      <c r="K27" s="22">
        <v>0</v>
      </c>
      <c r="L27" s="22">
        <v>0</v>
      </c>
      <c r="M27" s="22">
        <v>0</v>
      </c>
      <c r="N27" s="22">
        <v>0</v>
      </c>
      <c r="O27" s="24">
        <f>(D27+J27+K27+N27)/(B27+J27+K27+M27)</f>
        <v>0</v>
      </c>
      <c r="P27" s="24">
        <f>($D27+$E27+($F27*2)+(G27*3))/$B27</f>
        <v>0</v>
      </c>
      <c r="Q27" s="24">
        <f>D27/B27</f>
        <v>0</v>
      </c>
      <c r="R27" s="22">
        <v>0</v>
      </c>
      <c r="S27" s="22">
        <v>0</v>
      </c>
      <c r="T27" s="22">
        <v>1</v>
      </c>
      <c r="U27" s="22">
        <v>1</v>
      </c>
      <c r="V27" s="22">
        <v>10</v>
      </c>
      <c r="W27" s="74"/>
      <c r="X27" s="23"/>
    </row>
    <row r="28" spans="1:24" ht="18.25" customHeight="1" x14ac:dyDescent="0.2">
      <c r="A28" s="23"/>
      <c r="B28" s="23"/>
      <c r="C28" s="23"/>
      <c r="D28" s="23"/>
      <c r="E28" s="23"/>
      <c r="F28" s="23"/>
      <c r="G28" s="23"/>
      <c r="H28" s="23"/>
      <c r="I28" s="23"/>
      <c r="J28" s="23"/>
      <c r="K28" s="23"/>
      <c r="L28" s="23"/>
      <c r="M28" s="23"/>
      <c r="N28" s="23"/>
      <c r="O28" s="24"/>
      <c r="P28" s="24"/>
      <c r="Q28" s="24"/>
      <c r="R28" s="23"/>
      <c r="S28" s="23"/>
      <c r="T28" s="23"/>
      <c r="U28" s="23"/>
      <c r="V28" s="23"/>
      <c r="W28" s="26"/>
      <c r="X28" s="53"/>
    </row>
    <row r="29" spans="1:24" ht="19" customHeight="1" x14ac:dyDescent="0.2">
      <c r="A29" s="28"/>
      <c r="B29" s="28"/>
      <c r="C29" s="28"/>
      <c r="D29" s="28"/>
      <c r="E29" s="28"/>
      <c r="F29" s="28"/>
      <c r="G29" s="28"/>
      <c r="H29" s="28"/>
      <c r="I29" s="28"/>
      <c r="J29" s="28"/>
      <c r="K29" s="28"/>
      <c r="L29" s="28"/>
      <c r="M29" s="28"/>
      <c r="N29" s="28"/>
      <c r="O29" s="29"/>
      <c r="P29" s="29"/>
      <c r="Q29" s="29"/>
      <c r="R29" s="28"/>
      <c r="S29" s="28"/>
      <c r="T29" s="28"/>
      <c r="U29" s="28"/>
      <c r="V29" s="28"/>
      <c r="W29" s="27"/>
      <c r="X29" s="30"/>
    </row>
    <row r="30" spans="1:24" ht="17" customHeight="1" x14ac:dyDescent="0.2">
      <c r="A30" s="18" t="s">
        <v>31</v>
      </c>
      <c r="B30" s="19">
        <f t="shared" ref="B30:N30" si="2">SUM(B26:B29)</f>
        <v>26</v>
      </c>
      <c r="C30" s="19">
        <f t="shared" si="2"/>
        <v>1</v>
      </c>
      <c r="D30" s="19">
        <f t="shared" si="2"/>
        <v>1</v>
      </c>
      <c r="E30" s="19">
        <f t="shared" si="2"/>
        <v>1</v>
      </c>
      <c r="F30" s="19">
        <f t="shared" si="2"/>
        <v>1</v>
      </c>
      <c r="G30" s="19">
        <f t="shared" si="2"/>
        <v>0</v>
      </c>
      <c r="H30" s="19">
        <f t="shared" si="2"/>
        <v>3</v>
      </c>
      <c r="I30" s="19">
        <f t="shared" si="2"/>
        <v>13</v>
      </c>
      <c r="J30" s="19">
        <f t="shared" si="2"/>
        <v>3</v>
      </c>
      <c r="K30" s="19">
        <f t="shared" si="2"/>
        <v>1</v>
      </c>
      <c r="L30" s="19">
        <f t="shared" si="2"/>
        <v>0</v>
      </c>
      <c r="M30" s="19">
        <f t="shared" si="2"/>
        <v>0</v>
      </c>
      <c r="N30" s="19">
        <f t="shared" si="2"/>
        <v>0</v>
      </c>
      <c r="O30" s="20">
        <f>(D30+J30+K30+N30)/(B30+J30+K30+M30)</f>
        <v>0.16666666666666666</v>
      </c>
      <c r="P30" s="20">
        <f>($D30+$E30+($F30*2)+(G30*3))/$B30</f>
        <v>0.15384615384615385</v>
      </c>
      <c r="Q30" s="20">
        <f>D30/B30</f>
        <v>3.8461538461538464E-2</v>
      </c>
      <c r="R30" s="19">
        <f>SUM(R26:R29)</f>
        <v>5</v>
      </c>
      <c r="S30" s="19">
        <f>SUM(S26:S29)</f>
        <v>2</v>
      </c>
      <c r="T30" s="19">
        <f>SUM(T26:T29)</f>
        <v>1</v>
      </c>
      <c r="U30" s="19">
        <f>SUM(U26:U29)</f>
        <v>2</v>
      </c>
      <c r="V30" s="19">
        <f>SUM(V26:V29)</f>
        <v>10</v>
      </c>
      <c r="W30" s="20">
        <f>(U30+V30)/(T30+U30+V30)</f>
        <v>0.92307692307692313</v>
      </c>
      <c r="X30" s="20">
        <f>(D30-G30)/(B30-I30-G30+M30)</f>
        <v>7.6923076923076927E-2</v>
      </c>
    </row>
    <row r="31" spans="1:24" ht="18.25" customHeight="1" x14ac:dyDescent="0.2">
      <c r="A31" s="53"/>
      <c r="B31" s="53"/>
      <c r="C31" s="53"/>
      <c r="D31" s="53"/>
      <c r="E31" s="53"/>
      <c r="F31" s="53"/>
      <c r="G31" s="53"/>
      <c r="H31" s="53"/>
      <c r="I31" s="53"/>
      <c r="J31" s="53"/>
      <c r="K31" s="53"/>
      <c r="L31" s="53"/>
      <c r="M31" s="53"/>
      <c r="N31" s="53"/>
      <c r="O31" s="53"/>
      <c r="P31" s="53"/>
      <c r="Q31" s="53"/>
      <c r="R31" s="53"/>
      <c r="S31" s="53"/>
      <c r="T31" s="53"/>
      <c r="U31" s="53"/>
      <c r="V31" s="53"/>
      <c r="W31" s="53"/>
      <c r="X31" s="53"/>
    </row>
    <row r="32" spans="1:24" ht="18.25" customHeight="1" x14ac:dyDescent="0.2">
      <c r="A32" s="53"/>
      <c r="B32" s="53"/>
      <c r="C32" s="53"/>
      <c r="D32" s="53"/>
      <c r="E32" s="53"/>
      <c r="F32" s="53"/>
      <c r="G32" s="53"/>
      <c r="H32" s="53"/>
      <c r="I32" s="53"/>
      <c r="J32" s="53"/>
      <c r="K32" s="53"/>
      <c r="L32" s="53"/>
      <c r="M32" s="53"/>
      <c r="N32" s="53"/>
      <c r="O32" s="53"/>
      <c r="P32" s="53"/>
      <c r="Q32" s="53"/>
      <c r="R32" s="53"/>
      <c r="S32" s="53"/>
      <c r="T32" s="53"/>
      <c r="U32" s="53"/>
      <c r="V32" s="53"/>
      <c r="W32" s="53"/>
      <c r="X32" s="53"/>
    </row>
    <row r="33" spans="1:24" ht="21" customHeight="1" x14ac:dyDescent="0.2">
      <c r="A33" s="211" t="s">
        <v>129</v>
      </c>
      <c r="B33" s="212"/>
      <c r="C33" s="212"/>
      <c r="D33" s="212"/>
      <c r="E33" s="212"/>
      <c r="F33" s="212"/>
      <c r="G33" s="212"/>
      <c r="H33" s="212"/>
      <c r="I33" s="212"/>
      <c r="J33" s="212"/>
      <c r="K33" s="212"/>
      <c r="L33" s="212"/>
      <c r="M33" s="212"/>
      <c r="N33" s="212"/>
      <c r="O33" s="212"/>
      <c r="P33" s="212"/>
      <c r="Q33" s="212"/>
      <c r="R33" s="212"/>
      <c r="S33" s="212"/>
      <c r="T33" s="212"/>
      <c r="U33" s="212"/>
      <c r="V33" s="212"/>
      <c r="W33" s="212"/>
      <c r="X33" s="212"/>
    </row>
    <row r="34" spans="1:24" ht="19" customHeight="1" x14ac:dyDescent="0.2">
      <c r="A34" s="53"/>
      <c r="B34" s="53"/>
      <c r="C34" s="53"/>
      <c r="D34" s="53"/>
      <c r="E34" s="58"/>
      <c r="F34" s="53"/>
      <c r="G34" s="53"/>
      <c r="H34" s="53"/>
      <c r="I34" s="53"/>
      <c r="J34" s="53"/>
      <c r="K34" s="53"/>
      <c r="L34" s="53"/>
      <c r="M34" s="53"/>
      <c r="N34" s="53"/>
      <c r="O34" s="53"/>
      <c r="P34" s="53"/>
      <c r="Q34" s="53"/>
      <c r="R34" s="53"/>
      <c r="S34" s="53"/>
      <c r="T34" s="53"/>
      <c r="U34" s="12"/>
      <c r="V34" s="26"/>
      <c r="W34" s="53"/>
      <c r="X34" s="53"/>
    </row>
    <row r="35" spans="1:24" ht="28.25" customHeight="1" x14ac:dyDescent="0.2">
      <c r="A35" s="14" t="s">
        <v>126</v>
      </c>
      <c r="B35" s="14" t="s">
        <v>8</v>
      </c>
      <c r="C35" s="14" t="s">
        <v>9</v>
      </c>
      <c r="D35" s="14" t="s">
        <v>10</v>
      </c>
      <c r="E35" s="14" t="s">
        <v>11</v>
      </c>
      <c r="F35" s="14" t="s">
        <v>12</v>
      </c>
      <c r="G35" s="14" t="s">
        <v>13</v>
      </c>
      <c r="H35" s="14" t="s">
        <v>14</v>
      </c>
      <c r="I35" s="14" t="s">
        <v>15</v>
      </c>
      <c r="J35" s="14" t="s">
        <v>16</v>
      </c>
      <c r="K35" s="14" t="s">
        <v>17</v>
      </c>
      <c r="L35" s="14" t="s">
        <v>18</v>
      </c>
      <c r="M35" s="14" t="s">
        <v>19</v>
      </c>
      <c r="N35" s="14" t="s">
        <v>20</v>
      </c>
      <c r="O35" s="14" t="s">
        <v>21</v>
      </c>
      <c r="P35" s="15" t="s">
        <v>22</v>
      </c>
      <c r="Q35" s="14" t="s">
        <v>23</v>
      </c>
      <c r="R35" s="14" t="s">
        <v>24</v>
      </c>
      <c r="S35" s="14" t="s">
        <v>25</v>
      </c>
      <c r="T35" s="16" t="s">
        <v>26</v>
      </c>
      <c r="U35" s="14" t="s">
        <v>27</v>
      </c>
      <c r="V35" s="16" t="s">
        <v>28</v>
      </c>
      <c r="W35" s="17" t="s">
        <v>29</v>
      </c>
      <c r="X35" s="16" t="s">
        <v>30</v>
      </c>
    </row>
    <row r="36" spans="1:24" ht="17" customHeight="1" x14ac:dyDescent="0.2">
      <c r="A36" s="18">
        <v>2011</v>
      </c>
      <c r="B36" s="18">
        <v>10</v>
      </c>
      <c r="C36" s="18">
        <v>0</v>
      </c>
      <c r="D36" s="18">
        <v>1</v>
      </c>
      <c r="E36" s="18">
        <v>1</v>
      </c>
      <c r="F36" s="18">
        <v>0</v>
      </c>
      <c r="G36" s="18">
        <v>0</v>
      </c>
      <c r="H36" s="18">
        <v>1</v>
      </c>
      <c r="I36" s="18">
        <v>8</v>
      </c>
      <c r="J36" s="18">
        <v>2</v>
      </c>
      <c r="K36" s="18">
        <v>0</v>
      </c>
      <c r="L36" s="18">
        <v>0</v>
      </c>
      <c r="M36" s="18">
        <v>0</v>
      </c>
      <c r="N36" s="18">
        <v>0</v>
      </c>
      <c r="O36" s="20">
        <f>(D36+J36+K36+N36)/(B36+J36+K36+M36)</f>
        <v>0.25</v>
      </c>
      <c r="P36" s="20">
        <f>($D36+$E36+($F36*2)+(G36*3))/$B36</f>
        <v>0.2</v>
      </c>
      <c r="Q36" s="20">
        <f>D36/B36</f>
        <v>0.1</v>
      </c>
      <c r="R36" s="18">
        <v>0</v>
      </c>
      <c r="S36" s="18">
        <v>1</v>
      </c>
      <c r="T36" s="18">
        <v>1</v>
      </c>
      <c r="U36" s="21">
        <v>1</v>
      </c>
      <c r="V36" s="18">
        <v>6</v>
      </c>
      <c r="W36" s="62"/>
      <c r="X36" s="34"/>
    </row>
    <row r="37" spans="1:24" ht="18.25" customHeight="1" x14ac:dyDescent="0.2">
      <c r="A37" s="23"/>
      <c r="B37" s="23"/>
      <c r="C37" s="23"/>
      <c r="D37" s="23"/>
      <c r="E37" s="23"/>
      <c r="F37" s="23"/>
      <c r="G37" s="23"/>
      <c r="H37" s="23"/>
      <c r="I37" s="23"/>
      <c r="J37" s="23"/>
      <c r="K37" s="23"/>
      <c r="L37" s="23"/>
      <c r="M37" s="23"/>
      <c r="N37" s="23"/>
      <c r="O37" s="24"/>
      <c r="P37" s="24"/>
      <c r="Q37" s="24"/>
      <c r="R37" s="23"/>
      <c r="S37" s="23"/>
      <c r="T37" s="23"/>
      <c r="U37" s="23"/>
      <c r="V37" s="23"/>
      <c r="W37" s="26"/>
      <c r="X37" s="53"/>
    </row>
    <row r="38" spans="1:24" ht="19" customHeight="1" x14ac:dyDescent="0.2">
      <c r="A38" s="28"/>
      <c r="B38" s="28"/>
      <c r="C38" s="28"/>
      <c r="D38" s="28"/>
      <c r="E38" s="28"/>
      <c r="F38" s="28"/>
      <c r="G38" s="28"/>
      <c r="H38" s="28"/>
      <c r="I38" s="28"/>
      <c r="J38" s="28"/>
      <c r="K38" s="28"/>
      <c r="L38" s="28"/>
      <c r="M38" s="28"/>
      <c r="N38" s="28"/>
      <c r="O38" s="29"/>
      <c r="P38" s="29"/>
      <c r="Q38" s="29"/>
      <c r="R38" s="28"/>
      <c r="S38" s="28"/>
      <c r="T38" s="28"/>
      <c r="U38" s="28"/>
      <c r="V38" s="28"/>
      <c r="W38" s="27"/>
      <c r="X38" s="30"/>
    </row>
    <row r="39" spans="1:24" ht="17" customHeight="1" x14ac:dyDescent="0.2">
      <c r="A39" s="18" t="s">
        <v>31</v>
      </c>
      <c r="B39" s="19">
        <f t="shared" ref="B39:N39" si="3">SUM(B36:B38)</f>
        <v>10</v>
      </c>
      <c r="C39" s="19">
        <f t="shared" si="3"/>
        <v>0</v>
      </c>
      <c r="D39" s="19">
        <f t="shared" si="3"/>
        <v>1</v>
      </c>
      <c r="E39" s="19">
        <f t="shared" si="3"/>
        <v>1</v>
      </c>
      <c r="F39" s="19">
        <f t="shared" si="3"/>
        <v>0</v>
      </c>
      <c r="G39" s="19">
        <f t="shared" si="3"/>
        <v>0</v>
      </c>
      <c r="H39" s="19">
        <f t="shared" si="3"/>
        <v>1</v>
      </c>
      <c r="I39" s="19">
        <f t="shared" si="3"/>
        <v>8</v>
      </c>
      <c r="J39" s="19">
        <f t="shared" si="3"/>
        <v>2</v>
      </c>
      <c r="K39" s="19">
        <f t="shared" si="3"/>
        <v>0</v>
      </c>
      <c r="L39" s="19">
        <f t="shared" si="3"/>
        <v>0</v>
      </c>
      <c r="M39" s="19">
        <f t="shared" si="3"/>
        <v>0</v>
      </c>
      <c r="N39" s="19">
        <f t="shared" si="3"/>
        <v>0</v>
      </c>
      <c r="O39" s="20">
        <f>(D39+J39+K39+N39)/(B39+J39+K39+M39)</f>
        <v>0.25</v>
      </c>
      <c r="P39" s="20">
        <f>($D39+$E39+($F39*2)+(G39*3))/$B39</f>
        <v>0.2</v>
      </c>
      <c r="Q39" s="20">
        <f>D39/B39</f>
        <v>0.1</v>
      </c>
      <c r="R39" s="19">
        <f>SUM(R36:R38)</f>
        <v>0</v>
      </c>
      <c r="S39" s="19">
        <f>SUM(S36:S38)</f>
        <v>1</v>
      </c>
      <c r="T39" s="19">
        <f>SUM(T36:T38)</f>
        <v>1</v>
      </c>
      <c r="U39" s="19">
        <f>SUM(U36:U38)</f>
        <v>1</v>
      </c>
      <c r="V39" s="19">
        <f>SUM(V36:V38)</f>
        <v>6</v>
      </c>
      <c r="W39" s="20">
        <f>(U39+V39)/(T39+U39+V39)</f>
        <v>0.875</v>
      </c>
      <c r="X39" s="20">
        <f>(D39-G39)/(B39-I39-G39+M39)</f>
        <v>0.5</v>
      </c>
    </row>
    <row r="40" spans="1:24" ht="18.25" customHeight="1" x14ac:dyDescent="0.2">
      <c r="A40" s="53"/>
      <c r="B40" s="53"/>
      <c r="C40" s="53"/>
      <c r="D40" s="53"/>
      <c r="E40" s="53"/>
      <c r="F40" s="53"/>
      <c r="G40" s="53"/>
      <c r="H40" s="53"/>
      <c r="I40" s="53"/>
      <c r="J40" s="53"/>
      <c r="K40" s="53"/>
      <c r="L40" s="53"/>
      <c r="M40" s="53"/>
      <c r="N40" s="53"/>
      <c r="O40" s="53"/>
      <c r="P40" s="53"/>
      <c r="Q40" s="53"/>
      <c r="R40" s="53"/>
      <c r="S40" s="53"/>
      <c r="T40" s="53"/>
      <c r="U40" s="53"/>
      <c r="V40" s="53"/>
      <c r="W40" s="53"/>
      <c r="X40" s="53"/>
    </row>
    <row r="41" spans="1:24" ht="18.25" customHeight="1" x14ac:dyDescent="0.2">
      <c r="A41" s="53"/>
      <c r="B41" s="53"/>
      <c r="C41" s="53"/>
      <c r="D41" s="53"/>
      <c r="E41" s="53"/>
      <c r="F41" s="53"/>
      <c r="G41" s="53"/>
      <c r="H41" s="53"/>
      <c r="I41" s="53"/>
      <c r="J41" s="53"/>
      <c r="K41" s="53"/>
      <c r="L41" s="53"/>
      <c r="M41" s="53"/>
      <c r="N41" s="53"/>
      <c r="O41" s="53"/>
      <c r="P41" s="53"/>
      <c r="Q41" s="53"/>
      <c r="R41" s="53"/>
      <c r="S41" s="53"/>
      <c r="T41" s="53"/>
      <c r="U41" s="53"/>
      <c r="V41" s="53"/>
      <c r="W41" s="53"/>
      <c r="X41" s="53"/>
    </row>
    <row r="42" spans="1:24" ht="21" customHeight="1" x14ac:dyDescent="0.2">
      <c r="A42" s="211" t="s">
        <v>130</v>
      </c>
      <c r="B42" s="212"/>
      <c r="C42" s="212"/>
      <c r="D42" s="212"/>
      <c r="E42" s="212"/>
      <c r="F42" s="212"/>
      <c r="G42" s="212"/>
      <c r="H42" s="212"/>
      <c r="I42" s="212"/>
      <c r="J42" s="212"/>
      <c r="K42" s="212"/>
      <c r="L42" s="212"/>
      <c r="M42" s="212"/>
      <c r="N42" s="212"/>
      <c r="O42" s="212"/>
      <c r="P42" s="212"/>
      <c r="Q42" s="212"/>
      <c r="R42" s="212"/>
      <c r="S42" s="212"/>
      <c r="T42" s="212"/>
      <c r="U42" s="212"/>
      <c r="V42" s="212"/>
      <c r="W42" s="212"/>
      <c r="X42" s="212"/>
    </row>
    <row r="43" spans="1:24" ht="19" customHeight="1" x14ac:dyDescent="0.2">
      <c r="A43" s="53"/>
      <c r="B43" s="53"/>
      <c r="C43" s="53"/>
      <c r="D43" s="53"/>
      <c r="E43" s="58"/>
      <c r="F43" s="53"/>
      <c r="G43" s="53"/>
      <c r="H43" s="53"/>
      <c r="I43" s="53"/>
      <c r="J43" s="53"/>
      <c r="K43" s="53"/>
      <c r="L43" s="53"/>
      <c r="M43" s="53"/>
      <c r="N43" s="53"/>
      <c r="O43" s="53"/>
      <c r="P43" s="53"/>
      <c r="Q43" s="53"/>
      <c r="R43" s="53"/>
      <c r="S43" s="53"/>
      <c r="T43" s="53"/>
      <c r="U43" s="12"/>
      <c r="V43" s="26"/>
      <c r="W43" s="53"/>
      <c r="X43" s="53"/>
    </row>
    <row r="44" spans="1:24" ht="28.25" customHeight="1" x14ac:dyDescent="0.2">
      <c r="A44" s="14" t="s">
        <v>126</v>
      </c>
      <c r="B44" s="14" t="s">
        <v>8</v>
      </c>
      <c r="C44" s="14" t="s">
        <v>9</v>
      </c>
      <c r="D44" s="14" t="s">
        <v>10</v>
      </c>
      <c r="E44" s="14" t="s">
        <v>11</v>
      </c>
      <c r="F44" s="14" t="s">
        <v>12</v>
      </c>
      <c r="G44" s="14" t="s">
        <v>13</v>
      </c>
      <c r="H44" s="14" t="s">
        <v>14</v>
      </c>
      <c r="I44" s="14" t="s">
        <v>15</v>
      </c>
      <c r="J44" s="14" t="s">
        <v>16</v>
      </c>
      <c r="K44" s="14" t="s">
        <v>17</v>
      </c>
      <c r="L44" s="14" t="s">
        <v>18</v>
      </c>
      <c r="M44" s="14" t="s">
        <v>19</v>
      </c>
      <c r="N44" s="14" t="s">
        <v>20</v>
      </c>
      <c r="O44" s="14" t="s">
        <v>21</v>
      </c>
      <c r="P44" s="15" t="s">
        <v>22</v>
      </c>
      <c r="Q44" s="14" t="s">
        <v>23</v>
      </c>
      <c r="R44" s="14" t="s">
        <v>24</v>
      </c>
      <c r="S44" s="14" t="s">
        <v>25</v>
      </c>
      <c r="T44" s="16" t="s">
        <v>26</v>
      </c>
      <c r="U44" s="14" t="s">
        <v>27</v>
      </c>
      <c r="V44" s="16" t="s">
        <v>28</v>
      </c>
      <c r="W44" s="17" t="s">
        <v>29</v>
      </c>
      <c r="X44" s="16" t="s">
        <v>30</v>
      </c>
    </row>
    <row r="45" spans="1:24" ht="17" customHeight="1" x14ac:dyDescent="0.2">
      <c r="A45" s="18">
        <v>2011</v>
      </c>
      <c r="B45" s="18">
        <v>2</v>
      </c>
      <c r="C45" s="18">
        <v>2</v>
      </c>
      <c r="D45" s="18">
        <v>0</v>
      </c>
      <c r="E45" s="18">
        <v>0</v>
      </c>
      <c r="F45" s="18">
        <v>0</v>
      </c>
      <c r="G45" s="18">
        <v>0</v>
      </c>
      <c r="H45" s="18">
        <v>0</v>
      </c>
      <c r="I45" s="18">
        <v>1</v>
      </c>
      <c r="J45" s="18">
        <v>2</v>
      </c>
      <c r="K45" s="18">
        <v>0</v>
      </c>
      <c r="L45" s="18">
        <v>0</v>
      </c>
      <c r="M45" s="18">
        <v>0</v>
      </c>
      <c r="N45" s="18">
        <v>0</v>
      </c>
      <c r="O45" s="20">
        <f>(D45+J45+K45+N45)/(B45+J45+K45+M45)</f>
        <v>0.5</v>
      </c>
      <c r="P45" s="20">
        <f>($D45+$E45+($F45*2)+(G45*3))/$B45</f>
        <v>0</v>
      </c>
      <c r="Q45" s="20">
        <f>D45/B45</f>
        <v>0</v>
      </c>
      <c r="R45" s="18">
        <v>0</v>
      </c>
      <c r="S45" s="18">
        <v>0</v>
      </c>
      <c r="T45" s="18">
        <v>0</v>
      </c>
      <c r="U45" s="18">
        <v>4</v>
      </c>
      <c r="V45" s="18">
        <v>2</v>
      </c>
      <c r="W45" s="62"/>
      <c r="X45" s="34"/>
    </row>
    <row r="46" spans="1:24" ht="17" customHeight="1" x14ac:dyDescent="0.2">
      <c r="A46" s="22">
        <v>2012</v>
      </c>
      <c r="B46" s="22">
        <v>13</v>
      </c>
      <c r="C46" s="22">
        <v>3</v>
      </c>
      <c r="D46" s="22">
        <v>2</v>
      </c>
      <c r="E46" s="22">
        <v>0</v>
      </c>
      <c r="F46" s="22">
        <v>0</v>
      </c>
      <c r="G46" s="22">
        <v>0</v>
      </c>
      <c r="H46" s="22">
        <v>2</v>
      </c>
      <c r="I46" s="22">
        <v>3</v>
      </c>
      <c r="J46" s="22">
        <v>1</v>
      </c>
      <c r="K46" s="22">
        <v>0</v>
      </c>
      <c r="L46" s="22">
        <v>2</v>
      </c>
      <c r="M46" s="22">
        <v>0</v>
      </c>
      <c r="N46" s="22">
        <v>0</v>
      </c>
      <c r="O46" s="24">
        <f>(D46+J46+K46+N46)/(B46+J46+K46+M46)</f>
        <v>0.21428571428571427</v>
      </c>
      <c r="P46" s="24">
        <f>($D46+$E46+($F46*2)+(G46*3))/$B46</f>
        <v>0.15384615384615385</v>
      </c>
      <c r="Q46" s="24">
        <f>D46/B46</f>
        <v>0.15384615384615385</v>
      </c>
      <c r="R46" s="22">
        <v>0</v>
      </c>
      <c r="S46" s="22">
        <v>0</v>
      </c>
      <c r="T46" s="22">
        <v>2</v>
      </c>
      <c r="U46" s="22">
        <v>2</v>
      </c>
      <c r="V46" s="22">
        <v>3</v>
      </c>
      <c r="W46" s="74"/>
      <c r="X46" s="23"/>
    </row>
    <row r="47" spans="1:24" ht="18.25" customHeight="1" x14ac:dyDescent="0.2">
      <c r="A47" s="23"/>
      <c r="B47" s="23"/>
      <c r="C47" s="23"/>
      <c r="D47" s="23"/>
      <c r="E47" s="23"/>
      <c r="F47" s="23"/>
      <c r="G47" s="23"/>
      <c r="H47" s="23"/>
      <c r="I47" s="23"/>
      <c r="J47" s="23"/>
      <c r="K47" s="23"/>
      <c r="L47" s="23"/>
      <c r="M47" s="23"/>
      <c r="N47" s="23"/>
      <c r="O47" s="24"/>
      <c r="P47" s="24"/>
      <c r="Q47" s="24"/>
      <c r="R47" s="23"/>
      <c r="S47" s="23"/>
      <c r="T47" s="23"/>
      <c r="U47" s="23"/>
      <c r="V47" s="23"/>
      <c r="W47" s="26"/>
      <c r="X47" s="53"/>
    </row>
    <row r="48" spans="1:24" ht="19" customHeight="1" x14ac:dyDescent="0.2">
      <c r="A48" s="28"/>
      <c r="B48" s="28"/>
      <c r="C48" s="28"/>
      <c r="D48" s="28"/>
      <c r="E48" s="28"/>
      <c r="F48" s="28"/>
      <c r="G48" s="28"/>
      <c r="H48" s="28"/>
      <c r="I48" s="28"/>
      <c r="J48" s="28"/>
      <c r="K48" s="28"/>
      <c r="L48" s="28"/>
      <c r="M48" s="28"/>
      <c r="N48" s="28"/>
      <c r="O48" s="29"/>
      <c r="P48" s="29"/>
      <c r="Q48" s="29"/>
      <c r="R48" s="28"/>
      <c r="S48" s="28"/>
      <c r="T48" s="28"/>
      <c r="U48" s="28"/>
      <c r="V48" s="28"/>
      <c r="W48" s="27"/>
      <c r="X48" s="30"/>
    </row>
    <row r="49" spans="1:24" ht="17" customHeight="1" x14ac:dyDescent="0.2">
      <c r="A49" s="18" t="s">
        <v>31</v>
      </c>
      <c r="B49" s="19">
        <f t="shared" ref="B49:N49" si="4">SUM(B45:B48)</f>
        <v>15</v>
      </c>
      <c r="C49" s="19">
        <f t="shared" si="4"/>
        <v>5</v>
      </c>
      <c r="D49" s="19">
        <f t="shared" si="4"/>
        <v>2</v>
      </c>
      <c r="E49" s="19">
        <f t="shared" si="4"/>
        <v>0</v>
      </c>
      <c r="F49" s="19">
        <f t="shared" si="4"/>
        <v>0</v>
      </c>
      <c r="G49" s="19">
        <f t="shared" si="4"/>
        <v>0</v>
      </c>
      <c r="H49" s="19">
        <f t="shared" si="4"/>
        <v>2</v>
      </c>
      <c r="I49" s="19">
        <f t="shared" si="4"/>
        <v>4</v>
      </c>
      <c r="J49" s="19">
        <f t="shared" si="4"/>
        <v>3</v>
      </c>
      <c r="K49" s="19">
        <f t="shared" si="4"/>
        <v>0</v>
      </c>
      <c r="L49" s="19">
        <f t="shared" si="4"/>
        <v>2</v>
      </c>
      <c r="M49" s="19">
        <f t="shared" si="4"/>
        <v>0</v>
      </c>
      <c r="N49" s="19">
        <f t="shared" si="4"/>
        <v>0</v>
      </c>
      <c r="O49" s="20">
        <f>(D49+J49+K49+N49)/(B49+J49+K49+M49)</f>
        <v>0.27777777777777779</v>
      </c>
      <c r="P49" s="20">
        <f>($D49+$E49+($F49*2)+(G49*3))/$B49</f>
        <v>0.13333333333333333</v>
      </c>
      <c r="Q49" s="20">
        <f>D49/B49</f>
        <v>0.13333333333333333</v>
      </c>
      <c r="R49" s="19">
        <f>SUM(R45:R48)</f>
        <v>0</v>
      </c>
      <c r="S49" s="19">
        <f>SUM(S45:S48)</f>
        <v>0</v>
      </c>
      <c r="T49" s="19">
        <f>SUM(T45:T48)</f>
        <v>2</v>
      </c>
      <c r="U49" s="19">
        <f>SUM(U45:U48)</f>
        <v>6</v>
      </c>
      <c r="V49" s="19">
        <f>SUM(V45:V48)</f>
        <v>5</v>
      </c>
      <c r="W49" s="20">
        <f>(U49+V49)/(T49+U49+V49)</f>
        <v>0.84615384615384615</v>
      </c>
      <c r="X49" s="20">
        <f>(D49-G49)/(B49-I49-G49+M49)</f>
        <v>0.18181818181818182</v>
      </c>
    </row>
    <row r="50" spans="1:24" ht="18.25" customHeight="1" x14ac:dyDescent="0.2">
      <c r="A50" s="53"/>
      <c r="B50" s="53"/>
      <c r="C50" s="53"/>
      <c r="D50" s="53"/>
      <c r="E50" s="53"/>
      <c r="F50" s="53"/>
      <c r="G50" s="53"/>
      <c r="H50" s="53"/>
      <c r="I50" s="53"/>
      <c r="J50" s="53"/>
      <c r="K50" s="53"/>
      <c r="L50" s="53"/>
      <c r="M50" s="53"/>
      <c r="N50" s="53"/>
      <c r="O50" s="53"/>
      <c r="P50" s="53"/>
      <c r="Q50" s="53"/>
      <c r="R50" s="53"/>
      <c r="S50" s="53"/>
      <c r="T50" s="53"/>
      <c r="U50" s="53"/>
      <c r="V50" s="53"/>
      <c r="W50" s="53"/>
      <c r="X50" s="53"/>
    </row>
    <row r="51" spans="1:24" ht="18.25" customHeight="1" x14ac:dyDescent="0.2">
      <c r="A51" s="53"/>
      <c r="B51" s="53"/>
      <c r="C51" s="53"/>
      <c r="D51" s="53"/>
      <c r="E51" s="53"/>
      <c r="F51" s="53"/>
      <c r="G51" s="53"/>
      <c r="H51" s="53"/>
      <c r="I51" s="53"/>
      <c r="J51" s="53"/>
      <c r="K51" s="53"/>
      <c r="L51" s="53"/>
      <c r="M51" s="53"/>
      <c r="N51" s="53"/>
      <c r="O51" s="53"/>
      <c r="P51" s="53"/>
      <c r="Q51" s="53"/>
      <c r="R51" s="53"/>
      <c r="S51" s="53"/>
      <c r="T51" s="53"/>
      <c r="U51" s="53"/>
      <c r="V51" s="53"/>
      <c r="W51" s="53"/>
      <c r="X51" s="53"/>
    </row>
    <row r="52" spans="1:24" ht="18.25" customHeight="1" x14ac:dyDescent="0.2">
      <c r="A52" s="53"/>
      <c r="B52" s="53"/>
      <c r="C52" s="53"/>
      <c r="D52" s="53"/>
      <c r="E52" s="53"/>
      <c r="F52" s="53"/>
      <c r="G52" s="53"/>
      <c r="H52" s="53"/>
      <c r="I52" s="53"/>
      <c r="J52" s="53"/>
      <c r="K52" s="53"/>
      <c r="L52" s="53"/>
      <c r="M52" s="53"/>
      <c r="N52" s="53"/>
      <c r="O52" s="53"/>
      <c r="P52" s="53"/>
      <c r="Q52" s="53"/>
      <c r="R52" s="53"/>
      <c r="S52" s="53"/>
      <c r="T52" s="53"/>
      <c r="U52" s="53"/>
      <c r="V52" s="53"/>
      <c r="W52" s="53"/>
      <c r="X52" s="53"/>
    </row>
    <row r="53" spans="1:24" ht="21" customHeight="1" x14ac:dyDescent="0.2">
      <c r="A53" s="211" t="s">
        <v>131</v>
      </c>
      <c r="B53" s="217"/>
      <c r="C53" s="217"/>
      <c r="D53" s="217"/>
      <c r="E53" s="217"/>
      <c r="F53" s="217"/>
      <c r="G53" s="217"/>
      <c r="H53" s="217"/>
      <c r="I53" s="217"/>
      <c r="J53" s="217"/>
      <c r="K53" s="217"/>
      <c r="L53" s="217"/>
      <c r="M53" s="217"/>
      <c r="N53" s="217"/>
      <c r="O53" s="217"/>
      <c r="P53" s="217"/>
      <c r="Q53" s="217"/>
      <c r="R53" s="217"/>
      <c r="S53" s="33"/>
      <c r="T53" s="53"/>
      <c r="U53" s="58"/>
      <c r="V53" s="58"/>
      <c r="W53" s="53"/>
      <c r="X53" s="53"/>
    </row>
    <row r="54" spans="1:24" ht="21" customHeight="1" x14ac:dyDescent="0.2">
      <c r="A54" s="11"/>
      <c r="B54" s="11"/>
      <c r="C54" s="11"/>
      <c r="D54" s="11"/>
      <c r="E54" s="11"/>
      <c r="F54" s="11"/>
      <c r="G54" s="11"/>
      <c r="H54" s="11"/>
      <c r="I54" s="11"/>
      <c r="J54" s="11"/>
      <c r="K54" s="78"/>
      <c r="L54" s="11"/>
      <c r="M54" s="11"/>
      <c r="N54" s="11"/>
      <c r="O54" s="11"/>
      <c r="P54" s="11"/>
      <c r="Q54" s="11"/>
      <c r="R54" s="11"/>
      <c r="S54" s="33"/>
      <c r="T54" s="53"/>
      <c r="U54" s="58"/>
      <c r="V54" s="58"/>
      <c r="W54" s="53"/>
      <c r="X54" s="53"/>
    </row>
    <row r="55" spans="1:24" ht="19" customHeight="1" x14ac:dyDescent="0.2">
      <c r="A55" s="32" t="s">
        <v>32</v>
      </c>
      <c r="B55" s="23"/>
      <c r="C55" s="23"/>
      <c r="D55" s="23"/>
      <c r="E55" s="23"/>
      <c r="F55" s="23"/>
      <c r="G55" s="23"/>
      <c r="H55" s="23"/>
      <c r="I55" s="23"/>
      <c r="J55" s="23"/>
      <c r="K55" s="23"/>
      <c r="L55" s="23"/>
      <c r="M55" s="26"/>
      <c r="N55" s="26"/>
      <c r="O55" s="26"/>
      <c r="P55" s="26"/>
      <c r="Q55" s="26"/>
      <c r="R55" s="26"/>
      <c r="S55" s="33"/>
      <c r="T55" s="53"/>
      <c r="U55" s="58"/>
      <c r="V55" s="58"/>
      <c r="W55" s="53"/>
      <c r="X55" s="53"/>
    </row>
    <row r="56" spans="1:24" ht="28.25" customHeight="1" x14ac:dyDescent="0.2">
      <c r="A56" s="16" t="s">
        <v>7</v>
      </c>
      <c r="B56" s="16" t="s">
        <v>33</v>
      </c>
      <c r="C56" s="14" t="s">
        <v>34</v>
      </c>
      <c r="D56" s="14" t="s">
        <v>35</v>
      </c>
      <c r="E56" s="14" t="s">
        <v>36</v>
      </c>
      <c r="F56" s="14" t="s">
        <v>37</v>
      </c>
      <c r="G56" s="14" t="s">
        <v>9</v>
      </c>
      <c r="H56" s="14" t="s">
        <v>10</v>
      </c>
      <c r="I56" s="14" t="s">
        <v>15</v>
      </c>
      <c r="J56" s="14" t="s">
        <v>16</v>
      </c>
      <c r="K56" s="14" t="s">
        <v>17</v>
      </c>
      <c r="L56" s="14" t="s">
        <v>45</v>
      </c>
      <c r="M56" s="16" t="s">
        <v>38</v>
      </c>
      <c r="N56" s="14" t="s">
        <v>39</v>
      </c>
      <c r="O56" s="14" t="s">
        <v>40</v>
      </c>
      <c r="P56" s="14" t="s">
        <v>8</v>
      </c>
      <c r="Q56" s="14" t="s">
        <v>41</v>
      </c>
      <c r="R56" s="14" t="s">
        <v>42</v>
      </c>
      <c r="S56" s="16" t="s">
        <v>25</v>
      </c>
      <c r="T56" s="16" t="s">
        <v>26</v>
      </c>
      <c r="U56" s="14" t="s">
        <v>27</v>
      </c>
      <c r="V56" s="14" t="s">
        <v>28</v>
      </c>
      <c r="W56" s="17" t="s">
        <v>29</v>
      </c>
      <c r="X56" s="53"/>
    </row>
    <row r="57" spans="1:24" ht="18.25" customHeight="1" x14ac:dyDescent="0.2">
      <c r="A57" s="18">
        <v>2011</v>
      </c>
      <c r="B57" s="18">
        <v>7</v>
      </c>
      <c r="C57" s="18">
        <v>0</v>
      </c>
      <c r="D57" s="18">
        <v>0</v>
      </c>
      <c r="E57" s="19"/>
      <c r="F57" s="18">
        <v>9.33</v>
      </c>
      <c r="G57" s="18">
        <v>17</v>
      </c>
      <c r="H57" s="18">
        <v>15</v>
      </c>
      <c r="I57" s="18">
        <v>6</v>
      </c>
      <c r="J57" s="18">
        <v>8</v>
      </c>
      <c r="K57" s="18">
        <v>1</v>
      </c>
      <c r="L57" s="18">
        <v>3</v>
      </c>
      <c r="M57" s="18">
        <v>11</v>
      </c>
      <c r="N57" s="36">
        <f>(M57*7)/F57</f>
        <v>8.2529474812433019</v>
      </c>
      <c r="O57" s="36">
        <f>SUM(H57+J57+K57)/F57</f>
        <v>2.572347266881029</v>
      </c>
      <c r="P57" s="19"/>
      <c r="Q57" s="19"/>
      <c r="R57" s="19"/>
      <c r="S57" s="34"/>
      <c r="T57" s="34"/>
      <c r="U57" s="19"/>
      <c r="V57" s="19"/>
      <c r="W57" s="62"/>
      <c r="X57" s="53"/>
    </row>
    <row r="58" spans="1:24" ht="18.25" customHeight="1" x14ac:dyDescent="0.2">
      <c r="A58" s="22">
        <v>2012</v>
      </c>
      <c r="B58" s="23"/>
      <c r="C58" s="23"/>
      <c r="D58" s="23"/>
      <c r="E58" s="23"/>
      <c r="F58" s="23"/>
      <c r="G58" s="23"/>
      <c r="H58" s="23"/>
      <c r="I58" s="23"/>
      <c r="J58" s="23"/>
      <c r="K58" s="23"/>
      <c r="L58" s="23"/>
      <c r="M58" s="23"/>
      <c r="N58" s="42"/>
      <c r="O58" s="42"/>
      <c r="P58" s="23"/>
      <c r="Q58" s="23"/>
      <c r="R58" s="23"/>
      <c r="S58" s="26"/>
      <c r="T58" s="26"/>
      <c r="U58" s="23"/>
      <c r="V58" s="23"/>
      <c r="W58" s="75"/>
      <c r="X58" s="53"/>
    </row>
    <row r="59" spans="1:24" ht="18.25" customHeight="1" x14ac:dyDescent="0.2">
      <c r="A59" s="22">
        <v>2013</v>
      </c>
      <c r="B59" s="23"/>
      <c r="C59" s="23"/>
      <c r="D59" s="23"/>
      <c r="E59" s="41"/>
      <c r="F59" s="23"/>
      <c r="G59" s="23"/>
      <c r="H59" s="23"/>
      <c r="I59" s="23"/>
      <c r="J59" s="23"/>
      <c r="K59" s="23"/>
      <c r="L59" s="23"/>
      <c r="M59" s="23"/>
      <c r="N59" s="42"/>
      <c r="O59" s="42"/>
      <c r="P59" s="23"/>
      <c r="Q59" s="23"/>
      <c r="R59" s="23"/>
      <c r="S59" s="23"/>
      <c r="T59" s="23"/>
      <c r="U59" s="23"/>
      <c r="V59" s="23"/>
      <c r="W59" s="26"/>
      <c r="X59" s="53"/>
    </row>
    <row r="60" spans="1:24" ht="18.25" customHeight="1" x14ac:dyDescent="0.2">
      <c r="A60" s="24"/>
      <c r="B60" s="23"/>
      <c r="C60" s="23"/>
      <c r="D60" s="23"/>
      <c r="E60" s="41"/>
      <c r="F60" s="23"/>
      <c r="G60" s="23"/>
      <c r="H60" s="23"/>
      <c r="I60" s="23"/>
      <c r="J60" s="23"/>
      <c r="K60" s="23"/>
      <c r="L60" s="42"/>
      <c r="M60" s="26"/>
      <c r="N60" s="42"/>
      <c r="O60" s="23"/>
      <c r="P60" s="23"/>
      <c r="Q60" s="23"/>
      <c r="R60" s="23"/>
      <c r="S60" s="23"/>
      <c r="T60" s="23"/>
      <c r="U60" s="23"/>
      <c r="V60" s="23"/>
      <c r="W60" s="26"/>
      <c r="X60" s="53"/>
    </row>
    <row r="61" spans="1:24" ht="18.25" customHeight="1" x14ac:dyDescent="0.2">
      <c r="A61" s="27"/>
      <c r="B61" s="28"/>
      <c r="C61" s="28"/>
      <c r="D61" s="28"/>
      <c r="E61" s="38"/>
      <c r="F61" s="28"/>
      <c r="G61" s="28"/>
      <c r="H61" s="28"/>
      <c r="I61" s="28"/>
      <c r="J61" s="28"/>
      <c r="K61" s="28"/>
      <c r="L61" s="39"/>
      <c r="M61" s="27"/>
      <c r="N61" s="28"/>
      <c r="O61" s="28"/>
      <c r="P61" s="28"/>
      <c r="Q61" s="28"/>
      <c r="R61" s="28"/>
      <c r="S61" s="28"/>
      <c r="T61" s="28"/>
      <c r="U61" s="28"/>
      <c r="V61" s="28"/>
      <c r="W61" s="27"/>
      <c r="X61" s="53"/>
    </row>
    <row r="62" spans="1:24" ht="18.25" customHeight="1" x14ac:dyDescent="0.2">
      <c r="A62" s="31" t="s">
        <v>31</v>
      </c>
      <c r="B62" s="19">
        <f t="shared" ref="B62:M62" si="5">SUM(B57:B61)</f>
        <v>7</v>
      </c>
      <c r="C62" s="19">
        <f t="shared" si="5"/>
        <v>0</v>
      </c>
      <c r="D62" s="19">
        <f t="shared" si="5"/>
        <v>0</v>
      </c>
      <c r="E62" s="19">
        <f t="shared" si="5"/>
        <v>0</v>
      </c>
      <c r="F62" s="19">
        <f t="shared" si="5"/>
        <v>9.33</v>
      </c>
      <c r="G62" s="19">
        <f t="shared" si="5"/>
        <v>17</v>
      </c>
      <c r="H62" s="19">
        <f t="shared" si="5"/>
        <v>15</v>
      </c>
      <c r="I62" s="19">
        <f t="shared" si="5"/>
        <v>6</v>
      </c>
      <c r="J62" s="19">
        <f t="shared" si="5"/>
        <v>8</v>
      </c>
      <c r="K62" s="19">
        <f t="shared" si="5"/>
        <v>1</v>
      </c>
      <c r="L62" s="19">
        <f t="shared" si="5"/>
        <v>3</v>
      </c>
      <c r="M62" s="19">
        <f t="shared" si="5"/>
        <v>11</v>
      </c>
      <c r="N62" s="36">
        <f>(M62*7)/F62</f>
        <v>8.2529474812433019</v>
      </c>
      <c r="O62" s="36">
        <f>SUM(H62+J62+K62)/F62</f>
        <v>2.572347266881029</v>
      </c>
      <c r="P62" s="19">
        <f t="shared" ref="P62:V62" si="6">SUM(P59:P61)</f>
        <v>0</v>
      </c>
      <c r="Q62" s="19">
        <f t="shared" si="6"/>
        <v>0</v>
      </c>
      <c r="R62" s="19">
        <f t="shared" si="6"/>
        <v>0</v>
      </c>
      <c r="S62" s="19">
        <f t="shared" si="6"/>
        <v>0</v>
      </c>
      <c r="T62" s="19">
        <f t="shared" si="6"/>
        <v>0</v>
      </c>
      <c r="U62" s="19">
        <f t="shared" si="6"/>
        <v>0</v>
      </c>
      <c r="V62" s="19">
        <f t="shared" si="6"/>
        <v>0</v>
      </c>
      <c r="W62" s="20" t="e">
        <f>(U62+V62)/(T62+U62+V62)</f>
        <v>#DIV/0!</v>
      </c>
      <c r="X62" s="53"/>
    </row>
    <row r="63" spans="1:24" ht="18.25" customHeight="1" x14ac:dyDescent="0.2">
      <c r="A63" s="53"/>
      <c r="B63" s="53"/>
      <c r="C63" s="53"/>
      <c r="D63" s="53"/>
      <c r="E63" s="53"/>
      <c r="F63" s="53"/>
      <c r="G63" s="53"/>
      <c r="H63" s="53"/>
      <c r="I63" s="53"/>
      <c r="J63" s="53"/>
      <c r="K63" s="53"/>
      <c r="L63" s="53"/>
      <c r="M63" s="53"/>
      <c r="N63" s="53"/>
      <c r="O63" s="53"/>
      <c r="P63" s="53"/>
      <c r="Q63" s="53"/>
      <c r="R63" s="53"/>
      <c r="S63" s="53"/>
      <c r="T63" s="53"/>
      <c r="U63" s="53"/>
      <c r="V63" s="53"/>
      <c r="W63" s="53"/>
      <c r="X63" s="53"/>
    </row>
    <row r="64" spans="1:24" ht="18.25" customHeight="1" x14ac:dyDescent="0.2">
      <c r="A64" s="53"/>
      <c r="B64" s="53"/>
      <c r="C64" s="53"/>
      <c r="D64" s="53"/>
      <c r="E64" s="53"/>
      <c r="F64" s="53"/>
      <c r="G64" s="53"/>
      <c r="H64" s="53"/>
      <c r="I64" s="53"/>
      <c r="J64" s="53"/>
      <c r="K64" s="53"/>
      <c r="L64" s="53"/>
      <c r="M64" s="53"/>
      <c r="N64" s="53"/>
      <c r="O64" s="53"/>
      <c r="P64" s="53"/>
      <c r="Q64" s="53"/>
      <c r="R64" s="53"/>
      <c r="S64" s="53"/>
      <c r="T64" s="53"/>
      <c r="U64" s="53"/>
      <c r="V64" s="53"/>
      <c r="W64" s="53"/>
      <c r="X64" s="53"/>
    </row>
    <row r="65" spans="1:24" ht="21" customHeight="1" x14ac:dyDescent="0.2">
      <c r="A65" s="211" t="s">
        <v>132</v>
      </c>
      <c r="B65" s="217"/>
      <c r="C65" s="217"/>
      <c r="D65" s="217"/>
      <c r="E65" s="217"/>
      <c r="F65" s="217"/>
      <c r="G65" s="217"/>
      <c r="H65" s="217"/>
      <c r="I65" s="217"/>
      <c r="J65" s="217"/>
      <c r="K65" s="217"/>
      <c r="L65" s="217"/>
      <c r="M65" s="217"/>
      <c r="N65" s="217"/>
      <c r="O65" s="217"/>
      <c r="P65" s="217"/>
      <c r="Q65" s="217"/>
      <c r="R65" s="217"/>
      <c r="S65" s="33"/>
      <c r="T65" s="53"/>
      <c r="U65" s="58"/>
      <c r="V65" s="58"/>
      <c r="W65" s="53"/>
      <c r="X65" s="53"/>
    </row>
    <row r="66" spans="1:24" ht="21" customHeight="1" x14ac:dyDescent="0.2">
      <c r="A66" s="11"/>
      <c r="B66" s="11"/>
      <c r="C66" s="11"/>
      <c r="D66" s="11"/>
      <c r="E66" s="11"/>
      <c r="F66" s="11"/>
      <c r="G66" s="11"/>
      <c r="H66" s="11"/>
      <c r="I66" s="11"/>
      <c r="J66" s="11"/>
      <c r="K66" s="78"/>
      <c r="L66" s="11"/>
      <c r="M66" s="11"/>
      <c r="N66" s="11"/>
      <c r="O66" s="11"/>
      <c r="P66" s="11"/>
      <c r="Q66" s="11"/>
      <c r="R66" s="11"/>
      <c r="S66" s="33"/>
      <c r="T66" s="53"/>
      <c r="U66" s="58"/>
      <c r="V66" s="58"/>
      <c r="W66" s="53"/>
      <c r="X66" s="53"/>
    </row>
    <row r="67" spans="1:24" ht="19" customHeight="1" x14ac:dyDescent="0.2">
      <c r="A67" s="32" t="s">
        <v>32</v>
      </c>
      <c r="B67" s="23"/>
      <c r="C67" s="23"/>
      <c r="D67" s="23"/>
      <c r="E67" s="23"/>
      <c r="F67" s="23"/>
      <c r="G67" s="23"/>
      <c r="H67" s="23"/>
      <c r="I67" s="23"/>
      <c r="J67" s="23"/>
      <c r="K67" s="23"/>
      <c r="L67" s="23"/>
      <c r="M67" s="26"/>
      <c r="N67" s="26"/>
      <c r="O67" s="26"/>
      <c r="P67" s="26"/>
      <c r="Q67" s="26"/>
      <c r="R67" s="26"/>
      <c r="S67" s="33"/>
      <c r="T67" s="53"/>
      <c r="U67" s="58"/>
      <c r="V67" s="58"/>
      <c r="W67" s="53"/>
      <c r="X67" s="53"/>
    </row>
    <row r="68" spans="1:24" ht="28.25" customHeight="1" x14ac:dyDescent="0.2">
      <c r="A68" s="16" t="s">
        <v>7</v>
      </c>
      <c r="B68" s="16" t="s">
        <v>33</v>
      </c>
      <c r="C68" s="14" t="s">
        <v>34</v>
      </c>
      <c r="D68" s="14" t="s">
        <v>35</v>
      </c>
      <c r="E68" s="14" t="s">
        <v>36</v>
      </c>
      <c r="F68" s="14" t="s">
        <v>37</v>
      </c>
      <c r="G68" s="14" t="s">
        <v>9</v>
      </c>
      <c r="H68" s="14" t="s">
        <v>10</v>
      </c>
      <c r="I68" s="14" t="s">
        <v>15</v>
      </c>
      <c r="J68" s="14" t="s">
        <v>16</v>
      </c>
      <c r="K68" s="14" t="s">
        <v>17</v>
      </c>
      <c r="L68" s="14" t="s">
        <v>45</v>
      </c>
      <c r="M68" s="16" t="s">
        <v>38</v>
      </c>
      <c r="N68" s="14" t="s">
        <v>39</v>
      </c>
      <c r="O68" s="14" t="s">
        <v>40</v>
      </c>
      <c r="P68" s="14" t="s">
        <v>8</v>
      </c>
      <c r="Q68" s="14" t="s">
        <v>41</v>
      </c>
      <c r="R68" s="14" t="s">
        <v>42</v>
      </c>
      <c r="S68" s="16" t="s">
        <v>25</v>
      </c>
      <c r="T68" s="16" t="s">
        <v>26</v>
      </c>
      <c r="U68" s="14" t="s">
        <v>27</v>
      </c>
      <c r="V68" s="14" t="s">
        <v>28</v>
      </c>
      <c r="W68" s="17" t="s">
        <v>29</v>
      </c>
      <c r="X68" s="53"/>
    </row>
    <row r="69" spans="1:24" ht="18.25" customHeight="1" x14ac:dyDescent="0.2">
      <c r="A69" s="18">
        <v>2011</v>
      </c>
      <c r="B69" s="18">
        <v>4</v>
      </c>
      <c r="C69" s="18">
        <v>0</v>
      </c>
      <c r="D69" s="18">
        <v>0</v>
      </c>
      <c r="E69" s="19"/>
      <c r="F69" s="18">
        <v>3</v>
      </c>
      <c r="G69" s="18">
        <v>7</v>
      </c>
      <c r="H69" s="18">
        <v>3</v>
      </c>
      <c r="I69" s="18">
        <v>1</v>
      </c>
      <c r="J69" s="18">
        <v>4</v>
      </c>
      <c r="K69" s="18">
        <v>3</v>
      </c>
      <c r="L69" s="18">
        <v>1</v>
      </c>
      <c r="M69" s="18">
        <v>6</v>
      </c>
      <c r="N69" s="36">
        <f>(M69*7)/F69</f>
        <v>14</v>
      </c>
      <c r="O69" s="36">
        <f>SUM(H69+J69+K69)/F69</f>
        <v>3.3333333333333335</v>
      </c>
      <c r="P69" s="19"/>
      <c r="Q69" s="19"/>
      <c r="R69" s="19"/>
      <c r="S69" s="34"/>
      <c r="T69" s="34"/>
      <c r="U69" s="19"/>
      <c r="V69" s="19"/>
      <c r="W69" s="62"/>
      <c r="X69" s="53"/>
    </row>
    <row r="70" spans="1:24" ht="18.25" customHeight="1" x14ac:dyDescent="0.2">
      <c r="A70" s="22">
        <v>2012</v>
      </c>
      <c r="B70" s="23"/>
      <c r="C70" s="23"/>
      <c r="D70" s="23"/>
      <c r="E70" s="23"/>
      <c r="F70" s="23"/>
      <c r="G70" s="23"/>
      <c r="H70" s="23"/>
      <c r="I70" s="23"/>
      <c r="J70" s="23"/>
      <c r="K70" s="23"/>
      <c r="L70" s="23"/>
      <c r="M70" s="23"/>
      <c r="N70" s="42"/>
      <c r="O70" s="42"/>
      <c r="P70" s="23"/>
      <c r="Q70" s="23"/>
      <c r="R70" s="23"/>
      <c r="S70" s="26"/>
      <c r="T70" s="26"/>
      <c r="U70" s="23"/>
      <c r="V70" s="23"/>
      <c r="W70" s="75"/>
      <c r="X70" s="53"/>
    </row>
    <row r="71" spans="1:24" ht="18.25" customHeight="1" x14ac:dyDescent="0.2">
      <c r="A71" s="22">
        <v>2013</v>
      </c>
      <c r="B71" s="23"/>
      <c r="C71" s="23"/>
      <c r="D71" s="23"/>
      <c r="E71" s="41"/>
      <c r="F71" s="23"/>
      <c r="G71" s="23"/>
      <c r="H71" s="23"/>
      <c r="I71" s="23"/>
      <c r="J71" s="23"/>
      <c r="K71" s="23"/>
      <c r="L71" s="23"/>
      <c r="M71" s="23"/>
      <c r="N71" s="42"/>
      <c r="O71" s="42"/>
      <c r="P71" s="23"/>
      <c r="Q71" s="23"/>
      <c r="R71" s="23"/>
      <c r="S71" s="23"/>
      <c r="T71" s="23"/>
      <c r="U71" s="23"/>
      <c r="V71" s="23"/>
      <c r="W71" s="26"/>
      <c r="X71" s="53"/>
    </row>
    <row r="72" spans="1:24" ht="18.25" customHeight="1" x14ac:dyDescent="0.2">
      <c r="A72" s="24"/>
      <c r="B72" s="23"/>
      <c r="C72" s="23"/>
      <c r="D72" s="23"/>
      <c r="E72" s="41"/>
      <c r="F72" s="23"/>
      <c r="G72" s="23"/>
      <c r="H72" s="23"/>
      <c r="I72" s="23"/>
      <c r="J72" s="23"/>
      <c r="K72" s="23"/>
      <c r="L72" s="42"/>
      <c r="M72" s="26"/>
      <c r="N72" s="42"/>
      <c r="O72" s="23"/>
      <c r="P72" s="23"/>
      <c r="Q72" s="23"/>
      <c r="R72" s="23"/>
      <c r="S72" s="23"/>
      <c r="T72" s="23"/>
      <c r="U72" s="23"/>
      <c r="V72" s="23"/>
      <c r="W72" s="26"/>
      <c r="X72" s="53"/>
    </row>
    <row r="73" spans="1:24" ht="18.25" customHeight="1" x14ac:dyDescent="0.2">
      <c r="A73" s="27"/>
      <c r="B73" s="28"/>
      <c r="C73" s="28"/>
      <c r="D73" s="28"/>
      <c r="E73" s="38"/>
      <c r="F73" s="28"/>
      <c r="G73" s="28"/>
      <c r="H73" s="28"/>
      <c r="I73" s="28"/>
      <c r="J73" s="28"/>
      <c r="K73" s="28"/>
      <c r="L73" s="39"/>
      <c r="M73" s="27"/>
      <c r="N73" s="28"/>
      <c r="O73" s="28"/>
      <c r="P73" s="28"/>
      <c r="Q73" s="28"/>
      <c r="R73" s="28"/>
      <c r="S73" s="28"/>
      <c r="T73" s="28"/>
      <c r="U73" s="28"/>
      <c r="V73" s="28"/>
      <c r="W73" s="27"/>
      <c r="X73" s="53"/>
    </row>
    <row r="74" spans="1:24" ht="18.25" customHeight="1" x14ac:dyDescent="0.2">
      <c r="A74" s="31" t="s">
        <v>31</v>
      </c>
      <c r="B74" s="19">
        <f t="shared" ref="B74:M74" si="7">SUM(B69:B73)</f>
        <v>4</v>
      </c>
      <c r="C74" s="19">
        <f t="shared" si="7"/>
        <v>0</v>
      </c>
      <c r="D74" s="19">
        <f t="shared" si="7"/>
        <v>0</v>
      </c>
      <c r="E74" s="19">
        <f t="shared" si="7"/>
        <v>0</v>
      </c>
      <c r="F74" s="19">
        <f t="shared" si="7"/>
        <v>3</v>
      </c>
      <c r="G74" s="19">
        <f t="shared" si="7"/>
        <v>7</v>
      </c>
      <c r="H74" s="19">
        <f t="shared" si="7"/>
        <v>3</v>
      </c>
      <c r="I74" s="19">
        <f t="shared" si="7"/>
        <v>1</v>
      </c>
      <c r="J74" s="19">
        <f t="shared" si="7"/>
        <v>4</v>
      </c>
      <c r="K74" s="19">
        <f t="shared" si="7"/>
        <v>3</v>
      </c>
      <c r="L74" s="19">
        <f t="shared" si="7"/>
        <v>1</v>
      </c>
      <c r="M74" s="19">
        <f t="shared" si="7"/>
        <v>6</v>
      </c>
      <c r="N74" s="36">
        <f>(M74*7)/F74</f>
        <v>14</v>
      </c>
      <c r="O74" s="36">
        <f>SUM(H74+J74+K74)/F74</f>
        <v>3.3333333333333335</v>
      </c>
      <c r="P74" s="19">
        <f t="shared" ref="P74:V74" si="8">SUM(P71:P73)</f>
        <v>0</v>
      </c>
      <c r="Q74" s="19">
        <f t="shared" si="8"/>
        <v>0</v>
      </c>
      <c r="R74" s="19">
        <f t="shared" si="8"/>
        <v>0</v>
      </c>
      <c r="S74" s="19">
        <f t="shared" si="8"/>
        <v>0</v>
      </c>
      <c r="T74" s="19">
        <f t="shared" si="8"/>
        <v>0</v>
      </c>
      <c r="U74" s="19">
        <f t="shared" si="8"/>
        <v>0</v>
      </c>
      <c r="V74" s="19">
        <f t="shared" si="8"/>
        <v>0</v>
      </c>
      <c r="W74" s="20" t="e">
        <f>(U74+V74)/(T74+U74+V74)</f>
        <v>#DIV/0!</v>
      </c>
      <c r="X74" s="53"/>
    </row>
  </sheetData>
  <mergeCells count="7">
    <mergeCell ref="A33:X33"/>
    <mergeCell ref="A23:X23"/>
    <mergeCell ref="A13:X13"/>
    <mergeCell ref="A1:X1"/>
    <mergeCell ref="A65:R65"/>
    <mergeCell ref="A53:R53"/>
    <mergeCell ref="A42:X42"/>
  </mergeCells>
  <pageMargins left="0.75" right="0.75" top="1" bottom="1" header="0.5" footer="0.5"/>
  <pageSetup orientation="portrait"/>
  <headerFooter>
    <oddHeader>&amp;L&amp;"Geneva,Regular"&amp;10&amp;K000000Polling2011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X21"/>
  <sheetViews>
    <sheetView showGridLines="0" topLeftCell="A3" workbookViewId="0"/>
  </sheetViews>
  <sheetFormatPr baseColWidth="10" defaultColWidth="8.125" defaultRowHeight="13" customHeight="1" x14ac:dyDescent="0.2"/>
  <cols>
    <col min="1" max="1" width="11.75" style="5" customWidth="1"/>
    <col min="2" max="2" width="2.125" style="5" customWidth="1"/>
    <col min="3" max="4" width="2" style="5" customWidth="1"/>
    <col min="5" max="5" width="3" style="5" customWidth="1"/>
    <col min="6" max="6" width="4" style="5" customWidth="1"/>
    <col min="7" max="10" width="2" style="5" customWidth="1"/>
    <col min="11" max="11" width="2.75" style="5" customWidth="1"/>
    <col min="12" max="12" width="4.625" style="5" customWidth="1"/>
    <col min="13" max="13" width="2.375" style="5" customWidth="1"/>
    <col min="14" max="14" width="3" style="5" customWidth="1"/>
    <col min="15" max="15" width="3.625" style="5" customWidth="1"/>
    <col min="16" max="16" width="3" style="5" customWidth="1"/>
    <col min="17" max="17" width="3.625" style="5" customWidth="1"/>
    <col min="18" max="20" width="2" style="5" customWidth="1"/>
    <col min="21" max="21" width="1.875" style="5" customWidth="1"/>
    <col min="22" max="22" width="2" style="5" customWidth="1"/>
    <col min="23" max="23" width="4.125" style="5" customWidth="1"/>
    <col min="24" max="24" width="3.375" style="5" customWidth="1"/>
    <col min="25" max="256" width="8.125" customWidth="1"/>
  </cols>
  <sheetData>
    <row r="1" spans="1:24" ht="21" customHeight="1" x14ac:dyDescent="0.2">
      <c r="A1" s="52" t="s">
        <v>134</v>
      </c>
      <c r="B1" s="11"/>
      <c r="C1" s="11"/>
      <c r="D1" s="11"/>
      <c r="E1" s="11"/>
      <c r="F1" s="11"/>
      <c r="G1" s="11"/>
      <c r="H1" s="11"/>
      <c r="I1" s="11"/>
      <c r="J1" s="11"/>
      <c r="K1" s="11"/>
      <c r="L1" s="11"/>
      <c r="M1" s="11"/>
      <c r="N1" s="11"/>
      <c r="O1" s="11"/>
      <c r="P1" s="11"/>
      <c r="Q1" s="11"/>
      <c r="R1" s="78"/>
      <c r="S1" s="11"/>
      <c r="T1" s="78"/>
      <c r="U1" s="12"/>
      <c r="V1" s="12"/>
      <c r="W1" s="53"/>
      <c r="X1" s="53"/>
    </row>
    <row r="2" spans="1:24" ht="19" customHeight="1" x14ac:dyDescent="0.2">
      <c r="A2" s="53"/>
      <c r="B2" s="53"/>
      <c r="C2" s="53"/>
      <c r="D2" s="53"/>
      <c r="E2" s="58"/>
      <c r="F2" s="53"/>
      <c r="G2" s="53"/>
      <c r="H2" s="53"/>
      <c r="I2" s="53"/>
      <c r="J2" s="53"/>
      <c r="K2" s="53"/>
      <c r="L2" s="53"/>
      <c r="M2" s="53"/>
      <c r="N2" s="53"/>
      <c r="O2" s="53"/>
      <c r="P2" s="53"/>
      <c r="Q2" s="53"/>
      <c r="R2" s="53"/>
      <c r="S2" s="53"/>
      <c r="T2" s="53"/>
      <c r="U2" s="12"/>
      <c r="V2" s="26"/>
      <c r="W2" s="53"/>
      <c r="X2" s="53"/>
    </row>
    <row r="3" spans="1:24" ht="52.25" customHeight="1" x14ac:dyDescent="0.2">
      <c r="A3" s="13" t="s">
        <v>7</v>
      </c>
      <c r="B3" s="14" t="s">
        <v>8</v>
      </c>
      <c r="C3" s="14" t="s">
        <v>9</v>
      </c>
      <c r="D3" s="14" t="s">
        <v>10</v>
      </c>
      <c r="E3" s="14" t="s">
        <v>11</v>
      </c>
      <c r="F3" s="14" t="s">
        <v>12</v>
      </c>
      <c r="G3" s="14" t="s">
        <v>13</v>
      </c>
      <c r="H3" s="14" t="s">
        <v>14</v>
      </c>
      <c r="I3" s="14" t="s">
        <v>15</v>
      </c>
      <c r="J3" s="14" t="s">
        <v>16</v>
      </c>
      <c r="K3" s="14" t="s">
        <v>17</v>
      </c>
      <c r="L3" s="14" t="s">
        <v>18</v>
      </c>
      <c r="M3" s="14" t="s">
        <v>19</v>
      </c>
      <c r="N3" s="14" t="s">
        <v>20</v>
      </c>
      <c r="O3" s="14" t="s">
        <v>21</v>
      </c>
      <c r="P3" s="15" t="s">
        <v>22</v>
      </c>
      <c r="Q3" s="14" t="s">
        <v>23</v>
      </c>
      <c r="R3" s="14" t="s">
        <v>24</v>
      </c>
      <c r="S3" s="16" t="s">
        <v>25</v>
      </c>
      <c r="T3" s="14" t="s">
        <v>26</v>
      </c>
      <c r="U3" s="13" t="s">
        <v>27</v>
      </c>
      <c r="V3" s="16" t="s">
        <v>28</v>
      </c>
      <c r="W3" s="17" t="s">
        <v>29</v>
      </c>
      <c r="X3" s="16" t="s">
        <v>135</v>
      </c>
    </row>
    <row r="4" spans="1:24" ht="17" customHeight="1" x14ac:dyDescent="0.2">
      <c r="A4" s="18">
        <v>2012</v>
      </c>
      <c r="B4" s="18">
        <v>10</v>
      </c>
      <c r="C4" s="18">
        <v>0</v>
      </c>
      <c r="D4" s="18">
        <v>2</v>
      </c>
      <c r="E4" s="18">
        <v>0</v>
      </c>
      <c r="F4" s="18">
        <v>0</v>
      </c>
      <c r="G4" s="18">
        <v>0</v>
      </c>
      <c r="H4" s="18">
        <v>0</v>
      </c>
      <c r="I4" s="18">
        <v>6</v>
      </c>
      <c r="J4" s="18">
        <v>0</v>
      </c>
      <c r="K4" s="18">
        <v>0</v>
      </c>
      <c r="L4" s="18">
        <v>1</v>
      </c>
      <c r="M4" s="18">
        <v>0</v>
      </c>
      <c r="N4" s="18">
        <v>0</v>
      </c>
      <c r="O4" s="20">
        <f>(D4+J4+K4+N4)/(B4+J4+K4+M4)</f>
        <v>0.2</v>
      </c>
      <c r="P4" s="20">
        <f>($D4+$E4+($F4*2)+(G4*3))/$B4</f>
        <v>0.2</v>
      </c>
      <c r="Q4" s="20">
        <f>D4/B4</f>
        <v>0.2</v>
      </c>
      <c r="R4" s="18">
        <v>8</v>
      </c>
      <c r="S4" s="31">
        <v>1</v>
      </c>
      <c r="T4" s="18">
        <v>1</v>
      </c>
      <c r="U4" s="21">
        <v>0</v>
      </c>
      <c r="V4" s="31">
        <v>2</v>
      </c>
      <c r="W4" s="62"/>
      <c r="X4" s="34"/>
    </row>
    <row r="5" spans="1:24" ht="18.25" customHeight="1" x14ac:dyDescent="0.2">
      <c r="A5" s="22">
        <v>2013</v>
      </c>
      <c r="B5" s="22">
        <v>57</v>
      </c>
      <c r="C5" s="22">
        <v>8</v>
      </c>
      <c r="D5" s="22">
        <v>15</v>
      </c>
      <c r="E5" s="23"/>
      <c r="F5" s="22">
        <v>0</v>
      </c>
      <c r="G5" s="23"/>
      <c r="H5" s="22">
        <v>2</v>
      </c>
      <c r="I5" s="22">
        <v>15</v>
      </c>
      <c r="J5" s="22">
        <v>10</v>
      </c>
      <c r="K5" s="22">
        <v>4</v>
      </c>
      <c r="L5" s="22">
        <v>5</v>
      </c>
      <c r="M5" s="23"/>
      <c r="N5" s="22">
        <v>2</v>
      </c>
      <c r="O5" s="24">
        <f>(D5+J5+K5+N5)/(B5+J5+K5+M5)</f>
        <v>0.43661971830985913</v>
      </c>
      <c r="P5" s="24">
        <f>($D5+$E5+($F5*2)+(G5*3))/$B5</f>
        <v>0.26315789473684209</v>
      </c>
      <c r="Q5" s="24">
        <f>D5/B5</f>
        <v>0.26315789473684209</v>
      </c>
      <c r="R5" s="22">
        <v>6</v>
      </c>
      <c r="S5" s="22">
        <v>4</v>
      </c>
      <c r="T5" s="22">
        <v>3</v>
      </c>
      <c r="U5" s="25">
        <v>1</v>
      </c>
      <c r="V5" s="32">
        <v>38</v>
      </c>
      <c r="W5" s="26"/>
      <c r="X5" s="53"/>
    </row>
    <row r="6" spans="1:24" ht="18.25" customHeight="1" x14ac:dyDescent="0.2">
      <c r="A6" s="26"/>
      <c r="B6" s="23"/>
      <c r="C6" s="23"/>
      <c r="D6" s="23"/>
      <c r="E6" s="23"/>
      <c r="F6" s="23"/>
      <c r="G6" s="23"/>
      <c r="H6" s="23"/>
      <c r="I6" s="23"/>
      <c r="J6" s="23"/>
      <c r="K6" s="23"/>
      <c r="L6" s="23"/>
      <c r="M6" s="23"/>
      <c r="N6" s="23"/>
      <c r="O6" s="24"/>
      <c r="P6" s="24"/>
      <c r="Q6" s="24"/>
      <c r="R6" s="23"/>
      <c r="S6" s="23"/>
      <c r="T6" s="23"/>
      <c r="U6" s="12"/>
      <c r="V6" s="26"/>
      <c r="W6" s="26"/>
      <c r="X6" s="53"/>
    </row>
    <row r="7" spans="1:24" ht="12" customHeight="1" x14ac:dyDescent="0.2">
      <c r="A7" s="27"/>
      <c r="B7" s="28"/>
      <c r="C7" s="28"/>
      <c r="D7" s="28"/>
      <c r="E7" s="28"/>
      <c r="F7" s="28"/>
      <c r="G7" s="28"/>
      <c r="H7" s="28"/>
      <c r="I7" s="28"/>
      <c r="J7" s="28"/>
      <c r="K7" s="28"/>
      <c r="L7" s="28"/>
      <c r="M7" s="28"/>
      <c r="N7" s="28"/>
      <c r="O7" s="29"/>
      <c r="P7" s="29"/>
      <c r="Q7" s="29"/>
      <c r="R7" s="28"/>
      <c r="S7" s="28"/>
      <c r="T7" s="28"/>
      <c r="U7" s="76"/>
      <c r="V7" s="27"/>
      <c r="W7" s="27"/>
      <c r="X7" s="30"/>
    </row>
    <row r="8" spans="1:24" ht="12" customHeight="1" x14ac:dyDescent="0.2">
      <c r="A8" s="31" t="s">
        <v>31</v>
      </c>
      <c r="B8" s="18">
        <f t="shared" ref="B8:N8" si="0">SUM(B4:B7)</f>
        <v>67</v>
      </c>
      <c r="C8" s="18">
        <f t="shared" si="0"/>
        <v>8</v>
      </c>
      <c r="D8" s="18">
        <f t="shared" si="0"/>
        <v>17</v>
      </c>
      <c r="E8" s="18">
        <f t="shared" si="0"/>
        <v>0</v>
      </c>
      <c r="F8" s="18">
        <f t="shared" si="0"/>
        <v>0</v>
      </c>
      <c r="G8" s="18">
        <f t="shared" si="0"/>
        <v>0</v>
      </c>
      <c r="H8" s="18">
        <f t="shared" si="0"/>
        <v>2</v>
      </c>
      <c r="I8" s="18">
        <f t="shared" si="0"/>
        <v>21</v>
      </c>
      <c r="J8" s="18">
        <f t="shared" si="0"/>
        <v>10</v>
      </c>
      <c r="K8" s="18">
        <f t="shared" si="0"/>
        <v>4</v>
      </c>
      <c r="L8" s="18">
        <f t="shared" si="0"/>
        <v>6</v>
      </c>
      <c r="M8" s="18">
        <f t="shared" si="0"/>
        <v>0</v>
      </c>
      <c r="N8" s="18">
        <f t="shared" si="0"/>
        <v>2</v>
      </c>
      <c r="O8" s="20">
        <f>(D8+J8+K8+N8)/(B8+J8+K8+M8)</f>
        <v>0.40740740740740738</v>
      </c>
      <c r="P8" s="20">
        <f>($D8+$E8+($F8*2)+(G8*3))/$B8</f>
        <v>0.2537313432835821</v>
      </c>
      <c r="Q8" s="20">
        <f>D8/B8</f>
        <v>0.2537313432835821</v>
      </c>
      <c r="R8" s="18">
        <f>SUM(R4:R7)</f>
        <v>14</v>
      </c>
      <c r="S8" s="18">
        <f>SUM(S4:S7)</f>
        <v>5</v>
      </c>
      <c r="T8" s="18">
        <f>SUM(T4:T7)</f>
        <v>4</v>
      </c>
      <c r="U8" s="18">
        <f>SUM(U4:U7)</f>
        <v>1</v>
      </c>
      <c r="V8" s="18">
        <f>SUM(V4:V7)</f>
        <v>40</v>
      </c>
      <c r="W8" s="20">
        <f>(U8+V8)/(T8+U8+V8)</f>
        <v>0.91111111111111109</v>
      </c>
      <c r="X8" s="20">
        <f>(D8-G8)/(B8-I8-G8+M8)</f>
        <v>0.36956521739130432</v>
      </c>
    </row>
    <row r="9" spans="1:24" ht="12" customHeight="1" x14ac:dyDescent="0.2">
      <c r="A9" s="26"/>
      <c r="B9" s="26"/>
      <c r="C9" s="26"/>
      <c r="D9" s="26"/>
      <c r="E9" s="23"/>
      <c r="F9" s="26"/>
      <c r="G9" s="26"/>
      <c r="H9" s="26"/>
      <c r="I9" s="26"/>
      <c r="J9" s="26"/>
      <c r="K9" s="26"/>
      <c r="L9" s="26"/>
      <c r="M9" s="26"/>
      <c r="N9" s="26"/>
      <c r="O9" s="26"/>
      <c r="P9" s="26"/>
      <c r="Q9" s="26"/>
      <c r="R9" s="23"/>
      <c r="S9" s="26"/>
      <c r="T9" s="23"/>
      <c r="U9" s="12"/>
      <c r="V9" s="26"/>
      <c r="W9" s="53"/>
      <c r="X9" s="53"/>
    </row>
    <row r="10" spans="1:24" ht="12" customHeight="1" x14ac:dyDescent="0.2">
      <c r="A10" s="26"/>
      <c r="B10" s="26"/>
      <c r="C10" s="26"/>
      <c r="D10" s="26"/>
      <c r="E10" s="23"/>
      <c r="F10" s="26"/>
      <c r="G10" s="26"/>
      <c r="H10" s="26"/>
      <c r="I10" s="26"/>
      <c r="J10" s="26"/>
      <c r="K10" s="26"/>
      <c r="L10" s="26"/>
      <c r="M10" s="26"/>
      <c r="N10" s="26"/>
      <c r="O10" s="26"/>
      <c r="P10" s="26"/>
      <c r="Q10" s="26"/>
      <c r="R10" s="23"/>
      <c r="S10" s="26"/>
      <c r="T10" s="23"/>
      <c r="U10" s="12"/>
      <c r="V10" s="26"/>
      <c r="W10" s="53"/>
      <c r="X10" s="53"/>
    </row>
    <row r="11" spans="1:24" ht="12" customHeight="1" x14ac:dyDescent="0.2">
      <c r="A11" s="53"/>
      <c r="B11" s="53"/>
      <c r="C11" s="53"/>
      <c r="D11" s="53"/>
      <c r="E11" s="53"/>
      <c r="F11" s="53"/>
      <c r="G11" s="53"/>
      <c r="H11" s="53"/>
      <c r="I11" s="53"/>
      <c r="J11" s="53"/>
      <c r="K11" s="53"/>
      <c r="L11" s="53"/>
      <c r="M11" s="53"/>
      <c r="N11" s="53"/>
      <c r="O11" s="53"/>
      <c r="P11" s="53"/>
      <c r="Q11" s="53"/>
      <c r="R11" s="53"/>
      <c r="S11" s="53"/>
      <c r="T11" s="53"/>
      <c r="U11" s="53"/>
      <c r="V11" s="53"/>
      <c r="W11" s="53"/>
      <c r="X11" s="53"/>
    </row>
    <row r="12" spans="1:24" ht="12" customHeight="1" x14ac:dyDescent="0.2">
      <c r="A12" s="53"/>
      <c r="B12" s="53"/>
      <c r="C12" s="53"/>
      <c r="D12" s="53"/>
      <c r="E12" s="53"/>
      <c r="F12" s="53"/>
      <c r="G12" s="53"/>
      <c r="H12" s="53"/>
      <c r="I12" s="53"/>
      <c r="J12" s="53"/>
      <c r="K12" s="53"/>
      <c r="L12" s="53"/>
      <c r="M12" s="53"/>
      <c r="N12" s="53"/>
      <c r="O12" s="53"/>
      <c r="P12" s="53"/>
      <c r="Q12" s="53"/>
      <c r="R12" s="53"/>
      <c r="S12" s="53"/>
      <c r="T12" s="53"/>
      <c r="U12" s="53"/>
      <c r="V12" s="53"/>
      <c r="W12" s="53"/>
      <c r="X12" s="53"/>
    </row>
    <row r="13" spans="1:24" ht="21" customHeight="1" x14ac:dyDescent="0.2">
      <c r="A13" s="52" t="s">
        <v>136</v>
      </c>
      <c r="B13" s="11"/>
      <c r="C13" s="11"/>
      <c r="D13" s="11"/>
      <c r="E13" s="11"/>
      <c r="F13" s="11"/>
      <c r="G13" s="11"/>
      <c r="H13" s="11"/>
      <c r="I13" s="11"/>
      <c r="J13" s="11"/>
      <c r="K13" s="11"/>
      <c r="L13" s="11"/>
      <c r="M13" s="11"/>
      <c r="N13" s="11"/>
      <c r="O13" s="11"/>
      <c r="P13" s="11"/>
      <c r="Q13" s="11"/>
      <c r="R13" s="78"/>
      <c r="S13" s="11"/>
      <c r="T13" s="78"/>
      <c r="U13" s="12"/>
      <c r="V13" s="12"/>
      <c r="W13" s="53"/>
      <c r="X13" s="53"/>
    </row>
    <row r="14" spans="1:24" ht="12" customHeight="1" x14ac:dyDescent="0.2">
      <c r="A14" s="53"/>
      <c r="B14" s="53"/>
      <c r="C14" s="53"/>
      <c r="D14" s="53"/>
      <c r="E14" s="58"/>
      <c r="F14" s="53"/>
      <c r="G14" s="53"/>
      <c r="H14" s="53"/>
      <c r="I14" s="53"/>
      <c r="J14" s="53"/>
      <c r="K14" s="53"/>
      <c r="L14" s="53"/>
      <c r="M14" s="53"/>
      <c r="N14" s="53"/>
      <c r="O14" s="53"/>
      <c r="P14" s="53"/>
      <c r="Q14" s="53"/>
      <c r="R14" s="53"/>
      <c r="S14" s="53"/>
      <c r="T14" s="53"/>
      <c r="U14" s="12"/>
      <c r="V14" s="26"/>
      <c r="W14" s="53"/>
      <c r="X14" s="53"/>
    </row>
    <row r="15" spans="1:24" ht="12" customHeight="1" x14ac:dyDescent="0.2">
      <c r="A15" s="13" t="s">
        <v>7</v>
      </c>
      <c r="B15" s="14" t="s">
        <v>8</v>
      </c>
      <c r="C15" s="14" t="s">
        <v>9</v>
      </c>
      <c r="D15" s="14" t="s">
        <v>10</v>
      </c>
      <c r="E15" s="14" t="s">
        <v>11</v>
      </c>
      <c r="F15" s="14" t="s">
        <v>12</v>
      </c>
      <c r="G15" s="14" t="s">
        <v>13</v>
      </c>
      <c r="H15" s="14" t="s">
        <v>14</v>
      </c>
      <c r="I15" s="14" t="s">
        <v>15</v>
      </c>
      <c r="J15" s="14" t="s">
        <v>16</v>
      </c>
      <c r="K15" s="14" t="s">
        <v>17</v>
      </c>
      <c r="L15" s="14" t="s">
        <v>18</v>
      </c>
      <c r="M15" s="14" t="s">
        <v>19</v>
      </c>
      <c r="N15" s="14" t="s">
        <v>20</v>
      </c>
      <c r="O15" s="14" t="s">
        <v>21</v>
      </c>
      <c r="P15" s="15" t="s">
        <v>22</v>
      </c>
      <c r="Q15" s="14" t="s">
        <v>23</v>
      </c>
      <c r="R15" s="14" t="s">
        <v>24</v>
      </c>
      <c r="S15" s="16" t="s">
        <v>25</v>
      </c>
      <c r="T15" s="14" t="s">
        <v>26</v>
      </c>
      <c r="U15" s="13" t="s">
        <v>27</v>
      </c>
      <c r="V15" s="16" t="s">
        <v>28</v>
      </c>
      <c r="W15" s="17" t="s">
        <v>29</v>
      </c>
      <c r="X15" s="71" t="s">
        <v>30</v>
      </c>
    </row>
    <row r="16" spans="1:24" ht="12" customHeight="1" x14ac:dyDescent="0.2">
      <c r="A16" s="18">
        <v>2012</v>
      </c>
      <c r="B16" s="18">
        <v>10</v>
      </c>
      <c r="C16" s="18">
        <v>1</v>
      </c>
      <c r="D16" s="18">
        <v>1</v>
      </c>
      <c r="E16" s="18">
        <v>0</v>
      </c>
      <c r="F16" s="18">
        <v>0</v>
      </c>
      <c r="G16" s="18">
        <v>0</v>
      </c>
      <c r="H16" s="18">
        <v>1</v>
      </c>
      <c r="I16" s="18">
        <v>6</v>
      </c>
      <c r="J16" s="18">
        <v>2</v>
      </c>
      <c r="K16" s="18">
        <v>0</v>
      </c>
      <c r="L16" s="18">
        <v>0</v>
      </c>
      <c r="M16" s="18">
        <v>1</v>
      </c>
      <c r="N16" s="18">
        <v>1</v>
      </c>
      <c r="O16" s="20">
        <f>(D16+J16+K16+N16)/(B16+J16+K16+M16)</f>
        <v>0.30769230769230771</v>
      </c>
      <c r="P16" s="20">
        <f>($D16+$E16+($F16*2)+(G16*3))/$B16</f>
        <v>0.1</v>
      </c>
      <c r="Q16" s="20">
        <f>D16/B16</f>
        <v>0.1</v>
      </c>
      <c r="R16" s="18"/>
      <c r="S16" s="34"/>
      <c r="T16" s="18"/>
      <c r="U16" s="61"/>
      <c r="V16" s="18">
        <v>2</v>
      </c>
      <c r="W16" s="62"/>
      <c r="X16" s="73"/>
    </row>
    <row r="17" spans="1:24" ht="12" customHeight="1" x14ac:dyDescent="0.2">
      <c r="A17" s="22">
        <v>2013</v>
      </c>
      <c r="B17" s="22">
        <v>46</v>
      </c>
      <c r="C17" s="22">
        <v>7</v>
      </c>
      <c r="D17" s="22">
        <v>13</v>
      </c>
      <c r="E17" s="22">
        <v>1</v>
      </c>
      <c r="F17" s="22">
        <v>1</v>
      </c>
      <c r="G17" s="23"/>
      <c r="H17" s="22">
        <v>3</v>
      </c>
      <c r="I17" s="22">
        <v>11</v>
      </c>
      <c r="J17" s="22">
        <v>0</v>
      </c>
      <c r="K17" s="22">
        <v>7</v>
      </c>
      <c r="L17" s="23"/>
      <c r="M17" s="23"/>
      <c r="N17" s="22">
        <v>4</v>
      </c>
      <c r="O17" s="24">
        <f>(D17+J17+K17+N17)/(B17+J17+K17+M17)</f>
        <v>0.45283018867924529</v>
      </c>
      <c r="P17" s="24">
        <f>($D17+$E17+($F17*2)+(G17*3))/$B17</f>
        <v>0.34782608695652173</v>
      </c>
      <c r="Q17" s="24">
        <f>D17/B17</f>
        <v>0.28260869565217389</v>
      </c>
      <c r="R17" s="22">
        <v>1</v>
      </c>
      <c r="S17" s="22">
        <v>1</v>
      </c>
      <c r="T17" s="22">
        <v>2</v>
      </c>
      <c r="U17" s="12"/>
      <c r="V17" s="22">
        <v>13</v>
      </c>
      <c r="W17" s="23"/>
      <c r="X17" s="53"/>
    </row>
    <row r="18" spans="1:24" ht="12" customHeight="1" x14ac:dyDescent="0.2">
      <c r="A18" s="26"/>
      <c r="B18" s="23"/>
      <c r="C18" s="23"/>
      <c r="D18" s="23"/>
      <c r="E18" s="23"/>
      <c r="F18" s="23"/>
      <c r="G18" s="23"/>
      <c r="H18" s="23"/>
      <c r="I18" s="23"/>
      <c r="J18" s="23"/>
      <c r="K18" s="23"/>
      <c r="L18" s="23"/>
      <c r="M18" s="23"/>
      <c r="N18" s="23"/>
      <c r="O18" s="24"/>
      <c r="P18" s="24"/>
      <c r="Q18" s="24"/>
      <c r="R18" s="23"/>
      <c r="S18" s="23"/>
      <c r="T18" s="23"/>
      <c r="U18" s="12"/>
      <c r="V18" s="23"/>
      <c r="W18" s="23"/>
      <c r="X18" s="53"/>
    </row>
    <row r="19" spans="1:24" ht="19" customHeight="1" x14ac:dyDescent="0.2">
      <c r="A19" s="27"/>
      <c r="B19" s="28"/>
      <c r="C19" s="28"/>
      <c r="D19" s="28"/>
      <c r="E19" s="28"/>
      <c r="F19" s="28"/>
      <c r="G19" s="28"/>
      <c r="H19" s="28"/>
      <c r="I19" s="28"/>
      <c r="J19" s="28"/>
      <c r="K19" s="28"/>
      <c r="L19" s="28"/>
      <c r="M19" s="28"/>
      <c r="N19" s="28"/>
      <c r="O19" s="29"/>
      <c r="P19" s="29"/>
      <c r="Q19" s="29"/>
      <c r="R19" s="28"/>
      <c r="S19" s="28"/>
      <c r="T19" s="28"/>
      <c r="U19" s="76"/>
      <c r="V19" s="27"/>
      <c r="W19" s="27"/>
      <c r="X19" s="30"/>
    </row>
    <row r="20" spans="1:24" ht="17" customHeight="1" x14ac:dyDescent="0.2">
      <c r="A20" s="31" t="s">
        <v>31</v>
      </c>
      <c r="B20" s="18">
        <f t="shared" ref="B20:N20" si="1">SUM(B16:B19)</f>
        <v>56</v>
      </c>
      <c r="C20" s="18">
        <f t="shared" si="1"/>
        <v>8</v>
      </c>
      <c r="D20" s="18">
        <f t="shared" si="1"/>
        <v>14</v>
      </c>
      <c r="E20" s="18">
        <f t="shared" si="1"/>
        <v>1</v>
      </c>
      <c r="F20" s="18">
        <f t="shared" si="1"/>
        <v>1</v>
      </c>
      <c r="G20" s="18">
        <f t="shared" si="1"/>
        <v>0</v>
      </c>
      <c r="H20" s="18">
        <f t="shared" si="1"/>
        <v>4</v>
      </c>
      <c r="I20" s="18">
        <f t="shared" si="1"/>
        <v>17</v>
      </c>
      <c r="J20" s="18">
        <f t="shared" si="1"/>
        <v>2</v>
      </c>
      <c r="K20" s="18">
        <f t="shared" si="1"/>
        <v>7</v>
      </c>
      <c r="L20" s="18">
        <f t="shared" si="1"/>
        <v>0</v>
      </c>
      <c r="M20" s="18">
        <f t="shared" si="1"/>
        <v>1</v>
      </c>
      <c r="N20" s="18">
        <f t="shared" si="1"/>
        <v>5</v>
      </c>
      <c r="O20" s="20">
        <f>(D20+J20+K20+N20)/(B20+J20+K20+M20)</f>
        <v>0.42424242424242425</v>
      </c>
      <c r="P20" s="20">
        <f>($D20+$E20+($F20*2)+(G20*3))/$B20</f>
        <v>0.30357142857142855</v>
      </c>
      <c r="Q20" s="20">
        <f>D20/B20</f>
        <v>0.25</v>
      </c>
      <c r="R20" s="18">
        <f>SUM(R16:R19)</f>
        <v>1</v>
      </c>
      <c r="S20" s="18">
        <f>SUM(S16:S19)</f>
        <v>1</v>
      </c>
      <c r="T20" s="18">
        <f>SUM(T16:T19)</f>
        <v>2</v>
      </c>
      <c r="U20" s="18">
        <f>SUM(U16:U19)</f>
        <v>0</v>
      </c>
      <c r="V20" s="18">
        <f>SUM(V16:V19)</f>
        <v>15</v>
      </c>
      <c r="W20" s="20">
        <f>(U20+V20)/(T20+U20+V20)</f>
        <v>0.88235294117647056</v>
      </c>
      <c r="X20" s="20">
        <f>(D20-G20)/(B20-I20-G20+M20)</f>
        <v>0.35</v>
      </c>
    </row>
    <row r="21" spans="1:24" ht="18.25" customHeight="1" x14ac:dyDescent="0.2">
      <c r="A21" s="26"/>
      <c r="B21" s="26"/>
      <c r="C21" s="26"/>
      <c r="D21" s="26"/>
      <c r="E21" s="23"/>
      <c r="F21" s="26"/>
      <c r="G21" s="26"/>
      <c r="H21" s="26"/>
      <c r="I21" s="26"/>
      <c r="J21" s="26"/>
      <c r="K21" s="26"/>
      <c r="L21" s="26"/>
      <c r="M21" s="26"/>
      <c r="N21" s="26"/>
      <c r="O21" s="26"/>
      <c r="P21" s="26"/>
      <c r="Q21" s="26"/>
      <c r="R21" s="23"/>
      <c r="S21" s="26"/>
      <c r="T21" s="23"/>
      <c r="U21" s="12"/>
      <c r="V21" s="26"/>
      <c r="W21" s="53"/>
      <c r="X21" s="53"/>
    </row>
  </sheetData>
  <pageMargins left="0.75" right="0.75" top="1" bottom="1" header="0.5" footer="0.5"/>
  <pageSetup orientation="portrait"/>
  <headerFooter>
    <oddHeader>&amp;L&amp;"Geneva,Regular"&amp;10&amp;K000000SmithChrabot</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43"/>
  <sheetViews>
    <sheetView showGridLines="0" topLeftCell="A31" workbookViewId="0"/>
  </sheetViews>
  <sheetFormatPr baseColWidth="10" defaultColWidth="8.125" defaultRowHeight="13" customHeight="1" x14ac:dyDescent="0.2"/>
  <cols>
    <col min="1" max="1" width="14.25" style="5" customWidth="1"/>
    <col min="2" max="2" width="2.625" style="5" customWidth="1"/>
    <col min="3" max="4" width="2" style="5" customWidth="1"/>
    <col min="5" max="5" width="3.5" style="5" customWidth="1"/>
    <col min="6" max="6" width="4.625" style="5" bestFit="1" customWidth="1"/>
    <col min="7" max="7" width="2" style="5" customWidth="1"/>
    <col min="8" max="8" width="2.375" style="5" customWidth="1"/>
    <col min="9" max="10" width="2" style="5" customWidth="1"/>
    <col min="11" max="11" width="2.75" style="5" customWidth="1"/>
    <col min="12" max="12" width="3" style="5" customWidth="1"/>
    <col min="13" max="13" width="2.375" style="5" customWidth="1"/>
    <col min="14" max="14" width="3.625" style="5" customWidth="1"/>
    <col min="15" max="15" width="4.625" style="5" customWidth="1"/>
    <col min="16" max="16" width="5.375" style="5" customWidth="1"/>
    <col min="17" max="17" width="3.625" style="5" customWidth="1"/>
    <col min="18" max="19" width="2" style="5" customWidth="1"/>
    <col min="20" max="20" width="1.5" style="5" customWidth="1"/>
    <col min="21" max="21" width="2" style="5" customWidth="1"/>
    <col min="22" max="22" width="2.25" style="5" customWidth="1"/>
    <col min="23" max="23" width="4.625" style="5" customWidth="1"/>
    <col min="24" max="24" width="3.625" style="5" customWidth="1"/>
    <col min="25" max="256" width="8.125" customWidth="1"/>
  </cols>
  <sheetData>
    <row r="1" spans="1:24" ht="21" customHeight="1" x14ac:dyDescent="0.2">
      <c r="A1" s="52" t="s">
        <v>138</v>
      </c>
      <c r="B1" s="11"/>
      <c r="C1" s="11"/>
      <c r="D1" s="11"/>
      <c r="E1" s="11"/>
      <c r="F1" s="11"/>
      <c r="G1" s="11"/>
      <c r="H1" s="11"/>
      <c r="I1" s="11"/>
      <c r="J1" s="11"/>
      <c r="K1" s="78"/>
      <c r="L1" s="11"/>
      <c r="M1" s="11"/>
      <c r="N1" s="11"/>
      <c r="O1" s="11"/>
      <c r="P1" s="11"/>
      <c r="Q1" s="11"/>
      <c r="R1" s="11"/>
      <c r="S1" s="11"/>
      <c r="T1" s="11"/>
      <c r="U1" s="23"/>
      <c r="V1" s="23"/>
      <c r="W1" s="53"/>
      <c r="X1" s="53"/>
    </row>
    <row r="2" spans="1:24" ht="19" customHeight="1" x14ac:dyDescent="0.2">
      <c r="A2" s="53"/>
      <c r="B2" s="53"/>
      <c r="C2" s="53"/>
      <c r="D2" s="53"/>
      <c r="E2" s="58"/>
      <c r="F2" s="53"/>
      <c r="G2" s="53"/>
      <c r="H2" s="53"/>
      <c r="I2" s="53"/>
      <c r="J2" s="53"/>
      <c r="K2" s="53"/>
      <c r="L2" s="53"/>
      <c r="M2" s="53"/>
      <c r="N2" s="53"/>
      <c r="O2" s="53"/>
      <c r="P2" s="53"/>
      <c r="Q2" s="53"/>
      <c r="R2" s="53"/>
      <c r="S2" s="53"/>
      <c r="T2" s="53"/>
      <c r="U2" s="23"/>
      <c r="V2" s="23"/>
      <c r="W2" s="53"/>
      <c r="X2" s="53"/>
    </row>
    <row r="3" spans="1:24" ht="28.25" customHeight="1" x14ac:dyDescent="0.2">
      <c r="A3" s="13" t="s">
        <v>7</v>
      </c>
      <c r="B3" s="14" t="s">
        <v>8</v>
      </c>
      <c r="C3" s="14" t="s">
        <v>9</v>
      </c>
      <c r="D3" s="14" t="s">
        <v>10</v>
      </c>
      <c r="E3" s="14" t="s">
        <v>11</v>
      </c>
      <c r="F3" s="14" t="s">
        <v>12</v>
      </c>
      <c r="G3" s="14" t="s">
        <v>13</v>
      </c>
      <c r="H3" s="14" t="s">
        <v>14</v>
      </c>
      <c r="I3" s="14" t="s">
        <v>15</v>
      </c>
      <c r="J3" s="14" t="s">
        <v>16</v>
      </c>
      <c r="K3" s="14" t="s">
        <v>17</v>
      </c>
      <c r="L3" s="14" t="s">
        <v>18</v>
      </c>
      <c r="M3" s="14" t="s">
        <v>19</v>
      </c>
      <c r="N3" s="14" t="s">
        <v>20</v>
      </c>
      <c r="O3" s="14" t="s">
        <v>21</v>
      </c>
      <c r="P3" s="15" t="s">
        <v>22</v>
      </c>
      <c r="Q3" s="14" t="s">
        <v>23</v>
      </c>
      <c r="R3" s="16" t="s">
        <v>24</v>
      </c>
      <c r="S3" s="16" t="s">
        <v>25</v>
      </c>
      <c r="T3" s="16" t="s">
        <v>26</v>
      </c>
      <c r="U3" s="14" t="s">
        <v>27</v>
      </c>
      <c r="V3" s="14" t="s">
        <v>28</v>
      </c>
      <c r="W3" s="17" t="s">
        <v>29</v>
      </c>
      <c r="X3" s="16" t="s">
        <v>30</v>
      </c>
    </row>
    <row r="4" spans="1:24" ht="18.25" customHeight="1" x14ac:dyDescent="0.2">
      <c r="A4" s="18">
        <v>2012</v>
      </c>
      <c r="B4" s="18">
        <v>41</v>
      </c>
      <c r="C4" s="18">
        <v>6</v>
      </c>
      <c r="D4" s="18">
        <v>8</v>
      </c>
      <c r="E4" s="18">
        <v>1</v>
      </c>
      <c r="F4" s="18">
        <v>0</v>
      </c>
      <c r="G4" s="18">
        <v>0</v>
      </c>
      <c r="H4" s="18">
        <v>2</v>
      </c>
      <c r="I4" s="18">
        <v>10</v>
      </c>
      <c r="J4" s="18">
        <v>5</v>
      </c>
      <c r="K4" s="18">
        <v>2</v>
      </c>
      <c r="L4" s="18">
        <v>0</v>
      </c>
      <c r="M4" s="18">
        <v>1</v>
      </c>
      <c r="N4" s="18">
        <v>2</v>
      </c>
      <c r="O4" s="20">
        <f>(D4+J4+K4+N4)/(B4+J4+K4)</f>
        <v>0.35416666666666669</v>
      </c>
      <c r="P4" s="20">
        <f>($D4+$E4+($F4*2)+(G4*3))/$B4</f>
        <v>0.21951219512195122</v>
      </c>
      <c r="Q4" s="20">
        <f>D4/B4</f>
        <v>0.1951219512195122</v>
      </c>
      <c r="R4" s="18">
        <v>3</v>
      </c>
      <c r="S4" s="18">
        <v>0</v>
      </c>
      <c r="T4" s="18">
        <v>0</v>
      </c>
      <c r="U4" s="18">
        <v>6</v>
      </c>
      <c r="V4" s="18">
        <v>20</v>
      </c>
      <c r="W4" s="34"/>
      <c r="X4" s="55"/>
    </row>
    <row r="5" spans="1:24" ht="18.25" customHeight="1" x14ac:dyDescent="0.2">
      <c r="A5" s="22">
        <v>2013</v>
      </c>
      <c r="B5" s="22">
        <v>5</v>
      </c>
      <c r="C5" s="22">
        <v>1</v>
      </c>
      <c r="D5" s="22">
        <v>1</v>
      </c>
      <c r="E5" s="23"/>
      <c r="F5" s="23"/>
      <c r="G5" s="23"/>
      <c r="H5" s="23"/>
      <c r="I5" s="23"/>
      <c r="J5" s="23"/>
      <c r="K5" s="23"/>
      <c r="L5" s="23"/>
      <c r="M5" s="23"/>
      <c r="N5" s="22">
        <v>1</v>
      </c>
      <c r="O5" s="24">
        <f>(D5+J5+K5+N5)/(B5+J5+K5)</f>
        <v>0.4</v>
      </c>
      <c r="P5" s="24">
        <f>($D5+$E5+($F5*2)+(G5*3))/$B5</f>
        <v>0.2</v>
      </c>
      <c r="Q5" s="24">
        <f>D5/B5</f>
        <v>0.2</v>
      </c>
      <c r="R5" s="23"/>
      <c r="S5" s="23"/>
      <c r="T5" s="23"/>
      <c r="U5" s="22">
        <v>4</v>
      </c>
      <c r="V5" s="22">
        <v>2</v>
      </c>
      <c r="W5" s="26"/>
      <c r="X5" s="53"/>
    </row>
    <row r="6" spans="1:24" ht="18.25" customHeight="1" x14ac:dyDescent="0.2">
      <c r="A6" s="22">
        <v>2014</v>
      </c>
      <c r="B6" s="22">
        <v>60</v>
      </c>
      <c r="C6" s="22">
        <v>12</v>
      </c>
      <c r="D6" s="22">
        <v>21</v>
      </c>
      <c r="E6" s="22">
        <v>1</v>
      </c>
      <c r="F6" s="22">
        <v>2</v>
      </c>
      <c r="G6" s="23"/>
      <c r="H6" s="22">
        <v>10</v>
      </c>
      <c r="I6" s="22">
        <v>8</v>
      </c>
      <c r="J6" s="22">
        <v>9</v>
      </c>
      <c r="K6" s="22">
        <v>3</v>
      </c>
      <c r="L6" s="23"/>
      <c r="M6" s="23"/>
      <c r="N6" s="22">
        <v>3</v>
      </c>
      <c r="O6" s="24">
        <f>(D6+J6+K6+N6)/(B6+J6+K6)</f>
        <v>0.5</v>
      </c>
      <c r="P6" s="24">
        <f>($D6+$E6+($F6*2)+(G6*3))/$B6</f>
        <v>0.43333333333333335</v>
      </c>
      <c r="Q6" s="24">
        <f>D6/B6</f>
        <v>0.35</v>
      </c>
      <c r="R6" s="22">
        <v>1</v>
      </c>
      <c r="S6" s="23"/>
      <c r="T6" s="22">
        <v>2</v>
      </c>
      <c r="U6" s="22">
        <v>12</v>
      </c>
      <c r="V6" s="22">
        <v>30</v>
      </c>
      <c r="W6" s="26"/>
      <c r="X6" s="53"/>
    </row>
    <row r="7" spans="1:24" ht="18.25" customHeight="1" x14ac:dyDescent="0.2">
      <c r="A7" s="23"/>
      <c r="B7" s="23"/>
      <c r="C7" s="23"/>
      <c r="D7" s="23"/>
      <c r="E7" s="23"/>
      <c r="F7" s="23"/>
      <c r="G7" s="23"/>
      <c r="H7" s="23"/>
      <c r="I7" s="23"/>
      <c r="J7" s="23"/>
      <c r="K7" s="23"/>
      <c r="L7" s="23"/>
      <c r="M7" s="23"/>
      <c r="N7" s="23"/>
      <c r="O7" s="24"/>
      <c r="P7" s="24"/>
      <c r="Q7" s="24"/>
      <c r="R7" s="23"/>
      <c r="S7" s="23"/>
      <c r="T7" s="23"/>
      <c r="U7" s="23"/>
      <c r="V7" s="23"/>
      <c r="W7" s="26"/>
      <c r="X7" s="53"/>
    </row>
    <row r="8" spans="1:24" ht="19" customHeight="1" x14ac:dyDescent="0.2">
      <c r="A8" s="28"/>
      <c r="B8" s="28"/>
      <c r="C8" s="28"/>
      <c r="D8" s="28"/>
      <c r="E8" s="28"/>
      <c r="F8" s="28"/>
      <c r="G8" s="28"/>
      <c r="H8" s="28"/>
      <c r="I8" s="28"/>
      <c r="J8" s="28"/>
      <c r="K8" s="28"/>
      <c r="L8" s="28"/>
      <c r="M8" s="28"/>
      <c r="N8" s="28"/>
      <c r="O8" s="29"/>
      <c r="P8" s="29"/>
      <c r="Q8" s="29"/>
      <c r="R8" s="28"/>
      <c r="S8" s="28"/>
      <c r="T8" s="28"/>
      <c r="U8" s="28"/>
      <c r="V8" s="28"/>
      <c r="W8" s="27"/>
      <c r="X8" s="30"/>
    </row>
    <row r="9" spans="1:24" ht="17" customHeight="1" x14ac:dyDescent="0.2">
      <c r="A9" s="31" t="s">
        <v>31</v>
      </c>
      <c r="B9" s="18">
        <f t="shared" ref="B9:N9" si="0">SUM(B4:B8)</f>
        <v>106</v>
      </c>
      <c r="C9" s="18">
        <f t="shared" si="0"/>
        <v>19</v>
      </c>
      <c r="D9" s="18">
        <f t="shared" si="0"/>
        <v>30</v>
      </c>
      <c r="E9" s="18">
        <f t="shared" si="0"/>
        <v>2</v>
      </c>
      <c r="F9" s="18">
        <f t="shared" si="0"/>
        <v>2</v>
      </c>
      <c r="G9" s="18">
        <f t="shared" si="0"/>
        <v>0</v>
      </c>
      <c r="H9" s="18">
        <f t="shared" si="0"/>
        <v>12</v>
      </c>
      <c r="I9" s="18">
        <f t="shared" si="0"/>
        <v>18</v>
      </c>
      <c r="J9" s="18">
        <f t="shared" si="0"/>
        <v>14</v>
      </c>
      <c r="K9" s="18">
        <f t="shared" si="0"/>
        <v>5</v>
      </c>
      <c r="L9" s="18">
        <f t="shared" si="0"/>
        <v>0</v>
      </c>
      <c r="M9" s="18">
        <f t="shared" si="0"/>
        <v>1</v>
      </c>
      <c r="N9" s="18">
        <f t="shared" si="0"/>
        <v>6</v>
      </c>
      <c r="O9" s="20">
        <f>(D9+J9+K9+N9)/(B9+J9+K9)</f>
        <v>0.44</v>
      </c>
      <c r="P9" s="20">
        <f>($D9+$E9+($F9*2)+(G9*3))/$B9</f>
        <v>0.33962264150943394</v>
      </c>
      <c r="Q9" s="20">
        <f>D9/B9</f>
        <v>0.28301886792452829</v>
      </c>
      <c r="R9" s="18">
        <f>SUM(R4:R8)</f>
        <v>4</v>
      </c>
      <c r="S9" s="18">
        <f>SUM(S4:S8)</f>
        <v>0</v>
      </c>
      <c r="T9" s="18">
        <f>SUM(T4:T8)</f>
        <v>2</v>
      </c>
      <c r="U9" s="18">
        <f>SUM(U4:U8)</f>
        <v>22</v>
      </c>
      <c r="V9" s="18">
        <f>SUM(V4:V8)</f>
        <v>52</v>
      </c>
      <c r="W9" s="20">
        <f>(U9+V9)/(T9+U9+V9)</f>
        <v>0.97368421052631582</v>
      </c>
      <c r="X9" s="20">
        <f>(D9-G9)/(B9-I9+M9)</f>
        <v>0.33707865168539325</v>
      </c>
    </row>
    <row r="10" spans="1:24" ht="18.25" customHeight="1" x14ac:dyDescent="0.2">
      <c r="A10" s="26"/>
      <c r="B10" s="26"/>
      <c r="C10" s="26"/>
      <c r="D10" s="26"/>
      <c r="E10" s="23"/>
      <c r="F10" s="26"/>
      <c r="G10" s="26"/>
      <c r="H10" s="26"/>
      <c r="I10" s="26"/>
      <c r="J10" s="26"/>
      <c r="K10" s="23"/>
      <c r="L10" s="26"/>
      <c r="M10" s="26"/>
      <c r="N10" s="26"/>
      <c r="O10" s="26"/>
      <c r="P10" s="26"/>
      <c r="Q10" s="26"/>
      <c r="R10" s="26"/>
      <c r="S10" s="26"/>
      <c r="T10" s="26"/>
      <c r="U10" s="23"/>
      <c r="V10" s="23"/>
      <c r="W10" s="53"/>
      <c r="X10" s="53"/>
    </row>
    <row r="11" spans="1:24" ht="18.25" customHeight="1" x14ac:dyDescent="0.2">
      <c r="A11" s="26"/>
      <c r="B11" s="26"/>
      <c r="C11" s="26"/>
      <c r="D11" s="26"/>
      <c r="E11" s="23"/>
      <c r="F11" s="26"/>
      <c r="G11" s="26"/>
      <c r="H11" s="26"/>
      <c r="I11" s="26"/>
      <c r="J11" s="26"/>
      <c r="K11" s="23"/>
      <c r="L11" s="26"/>
      <c r="M11" s="26"/>
      <c r="N11" s="26"/>
      <c r="O11" s="26"/>
      <c r="P11" s="26"/>
      <c r="Q11" s="26"/>
      <c r="R11" s="26"/>
      <c r="S11" s="26"/>
      <c r="T11" s="26"/>
      <c r="U11" s="23"/>
      <c r="V11" s="23"/>
      <c r="W11" s="53"/>
      <c r="X11" s="53"/>
    </row>
    <row r="12" spans="1:24" ht="18.25" customHeight="1" x14ac:dyDescent="0.2">
      <c r="A12" s="32" t="s">
        <v>32</v>
      </c>
      <c r="B12" s="23"/>
      <c r="C12" s="23"/>
      <c r="D12" s="23"/>
      <c r="E12" s="23"/>
      <c r="F12" s="23"/>
      <c r="G12" s="23"/>
      <c r="H12" s="23"/>
      <c r="I12" s="23"/>
      <c r="J12" s="23"/>
      <c r="K12" s="23"/>
      <c r="L12" s="23"/>
      <c r="M12" s="26"/>
      <c r="N12" s="26"/>
      <c r="O12" s="26"/>
      <c r="P12" s="26"/>
      <c r="Q12" s="26"/>
      <c r="R12" s="26"/>
      <c r="S12" s="26"/>
      <c r="T12" s="26"/>
      <c r="U12" s="23"/>
      <c r="V12" s="23"/>
      <c r="W12" s="53"/>
      <c r="X12" s="53"/>
    </row>
    <row r="13" spans="1:24" ht="18.25" customHeight="1" x14ac:dyDescent="0.2">
      <c r="A13" s="16" t="s">
        <v>7</v>
      </c>
      <c r="B13" s="16" t="s">
        <v>33</v>
      </c>
      <c r="C13" s="14" t="s">
        <v>34</v>
      </c>
      <c r="D13" s="14" t="s">
        <v>35</v>
      </c>
      <c r="E13" s="14" t="s">
        <v>36</v>
      </c>
      <c r="F13" s="14" t="s">
        <v>37</v>
      </c>
      <c r="G13" s="14" t="s">
        <v>9</v>
      </c>
      <c r="H13" s="14" t="s">
        <v>10</v>
      </c>
      <c r="I13" s="14" t="s">
        <v>15</v>
      </c>
      <c r="J13" s="14" t="s">
        <v>16</v>
      </c>
      <c r="K13" s="14" t="s">
        <v>17</v>
      </c>
      <c r="L13" s="14" t="s">
        <v>45</v>
      </c>
      <c r="M13" s="16" t="s">
        <v>38</v>
      </c>
      <c r="N13" s="14" t="s">
        <v>39</v>
      </c>
      <c r="O13" s="14" t="s">
        <v>40</v>
      </c>
      <c r="P13" s="14" t="s">
        <v>8</v>
      </c>
      <c r="Q13" s="14" t="s">
        <v>41</v>
      </c>
      <c r="R13" s="14" t="s">
        <v>42</v>
      </c>
      <c r="S13" s="23"/>
      <c r="T13" s="23"/>
      <c r="U13" s="23"/>
      <c r="V13" s="23"/>
      <c r="W13" s="53"/>
      <c r="X13" s="53"/>
    </row>
    <row r="14" spans="1:24" ht="18.25" customHeight="1" x14ac:dyDescent="0.2">
      <c r="A14" s="18">
        <v>2012</v>
      </c>
      <c r="B14" s="18">
        <v>2</v>
      </c>
      <c r="C14" s="18">
        <v>1</v>
      </c>
      <c r="D14" s="18">
        <v>1</v>
      </c>
      <c r="E14" s="35">
        <v>0</v>
      </c>
      <c r="F14" s="18">
        <v>6</v>
      </c>
      <c r="G14" s="18">
        <v>3</v>
      </c>
      <c r="H14" s="18">
        <v>7</v>
      </c>
      <c r="I14" s="18">
        <v>4</v>
      </c>
      <c r="J14" s="18">
        <v>1</v>
      </c>
      <c r="K14" s="18">
        <v>1</v>
      </c>
      <c r="L14" s="18">
        <v>0</v>
      </c>
      <c r="M14" s="18">
        <v>2</v>
      </c>
      <c r="N14" s="36">
        <f>(M14*7)/F14</f>
        <v>2.3333333333333335</v>
      </c>
      <c r="O14" s="36">
        <f>SUM(H14+J14+K14)/F14</f>
        <v>1.5</v>
      </c>
      <c r="P14" s="18"/>
      <c r="Q14" s="18"/>
      <c r="R14" s="18"/>
      <c r="S14" s="23"/>
      <c r="T14" s="23"/>
      <c r="U14" s="23"/>
      <c r="V14" s="23"/>
      <c r="W14" s="53"/>
      <c r="X14" s="53"/>
    </row>
    <row r="15" spans="1:24" ht="18.25" customHeight="1" x14ac:dyDescent="0.2">
      <c r="A15" s="22">
        <v>2013</v>
      </c>
      <c r="B15" s="22">
        <v>11</v>
      </c>
      <c r="C15" s="22">
        <v>2</v>
      </c>
      <c r="D15" s="22">
        <v>1</v>
      </c>
      <c r="E15" s="41"/>
      <c r="F15" s="22">
        <v>18</v>
      </c>
      <c r="G15" s="22">
        <v>4</v>
      </c>
      <c r="H15" s="22">
        <v>14</v>
      </c>
      <c r="I15" s="22">
        <v>26</v>
      </c>
      <c r="J15" s="22">
        <v>8</v>
      </c>
      <c r="K15" s="22">
        <v>1</v>
      </c>
      <c r="L15" s="23">
        <v>1</v>
      </c>
      <c r="M15" s="22">
        <v>4</v>
      </c>
      <c r="N15" s="42">
        <f>(M15*7)/F15</f>
        <v>1.5555555555555556</v>
      </c>
      <c r="O15" s="42">
        <f>SUM(H15+J15+K15)/F15</f>
        <v>1.2777777777777777</v>
      </c>
      <c r="P15" s="23"/>
      <c r="Q15" s="23"/>
      <c r="R15" s="23"/>
      <c r="S15" s="23"/>
      <c r="T15" s="23"/>
      <c r="U15" s="53"/>
      <c r="V15" s="53"/>
      <c r="W15" s="53"/>
      <c r="X15" s="53"/>
    </row>
    <row r="16" spans="1:24" ht="18.25" customHeight="1" x14ac:dyDescent="0.2">
      <c r="A16" s="22">
        <v>2014</v>
      </c>
      <c r="B16" s="22">
        <v>11</v>
      </c>
      <c r="C16" s="22">
        <v>8</v>
      </c>
      <c r="D16" s="22">
        <v>2</v>
      </c>
      <c r="E16" s="41"/>
      <c r="F16" s="22">
        <v>49.33</v>
      </c>
      <c r="G16" s="22">
        <v>17</v>
      </c>
      <c r="H16" s="22">
        <v>32</v>
      </c>
      <c r="I16" s="22">
        <v>55</v>
      </c>
      <c r="J16" s="22">
        <v>18</v>
      </c>
      <c r="K16" s="22">
        <v>1</v>
      </c>
      <c r="L16" s="23">
        <v>1</v>
      </c>
      <c r="M16" s="22">
        <v>10</v>
      </c>
      <c r="N16" s="42">
        <f>(M16*7)/F16</f>
        <v>1.4190147982971824</v>
      </c>
      <c r="O16" s="42">
        <f>SUM(H16+J16+K16)/F16</f>
        <v>1.0338536387593757</v>
      </c>
      <c r="P16" s="23"/>
      <c r="Q16" s="23"/>
      <c r="R16" s="23"/>
      <c r="S16" s="23"/>
      <c r="T16" s="23"/>
      <c r="U16" s="53"/>
      <c r="V16" s="53"/>
      <c r="W16" s="53"/>
      <c r="X16" s="53"/>
    </row>
    <row r="17" spans="1:24" ht="18.25" customHeight="1" x14ac:dyDescent="0.2">
      <c r="A17" s="27"/>
      <c r="B17" s="28"/>
      <c r="C17" s="28"/>
      <c r="D17" s="28"/>
      <c r="E17" s="38"/>
      <c r="F17" s="28"/>
      <c r="G17" s="28"/>
      <c r="H17" s="28"/>
      <c r="I17" s="28"/>
      <c r="J17" s="28"/>
      <c r="K17" s="28"/>
      <c r="L17" s="39"/>
      <c r="M17" s="28"/>
      <c r="N17" s="28"/>
      <c r="O17" s="28"/>
      <c r="P17" s="28"/>
      <c r="Q17" s="28"/>
      <c r="R17" s="28"/>
      <c r="S17" s="23"/>
      <c r="T17" s="23"/>
      <c r="U17" s="53"/>
      <c r="V17" s="53"/>
      <c r="W17" s="53"/>
      <c r="X17" s="53"/>
    </row>
    <row r="18" spans="1:24" ht="19" customHeight="1" x14ac:dyDescent="0.2">
      <c r="A18" s="31" t="s">
        <v>31</v>
      </c>
      <c r="B18" s="18">
        <f t="shared" ref="B18:M18" si="1">SUM(B14:B17)</f>
        <v>24</v>
      </c>
      <c r="C18" s="18">
        <f t="shared" si="1"/>
        <v>11</v>
      </c>
      <c r="D18" s="18">
        <f t="shared" si="1"/>
        <v>4</v>
      </c>
      <c r="E18" s="18">
        <f t="shared" si="1"/>
        <v>0</v>
      </c>
      <c r="F18" s="36">
        <f t="shared" si="1"/>
        <v>73.33</v>
      </c>
      <c r="G18" s="18">
        <f t="shared" si="1"/>
        <v>24</v>
      </c>
      <c r="H18" s="18">
        <f t="shared" si="1"/>
        <v>53</v>
      </c>
      <c r="I18" s="18">
        <f t="shared" si="1"/>
        <v>85</v>
      </c>
      <c r="J18" s="18">
        <f t="shared" si="1"/>
        <v>27</v>
      </c>
      <c r="K18" s="18">
        <f t="shared" si="1"/>
        <v>3</v>
      </c>
      <c r="L18" s="18">
        <f t="shared" si="1"/>
        <v>2</v>
      </c>
      <c r="M18" s="18">
        <f t="shared" si="1"/>
        <v>16</v>
      </c>
      <c r="N18" s="36">
        <f>(M18*7)/F18</f>
        <v>1.5273421519159962</v>
      </c>
      <c r="O18" s="36">
        <f>SUM(H18+J18+K18)/F18</f>
        <v>1.1318696304377471</v>
      </c>
      <c r="P18" s="54">
        <f>SUM(P14:P17)</f>
        <v>0</v>
      </c>
      <c r="Q18" s="54"/>
      <c r="R18" s="54"/>
      <c r="S18" s="58"/>
      <c r="T18" s="58"/>
      <c r="U18" s="53"/>
      <c r="V18" s="53"/>
      <c r="W18" s="53"/>
      <c r="X18" s="53"/>
    </row>
    <row r="19" spans="1:24" ht="18.25" customHeight="1" x14ac:dyDescent="0.2">
      <c r="A19" s="53"/>
      <c r="B19" s="53"/>
      <c r="C19" s="53"/>
      <c r="D19" s="53"/>
      <c r="E19" s="53"/>
      <c r="F19" s="53"/>
      <c r="G19" s="53"/>
      <c r="H19" s="53"/>
      <c r="I19" s="53"/>
      <c r="J19" s="53"/>
      <c r="K19" s="53"/>
      <c r="L19" s="53"/>
      <c r="M19" s="53"/>
      <c r="N19" s="53"/>
      <c r="O19" s="53"/>
      <c r="P19" s="53"/>
      <c r="Q19" s="53"/>
      <c r="R19" s="53"/>
      <c r="S19" s="53"/>
      <c r="T19" s="53"/>
      <c r="U19" s="53"/>
      <c r="V19" s="53"/>
      <c r="W19" s="53"/>
      <c r="X19" s="53"/>
    </row>
    <row r="20" spans="1:24" ht="18.25" customHeight="1" x14ac:dyDescent="0.2">
      <c r="A20" s="53"/>
      <c r="B20" s="53"/>
      <c r="C20" s="53"/>
      <c r="D20" s="53"/>
      <c r="E20" s="53"/>
      <c r="F20" s="53"/>
      <c r="G20" s="53"/>
      <c r="H20" s="53"/>
      <c r="I20" s="53"/>
      <c r="J20" s="53"/>
      <c r="K20" s="53"/>
      <c r="L20" s="53"/>
      <c r="M20" s="53"/>
      <c r="N20" s="53"/>
      <c r="O20" s="53"/>
      <c r="P20" s="53"/>
      <c r="Q20" s="53"/>
      <c r="R20" s="53"/>
      <c r="S20" s="53"/>
      <c r="T20" s="53"/>
      <c r="U20" s="53"/>
      <c r="V20" s="53"/>
      <c r="W20" s="53"/>
      <c r="X20" s="53"/>
    </row>
    <row r="21" spans="1:24" ht="18.25" customHeight="1" x14ac:dyDescent="0.2">
      <c r="A21" s="53"/>
      <c r="B21" s="53"/>
      <c r="C21" s="53"/>
      <c r="D21" s="53"/>
      <c r="E21" s="53"/>
      <c r="F21" s="53"/>
      <c r="G21" s="53"/>
      <c r="H21" s="53"/>
      <c r="I21" s="53"/>
      <c r="J21" s="53"/>
      <c r="K21" s="53"/>
      <c r="L21" s="53"/>
      <c r="M21" s="53"/>
      <c r="N21" s="53"/>
      <c r="O21" s="53"/>
      <c r="P21" s="53"/>
      <c r="Q21" s="53"/>
      <c r="R21" s="53"/>
      <c r="S21" s="53"/>
      <c r="T21" s="53"/>
      <c r="U21" s="53"/>
      <c r="V21" s="53"/>
      <c r="W21" s="53"/>
      <c r="X21" s="53"/>
    </row>
    <row r="22" spans="1:24" ht="21" customHeight="1" x14ac:dyDescent="0.2">
      <c r="A22" s="211" t="s">
        <v>139</v>
      </c>
      <c r="B22" s="217"/>
      <c r="C22" s="217"/>
      <c r="D22" s="217"/>
      <c r="E22" s="217"/>
      <c r="F22" s="217"/>
      <c r="G22" s="217"/>
      <c r="H22" s="217"/>
      <c r="I22" s="217"/>
      <c r="J22" s="217"/>
      <c r="K22" s="217"/>
      <c r="L22" s="217"/>
      <c r="M22" s="217"/>
      <c r="N22" s="217"/>
      <c r="O22" s="217"/>
      <c r="P22" s="217"/>
      <c r="Q22" s="217"/>
      <c r="R22" s="217"/>
      <c r="S22" s="53"/>
      <c r="T22" s="53"/>
      <c r="U22" s="53"/>
      <c r="V22" s="53"/>
      <c r="W22" s="53"/>
      <c r="X22" s="53"/>
    </row>
    <row r="23" spans="1:24" ht="21" customHeight="1" x14ac:dyDescent="0.2">
      <c r="A23" s="11"/>
      <c r="B23" s="11"/>
      <c r="C23" s="11"/>
      <c r="D23" s="11"/>
      <c r="E23" s="11"/>
      <c r="F23" s="11"/>
      <c r="G23" s="11"/>
      <c r="H23" s="11"/>
      <c r="I23" s="11"/>
      <c r="J23" s="11"/>
      <c r="K23" s="78"/>
      <c r="L23" s="11"/>
      <c r="M23" s="11"/>
      <c r="N23" s="11"/>
      <c r="O23" s="11"/>
      <c r="P23" s="11"/>
      <c r="Q23" s="11"/>
      <c r="R23" s="11"/>
      <c r="S23" s="53"/>
      <c r="T23" s="53"/>
      <c r="U23" s="53"/>
      <c r="V23" s="53"/>
      <c r="W23" s="53"/>
      <c r="X23" s="53"/>
    </row>
    <row r="24" spans="1:24" ht="28.25" customHeight="1" x14ac:dyDescent="0.2">
      <c r="A24" s="13" t="s">
        <v>7</v>
      </c>
      <c r="B24" s="14" t="s">
        <v>8</v>
      </c>
      <c r="C24" s="14" t="s">
        <v>9</v>
      </c>
      <c r="D24" s="14" t="s">
        <v>10</v>
      </c>
      <c r="E24" s="14" t="s">
        <v>11</v>
      </c>
      <c r="F24" s="14" t="s">
        <v>12</v>
      </c>
      <c r="G24" s="14" t="s">
        <v>13</v>
      </c>
      <c r="H24" s="14" t="s">
        <v>14</v>
      </c>
      <c r="I24" s="14" t="s">
        <v>15</v>
      </c>
      <c r="J24" s="14" t="s">
        <v>16</v>
      </c>
      <c r="K24" s="14" t="s">
        <v>17</v>
      </c>
      <c r="L24" s="14" t="s">
        <v>18</v>
      </c>
      <c r="M24" s="14" t="s">
        <v>19</v>
      </c>
      <c r="N24" s="14" t="s">
        <v>20</v>
      </c>
      <c r="O24" s="14" t="s">
        <v>21</v>
      </c>
      <c r="P24" s="15" t="s">
        <v>22</v>
      </c>
      <c r="Q24" s="14" t="s">
        <v>23</v>
      </c>
      <c r="R24" s="16" t="s">
        <v>24</v>
      </c>
      <c r="S24" s="16" t="s">
        <v>25</v>
      </c>
      <c r="T24" s="16" t="s">
        <v>26</v>
      </c>
      <c r="U24" s="13" t="s">
        <v>27</v>
      </c>
      <c r="V24" s="14" t="s">
        <v>28</v>
      </c>
      <c r="W24" s="17" t="s">
        <v>29</v>
      </c>
      <c r="X24" s="16" t="s">
        <v>30</v>
      </c>
    </row>
    <row r="25" spans="1:24" ht="17" customHeight="1" x14ac:dyDescent="0.2">
      <c r="A25" s="18">
        <v>2011</v>
      </c>
      <c r="B25" s="18"/>
      <c r="C25" s="18"/>
      <c r="D25" s="18"/>
      <c r="E25" s="18"/>
      <c r="F25" s="18"/>
      <c r="G25" s="18"/>
      <c r="H25" s="18"/>
      <c r="I25" s="18"/>
      <c r="J25" s="18"/>
      <c r="K25" s="18"/>
      <c r="L25" s="18"/>
      <c r="M25" s="18"/>
      <c r="N25" s="18"/>
      <c r="O25" s="18"/>
      <c r="P25" s="72"/>
      <c r="Q25" s="20"/>
      <c r="R25" s="34"/>
      <c r="S25" s="34"/>
      <c r="T25" s="31">
        <v>1</v>
      </c>
      <c r="U25" s="18"/>
      <c r="V25" s="18"/>
      <c r="W25" s="62"/>
      <c r="X25" s="34"/>
    </row>
    <row r="26" spans="1:24" ht="17" customHeight="1" x14ac:dyDescent="0.2">
      <c r="A26" s="22">
        <v>2012</v>
      </c>
      <c r="B26" s="22">
        <v>49</v>
      </c>
      <c r="C26" s="22">
        <v>11</v>
      </c>
      <c r="D26" s="22">
        <v>15</v>
      </c>
      <c r="E26" s="22">
        <v>4</v>
      </c>
      <c r="F26" s="22">
        <v>0</v>
      </c>
      <c r="G26" s="22">
        <v>0</v>
      </c>
      <c r="H26" s="22">
        <v>12</v>
      </c>
      <c r="I26" s="22">
        <v>14</v>
      </c>
      <c r="J26" s="22">
        <v>6</v>
      </c>
      <c r="K26" s="22">
        <v>1</v>
      </c>
      <c r="L26" s="22">
        <v>0</v>
      </c>
      <c r="M26" s="22">
        <v>2</v>
      </c>
      <c r="N26" s="22">
        <v>1</v>
      </c>
      <c r="O26" s="24">
        <f>(D26+J26+K26+N26)/(B26+J26+K26+M26)</f>
        <v>0.39655172413793105</v>
      </c>
      <c r="P26" s="24">
        <f>($D26+$E26+($F26*2)+(G26*3))/$B26</f>
        <v>0.38775510204081631</v>
      </c>
      <c r="Q26" s="24">
        <f>D26/B26</f>
        <v>0.30612244897959184</v>
      </c>
      <c r="R26" s="32">
        <v>2</v>
      </c>
      <c r="S26" s="32">
        <v>2</v>
      </c>
      <c r="T26" s="32">
        <v>0</v>
      </c>
      <c r="U26" s="22">
        <v>2</v>
      </c>
      <c r="V26" s="22">
        <v>2</v>
      </c>
      <c r="W26" s="75"/>
      <c r="X26" s="26"/>
    </row>
    <row r="27" spans="1:24" ht="18.25" customHeight="1" x14ac:dyDescent="0.2">
      <c r="A27" s="22">
        <v>2013</v>
      </c>
      <c r="B27" s="22">
        <v>97</v>
      </c>
      <c r="C27" s="25">
        <v>18</v>
      </c>
      <c r="D27" s="25">
        <v>25</v>
      </c>
      <c r="E27" s="22">
        <v>6</v>
      </c>
      <c r="F27" s="22">
        <v>0</v>
      </c>
      <c r="G27" s="22">
        <v>1</v>
      </c>
      <c r="H27" s="22">
        <v>18</v>
      </c>
      <c r="I27" s="22">
        <v>25</v>
      </c>
      <c r="J27" s="22">
        <v>9</v>
      </c>
      <c r="K27" s="22">
        <v>4</v>
      </c>
      <c r="L27" s="22">
        <v>1</v>
      </c>
      <c r="M27" s="22">
        <v>4</v>
      </c>
      <c r="N27" s="22">
        <v>5</v>
      </c>
      <c r="O27" s="24">
        <f>(D27+J27+K27+N27)/(B27+J27+K27+M27)</f>
        <v>0.37719298245614036</v>
      </c>
      <c r="P27" s="24">
        <f>($D27+$E27+($F27*2)+(G27*3))/$B27</f>
        <v>0.35051546391752575</v>
      </c>
      <c r="Q27" s="24">
        <f>D27/B27</f>
        <v>0.25773195876288657</v>
      </c>
      <c r="R27" s="25">
        <v>3</v>
      </c>
      <c r="S27" s="32">
        <v>1</v>
      </c>
      <c r="T27" s="32">
        <v>3</v>
      </c>
      <c r="U27" s="22">
        <v>9</v>
      </c>
      <c r="V27" s="22">
        <v>27</v>
      </c>
      <c r="W27" s="53"/>
      <c r="X27" s="53"/>
    </row>
    <row r="28" spans="1:24" ht="21" customHeight="1" x14ac:dyDescent="0.2">
      <c r="A28" s="26"/>
      <c r="B28" s="12"/>
      <c r="C28" s="12"/>
      <c r="D28" s="12"/>
      <c r="E28" s="11"/>
      <c r="F28" s="11"/>
      <c r="G28" s="11"/>
      <c r="H28" s="11"/>
      <c r="I28" s="12"/>
      <c r="J28" s="12"/>
      <c r="K28" s="23"/>
      <c r="L28" s="11"/>
      <c r="M28" s="11"/>
      <c r="N28" s="11"/>
      <c r="O28" s="11"/>
      <c r="P28" s="11"/>
      <c r="Q28" s="11"/>
      <c r="R28" s="11"/>
      <c r="S28" s="53"/>
      <c r="T28" s="53"/>
      <c r="U28" s="53"/>
      <c r="V28" s="53"/>
      <c r="W28" s="53"/>
      <c r="X28" s="53"/>
    </row>
    <row r="29" spans="1:24" ht="21" customHeight="1" x14ac:dyDescent="0.2">
      <c r="A29" s="79"/>
      <c r="B29" s="76"/>
      <c r="C29" s="76"/>
      <c r="D29" s="76"/>
      <c r="E29" s="76"/>
      <c r="F29" s="76"/>
      <c r="G29" s="76"/>
      <c r="H29" s="76"/>
      <c r="I29" s="76"/>
      <c r="J29" s="76"/>
      <c r="K29" s="28"/>
      <c r="L29" s="76"/>
      <c r="M29" s="76"/>
      <c r="N29" s="76"/>
      <c r="O29" s="76"/>
      <c r="P29" s="76"/>
      <c r="Q29" s="76"/>
      <c r="R29" s="76"/>
      <c r="S29" s="27"/>
      <c r="T29" s="27"/>
      <c r="U29" s="28"/>
      <c r="V29" s="28"/>
      <c r="W29" s="27"/>
      <c r="X29" s="30"/>
    </row>
    <row r="30" spans="1:24" ht="17" customHeight="1" x14ac:dyDescent="0.2">
      <c r="A30" s="31" t="s">
        <v>31</v>
      </c>
      <c r="B30" s="18">
        <f t="shared" ref="B30:N30" si="2">SUM(B25:B29)</f>
        <v>146</v>
      </c>
      <c r="C30" s="18">
        <f t="shared" si="2"/>
        <v>29</v>
      </c>
      <c r="D30" s="18">
        <f t="shared" si="2"/>
        <v>40</v>
      </c>
      <c r="E30" s="18">
        <f t="shared" si="2"/>
        <v>10</v>
      </c>
      <c r="F30" s="18">
        <f t="shared" si="2"/>
        <v>0</v>
      </c>
      <c r="G30" s="18">
        <f t="shared" si="2"/>
        <v>1</v>
      </c>
      <c r="H30" s="18">
        <f t="shared" si="2"/>
        <v>30</v>
      </c>
      <c r="I30" s="18">
        <f t="shared" si="2"/>
        <v>39</v>
      </c>
      <c r="J30" s="18">
        <f t="shared" si="2"/>
        <v>15</v>
      </c>
      <c r="K30" s="18">
        <f t="shared" si="2"/>
        <v>5</v>
      </c>
      <c r="L30" s="18">
        <f t="shared" si="2"/>
        <v>1</v>
      </c>
      <c r="M30" s="18">
        <f t="shared" si="2"/>
        <v>6</v>
      </c>
      <c r="N30" s="18">
        <f t="shared" si="2"/>
        <v>6</v>
      </c>
      <c r="O30" s="20">
        <f>(D30+J30+K30+N30)/(B30+J30+K30+M30)</f>
        <v>0.38372093023255816</v>
      </c>
      <c r="P30" s="20">
        <f>($D30+$E30+($F30*2)+(G30*3))/$B30</f>
        <v>0.36301369863013699</v>
      </c>
      <c r="Q30" s="20">
        <f>D30/B30</f>
        <v>0.27397260273972601</v>
      </c>
      <c r="R30" s="18">
        <f>SUM(R25:R29)</f>
        <v>5</v>
      </c>
      <c r="S30" s="18">
        <f>SUM(S25:S29)</f>
        <v>3</v>
      </c>
      <c r="T30" s="18">
        <f>SUM(T25:T29)</f>
        <v>4</v>
      </c>
      <c r="U30" s="18">
        <f>SUM(U25:U29)</f>
        <v>11</v>
      </c>
      <c r="V30" s="18">
        <f>SUM(V25:V29)</f>
        <v>29</v>
      </c>
      <c r="W30" s="20">
        <f>(U30+V30)/(T30+U30+V30)</f>
        <v>0.90909090909090906</v>
      </c>
      <c r="X30" s="20">
        <f>(D30-G30)/(B30-I30+M30)</f>
        <v>0.34513274336283184</v>
      </c>
    </row>
    <row r="31" spans="1:24" ht="21" customHeight="1" x14ac:dyDescent="0.2">
      <c r="A31" s="11"/>
      <c r="B31" s="11"/>
      <c r="C31" s="11"/>
      <c r="D31" s="11"/>
      <c r="E31" s="11"/>
      <c r="F31" s="11"/>
      <c r="G31" s="11"/>
      <c r="H31" s="11"/>
      <c r="I31" s="11"/>
      <c r="J31" s="11"/>
      <c r="K31" s="78"/>
      <c r="L31" s="11"/>
      <c r="M31" s="11"/>
      <c r="N31" s="11"/>
      <c r="O31" s="11"/>
      <c r="P31" s="11"/>
      <c r="Q31" s="11"/>
      <c r="R31" s="11"/>
      <c r="S31" s="53"/>
      <c r="T31" s="53"/>
      <c r="U31" s="53"/>
      <c r="V31" s="53"/>
      <c r="W31" s="53"/>
      <c r="X31" s="53"/>
    </row>
    <row r="32" spans="1:24" ht="18.25" customHeight="1" x14ac:dyDescent="0.2">
      <c r="A32" s="32" t="s">
        <v>32</v>
      </c>
      <c r="B32" s="23"/>
      <c r="C32" s="23"/>
      <c r="D32" s="23"/>
      <c r="E32" s="23"/>
      <c r="F32" s="23"/>
      <c r="G32" s="23"/>
      <c r="H32" s="23"/>
      <c r="I32" s="23"/>
      <c r="J32" s="23"/>
      <c r="K32" s="23"/>
      <c r="L32" s="23"/>
      <c r="M32" s="26"/>
      <c r="N32" s="26"/>
      <c r="O32" s="26"/>
      <c r="P32" s="26"/>
      <c r="Q32" s="26"/>
      <c r="R32" s="26"/>
      <c r="S32" s="53"/>
      <c r="T32" s="53"/>
      <c r="U32" s="53"/>
      <c r="V32" s="53"/>
      <c r="W32" s="53"/>
      <c r="X32" s="53"/>
    </row>
    <row r="33" spans="1:24" ht="28.25" customHeight="1" x14ac:dyDescent="0.2">
      <c r="A33" s="16" t="s">
        <v>7</v>
      </c>
      <c r="B33" s="16" t="s">
        <v>33</v>
      </c>
      <c r="C33" s="14" t="s">
        <v>34</v>
      </c>
      <c r="D33" s="14" t="s">
        <v>35</v>
      </c>
      <c r="E33" s="14" t="s">
        <v>36</v>
      </c>
      <c r="F33" s="14" t="s">
        <v>37</v>
      </c>
      <c r="G33" s="14" t="s">
        <v>9</v>
      </c>
      <c r="H33" s="14" t="s">
        <v>10</v>
      </c>
      <c r="I33" s="14" t="s">
        <v>15</v>
      </c>
      <c r="J33" s="14" t="s">
        <v>16</v>
      </c>
      <c r="K33" s="14" t="s">
        <v>17</v>
      </c>
      <c r="L33" s="14" t="s">
        <v>45</v>
      </c>
      <c r="M33" s="16" t="s">
        <v>38</v>
      </c>
      <c r="N33" s="14" t="s">
        <v>39</v>
      </c>
      <c r="O33" s="14" t="s">
        <v>40</v>
      </c>
      <c r="P33" s="14" t="s">
        <v>8</v>
      </c>
      <c r="Q33" s="14" t="s">
        <v>41</v>
      </c>
      <c r="R33" s="14" t="s">
        <v>42</v>
      </c>
      <c r="S33" s="16" t="s">
        <v>25</v>
      </c>
      <c r="T33" s="16" t="s">
        <v>26</v>
      </c>
      <c r="U33" s="14" t="s">
        <v>27</v>
      </c>
      <c r="V33" s="14" t="s">
        <v>28</v>
      </c>
      <c r="W33" s="17" t="s">
        <v>29</v>
      </c>
      <c r="X33" s="53"/>
    </row>
    <row r="34" spans="1:24" ht="18.25" customHeight="1" x14ac:dyDescent="0.2">
      <c r="A34" s="18">
        <v>2011</v>
      </c>
      <c r="B34" s="18">
        <v>2</v>
      </c>
      <c r="C34" s="18">
        <v>0</v>
      </c>
      <c r="D34" s="18">
        <v>1</v>
      </c>
      <c r="E34" s="18"/>
      <c r="F34" s="18">
        <v>8</v>
      </c>
      <c r="G34" s="18">
        <v>7</v>
      </c>
      <c r="H34" s="18">
        <v>10</v>
      </c>
      <c r="I34" s="18">
        <v>9</v>
      </c>
      <c r="J34" s="18">
        <v>6</v>
      </c>
      <c r="K34" s="18">
        <v>1</v>
      </c>
      <c r="L34" s="18">
        <v>0</v>
      </c>
      <c r="M34" s="18">
        <v>7</v>
      </c>
      <c r="N34" s="36">
        <f>(M34*7)/F34</f>
        <v>6.125</v>
      </c>
      <c r="O34" s="36">
        <f>SUM(H34+J34+K34)/F34</f>
        <v>2.125</v>
      </c>
      <c r="P34" s="18"/>
      <c r="Q34" s="18"/>
      <c r="R34" s="18"/>
      <c r="S34" s="34"/>
      <c r="T34" s="34"/>
      <c r="U34" s="18"/>
      <c r="V34" s="18"/>
      <c r="W34" s="62"/>
      <c r="X34" s="53"/>
    </row>
    <row r="35" spans="1:24" ht="18.25" customHeight="1" x14ac:dyDescent="0.2">
      <c r="A35" s="22">
        <v>2012</v>
      </c>
      <c r="B35" s="22">
        <v>9</v>
      </c>
      <c r="C35" s="22">
        <v>0</v>
      </c>
      <c r="D35" s="22">
        <v>0</v>
      </c>
      <c r="E35" s="22">
        <v>3</v>
      </c>
      <c r="F35" s="22">
        <v>9.67</v>
      </c>
      <c r="G35" s="22">
        <v>0</v>
      </c>
      <c r="H35" s="22">
        <v>6</v>
      </c>
      <c r="I35" s="22">
        <v>9</v>
      </c>
      <c r="J35" s="22">
        <v>3</v>
      </c>
      <c r="K35" s="22">
        <v>0</v>
      </c>
      <c r="L35" s="22">
        <v>1</v>
      </c>
      <c r="M35" s="22">
        <v>0</v>
      </c>
      <c r="N35" s="42">
        <f>(M35*7)/F35</f>
        <v>0</v>
      </c>
      <c r="O35" s="42">
        <f>SUM(H35+J35+K35)/F35</f>
        <v>0.93071354705274045</v>
      </c>
      <c r="P35" s="23"/>
      <c r="Q35" s="23"/>
      <c r="R35" s="23"/>
      <c r="S35" s="26"/>
      <c r="T35" s="26"/>
      <c r="U35" s="23"/>
      <c r="V35" s="23"/>
      <c r="W35" s="75"/>
      <c r="X35" s="53"/>
    </row>
    <row r="36" spans="1:24" ht="18.25" customHeight="1" x14ac:dyDescent="0.2">
      <c r="A36" s="22">
        <v>2013</v>
      </c>
      <c r="B36" s="22">
        <v>16</v>
      </c>
      <c r="C36" s="22">
        <v>6</v>
      </c>
      <c r="D36" s="22">
        <v>1</v>
      </c>
      <c r="E36" s="41">
        <v>3</v>
      </c>
      <c r="F36" s="22">
        <v>30</v>
      </c>
      <c r="G36" s="22">
        <v>7</v>
      </c>
      <c r="H36" s="22">
        <v>12</v>
      </c>
      <c r="I36" s="22">
        <v>32</v>
      </c>
      <c r="J36" s="22">
        <v>7</v>
      </c>
      <c r="K36" s="22">
        <v>2</v>
      </c>
      <c r="L36" s="23">
        <v>3</v>
      </c>
      <c r="M36" s="22">
        <v>5</v>
      </c>
      <c r="N36" s="42">
        <f>(M36*7)/F36</f>
        <v>1.1666666666666667</v>
      </c>
      <c r="O36" s="42">
        <f>SUM(H36+J36+K36)/F36</f>
        <v>0.7</v>
      </c>
      <c r="P36" s="23"/>
      <c r="Q36" s="23"/>
      <c r="R36" s="23"/>
      <c r="S36" s="23"/>
      <c r="T36" s="23"/>
      <c r="U36" s="23"/>
      <c r="V36" s="23"/>
      <c r="W36" s="26"/>
      <c r="X36" s="53"/>
    </row>
    <row r="37" spans="1:24" ht="18.25" customHeight="1" x14ac:dyDescent="0.2">
      <c r="A37" s="24"/>
      <c r="B37" s="23"/>
      <c r="C37" s="23"/>
      <c r="D37" s="23"/>
      <c r="E37" s="41"/>
      <c r="F37" s="23"/>
      <c r="G37" s="23"/>
      <c r="H37" s="23"/>
      <c r="I37" s="23"/>
      <c r="J37" s="23"/>
      <c r="K37" s="23"/>
      <c r="L37" s="42"/>
      <c r="M37" s="26"/>
      <c r="N37" s="42"/>
      <c r="O37" s="23"/>
      <c r="P37" s="23"/>
      <c r="Q37" s="23"/>
      <c r="R37" s="23"/>
      <c r="S37" s="23"/>
      <c r="T37" s="23"/>
      <c r="U37" s="23"/>
      <c r="V37" s="23"/>
      <c r="W37" s="26"/>
      <c r="X37" s="53"/>
    </row>
    <row r="38" spans="1:24" ht="18.25" customHeight="1" x14ac:dyDescent="0.2">
      <c r="A38" s="27"/>
      <c r="B38" s="28"/>
      <c r="C38" s="28"/>
      <c r="D38" s="28"/>
      <c r="E38" s="38"/>
      <c r="F38" s="28"/>
      <c r="G38" s="28"/>
      <c r="H38" s="28"/>
      <c r="I38" s="28"/>
      <c r="J38" s="28"/>
      <c r="K38" s="28"/>
      <c r="L38" s="39"/>
      <c r="M38" s="27"/>
      <c r="N38" s="28"/>
      <c r="O38" s="28"/>
      <c r="P38" s="28"/>
      <c r="Q38" s="28"/>
      <c r="R38" s="28"/>
      <c r="S38" s="28"/>
      <c r="T38" s="28"/>
      <c r="U38" s="28"/>
      <c r="V38" s="28"/>
      <c r="W38" s="27"/>
      <c r="X38" s="53"/>
    </row>
    <row r="39" spans="1:24" ht="18.25" customHeight="1" x14ac:dyDescent="0.2">
      <c r="A39" s="31" t="s">
        <v>31</v>
      </c>
      <c r="B39" s="18">
        <f t="shared" ref="B39:M39" si="3">SUM(B34:B38)</f>
        <v>27</v>
      </c>
      <c r="C39" s="18">
        <f t="shared" si="3"/>
        <v>6</v>
      </c>
      <c r="D39" s="18">
        <f t="shared" si="3"/>
        <v>2</v>
      </c>
      <c r="E39" s="18">
        <f t="shared" si="3"/>
        <v>6</v>
      </c>
      <c r="F39" s="36">
        <f t="shared" si="3"/>
        <v>47.67</v>
      </c>
      <c r="G39" s="18">
        <f t="shared" si="3"/>
        <v>14</v>
      </c>
      <c r="H39" s="18">
        <f t="shared" si="3"/>
        <v>28</v>
      </c>
      <c r="I39" s="18">
        <f t="shared" si="3"/>
        <v>50</v>
      </c>
      <c r="J39" s="18">
        <f t="shared" si="3"/>
        <v>16</v>
      </c>
      <c r="K39" s="18">
        <f t="shared" si="3"/>
        <v>3</v>
      </c>
      <c r="L39" s="18">
        <f t="shared" si="3"/>
        <v>4</v>
      </c>
      <c r="M39" s="18">
        <f t="shared" si="3"/>
        <v>12</v>
      </c>
      <c r="N39" s="36">
        <f>(M39*7)/F39</f>
        <v>1.7621145374449338</v>
      </c>
      <c r="O39" s="36">
        <f>SUM(H39+J39+K39)/F39</f>
        <v>0.98594503880847495</v>
      </c>
      <c r="P39" s="18">
        <f t="shared" ref="P39:V39" si="4">SUM(P36:P38)</f>
        <v>0</v>
      </c>
      <c r="Q39" s="18">
        <f t="shared" si="4"/>
        <v>0</v>
      </c>
      <c r="R39" s="18">
        <f t="shared" si="4"/>
        <v>0</v>
      </c>
      <c r="S39" s="18">
        <f t="shared" si="4"/>
        <v>0</v>
      </c>
      <c r="T39" s="18">
        <f t="shared" si="4"/>
        <v>0</v>
      </c>
      <c r="U39" s="18">
        <f t="shared" si="4"/>
        <v>0</v>
      </c>
      <c r="V39" s="18">
        <f t="shared" si="4"/>
        <v>0</v>
      </c>
      <c r="W39" s="20" t="e">
        <f>(U39+V39)/(T39+U39+V39)</f>
        <v>#DIV/0!</v>
      </c>
      <c r="X39" s="53"/>
    </row>
    <row r="40" spans="1:24" ht="18.25" customHeight="1" x14ac:dyDescent="0.2">
      <c r="A40" s="53"/>
      <c r="B40" s="53"/>
      <c r="C40" s="53"/>
      <c r="D40" s="53"/>
      <c r="E40" s="53"/>
      <c r="F40" s="53"/>
      <c r="G40" s="53"/>
      <c r="H40" s="53"/>
      <c r="I40" s="53"/>
      <c r="J40" s="53"/>
      <c r="K40" s="53"/>
      <c r="L40" s="53"/>
      <c r="M40" s="53"/>
      <c r="N40" s="53"/>
      <c r="O40" s="53"/>
      <c r="P40" s="53"/>
      <c r="Q40" s="53"/>
      <c r="R40" s="53"/>
      <c r="S40" s="23"/>
      <c r="T40" s="23"/>
      <c r="U40" s="23"/>
      <c r="V40" s="23"/>
      <c r="W40" s="26"/>
      <c r="X40" s="53"/>
    </row>
    <row r="41" spans="1:24" ht="18.25" customHeight="1" x14ac:dyDescent="0.2">
      <c r="A41" s="53"/>
      <c r="B41" s="53"/>
      <c r="C41" s="53"/>
      <c r="D41" s="53"/>
      <c r="E41" s="53"/>
      <c r="F41" s="53"/>
      <c r="G41" s="53"/>
      <c r="H41" s="53"/>
      <c r="I41" s="53"/>
      <c r="J41" s="53"/>
      <c r="K41" s="53"/>
      <c r="L41" s="53"/>
      <c r="M41" s="53"/>
      <c r="N41" s="53"/>
      <c r="O41" s="53"/>
      <c r="P41" s="53"/>
      <c r="Q41" s="53"/>
      <c r="R41" s="53"/>
      <c r="S41" s="23"/>
      <c r="T41" s="23"/>
      <c r="U41" s="23"/>
      <c r="V41" s="23"/>
      <c r="W41" s="26"/>
      <c r="X41" s="53"/>
    </row>
    <row r="42" spans="1:24" ht="18.25" customHeight="1" x14ac:dyDescent="0.2">
      <c r="A42" s="53"/>
      <c r="B42" s="53"/>
      <c r="C42" s="53"/>
      <c r="D42" s="53"/>
      <c r="E42" s="53"/>
      <c r="F42" s="53"/>
      <c r="G42" s="53"/>
      <c r="H42" s="53"/>
      <c r="I42" s="53"/>
      <c r="J42" s="53"/>
      <c r="K42" s="53"/>
      <c r="L42" s="53"/>
      <c r="M42" s="53"/>
      <c r="N42" s="53"/>
      <c r="O42" s="53"/>
      <c r="P42" s="53"/>
      <c r="Q42" s="53"/>
      <c r="R42" s="53"/>
      <c r="S42" s="23"/>
      <c r="T42" s="23"/>
      <c r="U42" s="23"/>
      <c r="V42" s="23"/>
      <c r="W42" s="26"/>
      <c r="X42" s="53"/>
    </row>
    <row r="43" spans="1:24" ht="18.25" customHeight="1" x14ac:dyDescent="0.2">
      <c r="A43" s="53"/>
      <c r="B43" s="53"/>
      <c r="C43" s="53"/>
      <c r="D43" s="53"/>
      <c r="E43" s="53"/>
      <c r="F43" s="53"/>
      <c r="G43" s="53"/>
      <c r="H43" s="53"/>
      <c r="I43" s="53"/>
      <c r="J43" s="53"/>
      <c r="K43" s="53"/>
      <c r="L43" s="53"/>
      <c r="M43" s="53"/>
      <c r="N43" s="53"/>
      <c r="O43" s="53"/>
      <c r="P43" s="53"/>
      <c r="Q43" s="53"/>
      <c r="R43" s="53"/>
      <c r="S43" s="23"/>
      <c r="T43" s="23"/>
      <c r="U43" s="23"/>
      <c r="V43" s="23"/>
      <c r="W43" s="26"/>
      <c r="X43" s="53"/>
    </row>
  </sheetData>
  <mergeCells count="1">
    <mergeCell ref="A22:R22"/>
  </mergeCells>
  <pageMargins left="0.75" right="0.75" top="1" bottom="1" header="0.5" footer="0.5"/>
  <pageSetup orientation="portrait"/>
  <headerFooter>
    <oddHeader>&amp;L&amp;"Geneva,Regular"&amp;10&amp;K000000JohnsonSheller</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7EA95-4BBD-BE4E-8933-DB4B65FD89F3}">
  <dimension ref="A1:X118"/>
  <sheetViews>
    <sheetView topLeftCell="A4" workbookViewId="0">
      <selection activeCell="C116" sqref="C116"/>
    </sheetView>
  </sheetViews>
  <sheetFormatPr baseColWidth="10" defaultRowHeight="16" x14ac:dyDescent="0.2"/>
  <cols>
    <col min="1" max="1" width="13.375" bestFit="1" customWidth="1"/>
    <col min="2" max="2" width="2.5" bestFit="1" customWidth="1"/>
    <col min="3" max="5" width="2.375" bestFit="1" customWidth="1"/>
    <col min="6" max="6" width="4.75" bestFit="1" customWidth="1"/>
    <col min="7" max="7" width="2.625" bestFit="1" customWidth="1"/>
    <col min="8" max="8" width="2.5" bestFit="1" customWidth="1"/>
    <col min="9" max="10" width="2.625" bestFit="1" customWidth="1"/>
    <col min="11" max="11" width="2.25" bestFit="1" customWidth="1"/>
    <col min="12" max="12" width="3.125" bestFit="1" customWidth="1"/>
    <col min="13" max="13" width="2.625" bestFit="1" customWidth="1"/>
    <col min="14" max="15" width="3.5" bestFit="1" customWidth="1"/>
    <col min="16" max="16" width="6.125" bestFit="1" customWidth="1"/>
    <col min="17" max="17" width="3.5" bestFit="1" customWidth="1"/>
    <col min="18" max="19" width="2.25" bestFit="1" customWidth="1"/>
    <col min="20" max="20" width="1.625" bestFit="1" customWidth="1"/>
    <col min="21" max="21" width="2.375" bestFit="1" customWidth="1"/>
    <col min="22" max="22" width="3.125" bestFit="1" customWidth="1"/>
    <col min="23" max="23" width="4.875" bestFit="1" customWidth="1"/>
    <col min="24" max="24" width="4.125" bestFit="1" customWidth="1"/>
  </cols>
  <sheetData>
    <row r="1" spans="1:24" x14ac:dyDescent="0.2">
      <c r="A1" s="211" t="s">
        <v>409</v>
      </c>
      <c r="B1" s="212"/>
      <c r="C1" s="212"/>
      <c r="D1" s="212"/>
      <c r="E1" s="212"/>
      <c r="F1" s="212"/>
      <c r="G1" s="212"/>
      <c r="H1" s="212"/>
      <c r="I1" s="212"/>
      <c r="J1" s="212"/>
      <c r="K1" s="212"/>
      <c r="L1" s="212"/>
      <c r="M1" s="212"/>
      <c r="N1" s="212"/>
      <c r="O1" s="212"/>
      <c r="P1" s="212"/>
      <c r="Q1" s="212"/>
      <c r="R1" s="212"/>
      <c r="S1" s="212"/>
      <c r="T1" s="212"/>
      <c r="U1" s="212"/>
      <c r="V1" s="212"/>
      <c r="W1" s="212"/>
      <c r="X1" s="212"/>
    </row>
    <row r="2" spans="1:24" x14ac:dyDescent="0.2">
      <c r="A2" s="14" t="s">
        <v>126</v>
      </c>
      <c r="B2" s="14" t="s">
        <v>8</v>
      </c>
      <c r="C2" s="14" t="s">
        <v>9</v>
      </c>
      <c r="D2" s="14" t="s">
        <v>10</v>
      </c>
      <c r="E2" s="14" t="s">
        <v>11</v>
      </c>
      <c r="F2" s="14" t="s">
        <v>12</v>
      </c>
      <c r="G2" s="14" t="s">
        <v>13</v>
      </c>
      <c r="H2" s="14" t="s">
        <v>14</v>
      </c>
      <c r="I2" s="14" t="s">
        <v>15</v>
      </c>
      <c r="J2" s="14" t="s">
        <v>16</v>
      </c>
      <c r="K2" s="14" t="s">
        <v>17</v>
      </c>
      <c r="L2" s="14" t="s">
        <v>18</v>
      </c>
      <c r="M2" s="14" t="s">
        <v>19</v>
      </c>
      <c r="N2" s="14" t="s">
        <v>20</v>
      </c>
      <c r="O2" s="14" t="s">
        <v>21</v>
      </c>
      <c r="P2" s="15" t="s">
        <v>22</v>
      </c>
      <c r="Q2" s="14" t="s">
        <v>23</v>
      </c>
      <c r="R2" s="14" t="s">
        <v>24</v>
      </c>
      <c r="S2" s="14" t="s">
        <v>25</v>
      </c>
      <c r="T2" s="16" t="s">
        <v>26</v>
      </c>
      <c r="U2" s="13" t="s">
        <v>27</v>
      </c>
      <c r="V2" s="16" t="s">
        <v>28</v>
      </c>
      <c r="W2" s="17" t="s">
        <v>29</v>
      </c>
      <c r="X2" s="16" t="s">
        <v>30</v>
      </c>
    </row>
    <row r="3" spans="1:24" x14ac:dyDescent="0.2">
      <c r="A3" s="18">
        <v>2025</v>
      </c>
      <c r="B3" s="18">
        <v>6</v>
      </c>
      <c r="C3" s="18">
        <v>0</v>
      </c>
      <c r="D3" s="18">
        <v>2</v>
      </c>
      <c r="E3" s="18"/>
      <c r="F3" s="18"/>
      <c r="G3" s="18"/>
      <c r="H3" s="18">
        <v>1</v>
      </c>
      <c r="I3" s="18"/>
      <c r="J3" s="18"/>
      <c r="K3" s="18"/>
      <c r="L3" s="18"/>
      <c r="M3" s="18"/>
      <c r="N3" s="18">
        <v>1</v>
      </c>
      <c r="O3" s="20"/>
      <c r="P3" s="20"/>
      <c r="Q3" s="20"/>
      <c r="R3" s="18"/>
      <c r="S3" s="19"/>
      <c r="T3" s="31"/>
      <c r="U3" s="21">
        <v>1</v>
      </c>
      <c r="V3" s="31">
        <v>13</v>
      </c>
      <c r="W3" s="62"/>
      <c r="X3" s="34"/>
    </row>
    <row r="4" spans="1:24" x14ac:dyDescent="0.2">
      <c r="A4" s="22"/>
      <c r="B4" s="22"/>
      <c r="C4" s="22"/>
      <c r="D4" s="22"/>
      <c r="E4" s="22"/>
      <c r="F4" s="22"/>
      <c r="G4" s="22"/>
      <c r="H4" s="22"/>
      <c r="I4" s="22"/>
      <c r="J4" s="22"/>
      <c r="K4" s="22"/>
      <c r="L4" s="22"/>
      <c r="M4" s="22"/>
      <c r="N4" s="22"/>
      <c r="O4" s="24"/>
      <c r="P4" s="24"/>
      <c r="Q4" s="24"/>
      <c r="R4" s="23"/>
      <c r="S4" s="23"/>
      <c r="T4" s="23"/>
      <c r="U4" s="23"/>
      <c r="V4" s="23"/>
      <c r="W4" s="26"/>
      <c r="X4" s="53"/>
    </row>
    <row r="5" spans="1:24" x14ac:dyDescent="0.2">
      <c r="A5" s="14"/>
      <c r="B5" s="28"/>
      <c r="C5" s="28"/>
      <c r="D5" s="28"/>
      <c r="E5" s="28"/>
      <c r="F5" s="28"/>
      <c r="G5" s="28"/>
      <c r="H5" s="28"/>
      <c r="I5" s="28"/>
      <c r="J5" s="28"/>
      <c r="K5" s="28"/>
      <c r="L5" s="28"/>
      <c r="M5" s="28"/>
      <c r="N5" s="28"/>
      <c r="O5" s="29"/>
      <c r="P5" s="29"/>
      <c r="Q5" s="29"/>
      <c r="R5" s="28"/>
      <c r="S5" s="28"/>
      <c r="T5" s="28"/>
      <c r="U5" s="28"/>
      <c r="V5" s="28"/>
      <c r="W5" s="27"/>
      <c r="X5" s="30"/>
    </row>
    <row r="6" spans="1:24" x14ac:dyDescent="0.2">
      <c r="A6" s="18" t="s">
        <v>31</v>
      </c>
      <c r="B6" s="19">
        <f t="shared" ref="B6:N6" si="0">SUM(B3:B5)</f>
        <v>6</v>
      </c>
      <c r="C6" s="19">
        <f t="shared" si="0"/>
        <v>0</v>
      </c>
      <c r="D6" s="19">
        <f t="shared" si="0"/>
        <v>2</v>
      </c>
      <c r="E6" s="19">
        <f t="shared" si="0"/>
        <v>0</v>
      </c>
      <c r="F6" s="19">
        <f t="shared" si="0"/>
        <v>0</v>
      </c>
      <c r="G6" s="19">
        <f t="shared" si="0"/>
        <v>0</v>
      </c>
      <c r="H6" s="19">
        <f t="shared" si="0"/>
        <v>1</v>
      </c>
      <c r="I6" s="19">
        <f t="shared" si="0"/>
        <v>0</v>
      </c>
      <c r="J6" s="19">
        <f t="shared" si="0"/>
        <v>0</v>
      </c>
      <c r="K6" s="19">
        <f t="shared" si="0"/>
        <v>0</v>
      </c>
      <c r="L6" s="19">
        <f t="shared" si="0"/>
        <v>0</v>
      </c>
      <c r="M6" s="19">
        <f t="shared" si="0"/>
        <v>0</v>
      </c>
      <c r="N6" s="19">
        <f t="shared" si="0"/>
        <v>1</v>
      </c>
      <c r="O6" s="20">
        <f>(D6+J6+K6+N6)/(B6+J6+K6+M6)</f>
        <v>0.5</v>
      </c>
      <c r="P6" s="20">
        <f>($D6+$E6+($F6*2)+(G6*3))/$B6</f>
        <v>0.33333333333333331</v>
      </c>
      <c r="Q6" s="20">
        <f>D6/B6</f>
        <v>0.33333333333333331</v>
      </c>
      <c r="R6" s="19">
        <f>SUM(R3:R5)</f>
        <v>0</v>
      </c>
      <c r="S6" s="19">
        <f>SUM(S3:S5)</f>
        <v>0</v>
      </c>
      <c r="T6" s="19">
        <f>SUM(T3:T5)</f>
        <v>0</v>
      </c>
      <c r="U6" s="19">
        <f>SUM(U3:U5)</f>
        <v>1</v>
      </c>
      <c r="V6" s="19">
        <f>SUM(V3:V5)</f>
        <v>13</v>
      </c>
      <c r="W6" s="20">
        <f>(U6+V6)/(T6+U6+V6)</f>
        <v>1</v>
      </c>
      <c r="X6" s="20">
        <f>(D6-G6)/(B6-I6-G6+M6)</f>
        <v>0.33333333333333331</v>
      </c>
    </row>
    <row r="9" spans="1:24" x14ac:dyDescent="0.2">
      <c r="A9" s="211" t="s">
        <v>410</v>
      </c>
      <c r="B9" s="212"/>
      <c r="C9" s="212"/>
      <c r="D9" s="212"/>
      <c r="E9" s="212"/>
      <c r="F9" s="212"/>
      <c r="G9" s="212"/>
      <c r="H9" s="212"/>
      <c r="I9" s="212"/>
      <c r="J9" s="212"/>
      <c r="K9" s="212"/>
      <c r="L9" s="212"/>
      <c r="M9" s="212"/>
      <c r="N9" s="212"/>
      <c r="O9" s="212"/>
      <c r="P9" s="212"/>
      <c r="Q9" s="212"/>
      <c r="R9" s="212"/>
      <c r="S9" s="212"/>
      <c r="T9" s="212"/>
      <c r="U9" s="212"/>
      <c r="V9" s="212"/>
      <c r="W9" s="212"/>
      <c r="X9" s="212"/>
    </row>
    <row r="10" spans="1:24" x14ac:dyDescent="0.2">
      <c r="A10" s="14" t="s">
        <v>126</v>
      </c>
      <c r="B10" s="14" t="s">
        <v>8</v>
      </c>
      <c r="C10" s="14" t="s">
        <v>9</v>
      </c>
      <c r="D10" s="14" t="s">
        <v>10</v>
      </c>
      <c r="E10" s="14" t="s">
        <v>11</v>
      </c>
      <c r="F10" s="14" t="s">
        <v>12</v>
      </c>
      <c r="G10" s="14" t="s">
        <v>13</v>
      </c>
      <c r="H10" s="14" t="s">
        <v>14</v>
      </c>
      <c r="I10" s="14" t="s">
        <v>15</v>
      </c>
      <c r="J10" s="14" t="s">
        <v>16</v>
      </c>
      <c r="K10" s="14" t="s">
        <v>17</v>
      </c>
      <c r="L10" s="14" t="s">
        <v>18</v>
      </c>
      <c r="M10" s="14" t="s">
        <v>19</v>
      </c>
      <c r="N10" s="14" t="s">
        <v>20</v>
      </c>
      <c r="O10" s="14" t="s">
        <v>21</v>
      </c>
      <c r="P10" s="15" t="s">
        <v>22</v>
      </c>
      <c r="Q10" s="14" t="s">
        <v>23</v>
      </c>
      <c r="R10" s="14" t="s">
        <v>24</v>
      </c>
      <c r="S10" s="14" t="s">
        <v>25</v>
      </c>
      <c r="T10" s="16" t="s">
        <v>26</v>
      </c>
      <c r="U10" s="13" t="s">
        <v>27</v>
      </c>
      <c r="V10" s="16" t="s">
        <v>28</v>
      </c>
      <c r="W10" s="17" t="s">
        <v>29</v>
      </c>
      <c r="X10" s="16" t="s">
        <v>30</v>
      </c>
    </row>
    <row r="11" spans="1:24" x14ac:dyDescent="0.2">
      <c r="A11" s="18">
        <v>2025</v>
      </c>
      <c r="B11" s="18">
        <v>60</v>
      </c>
      <c r="C11" s="18">
        <v>10</v>
      </c>
      <c r="D11" s="18">
        <v>20</v>
      </c>
      <c r="E11" s="18">
        <v>6</v>
      </c>
      <c r="F11" s="18"/>
      <c r="G11" s="18"/>
      <c r="H11" s="18">
        <v>13</v>
      </c>
      <c r="I11" s="18">
        <v>8</v>
      </c>
      <c r="J11" s="18">
        <v>8</v>
      </c>
      <c r="K11" s="18">
        <v>6</v>
      </c>
      <c r="L11" s="18"/>
      <c r="M11" s="18">
        <v>2</v>
      </c>
      <c r="N11" s="18"/>
      <c r="O11" s="20"/>
      <c r="P11" s="20"/>
      <c r="Q11" s="20"/>
      <c r="R11" s="18">
        <v>9</v>
      </c>
      <c r="S11" s="19">
        <v>2</v>
      </c>
      <c r="T11" s="31"/>
      <c r="U11" s="21">
        <v>4</v>
      </c>
      <c r="V11" s="31">
        <v>25</v>
      </c>
      <c r="W11" s="62"/>
      <c r="X11" s="34"/>
    </row>
    <row r="12" spans="1:24" x14ac:dyDescent="0.2">
      <c r="A12" s="22"/>
      <c r="B12" s="22"/>
      <c r="C12" s="22"/>
      <c r="D12" s="22"/>
      <c r="E12" s="22"/>
      <c r="F12" s="22"/>
      <c r="G12" s="22"/>
      <c r="H12" s="22"/>
      <c r="I12" s="22"/>
      <c r="J12" s="22"/>
      <c r="K12" s="22"/>
      <c r="L12" s="22"/>
      <c r="M12" s="22"/>
      <c r="N12" s="22"/>
      <c r="O12" s="24"/>
      <c r="P12" s="24"/>
      <c r="Q12" s="24"/>
      <c r="R12" s="23"/>
      <c r="S12" s="23"/>
      <c r="T12" s="23"/>
      <c r="U12" s="23"/>
      <c r="V12" s="23"/>
      <c r="W12" s="26"/>
      <c r="X12" s="53"/>
    </row>
    <row r="13" spans="1:24" x14ac:dyDescent="0.2">
      <c r="A13" s="14"/>
      <c r="B13" s="28"/>
      <c r="C13" s="28"/>
      <c r="D13" s="28"/>
      <c r="E13" s="28"/>
      <c r="F13" s="28"/>
      <c r="G13" s="28"/>
      <c r="H13" s="28"/>
      <c r="I13" s="28"/>
      <c r="J13" s="28"/>
      <c r="K13" s="28"/>
      <c r="L13" s="28"/>
      <c r="M13" s="28"/>
      <c r="N13" s="28"/>
      <c r="O13" s="29"/>
      <c r="P13" s="29"/>
      <c r="Q13" s="29"/>
      <c r="R13" s="28"/>
      <c r="S13" s="28"/>
      <c r="T13" s="28"/>
      <c r="U13" s="28"/>
      <c r="V13" s="28"/>
      <c r="W13" s="27"/>
      <c r="X13" s="30"/>
    </row>
    <row r="14" spans="1:24" x14ac:dyDescent="0.2">
      <c r="A14" s="18" t="s">
        <v>31</v>
      </c>
      <c r="B14" s="19">
        <f t="shared" ref="B14:N14" si="1">SUM(B11:B13)</f>
        <v>60</v>
      </c>
      <c r="C14" s="19">
        <f t="shared" si="1"/>
        <v>10</v>
      </c>
      <c r="D14" s="19">
        <f t="shared" si="1"/>
        <v>20</v>
      </c>
      <c r="E14" s="19">
        <f t="shared" si="1"/>
        <v>6</v>
      </c>
      <c r="F14" s="19">
        <f t="shared" si="1"/>
        <v>0</v>
      </c>
      <c r="G14" s="19">
        <f t="shared" si="1"/>
        <v>0</v>
      </c>
      <c r="H14" s="19">
        <f t="shared" si="1"/>
        <v>13</v>
      </c>
      <c r="I14" s="19">
        <f t="shared" si="1"/>
        <v>8</v>
      </c>
      <c r="J14" s="19">
        <f t="shared" si="1"/>
        <v>8</v>
      </c>
      <c r="K14" s="19">
        <f t="shared" si="1"/>
        <v>6</v>
      </c>
      <c r="L14" s="19">
        <f t="shared" si="1"/>
        <v>0</v>
      </c>
      <c r="M14" s="19">
        <f t="shared" si="1"/>
        <v>2</v>
      </c>
      <c r="N14" s="19">
        <f t="shared" si="1"/>
        <v>0</v>
      </c>
      <c r="O14" s="20">
        <f>(D14+J14+K14+N14)/(B14+J14+K14+M14)</f>
        <v>0.44736842105263158</v>
      </c>
      <c r="P14" s="20">
        <f>($D14+$E14+($F14*2)+(G14*3))/$B14</f>
        <v>0.43333333333333335</v>
      </c>
      <c r="Q14" s="20">
        <f>D14/B14</f>
        <v>0.33333333333333331</v>
      </c>
      <c r="R14" s="19">
        <f>SUM(R11:R13)</f>
        <v>9</v>
      </c>
      <c r="S14" s="19">
        <f>SUM(S11:S13)</f>
        <v>2</v>
      </c>
      <c r="T14" s="19">
        <f>SUM(T11:T13)</f>
        <v>0</v>
      </c>
      <c r="U14" s="19">
        <f>SUM(U11:U13)</f>
        <v>4</v>
      </c>
      <c r="V14" s="19">
        <f>SUM(V11:V13)</f>
        <v>25</v>
      </c>
      <c r="W14" s="20">
        <f>(U14+V14)/(T14+U14+V14)</f>
        <v>1</v>
      </c>
      <c r="X14" s="20">
        <f>(D14-G14)/(B14-I14-G14+M14)</f>
        <v>0.37037037037037035</v>
      </c>
    </row>
    <row r="16" spans="1:24" x14ac:dyDescent="0.2">
      <c r="A16" s="211" t="s">
        <v>413</v>
      </c>
      <c r="B16" s="212"/>
      <c r="C16" s="212"/>
      <c r="D16" s="212"/>
      <c r="E16" s="212"/>
      <c r="F16" s="212"/>
      <c r="G16" s="212"/>
      <c r="H16" s="212"/>
      <c r="I16" s="212"/>
      <c r="J16" s="212"/>
      <c r="K16" s="212"/>
      <c r="L16" s="212"/>
      <c r="M16" s="212"/>
      <c r="N16" s="212"/>
      <c r="O16" s="212"/>
      <c r="P16" s="212"/>
      <c r="Q16" s="212"/>
      <c r="R16" s="212"/>
      <c r="S16" s="212"/>
      <c r="T16" s="212"/>
      <c r="U16" s="212"/>
      <c r="V16" s="212"/>
      <c r="W16" s="212"/>
      <c r="X16" s="212"/>
    </row>
    <row r="17" spans="1:24" x14ac:dyDescent="0.2">
      <c r="A17" s="14" t="s">
        <v>126</v>
      </c>
      <c r="B17" s="14" t="s">
        <v>8</v>
      </c>
      <c r="C17" s="14" t="s">
        <v>9</v>
      </c>
      <c r="D17" s="14" t="s">
        <v>10</v>
      </c>
      <c r="E17" s="14" t="s">
        <v>11</v>
      </c>
      <c r="F17" s="14" t="s">
        <v>12</v>
      </c>
      <c r="G17" s="14" t="s">
        <v>13</v>
      </c>
      <c r="H17" s="14" t="s">
        <v>14</v>
      </c>
      <c r="I17" s="14" t="s">
        <v>15</v>
      </c>
      <c r="J17" s="14" t="s">
        <v>16</v>
      </c>
      <c r="K17" s="14" t="s">
        <v>17</v>
      </c>
      <c r="L17" s="14" t="s">
        <v>18</v>
      </c>
      <c r="M17" s="14" t="s">
        <v>19</v>
      </c>
      <c r="N17" s="14" t="s">
        <v>20</v>
      </c>
      <c r="O17" s="14" t="s">
        <v>21</v>
      </c>
      <c r="P17" s="15" t="s">
        <v>22</v>
      </c>
      <c r="Q17" s="14" t="s">
        <v>23</v>
      </c>
      <c r="R17" s="14" t="s">
        <v>24</v>
      </c>
      <c r="S17" s="14" t="s">
        <v>25</v>
      </c>
      <c r="T17" s="16" t="s">
        <v>26</v>
      </c>
      <c r="U17" s="13" t="s">
        <v>27</v>
      </c>
      <c r="V17" s="16" t="s">
        <v>28</v>
      </c>
      <c r="W17" s="17" t="s">
        <v>29</v>
      </c>
      <c r="X17" s="16" t="s">
        <v>30</v>
      </c>
    </row>
    <row r="18" spans="1:24" x14ac:dyDescent="0.2">
      <c r="A18" s="18">
        <v>2025</v>
      </c>
      <c r="B18" s="18">
        <v>20</v>
      </c>
      <c r="C18" s="18">
        <v>8</v>
      </c>
      <c r="D18" s="18">
        <v>5</v>
      </c>
      <c r="E18" s="18"/>
      <c r="F18" s="18"/>
      <c r="G18" s="18"/>
      <c r="H18" s="18">
        <v>4</v>
      </c>
      <c r="I18" s="18">
        <v>10</v>
      </c>
      <c r="J18" s="18">
        <v>8</v>
      </c>
      <c r="K18" s="18">
        <v>2</v>
      </c>
      <c r="L18" s="18">
        <v>1</v>
      </c>
      <c r="M18" s="18"/>
      <c r="N18" s="18">
        <v>1</v>
      </c>
      <c r="O18" s="20"/>
      <c r="P18" s="20"/>
      <c r="Q18" s="20"/>
      <c r="R18" s="18"/>
      <c r="S18" s="19"/>
      <c r="T18" s="31">
        <v>3</v>
      </c>
      <c r="U18" s="21">
        <v>1</v>
      </c>
      <c r="V18" s="31">
        <v>15</v>
      </c>
      <c r="W18" s="62"/>
      <c r="X18" s="34"/>
    </row>
    <row r="19" spans="1:24" x14ac:dyDescent="0.2">
      <c r="A19" s="22"/>
      <c r="B19" s="22"/>
      <c r="C19" s="22"/>
      <c r="D19" s="22"/>
      <c r="E19" s="22"/>
      <c r="F19" s="22"/>
      <c r="G19" s="22"/>
      <c r="H19" s="22"/>
      <c r="I19" s="22"/>
      <c r="J19" s="22"/>
      <c r="K19" s="22"/>
      <c r="L19" s="22"/>
      <c r="M19" s="22"/>
      <c r="N19" s="22"/>
      <c r="O19" s="24"/>
      <c r="P19" s="24"/>
      <c r="Q19" s="24"/>
      <c r="R19" s="23"/>
      <c r="S19" s="23"/>
      <c r="T19" s="23"/>
      <c r="U19" s="23"/>
      <c r="V19" s="23"/>
      <c r="W19" s="26"/>
      <c r="X19" s="53"/>
    </row>
    <row r="20" spans="1:24" x14ac:dyDescent="0.2">
      <c r="A20" s="14"/>
      <c r="B20" s="28"/>
      <c r="C20" s="28"/>
      <c r="D20" s="28"/>
      <c r="E20" s="28"/>
      <c r="F20" s="28"/>
      <c r="G20" s="28"/>
      <c r="H20" s="28"/>
      <c r="I20" s="28"/>
      <c r="J20" s="28"/>
      <c r="K20" s="28"/>
      <c r="L20" s="28"/>
      <c r="M20" s="28"/>
      <c r="N20" s="28"/>
      <c r="O20" s="29"/>
      <c r="P20" s="29"/>
      <c r="Q20" s="29"/>
      <c r="R20" s="28"/>
      <c r="S20" s="28"/>
      <c r="T20" s="28"/>
      <c r="U20" s="28"/>
      <c r="V20" s="28"/>
      <c r="W20" s="27"/>
      <c r="X20" s="30"/>
    </row>
    <row r="21" spans="1:24" x14ac:dyDescent="0.2">
      <c r="A21" s="18" t="s">
        <v>31</v>
      </c>
      <c r="B21" s="19">
        <f t="shared" ref="B21:N21" si="2">SUM(B18:B20)</f>
        <v>20</v>
      </c>
      <c r="C21" s="19">
        <f t="shared" si="2"/>
        <v>8</v>
      </c>
      <c r="D21" s="19">
        <f t="shared" si="2"/>
        <v>5</v>
      </c>
      <c r="E21" s="19">
        <f t="shared" si="2"/>
        <v>0</v>
      </c>
      <c r="F21" s="19">
        <f t="shared" si="2"/>
        <v>0</v>
      </c>
      <c r="G21" s="19">
        <f t="shared" si="2"/>
        <v>0</v>
      </c>
      <c r="H21" s="19">
        <f t="shared" si="2"/>
        <v>4</v>
      </c>
      <c r="I21" s="19">
        <f t="shared" si="2"/>
        <v>10</v>
      </c>
      <c r="J21" s="19">
        <f t="shared" si="2"/>
        <v>8</v>
      </c>
      <c r="K21" s="19">
        <f t="shared" si="2"/>
        <v>2</v>
      </c>
      <c r="L21" s="19">
        <f t="shared" si="2"/>
        <v>1</v>
      </c>
      <c r="M21" s="19">
        <f t="shared" si="2"/>
        <v>0</v>
      </c>
      <c r="N21" s="19">
        <f t="shared" si="2"/>
        <v>1</v>
      </c>
      <c r="O21" s="20">
        <f>(D21+J21+K21+N21)/(B21+J21+K21+M21)</f>
        <v>0.53333333333333333</v>
      </c>
      <c r="P21" s="20">
        <f>($D21+$E21+($F21*2)+(G21*3))/$B21</f>
        <v>0.25</v>
      </c>
      <c r="Q21" s="20">
        <f>D21/B21</f>
        <v>0.25</v>
      </c>
      <c r="R21" s="19">
        <f>SUM(R18:R20)</f>
        <v>0</v>
      </c>
      <c r="S21" s="19">
        <f>SUM(S18:S20)</f>
        <v>0</v>
      </c>
      <c r="T21" s="19">
        <f>SUM(T18:T20)</f>
        <v>3</v>
      </c>
      <c r="U21" s="19">
        <f>SUM(U18:U20)</f>
        <v>1</v>
      </c>
      <c r="V21" s="19">
        <f>SUM(V18:V20)</f>
        <v>15</v>
      </c>
      <c r="W21" s="20">
        <f>(U21+V21)/(T21+U21+V21)</f>
        <v>0.84210526315789469</v>
      </c>
      <c r="X21" s="20">
        <f>(D21-G21)/(B21-I21-G21+M21)</f>
        <v>0.5</v>
      </c>
    </row>
    <row r="23" spans="1:24" x14ac:dyDescent="0.2">
      <c r="A23" s="211" t="s">
        <v>415</v>
      </c>
      <c r="B23" s="212"/>
      <c r="C23" s="212"/>
      <c r="D23" s="212"/>
      <c r="E23" s="212"/>
      <c r="F23" s="212"/>
      <c r="G23" s="212"/>
      <c r="H23" s="212"/>
      <c r="I23" s="212"/>
      <c r="J23" s="212"/>
      <c r="K23" s="212"/>
      <c r="L23" s="212"/>
      <c r="M23" s="212"/>
      <c r="N23" s="212"/>
      <c r="O23" s="212"/>
      <c r="P23" s="212"/>
      <c r="Q23" s="212"/>
      <c r="R23" s="212"/>
      <c r="S23" s="212"/>
      <c r="T23" s="212"/>
      <c r="U23" s="212"/>
      <c r="V23" s="212"/>
      <c r="W23" s="212"/>
      <c r="X23" s="212"/>
    </row>
    <row r="24" spans="1:24" x14ac:dyDescent="0.2">
      <c r="A24" s="14" t="s">
        <v>126</v>
      </c>
      <c r="B24" s="14" t="s">
        <v>8</v>
      </c>
      <c r="C24" s="14" t="s">
        <v>9</v>
      </c>
      <c r="D24" s="14" t="s">
        <v>10</v>
      </c>
      <c r="E24" s="14" t="s">
        <v>11</v>
      </c>
      <c r="F24" s="14" t="s">
        <v>12</v>
      </c>
      <c r="G24" s="14" t="s">
        <v>13</v>
      </c>
      <c r="H24" s="14" t="s">
        <v>14</v>
      </c>
      <c r="I24" s="14" t="s">
        <v>15</v>
      </c>
      <c r="J24" s="14" t="s">
        <v>16</v>
      </c>
      <c r="K24" s="14" t="s">
        <v>17</v>
      </c>
      <c r="L24" s="14" t="s">
        <v>18</v>
      </c>
      <c r="M24" s="14" t="s">
        <v>19</v>
      </c>
      <c r="N24" s="14" t="s">
        <v>20</v>
      </c>
      <c r="O24" s="14" t="s">
        <v>21</v>
      </c>
      <c r="P24" s="15" t="s">
        <v>22</v>
      </c>
      <c r="Q24" s="14" t="s">
        <v>23</v>
      </c>
      <c r="R24" s="14" t="s">
        <v>24</v>
      </c>
      <c r="S24" s="14" t="s">
        <v>25</v>
      </c>
      <c r="T24" s="16" t="s">
        <v>26</v>
      </c>
      <c r="U24" s="13" t="s">
        <v>27</v>
      </c>
      <c r="V24" s="16" t="s">
        <v>28</v>
      </c>
      <c r="W24" s="17" t="s">
        <v>29</v>
      </c>
      <c r="X24" s="16" t="s">
        <v>30</v>
      </c>
    </row>
    <row r="25" spans="1:24" x14ac:dyDescent="0.2">
      <c r="A25" s="18">
        <v>2025</v>
      </c>
      <c r="B25" s="18">
        <v>59</v>
      </c>
      <c r="C25" s="18">
        <v>15</v>
      </c>
      <c r="D25" s="18">
        <v>20</v>
      </c>
      <c r="E25" s="18">
        <v>4</v>
      </c>
      <c r="F25" s="18">
        <v>1</v>
      </c>
      <c r="G25" s="18"/>
      <c r="H25" s="18">
        <v>4</v>
      </c>
      <c r="I25" s="18">
        <v>8</v>
      </c>
      <c r="J25" s="18">
        <v>6</v>
      </c>
      <c r="K25" s="18">
        <v>4</v>
      </c>
      <c r="L25" s="18"/>
      <c r="M25" s="18">
        <v>1</v>
      </c>
      <c r="N25" s="18">
        <v>2</v>
      </c>
      <c r="O25" s="20"/>
      <c r="P25" s="20"/>
      <c r="Q25" s="20"/>
      <c r="R25" s="18">
        <v>10</v>
      </c>
      <c r="S25" s="19">
        <v>2</v>
      </c>
      <c r="T25" s="31"/>
      <c r="U25" s="21"/>
      <c r="V25" s="31">
        <v>16</v>
      </c>
      <c r="W25" s="62"/>
      <c r="X25" s="34"/>
    </row>
    <row r="26" spans="1:24" x14ac:dyDescent="0.2">
      <c r="A26" s="22"/>
      <c r="B26" s="22"/>
      <c r="C26" s="22"/>
      <c r="D26" s="22"/>
      <c r="E26" s="22"/>
      <c r="F26" s="22"/>
      <c r="G26" s="22"/>
      <c r="H26" s="22"/>
      <c r="I26" s="22"/>
      <c r="J26" s="22"/>
      <c r="K26" s="22"/>
      <c r="L26" s="22"/>
      <c r="M26" s="22"/>
      <c r="N26" s="22"/>
      <c r="O26" s="24"/>
      <c r="P26" s="24"/>
      <c r="Q26" s="24"/>
      <c r="R26" s="23"/>
      <c r="S26" s="23"/>
      <c r="T26" s="23"/>
      <c r="U26" s="23"/>
      <c r="V26" s="23"/>
      <c r="W26" s="26"/>
      <c r="X26" s="53"/>
    </row>
    <row r="27" spans="1:24" x14ac:dyDescent="0.2">
      <c r="A27" s="14"/>
      <c r="B27" s="28"/>
      <c r="C27" s="28"/>
      <c r="D27" s="28"/>
      <c r="E27" s="28"/>
      <c r="F27" s="28"/>
      <c r="G27" s="28"/>
      <c r="H27" s="28"/>
      <c r="I27" s="28"/>
      <c r="J27" s="28"/>
      <c r="K27" s="28"/>
      <c r="L27" s="28"/>
      <c r="M27" s="28"/>
      <c r="N27" s="28"/>
      <c r="O27" s="29"/>
      <c r="P27" s="29"/>
      <c r="Q27" s="29"/>
      <c r="R27" s="28"/>
      <c r="S27" s="28"/>
      <c r="T27" s="28"/>
      <c r="U27" s="28"/>
      <c r="V27" s="28"/>
      <c r="W27" s="27"/>
      <c r="X27" s="30"/>
    </row>
    <row r="28" spans="1:24" x14ac:dyDescent="0.2">
      <c r="A28" s="18" t="s">
        <v>31</v>
      </c>
      <c r="B28" s="19">
        <f t="shared" ref="B28:N28" si="3">SUM(B25:B27)</f>
        <v>59</v>
      </c>
      <c r="C28" s="19">
        <f t="shared" si="3"/>
        <v>15</v>
      </c>
      <c r="D28" s="19">
        <f t="shared" si="3"/>
        <v>20</v>
      </c>
      <c r="E28" s="19">
        <f t="shared" si="3"/>
        <v>4</v>
      </c>
      <c r="F28" s="19">
        <f t="shared" si="3"/>
        <v>1</v>
      </c>
      <c r="G28" s="19">
        <f t="shared" si="3"/>
        <v>0</v>
      </c>
      <c r="H28" s="19">
        <f t="shared" si="3"/>
        <v>4</v>
      </c>
      <c r="I28" s="19">
        <f t="shared" si="3"/>
        <v>8</v>
      </c>
      <c r="J28" s="19">
        <f t="shared" si="3"/>
        <v>6</v>
      </c>
      <c r="K28" s="19">
        <f t="shared" si="3"/>
        <v>4</v>
      </c>
      <c r="L28" s="19">
        <f t="shared" si="3"/>
        <v>0</v>
      </c>
      <c r="M28" s="19">
        <f t="shared" si="3"/>
        <v>1</v>
      </c>
      <c r="N28" s="19">
        <f t="shared" si="3"/>
        <v>2</v>
      </c>
      <c r="O28" s="20">
        <f>(D28+J28+K28+N28)/(B28+J28+K28+M28)</f>
        <v>0.45714285714285713</v>
      </c>
      <c r="P28" s="20">
        <f>($D28+$E28+($F28*2)+(G28*3))/$B28</f>
        <v>0.44067796610169491</v>
      </c>
      <c r="Q28" s="20">
        <f>D28/B28</f>
        <v>0.33898305084745761</v>
      </c>
      <c r="R28" s="19">
        <f>SUM(R25:R27)</f>
        <v>10</v>
      </c>
      <c r="S28" s="19">
        <f>SUM(S25:S27)</f>
        <v>2</v>
      </c>
      <c r="T28" s="19">
        <f>SUM(T25:T27)</f>
        <v>0</v>
      </c>
      <c r="U28" s="19">
        <f>SUM(U25:U27)</f>
        <v>0</v>
      </c>
      <c r="V28" s="19">
        <f>SUM(V25:V27)</f>
        <v>16</v>
      </c>
      <c r="W28" s="20">
        <f>(U28+V28)/(T28+U28+V28)</f>
        <v>1</v>
      </c>
      <c r="X28" s="20">
        <f>(D28-G28)/(B28-I28-G28+M28)</f>
        <v>0.38461538461538464</v>
      </c>
    </row>
    <row r="30" spans="1:24" x14ac:dyDescent="0.2">
      <c r="A30" s="211" t="s">
        <v>416</v>
      </c>
      <c r="B30" s="212"/>
      <c r="C30" s="212"/>
      <c r="D30" s="212"/>
      <c r="E30" s="212"/>
      <c r="F30" s="212"/>
      <c r="G30" s="212"/>
      <c r="H30" s="212"/>
      <c r="I30" s="212"/>
      <c r="J30" s="212"/>
      <c r="K30" s="212"/>
      <c r="L30" s="212"/>
      <c r="M30" s="212"/>
      <c r="N30" s="212"/>
      <c r="O30" s="212"/>
      <c r="P30" s="212"/>
      <c r="Q30" s="212"/>
      <c r="R30" s="212"/>
      <c r="S30" s="212"/>
      <c r="T30" s="212"/>
      <c r="U30" s="212"/>
      <c r="V30" s="212"/>
      <c r="W30" s="212"/>
      <c r="X30" s="212"/>
    </row>
    <row r="31" spans="1:24" x14ac:dyDescent="0.2">
      <c r="A31" s="14" t="s">
        <v>126</v>
      </c>
      <c r="B31" s="14" t="s">
        <v>8</v>
      </c>
      <c r="C31" s="14" t="s">
        <v>9</v>
      </c>
      <c r="D31" s="14" t="s">
        <v>10</v>
      </c>
      <c r="E31" s="14" t="s">
        <v>11</v>
      </c>
      <c r="F31" s="14" t="s">
        <v>12</v>
      </c>
      <c r="G31" s="14" t="s">
        <v>13</v>
      </c>
      <c r="H31" s="14" t="s">
        <v>14</v>
      </c>
      <c r="I31" s="14" t="s">
        <v>15</v>
      </c>
      <c r="J31" s="14" t="s">
        <v>16</v>
      </c>
      <c r="K31" s="14" t="s">
        <v>17</v>
      </c>
      <c r="L31" s="14" t="s">
        <v>18</v>
      </c>
      <c r="M31" s="14" t="s">
        <v>19</v>
      </c>
      <c r="N31" s="14" t="s">
        <v>20</v>
      </c>
      <c r="O31" s="14" t="s">
        <v>21</v>
      </c>
      <c r="P31" s="15" t="s">
        <v>22</v>
      </c>
      <c r="Q31" s="14" t="s">
        <v>23</v>
      </c>
      <c r="R31" s="14" t="s">
        <v>24</v>
      </c>
      <c r="S31" s="14" t="s">
        <v>25</v>
      </c>
      <c r="T31" s="16" t="s">
        <v>26</v>
      </c>
      <c r="U31" s="13" t="s">
        <v>27</v>
      </c>
      <c r="V31" s="16" t="s">
        <v>28</v>
      </c>
      <c r="W31" s="17" t="s">
        <v>29</v>
      </c>
      <c r="X31" s="16" t="s">
        <v>30</v>
      </c>
    </row>
    <row r="32" spans="1:24" x14ac:dyDescent="0.2">
      <c r="A32" s="18">
        <v>2025</v>
      </c>
      <c r="B32" s="18">
        <v>5</v>
      </c>
      <c r="C32" s="18">
        <v>12</v>
      </c>
      <c r="D32" s="18">
        <v>0</v>
      </c>
      <c r="E32" s="18"/>
      <c r="F32" s="18"/>
      <c r="G32" s="18"/>
      <c r="H32" s="18"/>
      <c r="I32" s="18"/>
      <c r="J32" s="18"/>
      <c r="K32" s="18">
        <v>3</v>
      </c>
      <c r="L32" s="18"/>
      <c r="M32" s="18"/>
      <c r="N32" s="18">
        <v>1</v>
      </c>
      <c r="O32" s="20"/>
      <c r="P32" s="20"/>
      <c r="Q32" s="20"/>
      <c r="R32" s="18">
        <v>12</v>
      </c>
      <c r="S32" s="19">
        <v>4</v>
      </c>
      <c r="T32" s="31"/>
      <c r="U32" s="21">
        <v>1</v>
      </c>
      <c r="V32" s="31"/>
      <c r="W32" s="62"/>
      <c r="X32" s="34"/>
    </row>
    <row r="33" spans="1:24" x14ac:dyDescent="0.2">
      <c r="A33" s="22"/>
      <c r="B33" s="22"/>
      <c r="C33" s="22"/>
      <c r="D33" s="22"/>
      <c r="E33" s="22"/>
      <c r="F33" s="22"/>
      <c r="G33" s="22"/>
      <c r="H33" s="22"/>
      <c r="I33" s="22"/>
      <c r="J33" s="22"/>
      <c r="K33" s="22"/>
      <c r="L33" s="22"/>
      <c r="M33" s="22"/>
      <c r="N33" s="22"/>
      <c r="O33" s="24"/>
      <c r="P33" s="24"/>
      <c r="Q33" s="24"/>
      <c r="R33" s="23"/>
      <c r="S33" s="23"/>
      <c r="T33" s="23"/>
      <c r="U33" s="23"/>
      <c r="V33" s="23"/>
      <c r="W33" s="26"/>
      <c r="X33" s="53"/>
    </row>
    <row r="34" spans="1:24" x14ac:dyDescent="0.2">
      <c r="A34" s="14"/>
      <c r="B34" s="28"/>
      <c r="C34" s="28"/>
      <c r="D34" s="28"/>
      <c r="E34" s="28"/>
      <c r="F34" s="28"/>
      <c r="G34" s="28"/>
      <c r="H34" s="28"/>
      <c r="I34" s="28"/>
      <c r="J34" s="28"/>
      <c r="K34" s="28"/>
      <c r="L34" s="28"/>
      <c r="M34" s="28"/>
      <c r="N34" s="28"/>
      <c r="O34" s="29"/>
      <c r="P34" s="29"/>
      <c r="Q34" s="29"/>
      <c r="R34" s="28"/>
      <c r="S34" s="28"/>
      <c r="T34" s="28"/>
      <c r="U34" s="28"/>
      <c r="V34" s="28"/>
      <c r="W34" s="27"/>
      <c r="X34" s="30"/>
    </row>
    <row r="35" spans="1:24" x14ac:dyDescent="0.2">
      <c r="A35" s="18" t="s">
        <v>31</v>
      </c>
      <c r="B35" s="19">
        <f t="shared" ref="B35:N35" si="4">SUM(B32:B34)</f>
        <v>5</v>
      </c>
      <c r="C35" s="19">
        <f t="shared" si="4"/>
        <v>12</v>
      </c>
      <c r="D35" s="19">
        <f t="shared" si="4"/>
        <v>0</v>
      </c>
      <c r="E35" s="19">
        <f t="shared" si="4"/>
        <v>0</v>
      </c>
      <c r="F35" s="19">
        <f t="shared" si="4"/>
        <v>0</v>
      </c>
      <c r="G35" s="19">
        <f t="shared" si="4"/>
        <v>0</v>
      </c>
      <c r="H35" s="19">
        <f t="shared" si="4"/>
        <v>0</v>
      </c>
      <c r="I35" s="19">
        <f t="shared" si="4"/>
        <v>0</v>
      </c>
      <c r="J35" s="19">
        <f t="shared" si="4"/>
        <v>0</v>
      </c>
      <c r="K35" s="19">
        <f t="shared" si="4"/>
        <v>3</v>
      </c>
      <c r="L35" s="19">
        <f t="shared" si="4"/>
        <v>0</v>
      </c>
      <c r="M35" s="19">
        <f t="shared" si="4"/>
        <v>0</v>
      </c>
      <c r="N35" s="19">
        <f t="shared" si="4"/>
        <v>1</v>
      </c>
      <c r="O35" s="20">
        <f>(D35+J35+K35+N35)/(B35+J35+K35+M35)</f>
        <v>0.5</v>
      </c>
      <c r="P35" s="20">
        <f>($D35+$E35+($F35*2)+(G35*3))/$B35</f>
        <v>0</v>
      </c>
      <c r="Q35" s="20">
        <f>D35/B35</f>
        <v>0</v>
      </c>
      <c r="R35" s="19">
        <f>SUM(R32:R34)</f>
        <v>12</v>
      </c>
      <c r="S35" s="19">
        <f>SUM(S32:S34)</f>
        <v>4</v>
      </c>
      <c r="T35" s="19">
        <f>SUM(T32:T34)</f>
        <v>0</v>
      </c>
      <c r="U35" s="19">
        <f>SUM(U32:U34)</f>
        <v>1</v>
      </c>
      <c r="V35" s="19">
        <f>SUM(V32:V34)</f>
        <v>0</v>
      </c>
      <c r="W35" s="20">
        <f>(U35+V35)/(T35+U35+V35)</f>
        <v>1</v>
      </c>
      <c r="X35" s="20">
        <f>(D35-G35)/(B35-I35-G35+M35)</f>
        <v>0</v>
      </c>
    </row>
    <row r="37" spans="1:24" x14ac:dyDescent="0.2">
      <c r="A37" s="211" t="s">
        <v>417</v>
      </c>
      <c r="B37" s="212"/>
      <c r="C37" s="212"/>
      <c r="D37" s="212"/>
      <c r="E37" s="212"/>
      <c r="F37" s="212"/>
      <c r="G37" s="212"/>
      <c r="H37" s="212"/>
      <c r="I37" s="212"/>
      <c r="J37" s="212"/>
      <c r="K37" s="212"/>
      <c r="L37" s="212"/>
      <c r="M37" s="212"/>
      <c r="N37" s="212"/>
      <c r="O37" s="212"/>
      <c r="P37" s="212"/>
      <c r="Q37" s="212"/>
      <c r="R37" s="212"/>
      <c r="S37" s="212"/>
      <c r="T37" s="212"/>
      <c r="U37" s="212"/>
      <c r="V37" s="212"/>
      <c r="W37" s="212"/>
      <c r="X37" s="212"/>
    </row>
    <row r="38" spans="1:24" x14ac:dyDescent="0.2">
      <c r="A38" s="14" t="s">
        <v>126</v>
      </c>
      <c r="B38" s="14" t="s">
        <v>8</v>
      </c>
      <c r="C38" s="14" t="s">
        <v>9</v>
      </c>
      <c r="D38" s="14" t="s">
        <v>10</v>
      </c>
      <c r="E38" s="14" t="s">
        <v>11</v>
      </c>
      <c r="F38" s="14" t="s">
        <v>12</v>
      </c>
      <c r="G38" s="14" t="s">
        <v>13</v>
      </c>
      <c r="H38" s="14" t="s">
        <v>14</v>
      </c>
      <c r="I38" s="14" t="s">
        <v>15</v>
      </c>
      <c r="J38" s="14" t="s">
        <v>16</v>
      </c>
      <c r="K38" s="14" t="s">
        <v>17</v>
      </c>
      <c r="L38" s="14" t="s">
        <v>18</v>
      </c>
      <c r="M38" s="14" t="s">
        <v>19</v>
      </c>
      <c r="N38" s="14" t="s">
        <v>20</v>
      </c>
      <c r="O38" s="14" t="s">
        <v>21</v>
      </c>
      <c r="P38" s="15" t="s">
        <v>22</v>
      </c>
      <c r="Q38" s="14" t="s">
        <v>23</v>
      </c>
      <c r="R38" s="14" t="s">
        <v>24</v>
      </c>
      <c r="S38" s="14" t="s">
        <v>25</v>
      </c>
      <c r="T38" s="16" t="s">
        <v>26</v>
      </c>
      <c r="U38" s="13" t="s">
        <v>27</v>
      </c>
      <c r="V38" s="16" t="s">
        <v>28</v>
      </c>
      <c r="W38" s="17" t="s">
        <v>29</v>
      </c>
      <c r="X38" s="16" t="s">
        <v>30</v>
      </c>
    </row>
    <row r="39" spans="1:24" x14ac:dyDescent="0.2">
      <c r="A39" s="18">
        <v>2025</v>
      </c>
      <c r="B39" s="18">
        <v>12</v>
      </c>
      <c r="C39" s="18">
        <v>2</v>
      </c>
      <c r="D39" s="18">
        <v>3</v>
      </c>
      <c r="E39" s="18"/>
      <c r="F39" s="18"/>
      <c r="G39" s="18"/>
      <c r="H39" s="18"/>
      <c r="I39" s="18">
        <v>5</v>
      </c>
      <c r="J39" s="18">
        <v>3</v>
      </c>
      <c r="K39" s="18">
        <v>1</v>
      </c>
      <c r="L39" s="18"/>
      <c r="M39" s="18"/>
      <c r="N39" s="18">
        <v>1</v>
      </c>
      <c r="O39" s="20"/>
      <c r="P39" s="20"/>
      <c r="Q39" s="20"/>
      <c r="R39" s="18"/>
      <c r="S39" s="19"/>
      <c r="T39" s="31"/>
      <c r="U39" s="21"/>
      <c r="V39" s="31">
        <v>1</v>
      </c>
      <c r="W39" s="62"/>
      <c r="X39" s="34"/>
    </row>
    <row r="40" spans="1:24" x14ac:dyDescent="0.2">
      <c r="A40" s="22"/>
      <c r="B40" s="22"/>
      <c r="C40" s="22"/>
      <c r="D40" s="22"/>
      <c r="E40" s="22"/>
      <c r="F40" s="22"/>
      <c r="G40" s="22"/>
      <c r="H40" s="22"/>
      <c r="I40" s="22"/>
      <c r="J40" s="22"/>
      <c r="K40" s="22"/>
      <c r="L40" s="22"/>
      <c r="M40" s="22"/>
      <c r="N40" s="22"/>
      <c r="O40" s="24"/>
      <c r="P40" s="24"/>
      <c r="Q40" s="24"/>
      <c r="R40" s="23"/>
      <c r="S40" s="23"/>
      <c r="T40" s="23"/>
      <c r="U40" s="23"/>
      <c r="V40" s="23"/>
      <c r="W40" s="26"/>
      <c r="X40" s="53"/>
    </row>
    <row r="41" spans="1:24" x14ac:dyDescent="0.2">
      <c r="A41" s="14"/>
      <c r="B41" s="28"/>
      <c r="C41" s="28"/>
      <c r="D41" s="28"/>
      <c r="E41" s="28"/>
      <c r="F41" s="28"/>
      <c r="G41" s="28"/>
      <c r="H41" s="28"/>
      <c r="I41" s="28"/>
      <c r="J41" s="28"/>
      <c r="K41" s="28"/>
      <c r="L41" s="28"/>
      <c r="M41" s="28"/>
      <c r="N41" s="28"/>
      <c r="O41" s="29"/>
      <c r="P41" s="29"/>
      <c r="Q41" s="29"/>
      <c r="R41" s="28"/>
      <c r="S41" s="28"/>
      <c r="T41" s="28"/>
      <c r="U41" s="28"/>
      <c r="V41" s="28"/>
      <c r="W41" s="27"/>
      <c r="X41" s="30"/>
    </row>
    <row r="42" spans="1:24" x14ac:dyDescent="0.2">
      <c r="A42" s="18" t="s">
        <v>31</v>
      </c>
      <c r="B42" s="19">
        <f t="shared" ref="B42:N42" si="5">SUM(B39:B41)</f>
        <v>12</v>
      </c>
      <c r="C42" s="19">
        <f t="shared" si="5"/>
        <v>2</v>
      </c>
      <c r="D42" s="19">
        <f t="shared" si="5"/>
        <v>3</v>
      </c>
      <c r="E42" s="19">
        <f t="shared" si="5"/>
        <v>0</v>
      </c>
      <c r="F42" s="19">
        <f t="shared" si="5"/>
        <v>0</v>
      </c>
      <c r="G42" s="19">
        <f t="shared" si="5"/>
        <v>0</v>
      </c>
      <c r="H42" s="19">
        <f t="shared" si="5"/>
        <v>0</v>
      </c>
      <c r="I42" s="19">
        <f t="shared" si="5"/>
        <v>5</v>
      </c>
      <c r="J42" s="19">
        <f t="shared" si="5"/>
        <v>3</v>
      </c>
      <c r="K42" s="19">
        <f t="shared" si="5"/>
        <v>1</v>
      </c>
      <c r="L42" s="19">
        <f t="shared" si="5"/>
        <v>0</v>
      </c>
      <c r="M42" s="19">
        <f t="shared" si="5"/>
        <v>0</v>
      </c>
      <c r="N42" s="19">
        <f t="shared" si="5"/>
        <v>1</v>
      </c>
      <c r="O42" s="20">
        <f>(D42+J42+K42+N42)/(B42+J42+K42+M42)</f>
        <v>0.5</v>
      </c>
      <c r="P42" s="20">
        <f>($D42+$E42+($F42*2)+(G42*3))/$B42</f>
        <v>0.25</v>
      </c>
      <c r="Q42" s="20">
        <f>D42/B42</f>
        <v>0.25</v>
      </c>
      <c r="R42" s="19">
        <f>SUM(R39:R41)</f>
        <v>0</v>
      </c>
      <c r="S42" s="19">
        <f>SUM(S39:S41)</f>
        <v>0</v>
      </c>
      <c r="T42" s="19">
        <f>SUM(T39:T41)</f>
        <v>0</v>
      </c>
      <c r="U42" s="19">
        <f>SUM(U39:U41)</f>
        <v>0</v>
      </c>
      <c r="V42" s="19">
        <f>SUM(V39:V41)</f>
        <v>1</v>
      </c>
      <c r="W42" s="20">
        <f>(U42+V42)/(T42+U42+V42)</f>
        <v>1</v>
      </c>
      <c r="X42" s="20">
        <f>(D42-G42)/(B42-I42-G42+M42)</f>
        <v>0.42857142857142855</v>
      </c>
    </row>
    <row r="44" spans="1:24" x14ac:dyDescent="0.2">
      <c r="A44" s="174" t="s">
        <v>420</v>
      </c>
      <c r="B44" s="157"/>
      <c r="C44" s="157"/>
      <c r="D44" s="157"/>
      <c r="E44" s="157"/>
      <c r="F44" s="157"/>
      <c r="G44" s="157"/>
      <c r="H44" s="157"/>
      <c r="I44" s="157"/>
      <c r="J44" s="157"/>
      <c r="K44" s="157"/>
      <c r="L44" s="157"/>
      <c r="M44" s="157"/>
      <c r="N44" s="157"/>
      <c r="O44" s="158"/>
    </row>
    <row r="45" spans="1:24" x14ac:dyDescent="0.2">
      <c r="A45" s="22" t="s">
        <v>32</v>
      </c>
      <c r="B45" s="23"/>
      <c r="C45" s="23"/>
      <c r="D45" s="23"/>
      <c r="E45" s="23"/>
      <c r="F45" s="23"/>
      <c r="G45" s="23"/>
      <c r="H45" s="23"/>
      <c r="I45" s="23"/>
      <c r="J45" s="23"/>
      <c r="K45" s="23"/>
      <c r="L45" s="23"/>
      <c r="M45" s="23"/>
      <c r="N45" s="23"/>
      <c r="O45" s="23"/>
    </row>
    <row r="46" spans="1:24" x14ac:dyDescent="0.2">
      <c r="A46" s="14" t="s">
        <v>126</v>
      </c>
      <c r="B46" s="16" t="s">
        <v>33</v>
      </c>
      <c r="C46" s="14" t="s">
        <v>34</v>
      </c>
      <c r="D46" s="14" t="s">
        <v>35</v>
      </c>
      <c r="E46" s="14" t="s">
        <v>36</v>
      </c>
      <c r="F46" s="14" t="s">
        <v>37</v>
      </c>
      <c r="G46" s="14" t="s">
        <v>9</v>
      </c>
      <c r="H46" s="14" t="s">
        <v>10</v>
      </c>
      <c r="I46" s="14" t="s">
        <v>15</v>
      </c>
      <c r="J46" s="14" t="s">
        <v>16</v>
      </c>
      <c r="K46" s="14" t="s">
        <v>17</v>
      </c>
      <c r="L46" s="14" t="s">
        <v>45</v>
      </c>
      <c r="M46" s="14" t="s">
        <v>38</v>
      </c>
      <c r="N46" s="14" t="s">
        <v>39</v>
      </c>
      <c r="O46" s="14" t="s">
        <v>40</v>
      </c>
    </row>
    <row r="47" spans="1:24" x14ac:dyDescent="0.2">
      <c r="A47" s="104">
        <v>2025</v>
      </c>
      <c r="B47" s="104">
        <v>9</v>
      </c>
      <c r="C47" s="55">
        <v>2</v>
      </c>
      <c r="D47" s="55">
        <v>2</v>
      </c>
      <c r="E47" s="55"/>
      <c r="F47" s="189">
        <v>30</v>
      </c>
      <c r="G47" s="55">
        <v>20</v>
      </c>
      <c r="H47" s="55">
        <v>28</v>
      </c>
      <c r="I47" s="55">
        <v>33</v>
      </c>
      <c r="J47" s="55">
        <v>24</v>
      </c>
      <c r="K47" s="55">
        <v>1</v>
      </c>
      <c r="L47" s="55">
        <v>7</v>
      </c>
      <c r="M47" s="55">
        <v>13</v>
      </c>
      <c r="N47" s="66"/>
      <c r="O47" s="120"/>
    </row>
    <row r="48" spans="1:24" x14ac:dyDescent="0.2">
      <c r="A48" s="22"/>
      <c r="B48" s="22"/>
      <c r="C48" s="22"/>
      <c r="D48" s="22"/>
      <c r="E48" s="22"/>
      <c r="F48" s="22"/>
      <c r="G48" s="22"/>
      <c r="H48" s="22"/>
      <c r="I48" s="22"/>
      <c r="J48" s="22"/>
      <c r="K48" s="22"/>
      <c r="L48" s="22"/>
      <c r="M48" s="22"/>
      <c r="N48" s="36"/>
      <c r="O48" s="36"/>
    </row>
    <row r="49" spans="1:24" x14ac:dyDescent="0.2">
      <c r="A49" s="28"/>
      <c r="B49" s="28"/>
      <c r="C49" s="28"/>
      <c r="D49" s="28"/>
      <c r="E49" s="38"/>
      <c r="F49" s="39"/>
      <c r="G49" s="28"/>
      <c r="H49" s="28"/>
      <c r="I49" s="28"/>
      <c r="J49" s="28"/>
      <c r="K49" s="28"/>
      <c r="L49" s="22"/>
      <c r="M49" s="28"/>
      <c r="N49" s="40"/>
      <c r="O49" s="40"/>
    </row>
    <row r="50" spans="1:24" x14ac:dyDescent="0.2">
      <c r="A50" s="45" t="s">
        <v>31</v>
      </c>
      <c r="B50" s="45">
        <f t="shared" ref="B50:M50" si="6">SUM(B45:B49)</f>
        <v>9</v>
      </c>
      <c r="C50" s="45">
        <f t="shared" si="6"/>
        <v>2</v>
      </c>
      <c r="D50" s="45">
        <f t="shared" si="6"/>
        <v>2</v>
      </c>
      <c r="E50" s="45">
        <f t="shared" si="6"/>
        <v>0</v>
      </c>
      <c r="F50" s="40">
        <f t="shared" si="6"/>
        <v>30</v>
      </c>
      <c r="G50" s="45">
        <f t="shared" si="6"/>
        <v>20</v>
      </c>
      <c r="H50" s="45">
        <f t="shared" si="6"/>
        <v>28</v>
      </c>
      <c r="I50" s="45">
        <f t="shared" si="6"/>
        <v>33</v>
      </c>
      <c r="J50" s="45">
        <f t="shared" si="6"/>
        <v>24</v>
      </c>
      <c r="K50" s="45">
        <f t="shared" si="6"/>
        <v>1</v>
      </c>
      <c r="L50" s="45">
        <f t="shared" si="6"/>
        <v>7</v>
      </c>
      <c r="M50" s="45">
        <f t="shared" si="6"/>
        <v>13</v>
      </c>
      <c r="N50" s="40">
        <f>(M50*7)/F50</f>
        <v>3.0333333333333332</v>
      </c>
      <c r="O50" s="40">
        <f>SUM(H50+J50+K50)/F50</f>
        <v>1.7666666666666666</v>
      </c>
    </row>
    <row r="51" spans="1:24" x14ac:dyDescent="0.2">
      <c r="A51" s="157"/>
      <c r="B51" s="157"/>
      <c r="C51" s="157"/>
      <c r="D51" s="157"/>
      <c r="E51" s="157"/>
      <c r="F51" s="157"/>
      <c r="G51" s="157"/>
      <c r="H51" s="157"/>
      <c r="I51" s="157"/>
      <c r="J51" s="157"/>
      <c r="K51" s="157"/>
      <c r="L51" s="157"/>
      <c r="M51" s="157"/>
      <c r="N51" s="183"/>
      <c r="O51" s="183"/>
    </row>
    <row r="52" spans="1:24" x14ac:dyDescent="0.2">
      <c r="A52" s="213" t="s">
        <v>420</v>
      </c>
      <c r="B52" s="214"/>
      <c r="C52" s="214"/>
      <c r="D52" s="214"/>
      <c r="E52" s="214"/>
      <c r="F52" s="214"/>
      <c r="G52" s="214"/>
      <c r="H52" s="214"/>
      <c r="I52" s="214"/>
      <c r="J52" s="214"/>
      <c r="K52" s="214"/>
      <c r="L52" s="214"/>
      <c r="M52" s="214"/>
      <c r="N52" s="214"/>
      <c r="O52" s="214"/>
      <c r="P52" s="214"/>
      <c r="Q52" s="214"/>
      <c r="R52" s="214"/>
      <c r="S52" s="214"/>
      <c r="T52" s="214"/>
      <c r="U52" s="214"/>
      <c r="V52" s="214"/>
      <c r="W52" s="214"/>
      <c r="X52" s="215"/>
    </row>
    <row r="53" spans="1:24" x14ac:dyDescent="0.2">
      <c r="A53" s="14" t="s">
        <v>126</v>
      </c>
      <c r="B53" s="14" t="s">
        <v>8</v>
      </c>
      <c r="C53" s="14" t="s">
        <v>9</v>
      </c>
      <c r="D53" s="14" t="s">
        <v>10</v>
      </c>
      <c r="E53" s="14" t="s">
        <v>11</v>
      </c>
      <c r="F53" s="14" t="s">
        <v>12</v>
      </c>
      <c r="G53" s="14" t="s">
        <v>13</v>
      </c>
      <c r="H53" s="14" t="s">
        <v>14</v>
      </c>
      <c r="I53" s="14" t="s">
        <v>15</v>
      </c>
      <c r="J53" s="14" t="s">
        <v>16</v>
      </c>
      <c r="K53" s="14" t="s">
        <v>17</v>
      </c>
      <c r="L53" s="14" t="s">
        <v>18</v>
      </c>
      <c r="M53" s="14" t="s">
        <v>19</v>
      </c>
      <c r="N53" s="14" t="s">
        <v>20</v>
      </c>
      <c r="O53" s="14" t="s">
        <v>21</v>
      </c>
      <c r="P53" s="15" t="s">
        <v>22</v>
      </c>
      <c r="Q53" s="14" t="s">
        <v>23</v>
      </c>
      <c r="R53" s="14" t="s">
        <v>24</v>
      </c>
      <c r="S53" s="14" t="s">
        <v>25</v>
      </c>
      <c r="T53" s="16" t="s">
        <v>26</v>
      </c>
      <c r="U53" s="13" t="s">
        <v>27</v>
      </c>
      <c r="V53" s="16" t="s">
        <v>28</v>
      </c>
      <c r="W53" s="17" t="s">
        <v>29</v>
      </c>
      <c r="X53" s="16" t="s">
        <v>30</v>
      </c>
    </row>
    <row r="54" spans="1:24" x14ac:dyDescent="0.2">
      <c r="A54" s="18">
        <v>2025</v>
      </c>
      <c r="B54" s="18"/>
      <c r="C54" s="18"/>
      <c r="D54" s="18"/>
      <c r="E54" s="18"/>
      <c r="F54" s="18"/>
      <c r="G54" s="18"/>
      <c r="H54" s="18"/>
      <c r="I54" s="18"/>
      <c r="J54" s="18"/>
      <c r="K54" s="18"/>
      <c r="L54" s="18"/>
      <c r="M54" s="18"/>
      <c r="N54" s="18"/>
      <c r="O54" s="20"/>
      <c r="P54" s="20"/>
      <c r="Q54" s="20"/>
      <c r="R54" s="18"/>
      <c r="S54" s="19"/>
      <c r="T54" s="31">
        <v>1</v>
      </c>
      <c r="U54" s="21"/>
      <c r="V54" s="31">
        <v>1</v>
      </c>
      <c r="W54" s="62"/>
      <c r="X54" s="34"/>
    </row>
    <row r="55" spans="1:24" x14ac:dyDescent="0.2">
      <c r="A55" s="22"/>
      <c r="B55" s="22"/>
      <c r="C55" s="22"/>
      <c r="D55" s="22"/>
      <c r="E55" s="22"/>
      <c r="F55" s="22"/>
      <c r="G55" s="22"/>
      <c r="H55" s="22"/>
      <c r="I55" s="22"/>
      <c r="J55" s="22"/>
      <c r="K55" s="22"/>
      <c r="L55" s="22"/>
      <c r="M55" s="22"/>
      <c r="N55" s="22"/>
      <c r="O55" s="24"/>
      <c r="P55" s="24"/>
      <c r="Q55" s="24"/>
      <c r="R55" s="23"/>
      <c r="S55" s="23"/>
      <c r="T55" s="23"/>
      <c r="U55" s="23"/>
      <c r="V55" s="23"/>
      <c r="W55" s="26"/>
      <c r="X55" s="53"/>
    </row>
    <row r="56" spans="1:24" x14ac:dyDescent="0.2">
      <c r="A56" s="14"/>
      <c r="B56" s="28"/>
      <c r="C56" s="28"/>
      <c r="D56" s="28"/>
      <c r="E56" s="28"/>
      <c r="F56" s="28"/>
      <c r="G56" s="28"/>
      <c r="H56" s="28"/>
      <c r="I56" s="28"/>
      <c r="J56" s="28"/>
      <c r="K56" s="28"/>
      <c r="L56" s="28"/>
      <c r="M56" s="28"/>
      <c r="N56" s="28"/>
      <c r="O56" s="29"/>
      <c r="P56" s="29"/>
      <c r="Q56" s="29"/>
      <c r="R56" s="28"/>
      <c r="S56" s="28"/>
      <c r="T56" s="28"/>
      <c r="U56" s="28"/>
      <c r="V56" s="28"/>
      <c r="W56" s="27"/>
      <c r="X56" s="30"/>
    </row>
    <row r="57" spans="1:24" x14ac:dyDescent="0.2">
      <c r="A57" s="18" t="s">
        <v>31</v>
      </c>
      <c r="B57" s="19">
        <f t="shared" ref="B57:N57" si="7">SUM(B54:B56)</f>
        <v>0</v>
      </c>
      <c r="C57" s="19">
        <f t="shared" si="7"/>
        <v>0</v>
      </c>
      <c r="D57" s="19">
        <f t="shared" si="7"/>
        <v>0</v>
      </c>
      <c r="E57" s="19">
        <f t="shared" si="7"/>
        <v>0</v>
      </c>
      <c r="F57" s="19">
        <f t="shared" si="7"/>
        <v>0</v>
      </c>
      <c r="G57" s="19">
        <f t="shared" si="7"/>
        <v>0</v>
      </c>
      <c r="H57" s="19">
        <f t="shared" si="7"/>
        <v>0</v>
      </c>
      <c r="I57" s="19">
        <f t="shared" si="7"/>
        <v>0</v>
      </c>
      <c r="J57" s="19">
        <f t="shared" si="7"/>
        <v>0</v>
      </c>
      <c r="K57" s="19">
        <f t="shared" si="7"/>
        <v>0</v>
      </c>
      <c r="L57" s="19">
        <f t="shared" si="7"/>
        <v>0</v>
      </c>
      <c r="M57" s="19">
        <f t="shared" si="7"/>
        <v>0</v>
      </c>
      <c r="N57" s="19">
        <f t="shared" si="7"/>
        <v>0</v>
      </c>
      <c r="O57" s="20" t="e">
        <f>(D57+J57+K57+N57)/(B57+J57+K57+M57)</f>
        <v>#DIV/0!</v>
      </c>
      <c r="P57" s="20" t="e">
        <f>($D57+$E57+($F57*2)+(G57*3))/$B57</f>
        <v>#DIV/0!</v>
      </c>
      <c r="Q57" s="20" t="e">
        <f>D57/B57</f>
        <v>#DIV/0!</v>
      </c>
      <c r="R57" s="19">
        <f>SUM(R54:R56)</f>
        <v>0</v>
      </c>
      <c r="S57" s="19">
        <f>SUM(S54:S56)</f>
        <v>0</v>
      </c>
      <c r="T57" s="19">
        <f>SUM(T54:T56)</f>
        <v>1</v>
      </c>
      <c r="U57" s="19">
        <f>SUM(U54:U56)</f>
        <v>0</v>
      </c>
      <c r="V57" s="19">
        <f>SUM(V54:V56)</f>
        <v>1</v>
      </c>
      <c r="W57" s="20">
        <f>(U57+V57)/(T57+U57+V57)</f>
        <v>0.5</v>
      </c>
      <c r="X57" s="20" t="e">
        <f>(D57-G57)/(B57-I57-G57+M57)</f>
        <v>#DIV/0!</v>
      </c>
    </row>
    <row r="58" spans="1:24" x14ac:dyDescent="0.2">
      <c r="A58" s="213" t="s">
        <v>421</v>
      </c>
      <c r="B58" s="214"/>
      <c r="C58" s="214"/>
      <c r="D58" s="214"/>
      <c r="E58" s="214"/>
      <c r="F58" s="214"/>
      <c r="G58" s="214"/>
      <c r="H58" s="214"/>
      <c r="I58" s="214"/>
      <c r="J58" s="214"/>
      <c r="K58" s="214"/>
      <c r="L58" s="214"/>
      <c r="M58" s="214"/>
      <c r="N58" s="214"/>
      <c r="O58" s="214"/>
      <c r="P58" s="214"/>
      <c r="Q58" s="214"/>
      <c r="R58" s="214"/>
      <c r="S58" s="214"/>
      <c r="T58" s="214"/>
      <c r="U58" s="214"/>
      <c r="V58" s="214"/>
      <c r="W58" s="214"/>
      <c r="X58" s="215"/>
    </row>
    <row r="59" spans="1:24" x14ac:dyDescent="0.2">
      <c r="A59" s="14" t="s">
        <v>126</v>
      </c>
      <c r="B59" s="14" t="s">
        <v>8</v>
      </c>
      <c r="C59" s="14" t="s">
        <v>9</v>
      </c>
      <c r="D59" s="14" t="s">
        <v>10</v>
      </c>
      <c r="E59" s="14" t="s">
        <v>11</v>
      </c>
      <c r="F59" s="14" t="s">
        <v>12</v>
      </c>
      <c r="G59" s="14" t="s">
        <v>13</v>
      </c>
      <c r="H59" s="14" t="s">
        <v>14</v>
      </c>
      <c r="I59" s="14" t="s">
        <v>15</v>
      </c>
      <c r="J59" s="14" t="s">
        <v>16</v>
      </c>
      <c r="K59" s="14" t="s">
        <v>17</v>
      </c>
      <c r="L59" s="14" t="s">
        <v>18</v>
      </c>
      <c r="M59" s="14" t="s">
        <v>19</v>
      </c>
      <c r="N59" s="14" t="s">
        <v>20</v>
      </c>
      <c r="O59" s="14" t="s">
        <v>21</v>
      </c>
      <c r="P59" s="15" t="s">
        <v>22</v>
      </c>
      <c r="Q59" s="14" t="s">
        <v>23</v>
      </c>
      <c r="R59" s="14" t="s">
        <v>24</v>
      </c>
      <c r="S59" s="14" t="s">
        <v>25</v>
      </c>
      <c r="T59" s="16" t="s">
        <v>26</v>
      </c>
      <c r="U59" s="13" t="s">
        <v>27</v>
      </c>
      <c r="V59" s="16" t="s">
        <v>28</v>
      </c>
      <c r="W59" s="17" t="s">
        <v>29</v>
      </c>
      <c r="X59" s="16" t="s">
        <v>30</v>
      </c>
    </row>
    <row r="60" spans="1:24" x14ac:dyDescent="0.2">
      <c r="A60" s="18">
        <v>2025</v>
      </c>
      <c r="B60" s="18">
        <v>7</v>
      </c>
      <c r="C60" s="18">
        <v>3</v>
      </c>
      <c r="D60" s="18">
        <v>2</v>
      </c>
      <c r="E60" s="18"/>
      <c r="F60" s="18"/>
      <c r="G60" s="18"/>
      <c r="H60" s="18">
        <v>3</v>
      </c>
      <c r="I60" s="18">
        <v>1</v>
      </c>
      <c r="J60" s="18"/>
      <c r="K60" s="18">
        <v>2</v>
      </c>
      <c r="L60" s="18"/>
      <c r="M60" s="18"/>
      <c r="N60" s="18">
        <v>1</v>
      </c>
      <c r="O60" s="20"/>
      <c r="P60" s="20"/>
      <c r="Q60" s="20"/>
      <c r="R60" s="18"/>
      <c r="S60" s="19"/>
      <c r="T60" s="31">
        <v>2</v>
      </c>
      <c r="U60" s="21">
        <v>5</v>
      </c>
      <c r="V60" s="31">
        <v>2</v>
      </c>
      <c r="W60" s="62"/>
      <c r="X60" s="34"/>
    </row>
    <row r="61" spans="1:24" x14ac:dyDescent="0.2">
      <c r="A61" s="22"/>
      <c r="B61" s="22"/>
      <c r="C61" s="22"/>
      <c r="D61" s="22"/>
      <c r="E61" s="22"/>
      <c r="F61" s="22"/>
      <c r="G61" s="22"/>
      <c r="H61" s="22"/>
      <c r="I61" s="22"/>
      <c r="J61" s="22"/>
      <c r="K61" s="22"/>
      <c r="L61" s="22"/>
      <c r="M61" s="22"/>
      <c r="N61" s="22"/>
      <c r="O61" s="24"/>
      <c r="P61" s="24"/>
      <c r="Q61" s="24"/>
      <c r="R61" s="23"/>
      <c r="S61" s="23"/>
      <c r="T61" s="23"/>
      <c r="U61" s="23"/>
      <c r="V61" s="23"/>
      <c r="W61" s="26"/>
      <c r="X61" s="53"/>
    </row>
    <row r="62" spans="1:24" x14ac:dyDescent="0.2">
      <c r="A62" s="14"/>
      <c r="B62" s="28"/>
      <c r="C62" s="28"/>
      <c r="D62" s="28"/>
      <c r="E62" s="28"/>
      <c r="F62" s="28"/>
      <c r="G62" s="28"/>
      <c r="H62" s="28"/>
      <c r="I62" s="28"/>
      <c r="J62" s="28"/>
      <c r="K62" s="28"/>
      <c r="L62" s="28"/>
      <c r="M62" s="28"/>
      <c r="N62" s="28"/>
      <c r="O62" s="29"/>
      <c r="P62" s="29"/>
      <c r="Q62" s="29"/>
      <c r="R62" s="28"/>
      <c r="S62" s="28"/>
      <c r="T62" s="28"/>
      <c r="U62" s="28"/>
      <c r="V62" s="28"/>
      <c r="W62" s="27"/>
      <c r="X62" s="30"/>
    </row>
    <row r="63" spans="1:24" x14ac:dyDescent="0.2">
      <c r="A63" s="18" t="s">
        <v>31</v>
      </c>
      <c r="B63" s="19">
        <f t="shared" ref="B63:N63" si="8">SUM(B60:B62)</f>
        <v>7</v>
      </c>
      <c r="C63" s="19">
        <f t="shared" si="8"/>
        <v>3</v>
      </c>
      <c r="D63" s="19">
        <f t="shared" si="8"/>
        <v>2</v>
      </c>
      <c r="E63" s="19">
        <f t="shared" si="8"/>
        <v>0</v>
      </c>
      <c r="F63" s="19">
        <f t="shared" si="8"/>
        <v>0</v>
      </c>
      <c r="G63" s="19">
        <f t="shared" si="8"/>
        <v>0</v>
      </c>
      <c r="H63" s="19">
        <f t="shared" si="8"/>
        <v>3</v>
      </c>
      <c r="I63" s="19">
        <f t="shared" si="8"/>
        <v>1</v>
      </c>
      <c r="J63" s="19">
        <f t="shared" si="8"/>
        <v>0</v>
      </c>
      <c r="K63" s="19">
        <f t="shared" si="8"/>
        <v>2</v>
      </c>
      <c r="L63" s="19">
        <f t="shared" si="8"/>
        <v>0</v>
      </c>
      <c r="M63" s="19">
        <f t="shared" si="8"/>
        <v>0</v>
      </c>
      <c r="N63" s="19">
        <f t="shared" si="8"/>
        <v>1</v>
      </c>
      <c r="O63" s="20">
        <f>(D63+J63+K63+N63)/(B63+J63+K63+M63)</f>
        <v>0.55555555555555558</v>
      </c>
      <c r="P63" s="20">
        <f>($D63+$E63+($F63*2)+(G63*3))/$B63</f>
        <v>0.2857142857142857</v>
      </c>
      <c r="Q63" s="20">
        <f>D63/B63</f>
        <v>0.2857142857142857</v>
      </c>
      <c r="R63" s="19">
        <f>SUM(R60:R62)</f>
        <v>0</v>
      </c>
      <c r="S63" s="19">
        <f>SUM(S60:S62)</f>
        <v>0</v>
      </c>
      <c r="T63" s="19">
        <f>SUM(T60:T62)</f>
        <v>2</v>
      </c>
      <c r="U63" s="19">
        <f>SUM(U60:U62)</f>
        <v>5</v>
      </c>
      <c r="V63" s="19">
        <f>SUM(V60:V62)</f>
        <v>2</v>
      </c>
      <c r="W63" s="20">
        <f>(U63+V63)/(T63+U63+V63)</f>
        <v>0.77777777777777779</v>
      </c>
      <c r="X63" s="20">
        <f>(D63-G63)/(B63-I63-G63+M63)</f>
        <v>0.33333333333333331</v>
      </c>
    </row>
    <row r="65" spans="1:24" x14ac:dyDescent="0.2">
      <c r="A65" s="211" t="s">
        <v>422</v>
      </c>
      <c r="B65" s="212"/>
      <c r="C65" s="212"/>
      <c r="D65" s="212"/>
      <c r="E65" s="212"/>
      <c r="F65" s="212"/>
      <c r="G65" s="212"/>
      <c r="H65" s="212"/>
      <c r="I65" s="212"/>
      <c r="J65" s="212"/>
      <c r="K65" s="212"/>
      <c r="L65" s="212"/>
      <c r="M65" s="212"/>
      <c r="N65" s="212"/>
      <c r="O65" s="212"/>
      <c r="P65" s="212"/>
      <c r="Q65" s="212"/>
      <c r="R65" s="212"/>
      <c r="S65" s="212"/>
      <c r="T65" s="212"/>
      <c r="U65" s="212"/>
      <c r="V65" s="212"/>
      <c r="W65" s="212"/>
      <c r="X65" s="212"/>
    </row>
    <row r="66" spans="1:24" x14ac:dyDescent="0.2">
      <c r="A66" s="14" t="s">
        <v>126</v>
      </c>
      <c r="B66" s="14" t="s">
        <v>8</v>
      </c>
      <c r="C66" s="14" t="s">
        <v>9</v>
      </c>
      <c r="D66" s="14" t="s">
        <v>10</v>
      </c>
      <c r="E66" s="14" t="s">
        <v>11</v>
      </c>
      <c r="F66" s="14" t="s">
        <v>12</v>
      </c>
      <c r="G66" s="14" t="s">
        <v>13</v>
      </c>
      <c r="H66" s="14" t="s">
        <v>14</v>
      </c>
      <c r="I66" s="14" t="s">
        <v>15</v>
      </c>
      <c r="J66" s="14" t="s">
        <v>16</v>
      </c>
      <c r="K66" s="14" t="s">
        <v>17</v>
      </c>
      <c r="L66" s="14" t="s">
        <v>18</v>
      </c>
      <c r="M66" s="14" t="s">
        <v>19</v>
      </c>
      <c r="N66" s="14" t="s">
        <v>20</v>
      </c>
      <c r="O66" s="14" t="s">
        <v>21</v>
      </c>
      <c r="P66" s="15" t="s">
        <v>22</v>
      </c>
      <c r="Q66" s="14" t="s">
        <v>23</v>
      </c>
      <c r="R66" s="14" t="s">
        <v>24</v>
      </c>
      <c r="S66" s="14" t="s">
        <v>25</v>
      </c>
      <c r="T66" s="16" t="s">
        <v>26</v>
      </c>
      <c r="U66" s="13" t="s">
        <v>27</v>
      </c>
      <c r="V66" s="16" t="s">
        <v>28</v>
      </c>
      <c r="W66" s="17" t="s">
        <v>29</v>
      </c>
      <c r="X66" s="16" t="s">
        <v>30</v>
      </c>
    </row>
    <row r="67" spans="1:24" x14ac:dyDescent="0.2">
      <c r="A67" s="18">
        <v>2025</v>
      </c>
      <c r="B67" s="18">
        <v>7</v>
      </c>
      <c r="C67" s="18">
        <v>3</v>
      </c>
      <c r="D67" s="18">
        <v>0</v>
      </c>
      <c r="E67" s="18"/>
      <c r="F67" s="18"/>
      <c r="G67" s="18"/>
      <c r="H67" s="18"/>
      <c r="I67" s="18">
        <v>2</v>
      </c>
      <c r="J67" s="18"/>
      <c r="K67" s="18">
        <v>1</v>
      </c>
      <c r="L67" s="18"/>
      <c r="M67" s="18"/>
      <c r="N67" s="18">
        <v>1</v>
      </c>
      <c r="O67" s="20"/>
      <c r="P67" s="20"/>
      <c r="Q67" s="20"/>
      <c r="R67" s="18">
        <v>1</v>
      </c>
      <c r="S67" s="19"/>
      <c r="T67" s="31">
        <v>1</v>
      </c>
      <c r="U67" s="21">
        <v>2</v>
      </c>
      <c r="V67" s="31">
        <v>2</v>
      </c>
      <c r="W67" s="62"/>
      <c r="X67" s="34"/>
    </row>
    <row r="68" spans="1:24" x14ac:dyDescent="0.2">
      <c r="A68" s="22"/>
      <c r="B68" s="22"/>
      <c r="C68" s="22"/>
      <c r="D68" s="22"/>
      <c r="E68" s="22"/>
      <c r="F68" s="22"/>
      <c r="G68" s="22"/>
      <c r="H68" s="22"/>
      <c r="I68" s="22"/>
      <c r="J68" s="22"/>
      <c r="K68" s="22"/>
      <c r="L68" s="22"/>
      <c r="M68" s="22"/>
      <c r="N68" s="22"/>
      <c r="O68" s="24"/>
      <c r="P68" s="24"/>
      <c r="Q68" s="24"/>
      <c r="R68" s="23"/>
      <c r="S68" s="23"/>
      <c r="T68" s="23"/>
      <c r="U68" s="23"/>
      <c r="V68" s="23"/>
      <c r="W68" s="26"/>
      <c r="X68" s="53"/>
    </row>
    <row r="69" spans="1:24" x14ac:dyDescent="0.2">
      <c r="A69" s="14"/>
      <c r="B69" s="28"/>
      <c r="C69" s="28"/>
      <c r="D69" s="28"/>
      <c r="E69" s="28"/>
      <c r="F69" s="28"/>
      <c r="G69" s="28"/>
      <c r="H69" s="28"/>
      <c r="I69" s="28"/>
      <c r="J69" s="28"/>
      <c r="K69" s="28"/>
      <c r="L69" s="28"/>
      <c r="M69" s="28"/>
      <c r="N69" s="28"/>
      <c r="O69" s="29"/>
      <c r="P69" s="29"/>
      <c r="Q69" s="29"/>
      <c r="R69" s="28"/>
      <c r="S69" s="28"/>
      <c r="T69" s="28"/>
      <c r="U69" s="28"/>
      <c r="V69" s="28"/>
      <c r="W69" s="27"/>
      <c r="X69" s="30"/>
    </row>
    <row r="70" spans="1:24" x14ac:dyDescent="0.2">
      <c r="A70" s="18" t="s">
        <v>31</v>
      </c>
      <c r="B70" s="19">
        <f t="shared" ref="B70:N70" si="9">SUM(B67:B69)</f>
        <v>7</v>
      </c>
      <c r="C70" s="19">
        <f t="shared" si="9"/>
        <v>3</v>
      </c>
      <c r="D70" s="19">
        <f t="shared" si="9"/>
        <v>0</v>
      </c>
      <c r="E70" s="19">
        <f t="shared" si="9"/>
        <v>0</v>
      </c>
      <c r="F70" s="19">
        <f t="shared" si="9"/>
        <v>0</v>
      </c>
      <c r="G70" s="19">
        <f t="shared" si="9"/>
        <v>0</v>
      </c>
      <c r="H70" s="19">
        <f t="shared" si="9"/>
        <v>0</v>
      </c>
      <c r="I70" s="19">
        <f t="shared" si="9"/>
        <v>2</v>
      </c>
      <c r="J70" s="19">
        <f t="shared" si="9"/>
        <v>0</v>
      </c>
      <c r="K70" s="19">
        <f t="shared" si="9"/>
        <v>1</v>
      </c>
      <c r="L70" s="19">
        <f t="shared" si="9"/>
        <v>0</v>
      </c>
      <c r="M70" s="19">
        <f t="shared" si="9"/>
        <v>0</v>
      </c>
      <c r="N70" s="19">
        <f t="shared" si="9"/>
        <v>1</v>
      </c>
      <c r="O70" s="20">
        <f>(D70+J70+K70+N70)/(B70+J70+K70+M70)</f>
        <v>0.25</v>
      </c>
      <c r="P70" s="20">
        <f>($D70+$E70+($F70*2)+(G70*3))/$B70</f>
        <v>0</v>
      </c>
      <c r="Q70" s="20">
        <f>D70/B70</f>
        <v>0</v>
      </c>
      <c r="R70" s="19">
        <f>SUM(R67:R69)</f>
        <v>1</v>
      </c>
      <c r="S70" s="19">
        <f>SUM(S67:S69)</f>
        <v>0</v>
      </c>
      <c r="T70" s="19">
        <f>SUM(T67:T69)</f>
        <v>1</v>
      </c>
      <c r="U70" s="19">
        <f>SUM(U67:U69)</f>
        <v>2</v>
      </c>
      <c r="V70" s="19">
        <f>SUM(V67:V69)</f>
        <v>2</v>
      </c>
      <c r="W70" s="20">
        <f>(U70+V70)/(T70+U70+V70)</f>
        <v>0.8</v>
      </c>
      <c r="X70" s="20">
        <f>(D70-G70)/(B70-I70-G70+M70)</f>
        <v>0</v>
      </c>
    </row>
    <row r="72" spans="1:24" x14ac:dyDescent="0.2">
      <c r="A72" s="211" t="s">
        <v>427</v>
      </c>
      <c r="B72" s="212"/>
      <c r="C72" s="212"/>
      <c r="D72" s="212"/>
      <c r="E72" s="212"/>
      <c r="F72" s="212"/>
      <c r="G72" s="212"/>
      <c r="H72" s="212"/>
      <c r="I72" s="212"/>
      <c r="J72" s="212"/>
      <c r="K72" s="212"/>
      <c r="L72" s="212"/>
      <c r="M72" s="212"/>
      <c r="N72" s="212"/>
      <c r="O72" s="212"/>
      <c r="P72" s="212"/>
      <c r="Q72" s="212"/>
      <c r="R72" s="212"/>
      <c r="S72" s="212"/>
      <c r="T72" s="212"/>
      <c r="U72" s="212"/>
      <c r="V72" s="212"/>
      <c r="W72" s="212"/>
      <c r="X72" s="212"/>
    </row>
    <row r="73" spans="1:24" x14ac:dyDescent="0.2">
      <c r="A73" s="14" t="s">
        <v>126</v>
      </c>
      <c r="B73" s="14" t="s">
        <v>8</v>
      </c>
      <c r="C73" s="14" t="s">
        <v>9</v>
      </c>
      <c r="D73" s="14" t="s">
        <v>10</v>
      </c>
      <c r="E73" s="14" t="s">
        <v>11</v>
      </c>
      <c r="F73" s="14" t="s">
        <v>12</v>
      </c>
      <c r="G73" s="14" t="s">
        <v>13</v>
      </c>
      <c r="H73" s="14" t="s">
        <v>14</v>
      </c>
      <c r="I73" s="14" t="s">
        <v>15</v>
      </c>
      <c r="J73" s="14" t="s">
        <v>16</v>
      </c>
      <c r="K73" s="14" t="s">
        <v>17</v>
      </c>
      <c r="L73" s="14" t="s">
        <v>18</v>
      </c>
      <c r="M73" s="14" t="s">
        <v>19</v>
      </c>
      <c r="N73" s="14" t="s">
        <v>20</v>
      </c>
      <c r="O73" s="14" t="s">
        <v>21</v>
      </c>
      <c r="P73" s="15" t="s">
        <v>22</v>
      </c>
      <c r="Q73" s="14" t="s">
        <v>23</v>
      </c>
      <c r="R73" s="14" t="s">
        <v>24</v>
      </c>
      <c r="S73" s="14" t="s">
        <v>25</v>
      </c>
      <c r="T73" s="16" t="s">
        <v>26</v>
      </c>
      <c r="U73" s="13" t="s">
        <v>27</v>
      </c>
      <c r="V73" s="16" t="s">
        <v>28</v>
      </c>
      <c r="W73" s="17" t="s">
        <v>29</v>
      </c>
      <c r="X73" s="16" t="s">
        <v>30</v>
      </c>
    </row>
    <row r="74" spans="1:24" x14ac:dyDescent="0.2">
      <c r="A74" s="18">
        <v>2025</v>
      </c>
      <c r="B74" s="18">
        <v>13</v>
      </c>
      <c r="C74" s="18">
        <v>1</v>
      </c>
      <c r="D74" s="18">
        <v>2</v>
      </c>
      <c r="E74" s="18"/>
      <c r="F74" s="18"/>
      <c r="G74" s="18"/>
      <c r="H74" s="18">
        <v>1</v>
      </c>
      <c r="I74" s="18">
        <v>3</v>
      </c>
      <c r="J74" s="18">
        <v>1</v>
      </c>
      <c r="K74" s="18"/>
      <c r="L74" s="18"/>
      <c r="M74" s="18"/>
      <c r="N74" s="18"/>
      <c r="O74" s="20"/>
      <c r="P74" s="20"/>
      <c r="Q74" s="20"/>
      <c r="R74" s="18"/>
      <c r="S74" s="19"/>
      <c r="T74" s="31"/>
      <c r="U74" s="21">
        <v>8</v>
      </c>
      <c r="V74" s="31">
        <v>8</v>
      </c>
      <c r="W74" s="62"/>
      <c r="X74" s="34"/>
    </row>
    <row r="75" spans="1:24" x14ac:dyDescent="0.2">
      <c r="A75" s="22"/>
      <c r="B75" s="22"/>
      <c r="C75" s="22"/>
      <c r="D75" s="22"/>
      <c r="E75" s="22"/>
      <c r="F75" s="22"/>
      <c r="G75" s="22"/>
      <c r="H75" s="22"/>
      <c r="I75" s="22"/>
      <c r="J75" s="22"/>
      <c r="K75" s="22"/>
      <c r="L75" s="22"/>
      <c r="M75" s="22"/>
      <c r="N75" s="22"/>
      <c r="O75" s="24"/>
      <c r="P75" s="24"/>
      <c r="Q75" s="24"/>
      <c r="R75" s="23"/>
      <c r="S75" s="23"/>
      <c r="T75" s="23"/>
      <c r="U75" s="23"/>
      <c r="V75" s="23"/>
      <c r="W75" s="26"/>
      <c r="X75" s="53"/>
    </row>
    <row r="76" spans="1:24" x14ac:dyDescent="0.2">
      <c r="A76" s="14"/>
      <c r="B76" s="28"/>
      <c r="C76" s="28"/>
      <c r="D76" s="28"/>
      <c r="E76" s="28"/>
      <c r="F76" s="28"/>
      <c r="G76" s="28"/>
      <c r="H76" s="28"/>
      <c r="I76" s="28"/>
      <c r="J76" s="28"/>
      <c r="K76" s="28"/>
      <c r="L76" s="28"/>
      <c r="M76" s="28"/>
      <c r="N76" s="28"/>
      <c r="O76" s="29"/>
      <c r="P76" s="29"/>
      <c r="Q76" s="29"/>
      <c r="R76" s="28"/>
      <c r="S76" s="28"/>
      <c r="T76" s="28"/>
      <c r="U76" s="28"/>
      <c r="V76" s="28"/>
      <c r="W76" s="27"/>
      <c r="X76" s="30"/>
    </row>
    <row r="77" spans="1:24" x14ac:dyDescent="0.2">
      <c r="A77" s="18" t="s">
        <v>31</v>
      </c>
      <c r="B77" s="19">
        <f t="shared" ref="B77:N77" si="10">SUM(B74:B76)</f>
        <v>13</v>
      </c>
      <c r="C77" s="19">
        <f t="shared" si="10"/>
        <v>1</v>
      </c>
      <c r="D77" s="19">
        <f t="shared" si="10"/>
        <v>2</v>
      </c>
      <c r="E77" s="19">
        <f t="shared" si="10"/>
        <v>0</v>
      </c>
      <c r="F77" s="19">
        <f t="shared" si="10"/>
        <v>0</v>
      </c>
      <c r="G77" s="19">
        <f t="shared" si="10"/>
        <v>0</v>
      </c>
      <c r="H77" s="19">
        <f t="shared" si="10"/>
        <v>1</v>
      </c>
      <c r="I77" s="19">
        <f t="shared" si="10"/>
        <v>3</v>
      </c>
      <c r="J77" s="19">
        <f t="shared" si="10"/>
        <v>1</v>
      </c>
      <c r="K77" s="19">
        <f t="shared" si="10"/>
        <v>0</v>
      </c>
      <c r="L77" s="19">
        <f t="shared" si="10"/>
        <v>0</v>
      </c>
      <c r="M77" s="19">
        <f t="shared" si="10"/>
        <v>0</v>
      </c>
      <c r="N77" s="19">
        <f t="shared" si="10"/>
        <v>0</v>
      </c>
      <c r="O77" s="20">
        <f>(D77+J77+K77+N77)/(B77+J77+K77+M77)</f>
        <v>0.21428571428571427</v>
      </c>
      <c r="P77" s="20">
        <f>($D77+$E77+($F77*2)+(G77*3))/$B77</f>
        <v>0.15384615384615385</v>
      </c>
      <c r="Q77" s="20">
        <f>D77/B77</f>
        <v>0.15384615384615385</v>
      </c>
      <c r="R77" s="19">
        <f>SUM(R74:R76)</f>
        <v>0</v>
      </c>
      <c r="S77" s="19">
        <f>SUM(S74:S76)</f>
        <v>0</v>
      </c>
      <c r="T77" s="19">
        <f>SUM(T74:T76)</f>
        <v>0</v>
      </c>
      <c r="U77" s="19">
        <f>SUM(U74:U76)</f>
        <v>8</v>
      </c>
      <c r="V77" s="19">
        <f>SUM(V74:V76)</f>
        <v>8</v>
      </c>
      <c r="W77" s="20">
        <f>(U77+V77)/(T77+U77+V77)</f>
        <v>1</v>
      </c>
      <c r="X77" s="20">
        <f>(D77-G77)/(B77-I77-G77+M77)</f>
        <v>0.2</v>
      </c>
    </row>
    <row r="79" spans="1:24" x14ac:dyDescent="0.2">
      <c r="A79" s="174" t="s">
        <v>425</v>
      </c>
      <c r="B79" s="157"/>
      <c r="C79" s="157"/>
      <c r="D79" s="157"/>
      <c r="E79" s="157"/>
      <c r="F79" s="157"/>
      <c r="G79" s="157"/>
      <c r="H79" s="157"/>
      <c r="I79" s="157"/>
      <c r="J79" s="157"/>
      <c r="K79" s="157"/>
      <c r="L79" s="157"/>
      <c r="M79" s="157"/>
      <c r="N79" s="157"/>
      <c r="O79" s="158"/>
    </row>
    <row r="80" spans="1:24" x14ac:dyDescent="0.2">
      <c r="A80" s="22" t="s">
        <v>32</v>
      </c>
      <c r="B80" s="23"/>
      <c r="C80" s="23"/>
      <c r="D80" s="23"/>
      <c r="E80" s="23"/>
      <c r="F80" s="23"/>
      <c r="G80" s="23"/>
      <c r="H80" s="23"/>
      <c r="I80" s="23"/>
      <c r="J80" s="23"/>
      <c r="K80" s="23"/>
      <c r="L80" s="23"/>
      <c r="M80" s="23"/>
      <c r="N80" s="23"/>
      <c r="O80" s="23"/>
    </row>
    <row r="81" spans="1:24" x14ac:dyDescent="0.2">
      <c r="A81" s="14" t="s">
        <v>126</v>
      </c>
      <c r="B81" s="16" t="s">
        <v>33</v>
      </c>
      <c r="C81" s="14" t="s">
        <v>34</v>
      </c>
      <c r="D81" s="14" t="s">
        <v>35</v>
      </c>
      <c r="E81" s="14" t="s">
        <v>36</v>
      </c>
      <c r="F81" s="14" t="s">
        <v>37</v>
      </c>
      <c r="G81" s="14" t="s">
        <v>9</v>
      </c>
      <c r="H81" s="14" t="s">
        <v>10</v>
      </c>
      <c r="I81" s="14" t="s">
        <v>15</v>
      </c>
      <c r="J81" s="14" t="s">
        <v>16</v>
      </c>
      <c r="K81" s="14" t="s">
        <v>17</v>
      </c>
      <c r="L81" s="14" t="s">
        <v>45</v>
      </c>
      <c r="M81" s="14" t="s">
        <v>38</v>
      </c>
      <c r="N81" s="14" t="s">
        <v>39</v>
      </c>
      <c r="O81" s="14" t="s">
        <v>40</v>
      </c>
    </row>
    <row r="82" spans="1:24" x14ac:dyDescent="0.2">
      <c r="A82" s="18">
        <v>2025</v>
      </c>
      <c r="B82" s="104">
        <v>2</v>
      </c>
      <c r="C82" s="104">
        <v>1</v>
      </c>
      <c r="D82" s="104"/>
      <c r="E82" s="104"/>
      <c r="F82" s="104">
        <v>4</v>
      </c>
      <c r="G82" s="104">
        <v>1</v>
      </c>
      <c r="H82" s="104">
        <v>2</v>
      </c>
      <c r="I82" s="104">
        <v>2</v>
      </c>
      <c r="J82" s="104">
        <v>1</v>
      </c>
      <c r="K82" s="104"/>
      <c r="L82" s="104"/>
      <c r="M82" s="104"/>
      <c r="N82" s="120"/>
      <c r="O82" s="120"/>
    </row>
    <row r="83" spans="1:24" x14ac:dyDescent="0.2">
      <c r="A83" s="22"/>
      <c r="B83" s="22"/>
      <c r="C83" s="22"/>
      <c r="D83" s="22"/>
      <c r="E83" s="22"/>
      <c r="F83" s="22"/>
      <c r="G83" s="22"/>
      <c r="H83" s="22"/>
      <c r="I83" s="22"/>
      <c r="J83" s="22"/>
      <c r="K83" s="22"/>
      <c r="L83" s="22"/>
      <c r="M83" s="22"/>
      <c r="N83" s="36"/>
      <c r="O83" s="36"/>
    </row>
    <row r="84" spans="1:24" x14ac:dyDescent="0.2">
      <c r="A84" s="28"/>
      <c r="B84" s="28"/>
      <c r="C84" s="28"/>
      <c r="D84" s="28"/>
      <c r="E84" s="38"/>
      <c r="F84" s="39"/>
      <c r="G84" s="28"/>
      <c r="H84" s="28"/>
      <c r="I84" s="28"/>
      <c r="J84" s="28"/>
      <c r="K84" s="28"/>
      <c r="L84" s="22"/>
      <c r="M84" s="28"/>
      <c r="N84" s="40"/>
      <c r="O84" s="40"/>
    </row>
    <row r="85" spans="1:24" x14ac:dyDescent="0.2">
      <c r="A85" s="45" t="s">
        <v>31</v>
      </c>
      <c r="B85" s="45">
        <f t="shared" ref="B85:M85" si="11">SUM(B80:B84)</f>
        <v>2</v>
      </c>
      <c r="C85" s="45">
        <f t="shared" si="11"/>
        <v>1</v>
      </c>
      <c r="D85" s="45">
        <f t="shared" si="11"/>
        <v>0</v>
      </c>
      <c r="E85" s="45">
        <f t="shared" si="11"/>
        <v>0</v>
      </c>
      <c r="F85" s="45">
        <f t="shared" si="11"/>
        <v>4</v>
      </c>
      <c r="G85" s="45">
        <f t="shared" si="11"/>
        <v>1</v>
      </c>
      <c r="H85" s="45">
        <f t="shared" si="11"/>
        <v>2</v>
      </c>
      <c r="I85" s="45">
        <f t="shared" si="11"/>
        <v>2</v>
      </c>
      <c r="J85" s="45">
        <f t="shared" si="11"/>
        <v>1</v>
      </c>
      <c r="K85" s="45">
        <f t="shared" si="11"/>
        <v>0</v>
      </c>
      <c r="L85" s="45">
        <f t="shared" si="11"/>
        <v>0</v>
      </c>
      <c r="M85" s="45">
        <f t="shared" si="11"/>
        <v>0</v>
      </c>
      <c r="N85" s="40">
        <f>(M85*7)/F85</f>
        <v>0</v>
      </c>
      <c r="O85" s="40">
        <f>SUM(H85+J85+K85)/F85</f>
        <v>0.75</v>
      </c>
    </row>
    <row r="87" spans="1:24" x14ac:dyDescent="0.2">
      <c r="A87" s="174" t="s">
        <v>411</v>
      </c>
      <c r="B87" s="157"/>
      <c r="C87" s="157"/>
      <c r="D87" s="157"/>
      <c r="E87" s="157"/>
      <c r="F87" s="157"/>
      <c r="G87" s="157"/>
      <c r="H87" s="157"/>
      <c r="I87" s="157"/>
      <c r="J87" s="157"/>
      <c r="K87" s="157"/>
      <c r="L87" s="157"/>
      <c r="M87" s="157"/>
      <c r="N87" s="157"/>
      <c r="O87" s="158"/>
    </row>
    <row r="88" spans="1:24" x14ac:dyDescent="0.2">
      <c r="A88" s="22" t="s">
        <v>32</v>
      </c>
      <c r="B88" s="23"/>
      <c r="C88" s="23"/>
      <c r="D88" s="23"/>
      <c r="E88" s="23"/>
      <c r="F88" s="23"/>
      <c r="G88" s="23"/>
      <c r="H88" s="23"/>
      <c r="I88" s="23"/>
      <c r="J88" s="23"/>
      <c r="K88" s="23"/>
      <c r="L88" s="23"/>
      <c r="M88" s="23"/>
      <c r="N88" s="23"/>
      <c r="O88" s="23"/>
    </row>
    <row r="89" spans="1:24" x14ac:dyDescent="0.2">
      <c r="A89" s="14" t="s">
        <v>126</v>
      </c>
      <c r="B89" s="16" t="s">
        <v>33</v>
      </c>
      <c r="C89" s="14" t="s">
        <v>34</v>
      </c>
      <c r="D89" s="14" t="s">
        <v>35</v>
      </c>
      <c r="E89" s="14" t="s">
        <v>36</v>
      </c>
      <c r="F89" s="14" t="s">
        <v>37</v>
      </c>
      <c r="G89" s="14" t="s">
        <v>9</v>
      </c>
      <c r="H89" s="14" t="s">
        <v>10</v>
      </c>
      <c r="I89" s="14" t="s">
        <v>15</v>
      </c>
      <c r="J89" s="14" t="s">
        <v>16</v>
      </c>
      <c r="K89" s="14" t="s">
        <v>17</v>
      </c>
      <c r="L89" s="14" t="s">
        <v>45</v>
      </c>
      <c r="M89" s="14" t="s">
        <v>38</v>
      </c>
      <c r="N89" s="14" t="s">
        <v>39</v>
      </c>
      <c r="O89" s="14" t="s">
        <v>40</v>
      </c>
    </row>
    <row r="90" spans="1:24" x14ac:dyDescent="0.2">
      <c r="A90" s="18">
        <v>2025</v>
      </c>
      <c r="B90" s="104">
        <v>1</v>
      </c>
      <c r="C90" s="104"/>
      <c r="D90" s="104"/>
      <c r="E90" s="104"/>
      <c r="F90" s="104">
        <v>1</v>
      </c>
      <c r="G90" s="104"/>
      <c r="H90" s="104"/>
      <c r="I90" s="104">
        <v>2</v>
      </c>
      <c r="J90" s="104"/>
      <c r="K90" s="104"/>
      <c r="L90" s="104"/>
      <c r="M90" s="104">
        <v>0</v>
      </c>
      <c r="N90" s="120"/>
      <c r="O90" s="120"/>
    </row>
    <row r="91" spans="1:24" x14ac:dyDescent="0.2">
      <c r="A91" s="22"/>
      <c r="B91" s="22"/>
      <c r="C91" s="22"/>
      <c r="D91" s="22"/>
      <c r="E91" s="22"/>
      <c r="F91" s="22"/>
      <c r="G91" s="22"/>
      <c r="H91" s="22"/>
      <c r="I91" s="22"/>
      <c r="J91" s="22"/>
      <c r="K91" s="22"/>
      <c r="L91" s="22"/>
      <c r="M91" s="22"/>
      <c r="N91" s="36"/>
      <c r="O91" s="36"/>
    </row>
    <row r="92" spans="1:24" x14ac:dyDescent="0.2">
      <c r="A92" s="28"/>
      <c r="B92" s="28"/>
      <c r="C92" s="28"/>
      <c r="D92" s="28"/>
      <c r="E92" s="38"/>
      <c r="F92" s="39"/>
      <c r="G92" s="28"/>
      <c r="H92" s="28"/>
      <c r="I92" s="28"/>
      <c r="J92" s="28"/>
      <c r="K92" s="28"/>
      <c r="L92" s="22"/>
      <c r="M92" s="28"/>
      <c r="N92" s="40"/>
      <c r="O92" s="40"/>
    </row>
    <row r="93" spans="1:24" x14ac:dyDescent="0.2">
      <c r="A93" s="45" t="s">
        <v>31</v>
      </c>
      <c r="B93" s="45">
        <f t="shared" ref="B93:M93" si="12">SUM(B88:B92)</f>
        <v>1</v>
      </c>
      <c r="C93" s="45">
        <f t="shared" si="12"/>
        <v>0</v>
      </c>
      <c r="D93" s="45">
        <f t="shared" si="12"/>
        <v>0</v>
      </c>
      <c r="E93" s="45">
        <f t="shared" si="12"/>
        <v>0</v>
      </c>
      <c r="F93" s="40">
        <f t="shared" si="12"/>
        <v>1</v>
      </c>
      <c r="G93" s="45">
        <f t="shared" si="12"/>
        <v>0</v>
      </c>
      <c r="H93" s="45">
        <f t="shared" si="12"/>
        <v>0</v>
      </c>
      <c r="I93" s="45">
        <f t="shared" si="12"/>
        <v>2</v>
      </c>
      <c r="J93" s="45">
        <f t="shared" si="12"/>
        <v>0</v>
      </c>
      <c r="K93" s="45">
        <f t="shared" si="12"/>
        <v>0</v>
      </c>
      <c r="L93" s="45">
        <f t="shared" si="12"/>
        <v>0</v>
      </c>
      <c r="M93" s="45">
        <f t="shared" si="12"/>
        <v>0</v>
      </c>
      <c r="N93" s="40">
        <f>(M93*7)/F93</f>
        <v>0</v>
      </c>
      <c r="O93" s="40">
        <f>SUM(H93+J93+K93)/F93</f>
        <v>0</v>
      </c>
    </row>
    <row r="94" spans="1:24" x14ac:dyDescent="0.2">
      <c r="A94" s="157"/>
      <c r="B94" s="157"/>
      <c r="C94" s="157"/>
      <c r="D94" s="157"/>
      <c r="E94" s="157"/>
      <c r="F94" s="183"/>
      <c r="G94" s="157"/>
      <c r="H94" s="157"/>
      <c r="I94" s="157"/>
      <c r="J94" s="157"/>
      <c r="K94" s="157"/>
      <c r="L94" s="157"/>
      <c r="M94" s="157"/>
      <c r="N94" s="183"/>
      <c r="O94" s="183"/>
    </row>
    <row r="95" spans="1:24" x14ac:dyDescent="0.2">
      <c r="A95" s="174" t="s">
        <v>411</v>
      </c>
    </row>
    <row r="96" spans="1:24" x14ac:dyDescent="0.2">
      <c r="A96" s="14" t="s">
        <v>126</v>
      </c>
      <c r="B96" s="14" t="s">
        <v>8</v>
      </c>
      <c r="C96" s="14" t="s">
        <v>9</v>
      </c>
      <c r="D96" s="14" t="s">
        <v>10</v>
      </c>
      <c r="E96" s="14" t="s">
        <v>11</v>
      </c>
      <c r="F96" s="14" t="s">
        <v>12</v>
      </c>
      <c r="G96" s="14" t="s">
        <v>13</v>
      </c>
      <c r="H96" s="14" t="s">
        <v>14</v>
      </c>
      <c r="I96" s="14" t="s">
        <v>15</v>
      </c>
      <c r="J96" s="14" t="s">
        <v>16</v>
      </c>
      <c r="K96" s="14" t="s">
        <v>17</v>
      </c>
      <c r="L96" s="14" t="s">
        <v>18</v>
      </c>
      <c r="M96" s="14" t="s">
        <v>19</v>
      </c>
      <c r="N96" s="14" t="s">
        <v>20</v>
      </c>
      <c r="O96" s="14" t="s">
        <v>21</v>
      </c>
      <c r="P96" s="15" t="s">
        <v>22</v>
      </c>
      <c r="Q96" s="14" t="s">
        <v>23</v>
      </c>
      <c r="R96" s="14" t="s">
        <v>24</v>
      </c>
      <c r="S96" s="14" t="s">
        <v>25</v>
      </c>
      <c r="T96" s="16" t="s">
        <v>26</v>
      </c>
      <c r="U96" s="13" t="s">
        <v>27</v>
      </c>
      <c r="V96" s="16" t="s">
        <v>28</v>
      </c>
      <c r="W96" s="17" t="s">
        <v>29</v>
      </c>
      <c r="X96" s="16" t="s">
        <v>30</v>
      </c>
    </row>
    <row r="97" spans="1:24" x14ac:dyDescent="0.2">
      <c r="A97" s="18">
        <v>2025</v>
      </c>
      <c r="B97" s="18">
        <v>60</v>
      </c>
      <c r="C97" s="18">
        <v>7</v>
      </c>
      <c r="D97" s="18">
        <v>14</v>
      </c>
      <c r="E97" s="18">
        <v>1</v>
      </c>
      <c r="F97" s="18"/>
      <c r="G97" s="18"/>
      <c r="H97" s="18">
        <v>6</v>
      </c>
      <c r="I97" s="18">
        <v>10</v>
      </c>
      <c r="J97" s="18">
        <v>8</v>
      </c>
      <c r="K97" s="18">
        <v>1</v>
      </c>
      <c r="L97" s="18"/>
      <c r="M97" s="18">
        <v>1</v>
      </c>
      <c r="N97" s="18">
        <v>4</v>
      </c>
      <c r="O97" s="20"/>
      <c r="P97" s="20"/>
      <c r="Q97" s="20"/>
      <c r="R97" s="18">
        <v>1</v>
      </c>
      <c r="S97" s="19">
        <v>1</v>
      </c>
      <c r="T97" s="31">
        <v>5</v>
      </c>
      <c r="U97" s="21">
        <v>15</v>
      </c>
      <c r="V97" s="31">
        <v>49</v>
      </c>
      <c r="W97" s="62"/>
      <c r="X97" s="34"/>
    </row>
    <row r="98" spans="1:24" x14ac:dyDescent="0.2">
      <c r="A98" s="22"/>
      <c r="B98" s="22"/>
      <c r="C98" s="22"/>
      <c r="D98" s="22"/>
      <c r="E98" s="22"/>
      <c r="F98" s="22"/>
      <c r="G98" s="22"/>
      <c r="H98" s="22"/>
      <c r="I98" s="22"/>
      <c r="J98" s="22"/>
      <c r="K98" s="22"/>
      <c r="L98" s="22"/>
      <c r="M98" s="22"/>
      <c r="N98" s="22"/>
      <c r="O98" s="24"/>
      <c r="P98" s="24"/>
      <c r="Q98" s="24"/>
      <c r="R98" s="23"/>
      <c r="S98" s="23"/>
      <c r="T98" s="23"/>
      <c r="U98" s="23"/>
      <c r="V98" s="23"/>
      <c r="W98" s="26"/>
      <c r="X98" s="53"/>
    </row>
    <row r="99" spans="1:24" x14ac:dyDescent="0.2">
      <c r="A99" s="14"/>
      <c r="B99" s="28"/>
      <c r="C99" s="28"/>
      <c r="D99" s="28"/>
      <c r="E99" s="28"/>
      <c r="F99" s="28"/>
      <c r="G99" s="28"/>
      <c r="H99" s="28"/>
      <c r="I99" s="28"/>
      <c r="J99" s="28"/>
      <c r="K99" s="28"/>
      <c r="L99" s="28"/>
      <c r="M99" s="28"/>
      <c r="N99" s="28"/>
      <c r="O99" s="29"/>
      <c r="P99" s="29"/>
      <c r="Q99" s="29"/>
      <c r="R99" s="28"/>
      <c r="S99" s="28"/>
      <c r="T99" s="28"/>
      <c r="U99" s="28"/>
      <c r="V99" s="28"/>
      <c r="W99" s="27"/>
      <c r="X99" s="30"/>
    </row>
    <row r="100" spans="1:24" x14ac:dyDescent="0.2">
      <c r="A100" s="18" t="s">
        <v>31</v>
      </c>
      <c r="B100" s="19">
        <f t="shared" ref="B100:N100" si="13">SUM(B97:B99)</f>
        <v>60</v>
      </c>
      <c r="C100" s="19">
        <f t="shared" si="13"/>
        <v>7</v>
      </c>
      <c r="D100" s="19">
        <f t="shared" si="13"/>
        <v>14</v>
      </c>
      <c r="E100" s="19">
        <f t="shared" si="13"/>
        <v>1</v>
      </c>
      <c r="F100" s="19">
        <f t="shared" si="13"/>
        <v>0</v>
      </c>
      <c r="G100" s="19">
        <f t="shared" si="13"/>
        <v>0</v>
      </c>
      <c r="H100" s="19">
        <f t="shared" si="13"/>
        <v>6</v>
      </c>
      <c r="I100" s="19">
        <f t="shared" si="13"/>
        <v>10</v>
      </c>
      <c r="J100" s="19">
        <f t="shared" si="13"/>
        <v>8</v>
      </c>
      <c r="K100" s="19">
        <f t="shared" si="13"/>
        <v>1</v>
      </c>
      <c r="L100" s="19">
        <f t="shared" si="13"/>
        <v>0</v>
      </c>
      <c r="M100" s="19">
        <f t="shared" si="13"/>
        <v>1</v>
      </c>
      <c r="N100" s="19">
        <f t="shared" si="13"/>
        <v>4</v>
      </c>
      <c r="O100" s="20">
        <f>(D100+J100+K100+N100)/(B100+J100+K100+M100)</f>
        <v>0.38571428571428573</v>
      </c>
      <c r="P100" s="20">
        <f>($D100+$E100+($F100*2)+(G100*3))/$B100</f>
        <v>0.25</v>
      </c>
      <c r="Q100" s="20">
        <f>D100/B100</f>
        <v>0.23333333333333334</v>
      </c>
      <c r="R100" s="19">
        <f>SUM(R97:R99)</f>
        <v>1</v>
      </c>
      <c r="S100" s="19">
        <f>SUM(S97:S99)</f>
        <v>1</v>
      </c>
      <c r="T100" s="19">
        <f>SUM(T97:T99)</f>
        <v>5</v>
      </c>
      <c r="U100" s="19">
        <f>SUM(U97:U99)</f>
        <v>15</v>
      </c>
      <c r="V100" s="19">
        <f>SUM(V97:V99)</f>
        <v>49</v>
      </c>
      <c r="W100" s="20">
        <f>(U100+V100)/(T100+U100+V100)</f>
        <v>0.92753623188405798</v>
      </c>
      <c r="X100" s="20">
        <f>(D100-G100)/(B100-I100-G100+M100)</f>
        <v>0.27450980392156865</v>
      </c>
    </row>
    <row r="103" spans="1:24" x14ac:dyDescent="0.2">
      <c r="A103" s="211"/>
      <c r="B103" s="212"/>
      <c r="C103" s="212"/>
      <c r="D103" s="212"/>
      <c r="E103" s="212"/>
      <c r="F103" s="212"/>
      <c r="G103" s="212"/>
      <c r="H103" s="212"/>
      <c r="I103" s="212"/>
      <c r="J103" s="212"/>
      <c r="K103" s="212"/>
      <c r="L103" s="212"/>
      <c r="M103" s="212"/>
      <c r="N103" s="212"/>
      <c r="O103" s="212"/>
      <c r="P103" s="212"/>
      <c r="Q103" s="212"/>
      <c r="R103" s="212"/>
      <c r="S103" s="212"/>
      <c r="T103" s="212"/>
      <c r="U103" s="212"/>
      <c r="V103" s="212"/>
      <c r="W103" s="212"/>
      <c r="X103" s="212"/>
    </row>
    <row r="104" spans="1:24" x14ac:dyDescent="0.2">
      <c r="A104" s="174" t="s">
        <v>428</v>
      </c>
      <c r="B104" s="157"/>
      <c r="C104" s="157"/>
      <c r="D104" s="157"/>
      <c r="E104" s="157"/>
      <c r="F104" s="157"/>
      <c r="G104" s="157"/>
      <c r="H104" s="157"/>
      <c r="I104" s="157"/>
      <c r="J104" s="157"/>
      <c r="K104" s="157"/>
      <c r="L104" s="157"/>
      <c r="M104" s="157"/>
      <c r="N104" s="157"/>
      <c r="O104" s="158"/>
    </row>
    <row r="105" spans="1:24" x14ac:dyDescent="0.2">
      <c r="A105" s="22" t="s">
        <v>32</v>
      </c>
      <c r="B105" s="23"/>
      <c r="C105" s="23"/>
      <c r="D105" s="23"/>
      <c r="E105" s="23"/>
      <c r="F105" s="23"/>
      <c r="G105" s="23"/>
      <c r="H105" s="23"/>
      <c r="I105" s="23"/>
      <c r="J105" s="23"/>
      <c r="K105" s="23"/>
      <c r="L105" s="23"/>
      <c r="M105" s="23"/>
      <c r="N105" s="23"/>
      <c r="O105" s="23"/>
    </row>
    <row r="106" spans="1:24" x14ac:dyDescent="0.2">
      <c r="A106" s="14" t="s">
        <v>126</v>
      </c>
      <c r="B106" s="16" t="s">
        <v>33</v>
      </c>
      <c r="C106" s="14" t="s">
        <v>34</v>
      </c>
      <c r="D106" s="14" t="s">
        <v>35</v>
      </c>
      <c r="E106" s="14" t="s">
        <v>36</v>
      </c>
      <c r="F106" s="14" t="s">
        <v>37</v>
      </c>
      <c r="G106" s="14" t="s">
        <v>9</v>
      </c>
      <c r="H106" s="14" t="s">
        <v>10</v>
      </c>
      <c r="I106" s="14" t="s">
        <v>15</v>
      </c>
      <c r="J106" s="14" t="s">
        <v>16</v>
      </c>
      <c r="K106" s="14" t="s">
        <v>17</v>
      </c>
      <c r="L106" s="14" t="s">
        <v>45</v>
      </c>
      <c r="M106" s="14" t="s">
        <v>38</v>
      </c>
      <c r="N106" s="14" t="s">
        <v>39</v>
      </c>
      <c r="O106" s="14" t="s">
        <v>40</v>
      </c>
    </row>
    <row r="107" spans="1:24" x14ac:dyDescent="0.2">
      <c r="A107" s="18">
        <v>2025</v>
      </c>
      <c r="B107" s="104">
        <v>5</v>
      </c>
      <c r="C107" s="104">
        <v>2</v>
      </c>
      <c r="D107" s="104">
        <v>0</v>
      </c>
      <c r="E107" s="104"/>
      <c r="F107" s="104">
        <v>9</v>
      </c>
      <c r="G107" s="104">
        <v>2</v>
      </c>
      <c r="H107" s="104">
        <v>7</v>
      </c>
      <c r="I107" s="104">
        <v>11</v>
      </c>
      <c r="J107" s="104">
        <v>6</v>
      </c>
      <c r="K107" s="104"/>
      <c r="L107" s="104">
        <v>1</v>
      </c>
      <c r="M107" s="104">
        <v>1</v>
      </c>
      <c r="N107" s="120"/>
      <c r="O107" s="120"/>
    </row>
    <row r="108" spans="1:24" x14ac:dyDescent="0.2">
      <c r="A108" s="22"/>
      <c r="B108" s="22"/>
      <c r="C108" s="22"/>
      <c r="D108" s="22"/>
      <c r="E108" s="22"/>
      <c r="F108" s="22"/>
      <c r="G108" s="22"/>
      <c r="H108" s="22"/>
      <c r="I108" s="22"/>
      <c r="J108" s="22"/>
      <c r="K108" s="22"/>
      <c r="L108" s="22"/>
      <c r="M108" s="22"/>
      <c r="N108" s="36"/>
      <c r="O108" s="36"/>
    </row>
    <row r="109" spans="1:24" x14ac:dyDescent="0.2">
      <c r="A109" s="28"/>
      <c r="B109" s="28"/>
      <c r="C109" s="28"/>
      <c r="D109" s="28"/>
      <c r="E109" s="38"/>
      <c r="F109" s="39"/>
      <c r="G109" s="28"/>
      <c r="H109" s="28"/>
      <c r="I109" s="28"/>
      <c r="J109" s="28"/>
      <c r="K109" s="28"/>
      <c r="L109" s="22"/>
      <c r="M109" s="28"/>
      <c r="N109" s="40"/>
      <c r="O109" s="40"/>
    </row>
    <row r="110" spans="1:24" x14ac:dyDescent="0.2">
      <c r="A110" s="45" t="s">
        <v>31</v>
      </c>
      <c r="B110" s="45">
        <f t="shared" ref="B110:M110" si="14">SUM(B105:B109)</f>
        <v>5</v>
      </c>
      <c r="C110" s="45">
        <f t="shared" si="14"/>
        <v>2</v>
      </c>
      <c r="D110" s="45">
        <f t="shared" si="14"/>
        <v>0</v>
      </c>
      <c r="E110" s="45">
        <f t="shared" si="14"/>
        <v>0</v>
      </c>
      <c r="F110" s="40">
        <f t="shared" si="14"/>
        <v>9</v>
      </c>
      <c r="G110" s="45">
        <f t="shared" si="14"/>
        <v>2</v>
      </c>
      <c r="H110" s="45">
        <f t="shared" si="14"/>
        <v>7</v>
      </c>
      <c r="I110" s="45">
        <f t="shared" si="14"/>
        <v>11</v>
      </c>
      <c r="J110" s="45">
        <f t="shared" si="14"/>
        <v>6</v>
      </c>
      <c r="K110" s="45">
        <f t="shared" si="14"/>
        <v>0</v>
      </c>
      <c r="L110" s="45">
        <f t="shared" si="14"/>
        <v>1</v>
      </c>
      <c r="M110" s="45">
        <f t="shared" si="14"/>
        <v>1</v>
      </c>
      <c r="N110" s="40">
        <f>(M110*7)/F110</f>
        <v>0.77777777777777779</v>
      </c>
      <c r="O110" s="40">
        <f>SUM(H110+J110+K110)/F110</f>
        <v>1.4444444444444444</v>
      </c>
    </row>
    <row r="112" spans="1:24" x14ac:dyDescent="0.2">
      <c r="A112" s="174" t="s">
        <v>430</v>
      </c>
      <c r="B112" s="157"/>
      <c r="C112" s="157"/>
      <c r="D112" s="157"/>
      <c r="E112" s="157"/>
      <c r="F112" s="157"/>
      <c r="G112" s="157"/>
      <c r="H112" s="157"/>
      <c r="I112" s="157"/>
      <c r="J112" s="157"/>
      <c r="K112" s="157"/>
      <c r="L112" s="157"/>
      <c r="M112" s="157"/>
      <c r="N112" s="157"/>
      <c r="O112" s="158"/>
    </row>
    <row r="113" spans="1:15" x14ac:dyDescent="0.2">
      <c r="A113" s="22" t="s">
        <v>32</v>
      </c>
      <c r="B113" s="23"/>
      <c r="C113" s="23"/>
      <c r="D113" s="23"/>
      <c r="E113" s="23"/>
      <c r="F113" s="23"/>
      <c r="G113" s="23"/>
      <c r="H113" s="23"/>
      <c r="I113" s="23"/>
      <c r="J113" s="23"/>
      <c r="K113" s="23"/>
      <c r="L113" s="23"/>
      <c r="M113" s="23"/>
      <c r="N113" s="23"/>
      <c r="O113" s="23"/>
    </row>
    <row r="114" spans="1:15" x14ac:dyDescent="0.2">
      <c r="A114" s="14" t="s">
        <v>126</v>
      </c>
      <c r="B114" s="16" t="s">
        <v>33</v>
      </c>
      <c r="C114" s="14" t="s">
        <v>34</v>
      </c>
      <c r="D114" s="14" t="s">
        <v>35</v>
      </c>
      <c r="E114" s="14" t="s">
        <v>36</v>
      </c>
      <c r="F114" s="14" t="s">
        <v>37</v>
      </c>
      <c r="G114" s="14" t="s">
        <v>9</v>
      </c>
      <c r="H114" s="14" t="s">
        <v>10</v>
      </c>
      <c r="I114" s="14" t="s">
        <v>15</v>
      </c>
      <c r="J114" s="14" t="s">
        <v>16</v>
      </c>
      <c r="K114" s="14" t="s">
        <v>17</v>
      </c>
      <c r="L114" s="14" t="s">
        <v>45</v>
      </c>
      <c r="M114" s="14" t="s">
        <v>38</v>
      </c>
      <c r="N114" s="14" t="s">
        <v>39</v>
      </c>
      <c r="O114" s="14" t="s">
        <v>40</v>
      </c>
    </row>
    <row r="115" spans="1:15" x14ac:dyDescent="0.2">
      <c r="A115" s="55"/>
      <c r="B115" s="55"/>
      <c r="C115" s="55"/>
      <c r="D115" s="55"/>
      <c r="E115" s="55"/>
      <c r="F115" s="55"/>
      <c r="G115" s="55"/>
      <c r="H115" s="55"/>
      <c r="I115" s="55"/>
      <c r="J115" s="55"/>
      <c r="K115" s="55"/>
      <c r="L115" s="55"/>
      <c r="M115" s="55"/>
      <c r="N115" s="66"/>
      <c r="O115" s="120"/>
    </row>
    <row r="116" spans="1:15" x14ac:dyDescent="0.2">
      <c r="A116" s="22"/>
      <c r="B116" s="22"/>
      <c r="C116" s="22"/>
      <c r="D116" s="22"/>
      <c r="E116" s="22"/>
      <c r="F116" s="22"/>
      <c r="G116" s="22"/>
      <c r="H116" s="22"/>
      <c r="I116" s="22"/>
      <c r="J116" s="22"/>
      <c r="K116" s="22"/>
      <c r="L116" s="22"/>
      <c r="M116" s="22"/>
      <c r="N116" s="36"/>
      <c r="O116" s="36"/>
    </row>
    <row r="117" spans="1:15" x14ac:dyDescent="0.2">
      <c r="A117" s="28">
        <v>2025</v>
      </c>
      <c r="B117" s="28">
        <v>2</v>
      </c>
      <c r="C117" s="28">
        <v>0</v>
      </c>
      <c r="D117" s="28">
        <v>0</v>
      </c>
      <c r="E117" s="38"/>
      <c r="F117" s="39">
        <v>2.33</v>
      </c>
      <c r="G117" s="28">
        <v>4</v>
      </c>
      <c r="H117" s="28">
        <v>4</v>
      </c>
      <c r="I117" s="28">
        <v>1</v>
      </c>
      <c r="J117" s="28">
        <v>2</v>
      </c>
      <c r="K117" s="28">
        <v>1</v>
      </c>
      <c r="L117" s="22">
        <v>1</v>
      </c>
      <c r="M117" s="28">
        <v>4</v>
      </c>
      <c r="N117" s="40">
        <f>(M117*7)/F117</f>
        <v>12.017167381974248</v>
      </c>
      <c r="O117" s="40">
        <f>SUM(H117+J117+K117)/F117</f>
        <v>3.0042918454935621</v>
      </c>
    </row>
    <row r="118" spans="1:15" x14ac:dyDescent="0.2">
      <c r="A118" s="45" t="s">
        <v>31</v>
      </c>
      <c r="B118" s="45">
        <f t="shared" ref="B118:M118" si="15">SUM(B113:B117)</f>
        <v>2</v>
      </c>
      <c r="C118" s="45">
        <f t="shared" si="15"/>
        <v>0</v>
      </c>
      <c r="D118" s="45">
        <f t="shared" si="15"/>
        <v>0</v>
      </c>
      <c r="E118" s="45">
        <f t="shared" si="15"/>
        <v>0</v>
      </c>
      <c r="F118" s="45">
        <f t="shared" si="15"/>
        <v>2.33</v>
      </c>
      <c r="G118" s="45">
        <f t="shared" si="15"/>
        <v>4</v>
      </c>
      <c r="H118" s="45">
        <f t="shared" si="15"/>
        <v>4</v>
      </c>
      <c r="I118" s="45">
        <f t="shared" si="15"/>
        <v>1</v>
      </c>
      <c r="J118" s="45">
        <f t="shared" si="15"/>
        <v>2</v>
      </c>
      <c r="K118" s="45">
        <f t="shared" si="15"/>
        <v>1</v>
      </c>
      <c r="L118" s="45">
        <f t="shared" si="15"/>
        <v>1</v>
      </c>
      <c r="M118" s="45">
        <f t="shared" si="15"/>
        <v>4</v>
      </c>
      <c r="N118" s="40">
        <f>(M118*7)/F118</f>
        <v>12.017167381974248</v>
      </c>
      <c r="O118" s="40">
        <f>SUM(H118+J118+K118)/F118</f>
        <v>3.0042918454935621</v>
      </c>
    </row>
  </sheetData>
  <mergeCells count="11">
    <mergeCell ref="A103:X103"/>
    <mergeCell ref="A1:X1"/>
    <mergeCell ref="A9:X9"/>
    <mergeCell ref="A16:X16"/>
    <mergeCell ref="A23:X23"/>
    <mergeCell ref="A30:X30"/>
    <mergeCell ref="A65:X65"/>
    <mergeCell ref="A72:X72"/>
    <mergeCell ref="A52:X52"/>
    <mergeCell ref="A58:X58"/>
    <mergeCell ref="A37:X3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Y349"/>
  <sheetViews>
    <sheetView tabSelected="1" workbookViewId="0">
      <selection activeCell="A3" sqref="A3"/>
    </sheetView>
  </sheetViews>
  <sheetFormatPr baseColWidth="10" defaultColWidth="8.125" defaultRowHeight="13" customHeight="1" x14ac:dyDescent="0.2"/>
  <cols>
    <col min="1" max="1" width="12.875" style="5" customWidth="1"/>
    <col min="2" max="2" width="4.875" style="5" customWidth="1"/>
    <col min="3" max="3" width="3.625" style="5" customWidth="1"/>
    <col min="4" max="4" width="3.875" style="5" customWidth="1"/>
    <col min="5" max="5" width="3" style="5" customWidth="1"/>
    <col min="6" max="6" width="5.75" style="166" bestFit="1" customWidth="1"/>
    <col min="7" max="10" width="3.875" style="5" bestFit="1" customWidth="1"/>
    <col min="11" max="12" width="3.125" style="5" bestFit="1" customWidth="1"/>
    <col min="13" max="13" width="3.875" style="5" bestFit="1" customWidth="1"/>
    <col min="14" max="14" width="4.125" style="5" bestFit="1" customWidth="1"/>
    <col min="15" max="16" width="4" style="5" customWidth="1"/>
    <col min="17" max="17" width="4.25" style="6" customWidth="1"/>
    <col min="18" max="18" width="5.625" style="6" bestFit="1" customWidth="1"/>
    <col min="19" max="20" width="2.875" style="5" customWidth="1"/>
    <col min="21" max="22" width="3.625" style="5" customWidth="1"/>
    <col min="23" max="23" width="4.625" style="5" customWidth="1"/>
    <col min="24" max="256" width="8.125" customWidth="1"/>
  </cols>
  <sheetData>
    <row r="1" spans="1:23" ht="26" customHeight="1" x14ac:dyDescent="0.25">
      <c r="A1" s="218" t="s">
        <v>141</v>
      </c>
      <c r="B1" s="219"/>
      <c r="C1" s="219"/>
      <c r="D1" s="219"/>
      <c r="E1" s="219"/>
      <c r="F1" s="219"/>
      <c r="G1" s="219"/>
      <c r="H1" s="219"/>
      <c r="I1" s="219"/>
      <c r="J1" s="219"/>
      <c r="K1" s="219"/>
      <c r="L1" s="219"/>
      <c r="M1" s="219"/>
      <c r="N1" s="219"/>
      <c r="O1" s="219"/>
      <c r="P1" s="219"/>
      <c r="Q1" s="219"/>
      <c r="R1" s="219"/>
      <c r="S1" s="219"/>
      <c r="T1" s="219"/>
      <c r="U1" s="219"/>
      <c r="V1" s="219"/>
      <c r="W1" s="219"/>
    </row>
    <row r="2" spans="1:23" ht="19" customHeight="1" x14ac:dyDescent="0.2">
      <c r="A2" s="9" t="s">
        <v>432</v>
      </c>
      <c r="B2" s="53"/>
      <c r="C2" s="53"/>
      <c r="D2" s="53"/>
      <c r="E2" s="53"/>
      <c r="F2" s="33"/>
      <c r="G2" s="53"/>
      <c r="H2" s="53"/>
      <c r="I2" s="53"/>
      <c r="J2" s="53"/>
      <c r="K2" s="53"/>
      <c r="L2" s="53"/>
      <c r="M2" s="53"/>
      <c r="N2" s="53"/>
      <c r="O2" s="53"/>
      <c r="P2" s="53"/>
      <c r="Q2" s="103"/>
      <c r="R2" s="103"/>
      <c r="S2" s="53"/>
      <c r="T2" s="53"/>
      <c r="U2" s="53"/>
      <c r="V2" s="53"/>
      <c r="W2" s="53"/>
    </row>
    <row r="3" spans="1:23" ht="21" customHeight="1" x14ac:dyDescent="0.2">
      <c r="A3" s="80" t="s">
        <v>142</v>
      </c>
      <c r="B3" s="81"/>
      <c r="C3" s="81"/>
      <c r="D3" s="81"/>
      <c r="E3" s="81"/>
      <c r="F3" s="81"/>
      <c r="G3" s="81"/>
      <c r="H3" s="81"/>
      <c r="I3" s="81"/>
      <c r="J3" s="81"/>
      <c r="K3" s="81"/>
      <c r="L3" s="81"/>
      <c r="M3" s="81"/>
      <c r="N3" s="81"/>
      <c r="O3" s="81"/>
      <c r="P3" s="81"/>
      <c r="Q3" s="81"/>
      <c r="R3" s="103"/>
      <c r="S3" s="53"/>
      <c r="T3" s="53"/>
      <c r="U3" s="53"/>
      <c r="V3" s="53"/>
      <c r="W3" s="53"/>
    </row>
    <row r="4" spans="1:23" ht="28.25" customHeight="1" x14ac:dyDescent="0.2">
      <c r="A4" s="186" t="s">
        <v>143</v>
      </c>
      <c r="B4" s="151" t="s">
        <v>8</v>
      </c>
      <c r="C4" s="151" t="s">
        <v>9</v>
      </c>
      <c r="D4" s="151" t="s">
        <v>10</v>
      </c>
      <c r="E4" s="151" t="s">
        <v>11</v>
      </c>
      <c r="F4" s="161" t="s">
        <v>12</v>
      </c>
      <c r="G4" s="151" t="s">
        <v>13</v>
      </c>
      <c r="H4" s="151" t="s">
        <v>14</v>
      </c>
      <c r="I4" s="151" t="s">
        <v>15</v>
      </c>
      <c r="J4" s="151" t="s">
        <v>16</v>
      </c>
      <c r="K4" s="151" t="s">
        <v>17</v>
      </c>
      <c r="L4" s="151" t="s">
        <v>18</v>
      </c>
      <c r="M4" s="151" t="s">
        <v>19</v>
      </c>
      <c r="N4" s="151" t="s">
        <v>60</v>
      </c>
      <c r="O4" s="151" t="s">
        <v>21</v>
      </c>
      <c r="P4" s="152" t="s">
        <v>22</v>
      </c>
      <c r="Q4" s="151" t="s">
        <v>144</v>
      </c>
      <c r="R4" s="151" t="s">
        <v>24</v>
      </c>
      <c r="S4" s="150" t="s">
        <v>25</v>
      </c>
      <c r="T4" s="150" t="s">
        <v>26</v>
      </c>
      <c r="U4" s="151" t="s">
        <v>27</v>
      </c>
      <c r="V4" s="150" t="s">
        <v>28</v>
      </c>
      <c r="W4" s="153" t="s">
        <v>29</v>
      </c>
    </row>
    <row r="5" spans="1:23" s="187" customFormat="1" ht="16" x14ac:dyDescent="0.2">
      <c r="A5" s="181" t="s">
        <v>391</v>
      </c>
      <c r="B5" s="157">
        <f>'2021'!B414</f>
        <v>2</v>
      </c>
      <c r="C5" s="157">
        <f>'2021'!C414</f>
        <v>0</v>
      </c>
      <c r="D5" s="157">
        <f>'2021'!D414</f>
        <v>0</v>
      </c>
      <c r="E5" s="157">
        <f>'2021'!E414</f>
        <v>0</v>
      </c>
      <c r="F5" s="157">
        <f>'2021'!F414</f>
        <v>0</v>
      </c>
      <c r="G5" s="157">
        <f>'2021'!G414</f>
        <v>0</v>
      </c>
      <c r="H5" s="157">
        <f>'2021'!H414</f>
        <v>0</v>
      </c>
      <c r="I5" s="157">
        <f>'2021'!I414</f>
        <v>2</v>
      </c>
      <c r="J5" s="157">
        <f>'2021'!J414</f>
        <v>0</v>
      </c>
      <c r="K5" s="157">
        <f>'2021'!K414</f>
        <v>0</v>
      </c>
      <c r="L5" s="157">
        <f>'2021'!L414</f>
        <v>0</v>
      </c>
      <c r="M5" s="157">
        <f>'2021'!M414</f>
        <v>0</v>
      </c>
      <c r="N5" s="157">
        <f>'2021'!N414</f>
        <v>0</v>
      </c>
      <c r="O5" s="158">
        <f>'2021'!O414</f>
        <v>0</v>
      </c>
      <c r="P5" s="158">
        <f>'2021'!P414</f>
        <v>0</v>
      </c>
      <c r="Q5" s="158">
        <f>'2021'!Q414</f>
        <v>0</v>
      </c>
      <c r="R5" s="157">
        <f>'2021'!R414</f>
        <v>0</v>
      </c>
      <c r="S5" s="157">
        <f>'2021'!S414</f>
        <v>0</v>
      </c>
      <c r="T5" s="157">
        <f>'2021'!T414</f>
        <v>1</v>
      </c>
      <c r="U5" s="157">
        <f>'2021'!U414</f>
        <v>1</v>
      </c>
      <c r="V5" s="157">
        <f>'2021'!V414</f>
        <v>2</v>
      </c>
      <c r="W5" s="157">
        <f>'2021'!W414</f>
        <v>0.75</v>
      </c>
    </row>
    <row r="6" spans="1:23" ht="17" customHeight="1" x14ac:dyDescent="0.2">
      <c r="A6" s="179" t="s">
        <v>146</v>
      </c>
      <c r="B6" s="108">
        <f>'Sizemore 2015'!B138</f>
        <v>200</v>
      </c>
      <c r="C6" s="108">
        <f>'Sizemore 2015'!C138</f>
        <v>40</v>
      </c>
      <c r="D6" s="108">
        <f>'Sizemore 2015'!D138</f>
        <v>61</v>
      </c>
      <c r="E6" s="108">
        <f>'Sizemore 2015'!E138</f>
        <v>11</v>
      </c>
      <c r="F6" s="108">
        <f>'Sizemore 2015'!F138</f>
        <v>1</v>
      </c>
      <c r="G6" s="108">
        <f>'Sizemore 2015'!G138</f>
        <v>1</v>
      </c>
      <c r="H6" s="108">
        <f>'Sizemore 2015'!H138</f>
        <v>32</v>
      </c>
      <c r="I6" s="108">
        <f>'Sizemore 2015'!I138</f>
        <v>34</v>
      </c>
      <c r="J6" s="108">
        <f>'Sizemore 2015'!J138</f>
        <v>27</v>
      </c>
      <c r="K6" s="108">
        <f>'Sizemore 2015'!K138</f>
        <v>10</v>
      </c>
      <c r="L6" s="108">
        <f>'Sizemore 2015'!L138</f>
        <v>0</v>
      </c>
      <c r="M6" s="108">
        <f>'Sizemore 2015'!M138</f>
        <v>2</v>
      </c>
      <c r="N6" s="108">
        <f>'Sizemore 2015'!N138</f>
        <v>8</v>
      </c>
      <c r="O6" s="102">
        <f>'Sizemore 2015'!O138</f>
        <v>0.44351464435146443</v>
      </c>
      <c r="P6" s="102">
        <f>'Sizemore 2015'!P138</f>
        <v>0.38500000000000001</v>
      </c>
      <c r="Q6" s="102">
        <f>'Sizemore 2015'!Q138</f>
        <v>0.30499999999999999</v>
      </c>
      <c r="R6" s="108">
        <f>'Sizemore 2015'!R138</f>
        <v>23</v>
      </c>
      <c r="S6" s="108">
        <f>'Sizemore 2015'!S138</f>
        <v>6</v>
      </c>
      <c r="T6" s="108">
        <f>'Sizemore 2015'!T138</f>
        <v>19</v>
      </c>
      <c r="U6" s="108">
        <f>'Sizemore 2015'!U138</f>
        <v>122</v>
      </c>
      <c r="V6" s="108">
        <f>'Sizemore 2015'!V138</f>
        <v>62</v>
      </c>
      <c r="W6" s="102">
        <f>'Sizemore 2015'!W138</f>
        <v>0.90640394088669951</v>
      </c>
    </row>
    <row r="7" spans="1:23" ht="17" customHeight="1" x14ac:dyDescent="0.2">
      <c r="A7" s="32" t="s">
        <v>145</v>
      </c>
      <c r="B7" s="22">
        <f>Hatcher2010!B28</f>
        <v>40</v>
      </c>
      <c r="C7" s="22">
        <f>Hatcher2010!C28</f>
        <v>16</v>
      </c>
      <c r="D7" s="22">
        <f>Hatcher2010!D28</f>
        <v>5</v>
      </c>
      <c r="E7" s="22">
        <f>Hatcher2010!E28</f>
        <v>1</v>
      </c>
      <c r="F7" s="23">
        <f>Hatcher2010!F28</f>
        <v>0</v>
      </c>
      <c r="G7" s="22">
        <f>Hatcher2010!G28</f>
        <v>0</v>
      </c>
      <c r="H7" s="22">
        <f>Hatcher2010!H28</f>
        <v>5</v>
      </c>
      <c r="I7" s="22">
        <f>Hatcher2010!I28</f>
        <v>13</v>
      </c>
      <c r="J7" s="22">
        <f>Hatcher2010!J28</f>
        <v>12</v>
      </c>
      <c r="K7" s="22">
        <f>Hatcher2010!K28</f>
        <v>3</v>
      </c>
      <c r="L7" s="22">
        <f>Hatcher2010!L28</f>
        <v>3</v>
      </c>
      <c r="M7" s="22">
        <f>Hatcher2010!M28</f>
        <v>0</v>
      </c>
      <c r="N7" s="22">
        <f>Hatcher2010!N28</f>
        <v>2</v>
      </c>
      <c r="O7" s="24">
        <f>Hatcher2010!O28</f>
        <v>0.4</v>
      </c>
      <c r="P7" s="24">
        <f>Hatcher2010!P28</f>
        <v>0.15</v>
      </c>
      <c r="Q7" s="24">
        <f>Hatcher2010!Q28</f>
        <v>0.125</v>
      </c>
      <c r="R7" s="22">
        <f>Hatcher2010!R28</f>
        <v>3</v>
      </c>
      <c r="S7" s="22">
        <f>Hatcher2010!S28</f>
        <v>0</v>
      </c>
      <c r="T7" s="22">
        <f>Hatcher2010!T28</f>
        <v>2</v>
      </c>
      <c r="U7" s="22">
        <f>Hatcher2010!U28</f>
        <v>12</v>
      </c>
      <c r="V7" s="22">
        <f>Hatcher2010!V28</f>
        <v>4</v>
      </c>
      <c r="W7" s="24">
        <f>Hatcher2010!W28</f>
        <v>0.88888888888888884</v>
      </c>
    </row>
    <row r="8" spans="1:23" ht="17" customHeight="1" x14ac:dyDescent="0.2">
      <c r="A8" s="32" t="s">
        <v>357</v>
      </c>
      <c r="B8" s="23">
        <f>'2021'!B188</f>
        <v>0</v>
      </c>
      <c r="C8" s="23">
        <f>'2021'!C188</f>
        <v>1</v>
      </c>
      <c r="D8" s="23">
        <f>'2021'!D188</f>
        <v>0</v>
      </c>
      <c r="E8" s="23">
        <f>'2021'!E188</f>
        <v>0</v>
      </c>
      <c r="F8" s="23">
        <f>'2021'!F188</f>
        <v>0</v>
      </c>
      <c r="G8" s="23">
        <f>'2021'!G188</f>
        <v>0</v>
      </c>
      <c r="H8" s="23">
        <f>'2021'!H188</f>
        <v>0</v>
      </c>
      <c r="I8" s="23">
        <f>'2021'!I188</f>
        <v>0</v>
      </c>
      <c r="J8" s="23">
        <f>'2021'!J188</f>
        <v>0</v>
      </c>
      <c r="K8" s="23">
        <f>'2021'!K188</f>
        <v>0</v>
      </c>
      <c r="L8" s="23">
        <f>'2021'!L188</f>
        <v>0</v>
      </c>
      <c r="M8" s="23">
        <f>'2021'!M188</f>
        <v>0</v>
      </c>
      <c r="N8" s="23">
        <f>'2021'!N188</f>
        <v>0</v>
      </c>
      <c r="O8" s="23" t="e">
        <f>'2021'!O188</f>
        <v>#DIV/0!</v>
      </c>
      <c r="P8" s="23" t="e">
        <f>'2021'!P188</f>
        <v>#DIV/0!</v>
      </c>
      <c r="Q8" s="23" t="e">
        <f>'2021'!Q188</f>
        <v>#DIV/0!</v>
      </c>
      <c r="R8" s="23">
        <f>'2021'!R188</f>
        <v>0</v>
      </c>
      <c r="S8" s="23">
        <f>'2021'!S188</f>
        <v>0</v>
      </c>
      <c r="T8" s="23">
        <f>'2021'!T188</f>
        <v>4</v>
      </c>
      <c r="U8" s="23">
        <f>'2021'!U188</f>
        <v>6</v>
      </c>
      <c r="V8" s="23">
        <f>'2021'!V188</f>
        <v>1</v>
      </c>
      <c r="W8" s="24">
        <f>'2021'!W188</f>
        <v>0.63636363636363635</v>
      </c>
    </row>
    <row r="9" spans="1:23" ht="17" customHeight="1" x14ac:dyDescent="0.2">
      <c r="A9" s="32" t="s">
        <v>381</v>
      </c>
      <c r="B9" s="22">
        <f>'2021'!B343</f>
        <v>34</v>
      </c>
      <c r="C9" s="22">
        <f>'2021'!C343</f>
        <v>12</v>
      </c>
      <c r="D9" s="22">
        <f>'2021'!D343</f>
        <v>8</v>
      </c>
      <c r="E9" s="22">
        <f>'2021'!E343</f>
        <v>1</v>
      </c>
      <c r="F9" s="22">
        <f>'2021'!F343</f>
        <v>1</v>
      </c>
      <c r="G9" s="22">
        <f>'2021'!G343</f>
        <v>0</v>
      </c>
      <c r="H9" s="22">
        <f>'2021'!H343</f>
        <v>4</v>
      </c>
      <c r="I9" s="22">
        <f>'2021'!I343</f>
        <v>10</v>
      </c>
      <c r="J9" s="22">
        <f>'2021'!J343</f>
        <v>8</v>
      </c>
      <c r="K9" s="22">
        <f>'2021'!K343</f>
        <v>0</v>
      </c>
      <c r="L9" s="22">
        <f>'2021'!L343</f>
        <v>1</v>
      </c>
      <c r="M9" s="22">
        <f>'2021'!M343</f>
        <v>0</v>
      </c>
      <c r="N9" s="22">
        <f>'2021'!N343</f>
        <v>3</v>
      </c>
      <c r="O9" s="22">
        <f>'2021'!O343</f>
        <v>0.45238095238095238</v>
      </c>
      <c r="P9" s="22">
        <f>'2021'!P343</f>
        <v>0.3235294117647059</v>
      </c>
      <c r="Q9" s="22">
        <f>'2021'!Q343</f>
        <v>0.23529411764705882</v>
      </c>
      <c r="R9" s="22">
        <f>'2021'!R343</f>
        <v>7</v>
      </c>
      <c r="S9" s="22">
        <f>'2021'!S343</f>
        <v>2</v>
      </c>
      <c r="T9" s="22">
        <f>'2021'!T343</f>
        <v>1</v>
      </c>
      <c r="U9" s="22">
        <f>'2021'!U343</f>
        <v>1</v>
      </c>
      <c r="V9" s="22">
        <f>'2021'!V343</f>
        <v>12</v>
      </c>
      <c r="W9" s="22">
        <f>'2021'!W343</f>
        <v>0.9285714285714286</v>
      </c>
    </row>
    <row r="10" spans="1:23" ht="17" customHeight="1" x14ac:dyDescent="0.2">
      <c r="A10" s="32" t="s">
        <v>148</v>
      </c>
      <c r="B10" s="23">
        <f>'Miller-2017'!B219</f>
        <v>157</v>
      </c>
      <c r="C10" s="23">
        <f>'Miller-2017'!C219</f>
        <v>49</v>
      </c>
      <c r="D10" s="23">
        <f>'Miller-2017'!D219</f>
        <v>53</v>
      </c>
      <c r="E10" s="23">
        <f>'Miller-2017'!E219</f>
        <v>8</v>
      </c>
      <c r="F10" s="23">
        <f>'Miller-2017'!F219</f>
        <v>5</v>
      </c>
      <c r="G10" s="23">
        <f>'Miller-2017'!G219</f>
        <v>3</v>
      </c>
      <c r="H10" s="23">
        <f>'Miller-2017'!H219</f>
        <v>21</v>
      </c>
      <c r="I10" s="23">
        <f>'Miller-2017'!I219</f>
        <v>32</v>
      </c>
      <c r="J10" s="23">
        <f>'Miller-2017'!J219</f>
        <v>19</v>
      </c>
      <c r="K10" s="23">
        <f>'Miller-2017'!K219</f>
        <v>6</v>
      </c>
      <c r="L10" s="23">
        <f>'Miller-2017'!L219</f>
        <v>0</v>
      </c>
      <c r="M10" s="23">
        <f>'Miller-2017'!M219</f>
        <v>0</v>
      </c>
      <c r="N10" s="23">
        <f>'Miller-2017'!N219</f>
        <v>7</v>
      </c>
      <c r="O10" s="24">
        <f>'Miller-2017'!O219</f>
        <v>0.46703296703296704</v>
      </c>
      <c r="P10" s="24">
        <f>'Miller-2017'!P219</f>
        <v>0.50955414012738853</v>
      </c>
      <c r="Q10" s="24">
        <f>'Miller-2017'!Q219</f>
        <v>0.33757961783439489</v>
      </c>
      <c r="R10" s="23">
        <f>'Miller-2017'!R219</f>
        <v>23</v>
      </c>
      <c r="S10" s="23">
        <f>'Miller-2017'!S219</f>
        <v>6</v>
      </c>
      <c r="T10" s="23">
        <f>'Miller-2017'!T219</f>
        <v>5</v>
      </c>
      <c r="U10" s="23">
        <f>'Miller-2017'!U219</f>
        <v>38</v>
      </c>
      <c r="V10" s="23">
        <f>'Miller-2017'!V219</f>
        <v>61</v>
      </c>
      <c r="W10" s="24">
        <f>'Miller-2017'!W219</f>
        <v>0.95192307692307687</v>
      </c>
    </row>
    <row r="11" spans="1:23" ht="17" customHeight="1" x14ac:dyDescent="0.2">
      <c r="A11" s="32" t="s">
        <v>147</v>
      </c>
      <c r="B11" s="23">
        <f>'Miller-2017'!B209</f>
        <v>94</v>
      </c>
      <c r="C11" s="23">
        <f>'Miller-2017'!C209</f>
        <v>23</v>
      </c>
      <c r="D11" s="23">
        <f>'Miller-2017'!D209</f>
        <v>20</v>
      </c>
      <c r="E11" s="23">
        <f>'Miller-2017'!E209</f>
        <v>5</v>
      </c>
      <c r="F11" s="23">
        <f>'Miller-2017'!F209</f>
        <v>1</v>
      </c>
      <c r="G11" s="23">
        <f>'Miller-2017'!G209</f>
        <v>0</v>
      </c>
      <c r="H11" s="23">
        <f>'Miller-2017'!H209</f>
        <v>3</v>
      </c>
      <c r="I11" s="23">
        <f>'Miller-2017'!I209</f>
        <v>32</v>
      </c>
      <c r="J11" s="23">
        <f>'Miller-2017'!J209</f>
        <v>11</v>
      </c>
      <c r="K11" s="23">
        <f>'Miller-2017'!K209</f>
        <v>4</v>
      </c>
      <c r="L11" s="23">
        <f>'Miller-2017'!L209</f>
        <v>0</v>
      </c>
      <c r="M11" s="23">
        <f>'Miller-2017'!M209</f>
        <v>0</v>
      </c>
      <c r="N11" s="23">
        <f>'Miller-2017'!N209</f>
        <v>0</v>
      </c>
      <c r="O11" s="24">
        <f>'Miller-2017'!O209</f>
        <v>0.32110091743119268</v>
      </c>
      <c r="P11" s="24">
        <f>'Miller-2017'!P209</f>
        <v>0.28723404255319152</v>
      </c>
      <c r="Q11" s="24">
        <f>'Miller-2017'!Q209</f>
        <v>0.21276595744680851</v>
      </c>
      <c r="R11" s="23">
        <f>'Miller-2017'!R209</f>
        <v>6</v>
      </c>
      <c r="S11" s="23">
        <f>'Miller-2017'!S209</f>
        <v>0</v>
      </c>
      <c r="T11" s="23">
        <f>'Miller-2017'!T209</f>
        <v>3</v>
      </c>
      <c r="U11" s="23">
        <f>'Miller-2017'!U209</f>
        <v>2</v>
      </c>
      <c r="V11" s="23">
        <f>'Miller-2017'!V209</f>
        <v>89</v>
      </c>
      <c r="W11" s="24">
        <f>'Miller-2017'!W209</f>
        <v>0.96808510638297873</v>
      </c>
    </row>
    <row r="12" spans="1:23" ht="17" customHeight="1" x14ac:dyDescent="0.2">
      <c r="A12" s="32" t="s">
        <v>149</v>
      </c>
      <c r="B12" s="23">
        <f>'Miller-2017'!B112</f>
        <v>1</v>
      </c>
      <c r="C12" s="23">
        <f>'Miller-2017'!C112</f>
        <v>0</v>
      </c>
      <c r="D12" s="23">
        <f>'Miller-2017'!D112</f>
        <v>0</v>
      </c>
      <c r="E12" s="23">
        <f>'Miller-2017'!E112</f>
        <v>0</v>
      </c>
      <c r="F12" s="23">
        <f>'Miller-2017'!F112</f>
        <v>0</v>
      </c>
      <c r="G12" s="23">
        <f>'Miller-2017'!G112</f>
        <v>0</v>
      </c>
      <c r="H12" s="23">
        <f>'Miller-2017'!H112</f>
        <v>0</v>
      </c>
      <c r="I12" s="23">
        <f>'Miller-2017'!I112</f>
        <v>0</v>
      </c>
      <c r="J12" s="23">
        <f>'Miller-2017'!J112</f>
        <v>0</v>
      </c>
      <c r="K12" s="23">
        <f>'Miller-2017'!K112</f>
        <v>0</v>
      </c>
      <c r="L12" s="23">
        <f>'Miller-2017'!L112</f>
        <v>0</v>
      </c>
      <c r="M12" s="23">
        <f>'Miller-2017'!M112</f>
        <v>0</v>
      </c>
      <c r="N12" s="23">
        <f>'Miller-2017'!N112</f>
        <v>0</v>
      </c>
      <c r="O12" s="24">
        <v>0</v>
      </c>
      <c r="P12" s="24">
        <v>0</v>
      </c>
      <c r="Q12" s="24">
        <v>0</v>
      </c>
      <c r="R12" s="23">
        <f>'Miller-2017'!R112</f>
        <v>0</v>
      </c>
      <c r="S12" s="23">
        <f>'Miller-2017'!S112</f>
        <v>0</v>
      </c>
      <c r="T12" s="23">
        <f>'Miller-2017'!T112</f>
        <v>0</v>
      </c>
      <c r="U12" s="23">
        <f>'Miller-2017'!U112</f>
        <v>3</v>
      </c>
      <c r="V12" s="23">
        <f>'Miller-2017'!V112</f>
        <v>0</v>
      </c>
      <c r="W12" s="82">
        <f>'Miller-2017'!W112</f>
        <v>1</v>
      </c>
    </row>
    <row r="13" spans="1:23" ht="17" customHeight="1" x14ac:dyDescent="0.2">
      <c r="A13" s="32" t="s">
        <v>300</v>
      </c>
      <c r="B13" s="23">
        <f>'2018-2020'!B208</f>
        <v>178</v>
      </c>
      <c r="C13" s="23">
        <f>'2018-2020'!C208</f>
        <v>43</v>
      </c>
      <c r="D13" s="23">
        <f>'2018-2020'!D208</f>
        <v>62</v>
      </c>
      <c r="E13" s="23">
        <f>'2018-2020'!E208</f>
        <v>8</v>
      </c>
      <c r="F13" s="23">
        <f>'2018-2020'!F208</f>
        <v>2</v>
      </c>
      <c r="G13" s="23">
        <f>'2018-2020'!G208</f>
        <v>0</v>
      </c>
      <c r="H13" s="23">
        <f>'2018-2020'!H208</f>
        <v>24</v>
      </c>
      <c r="I13" s="23">
        <f>'2018-2020'!I208</f>
        <v>20</v>
      </c>
      <c r="J13" s="23">
        <f>'2018-2020'!J208</f>
        <v>42</v>
      </c>
      <c r="K13" s="23">
        <f>'2018-2020'!K208</f>
        <v>7</v>
      </c>
      <c r="L13" s="23">
        <f>'2018-2020'!L208</f>
        <v>0</v>
      </c>
      <c r="M13" s="23">
        <f>'2018-2020'!M208</f>
        <v>2</v>
      </c>
      <c r="N13" s="23">
        <f>'2018-2020'!N208</f>
        <v>9</v>
      </c>
      <c r="O13" s="24">
        <f>'2018-2020'!O208</f>
        <v>0.5240174672489083</v>
      </c>
      <c r="P13" s="24">
        <f>'2018-2020'!P208</f>
        <v>0.4157303370786517</v>
      </c>
      <c r="Q13" s="24">
        <f>'2018-2020'!Q208</f>
        <v>0.34831460674157305</v>
      </c>
      <c r="R13" s="23">
        <f>'2018-2020'!R208</f>
        <v>20</v>
      </c>
      <c r="S13" s="23">
        <f>'2018-2020'!S208</f>
        <v>8</v>
      </c>
      <c r="T13" s="23">
        <f>'2018-2020'!T208</f>
        <v>24</v>
      </c>
      <c r="U13" s="23">
        <f>'2018-2020'!U208</f>
        <v>85</v>
      </c>
      <c r="V13" s="23">
        <f>'2018-2020'!V208</f>
        <v>80</v>
      </c>
      <c r="W13" s="24">
        <f>'2018-2020'!W208</f>
        <v>0.87301587301587302</v>
      </c>
    </row>
    <row r="14" spans="1:23" ht="17" customHeight="1" x14ac:dyDescent="0.2">
      <c r="A14" s="32" t="s">
        <v>129</v>
      </c>
      <c r="B14" s="23">
        <f>Polling2011!B39</f>
        <v>10</v>
      </c>
      <c r="C14" s="23">
        <f>Polling2011!C39</f>
        <v>0</v>
      </c>
      <c r="D14" s="23">
        <f>Polling2011!D39</f>
        <v>1</v>
      </c>
      <c r="E14" s="23">
        <f>Polling2011!E39</f>
        <v>1</v>
      </c>
      <c r="F14" s="23">
        <f>Polling2011!F39</f>
        <v>0</v>
      </c>
      <c r="G14" s="23">
        <f>Polling2011!G39</f>
        <v>0</v>
      </c>
      <c r="H14" s="23">
        <f>Polling2011!H39</f>
        <v>1</v>
      </c>
      <c r="I14" s="23">
        <f>Polling2011!I39</f>
        <v>8</v>
      </c>
      <c r="J14" s="23">
        <f>Polling2011!J39</f>
        <v>2</v>
      </c>
      <c r="K14" s="23">
        <f>Polling2011!K39</f>
        <v>0</v>
      </c>
      <c r="L14" s="23">
        <f>Polling2011!L39</f>
        <v>0</v>
      </c>
      <c r="M14" s="23">
        <f>Polling2011!M39</f>
        <v>0</v>
      </c>
      <c r="N14" s="23">
        <f>Polling2011!N39</f>
        <v>0</v>
      </c>
      <c r="O14" s="24">
        <v>0.25</v>
      </c>
      <c r="P14" s="24">
        <v>0.2</v>
      </c>
      <c r="Q14" s="24">
        <v>0.1</v>
      </c>
      <c r="R14" s="23">
        <f>Polling2011!R39</f>
        <v>0</v>
      </c>
      <c r="S14" s="23">
        <f>Polling2011!S39</f>
        <v>1</v>
      </c>
      <c r="T14" s="23">
        <f>Polling2011!T39</f>
        <v>1</v>
      </c>
      <c r="U14" s="23">
        <f>Polling2011!U39</f>
        <v>1</v>
      </c>
      <c r="V14" s="23">
        <f>Polling2011!V39</f>
        <v>6</v>
      </c>
      <c r="W14" s="24">
        <f>Polling2011!W39</f>
        <v>0.875</v>
      </c>
    </row>
    <row r="15" spans="1:23" ht="17" customHeight="1" x14ac:dyDescent="0.2">
      <c r="A15" s="32" t="s">
        <v>361</v>
      </c>
      <c r="B15" s="23">
        <f>'2021'!B220</f>
        <v>169</v>
      </c>
      <c r="C15" s="23">
        <f>'2021'!C220</f>
        <v>43</v>
      </c>
      <c r="D15" s="23">
        <f>'2021'!D220</f>
        <v>52</v>
      </c>
      <c r="E15" s="23">
        <f>'2021'!E220</f>
        <v>5</v>
      </c>
      <c r="F15" s="23">
        <f>'2021'!F220</f>
        <v>0</v>
      </c>
      <c r="G15" s="23">
        <f>'2021'!G220</f>
        <v>1</v>
      </c>
      <c r="H15" s="23">
        <f>'2021'!H220</f>
        <v>14</v>
      </c>
      <c r="I15" s="23">
        <f>'2021'!I220</f>
        <v>31</v>
      </c>
      <c r="J15" s="23">
        <f>'2021'!J220</f>
        <v>16</v>
      </c>
      <c r="K15" s="23">
        <f>'2021'!K220</f>
        <v>10</v>
      </c>
      <c r="L15" s="23">
        <f>'2021'!L220</f>
        <v>2</v>
      </c>
      <c r="M15" s="23">
        <f>'2021'!M220</f>
        <v>1</v>
      </c>
      <c r="N15" s="23">
        <f>'2021'!N220</f>
        <v>5</v>
      </c>
      <c r="O15" s="24">
        <f>'2021'!O220</f>
        <v>0.42346938775510207</v>
      </c>
      <c r="P15" s="24">
        <f>'2021'!P220</f>
        <v>0.35502958579881655</v>
      </c>
      <c r="Q15" s="24">
        <f>'2021'!Q220</f>
        <v>0.30769230769230771</v>
      </c>
      <c r="R15" s="23">
        <f>'2021'!R220</f>
        <v>30</v>
      </c>
      <c r="S15" s="23">
        <f>'2021'!S220</f>
        <v>8</v>
      </c>
      <c r="T15" s="23">
        <f>'2021'!T220</f>
        <v>17</v>
      </c>
      <c r="U15" s="23">
        <f>'2021'!U220</f>
        <v>93</v>
      </c>
      <c r="V15" s="23">
        <f>'2021'!V220</f>
        <v>66</v>
      </c>
      <c r="W15" s="24">
        <f>'2021'!W220</f>
        <v>0.90340909090909094</v>
      </c>
    </row>
    <row r="16" spans="1:23" ht="17" customHeight="1" x14ac:dyDescent="0.2">
      <c r="A16" s="32" t="s">
        <v>150</v>
      </c>
      <c r="B16" s="23">
        <f>Hatcher2010!B45</f>
        <v>60</v>
      </c>
      <c r="C16" s="23">
        <f>Hatcher2010!C45</f>
        <v>11</v>
      </c>
      <c r="D16" s="23">
        <f>Hatcher2010!D45</f>
        <v>12</v>
      </c>
      <c r="E16" s="23">
        <f>Hatcher2010!E45</f>
        <v>6</v>
      </c>
      <c r="F16" s="23">
        <f>Hatcher2010!F45</f>
        <v>0</v>
      </c>
      <c r="G16" s="23">
        <f>Hatcher2010!G45</f>
        <v>4</v>
      </c>
      <c r="H16" s="23">
        <f>Hatcher2010!H45</f>
        <v>15</v>
      </c>
      <c r="I16" s="23">
        <f>Hatcher2010!I45</f>
        <v>30</v>
      </c>
      <c r="J16" s="23">
        <f>Hatcher2010!J45</f>
        <v>11</v>
      </c>
      <c r="K16" s="23">
        <f>Hatcher2010!K45</f>
        <v>8</v>
      </c>
      <c r="L16" s="23">
        <f>Hatcher2010!L45</f>
        <v>0</v>
      </c>
      <c r="M16" s="23">
        <f>Hatcher2010!M45</f>
        <v>0</v>
      </c>
      <c r="N16" s="23">
        <f>Hatcher2010!N45</f>
        <v>1</v>
      </c>
      <c r="O16" s="24">
        <v>0.40500000000000003</v>
      </c>
      <c r="P16" s="24">
        <v>0.45</v>
      </c>
      <c r="Q16" s="24">
        <v>0.25</v>
      </c>
      <c r="R16" s="23">
        <f>Hatcher2010!R45</f>
        <v>0</v>
      </c>
      <c r="S16" s="23">
        <f>Hatcher2010!S45</f>
        <v>0</v>
      </c>
      <c r="T16" s="23">
        <f>Hatcher2010!T45</f>
        <v>0</v>
      </c>
      <c r="U16" s="23">
        <f>Hatcher2010!U45</f>
        <v>0</v>
      </c>
      <c r="V16" s="23">
        <f>Hatcher2010!V45</f>
        <v>0</v>
      </c>
      <c r="W16" s="22" t="s">
        <v>151</v>
      </c>
    </row>
    <row r="17" spans="1:23" ht="17" customHeight="1" x14ac:dyDescent="0.2">
      <c r="A17" s="32" t="s">
        <v>152</v>
      </c>
      <c r="B17" s="23">
        <f>Hatcher2010!B62</f>
        <v>49</v>
      </c>
      <c r="C17" s="23">
        <f>Hatcher2010!C62</f>
        <v>9</v>
      </c>
      <c r="D17" s="23">
        <f>Hatcher2010!D62</f>
        <v>8</v>
      </c>
      <c r="E17" s="23">
        <f>Hatcher2010!E62</f>
        <v>0</v>
      </c>
      <c r="F17" s="23">
        <f>Hatcher2010!F62</f>
        <v>0</v>
      </c>
      <c r="G17" s="23">
        <f>Hatcher2010!G62</f>
        <v>0</v>
      </c>
      <c r="H17" s="23">
        <f>Hatcher2010!H62</f>
        <v>11</v>
      </c>
      <c r="I17" s="23">
        <f>Hatcher2010!I62</f>
        <v>13</v>
      </c>
      <c r="J17" s="23">
        <f>Hatcher2010!J62</f>
        <v>6</v>
      </c>
      <c r="K17" s="23">
        <f>Hatcher2010!K62</f>
        <v>0</v>
      </c>
      <c r="L17" s="23">
        <f>Hatcher2010!L62</f>
        <v>2</v>
      </c>
      <c r="M17" s="23">
        <f>Hatcher2010!M62</f>
        <v>3</v>
      </c>
      <c r="N17" s="23">
        <f>Hatcher2010!N62</f>
        <v>0</v>
      </c>
      <c r="O17" s="24">
        <f>Hatcher2010!O62</f>
        <v>0.2413793103448276</v>
      </c>
      <c r="P17" s="24">
        <f>Hatcher2010!P62</f>
        <v>0.16326530612244897</v>
      </c>
      <c r="Q17" s="24">
        <f>Hatcher2010!Q62</f>
        <v>0.16326530612244897</v>
      </c>
      <c r="R17" s="23">
        <f>Hatcher2010!R62</f>
        <v>4</v>
      </c>
      <c r="S17" s="23">
        <f>Hatcher2010!S62</f>
        <v>2</v>
      </c>
      <c r="T17" s="23">
        <f>Hatcher2010!T62</f>
        <v>4</v>
      </c>
      <c r="U17" s="23">
        <f>Hatcher2010!U62</f>
        <v>6</v>
      </c>
      <c r="V17" s="23">
        <f>Hatcher2010!V62</f>
        <v>8</v>
      </c>
      <c r="W17" s="22" t="s">
        <v>151</v>
      </c>
    </row>
    <row r="18" spans="1:23" ht="17" customHeight="1" x14ac:dyDescent="0.2">
      <c r="A18" s="32" t="s">
        <v>105</v>
      </c>
      <c r="B18" s="23">
        <f>'Sizemore 2015'!B272</f>
        <v>145</v>
      </c>
      <c r="C18" s="23">
        <f>'Sizemore 2015'!C272</f>
        <v>26</v>
      </c>
      <c r="D18" s="23">
        <f>'Sizemore 2015'!D272</f>
        <v>51</v>
      </c>
      <c r="E18" s="23">
        <f>'Sizemore 2015'!E272</f>
        <v>11</v>
      </c>
      <c r="F18" s="23">
        <f>'Sizemore 2015'!F272</f>
        <v>1</v>
      </c>
      <c r="G18" s="23">
        <f>'Sizemore 2015'!G272</f>
        <v>5</v>
      </c>
      <c r="H18" s="23">
        <f>'Sizemore 2015'!H272</f>
        <v>27</v>
      </c>
      <c r="I18" s="23">
        <f>'Sizemore 2015'!I272</f>
        <v>15</v>
      </c>
      <c r="J18" s="23">
        <f>'Sizemore 2015'!J272</f>
        <v>15</v>
      </c>
      <c r="K18" s="23">
        <f>'Sizemore 2015'!K272</f>
        <v>9</v>
      </c>
      <c r="L18" s="23">
        <f>'Sizemore 2015'!L272</f>
        <v>0</v>
      </c>
      <c r="M18" s="23">
        <f>'Sizemore 2015'!M272</f>
        <v>2</v>
      </c>
      <c r="N18" s="23">
        <f>'Sizemore 2015'!N272</f>
        <v>7</v>
      </c>
      <c r="O18" s="24">
        <f>'Sizemore 2015'!O272</f>
        <v>0.47953216374269003</v>
      </c>
      <c r="P18" s="24">
        <f>'Sizemore 2015'!P272</f>
        <v>0.54482758620689653</v>
      </c>
      <c r="Q18" s="24">
        <f>'Sizemore 2015'!Q272</f>
        <v>0.35172413793103446</v>
      </c>
      <c r="R18" s="23">
        <f>'Sizemore 2015'!R272</f>
        <v>12</v>
      </c>
      <c r="S18" s="23">
        <f>'Sizemore 2015'!S272</f>
        <v>4</v>
      </c>
      <c r="T18" s="23">
        <f>'Sizemore 2015'!T272</f>
        <v>15</v>
      </c>
      <c r="U18" s="23">
        <f>'Sizemore 2015'!U272</f>
        <v>59</v>
      </c>
      <c r="V18" s="23">
        <f>'Sizemore 2015'!V272</f>
        <v>55</v>
      </c>
      <c r="W18" s="24">
        <f>'Sizemore 2015'!W272</f>
        <v>0.88372093023255816</v>
      </c>
    </row>
    <row r="19" spans="1:23" ht="17" customHeight="1" x14ac:dyDescent="0.2">
      <c r="A19" s="32" t="s">
        <v>153</v>
      </c>
      <c r="B19" s="23">
        <f>'Miller-2017'!B37</f>
        <v>67</v>
      </c>
      <c r="C19" s="23">
        <f>'Miller-2017'!C37</f>
        <v>15</v>
      </c>
      <c r="D19" s="23">
        <f>'Miller-2017'!D37</f>
        <v>19</v>
      </c>
      <c r="E19" s="23">
        <f>'Miller-2017'!E37</f>
        <v>5</v>
      </c>
      <c r="F19" s="23">
        <f>'Miller-2017'!F37</f>
        <v>1</v>
      </c>
      <c r="G19" s="23">
        <f>'Miller-2017'!G37</f>
        <v>0</v>
      </c>
      <c r="H19" s="23">
        <f>'Miller-2017'!H37</f>
        <v>12</v>
      </c>
      <c r="I19" s="23">
        <f>'Miller-2017'!I37</f>
        <v>18</v>
      </c>
      <c r="J19" s="23">
        <f>'Miller-2017'!J37</f>
        <v>10</v>
      </c>
      <c r="K19" s="23">
        <f>'Miller-2017'!K37</f>
        <v>3</v>
      </c>
      <c r="L19" s="23">
        <f>'Miller-2017'!L37</f>
        <v>0</v>
      </c>
      <c r="M19" s="23">
        <f>'Miller-2017'!M37</f>
        <v>2</v>
      </c>
      <c r="N19" s="23">
        <f>'Miller-2017'!N37</f>
        <v>3</v>
      </c>
      <c r="O19" s="24">
        <f>'Miller-2017'!O37</f>
        <v>0.42682926829268292</v>
      </c>
      <c r="P19" s="24">
        <f>'Miller-2017'!P37</f>
        <v>0.38805970149253732</v>
      </c>
      <c r="Q19" s="24">
        <f>'Miller-2017'!Q37</f>
        <v>0.28358208955223879</v>
      </c>
      <c r="R19" s="23">
        <f>'Miller-2017'!R37</f>
        <v>0</v>
      </c>
      <c r="S19" s="23">
        <f>'Miller-2017'!S37</f>
        <v>0</v>
      </c>
      <c r="T19" s="23">
        <f>'Miller-2017'!T37</f>
        <v>1</v>
      </c>
      <c r="U19" s="23">
        <f>'Miller-2017'!U37</f>
        <v>7</v>
      </c>
      <c r="V19" s="23">
        <f>'Miller-2017'!V37</f>
        <v>82</v>
      </c>
      <c r="W19" s="24">
        <f>'Miller-2017'!W37</f>
        <v>0.98888888888888893</v>
      </c>
    </row>
    <row r="20" spans="1:23" ht="17" customHeight="1" x14ac:dyDescent="0.2">
      <c r="A20" s="32" t="s">
        <v>154</v>
      </c>
      <c r="B20" s="23">
        <f>'Sizemore 2015'!B84</f>
        <v>6</v>
      </c>
      <c r="C20" s="23">
        <f>'Sizemore 2015'!C84</f>
        <v>0</v>
      </c>
      <c r="D20" s="23">
        <f>'Sizemore 2015'!D84</f>
        <v>1</v>
      </c>
      <c r="E20" s="23">
        <f>'Sizemore 2015'!E84</f>
        <v>0</v>
      </c>
      <c r="F20" s="23">
        <f>'Sizemore 2015'!F84</f>
        <v>0</v>
      </c>
      <c r="G20" s="23">
        <f>'Sizemore 2015'!G84</f>
        <v>0</v>
      </c>
      <c r="H20" s="23">
        <f>'Sizemore 2015'!H84</f>
        <v>0</v>
      </c>
      <c r="I20" s="23">
        <f>'Sizemore 2015'!I84</f>
        <v>2</v>
      </c>
      <c r="J20" s="23">
        <f>'Sizemore 2015'!J84</f>
        <v>0</v>
      </c>
      <c r="K20" s="23">
        <f>'Sizemore 2015'!K84</f>
        <v>0</v>
      </c>
      <c r="L20" s="23">
        <f>'Sizemore 2015'!L84</f>
        <v>0</v>
      </c>
      <c r="M20" s="23">
        <f>'Sizemore 2015'!M84</f>
        <v>0</v>
      </c>
      <c r="N20" s="23">
        <f>'Sizemore 2015'!N84</f>
        <v>0</v>
      </c>
      <c r="O20" s="24">
        <f>'Sizemore 2015'!O84</f>
        <v>0.16666666666666666</v>
      </c>
      <c r="P20" s="24">
        <f>'Sizemore 2015'!P84</f>
        <v>0.16666666666666666</v>
      </c>
      <c r="Q20" s="24">
        <f>'Sizemore 2015'!Q84</f>
        <v>0.16666666666666666</v>
      </c>
      <c r="R20" s="23">
        <f>'Sizemore 2015'!R84</f>
        <v>0</v>
      </c>
      <c r="S20" s="23">
        <f>'Sizemore 2015'!S84</f>
        <v>0</v>
      </c>
      <c r="T20" s="23">
        <f>'Sizemore 2015'!T84</f>
        <v>0</v>
      </c>
      <c r="U20" s="23">
        <f>'Sizemore 2015'!U84</f>
        <v>0</v>
      </c>
      <c r="V20" s="23">
        <f>'Sizemore 2015'!V84</f>
        <v>1</v>
      </c>
      <c r="W20" s="24">
        <f>'Sizemore 2015'!W84</f>
        <v>1</v>
      </c>
    </row>
    <row r="21" spans="1:23" ht="17" customHeight="1" x14ac:dyDescent="0.2">
      <c r="A21" s="32" t="s">
        <v>155</v>
      </c>
      <c r="B21" s="23">
        <f>'Miller-2017'!B160</f>
        <v>6</v>
      </c>
      <c r="C21" s="23">
        <f>'Miller-2017'!C160</f>
        <v>7</v>
      </c>
      <c r="D21" s="23">
        <f>'Miller-2017'!D160</f>
        <v>1</v>
      </c>
      <c r="E21" s="23">
        <f>'Miller-2017'!E160</f>
        <v>0</v>
      </c>
      <c r="F21" s="23">
        <f>'Miller-2017'!F160</f>
        <v>0</v>
      </c>
      <c r="G21" s="23">
        <f>'Miller-2017'!G160</f>
        <v>0</v>
      </c>
      <c r="H21" s="23">
        <f>'Miller-2017'!H160</f>
        <v>0</v>
      </c>
      <c r="I21" s="23">
        <f>'Miller-2017'!I160</f>
        <v>0</v>
      </c>
      <c r="J21" s="23">
        <f>'Miller-2017'!J160</f>
        <v>3</v>
      </c>
      <c r="K21" s="23">
        <f>'Miller-2017'!K160</f>
        <v>0</v>
      </c>
      <c r="L21" s="23">
        <f>'Miller-2017'!L160</f>
        <v>0</v>
      </c>
      <c r="M21" s="23">
        <f>'Miller-2017'!M160</f>
        <v>0</v>
      </c>
      <c r="N21" s="23">
        <f>'Miller-2017'!N160</f>
        <v>1</v>
      </c>
      <c r="O21" s="24">
        <f>'Miller-2017'!O160</f>
        <v>0.55555555555555558</v>
      </c>
      <c r="P21" s="24">
        <f>'Miller-2017'!P160</f>
        <v>0.16666666666666666</v>
      </c>
      <c r="Q21" s="24">
        <f>'Miller-2017'!Q160</f>
        <v>0.16666666666666666</v>
      </c>
      <c r="R21" s="23">
        <f>'Miller-2017'!R160</f>
        <v>0</v>
      </c>
      <c r="S21" s="23">
        <f>'Miller-2017'!S160</f>
        <v>1</v>
      </c>
      <c r="T21" s="23">
        <f>'Miller-2017'!T160</f>
        <v>0</v>
      </c>
      <c r="U21" s="23">
        <f>'Miller-2017'!U160</f>
        <v>3</v>
      </c>
      <c r="V21" s="23">
        <f>'Miller-2017'!V160</f>
        <v>5</v>
      </c>
      <c r="W21" s="24">
        <f>'Miller-2017'!W160</f>
        <v>1</v>
      </c>
    </row>
    <row r="22" spans="1:23" ht="17" customHeight="1" x14ac:dyDescent="0.2">
      <c r="A22" s="32" t="s">
        <v>156</v>
      </c>
      <c r="B22" s="22">
        <v>1</v>
      </c>
      <c r="C22" s="22">
        <v>0</v>
      </c>
      <c r="D22" s="22">
        <v>0</v>
      </c>
      <c r="E22" s="22">
        <v>0</v>
      </c>
      <c r="F22" s="23">
        <v>0</v>
      </c>
      <c r="G22" s="22">
        <v>0</v>
      </c>
      <c r="H22" s="22">
        <v>0</v>
      </c>
      <c r="I22" s="22">
        <v>1</v>
      </c>
      <c r="J22" s="22">
        <v>0</v>
      </c>
      <c r="K22" s="22">
        <v>0</v>
      </c>
      <c r="L22" s="22">
        <v>0</v>
      </c>
      <c r="M22" s="22">
        <v>0</v>
      </c>
      <c r="N22" s="22">
        <v>0</v>
      </c>
      <c r="O22" s="24">
        <f>JohnsonSheller!O11</f>
        <v>0</v>
      </c>
      <c r="P22" s="24">
        <f>JohnsonSheller!P11</f>
        <v>0</v>
      </c>
      <c r="Q22" s="24">
        <f>JohnsonSheller!Q11</f>
        <v>0</v>
      </c>
      <c r="R22" s="22">
        <v>0</v>
      </c>
      <c r="S22" s="22">
        <v>0</v>
      </c>
      <c r="T22" s="22">
        <v>0</v>
      </c>
      <c r="U22" s="22">
        <v>1</v>
      </c>
      <c r="V22" s="22">
        <v>0</v>
      </c>
      <c r="W22" s="24">
        <f>(U22+V22)/(T22+U22+V22)</f>
        <v>1</v>
      </c>
    </row>
    <row r="23" spans="1:23" ht="17" customHeight="1" x14ac:dyDescent="0.2">
      <c r="A23" s="32" t="s">
        <v>157</v>
      </c>
      <c r="B23" s="23">
        <f>Hatcher2010!B79</f>
        <v>200</v>
      </c>
      <c r="C23" s="23">
        <f>Hatcher2010!C79</f>
        <v>64</v>
      </c>
      <c r="D23" s="23">
        <f>Hatcher2010!D79</f>
        <v>82</v>
      </c>
      <c r="E23" s="23">
        <f>Hatcher2010!E79</f>
        <v>11</v>
      </c>
      <c r="F23" s="23">
        <f>Hatcher2010!F79</f>
        <v>2</v>
      </c>
      <c r="G23" s="23">
        <f>Hatcher2010!G79</f>
        <v>2</v>
      </c>
      <c r="H23" s="23">
        <f>Hatcher2010!H79</f>
        <v>35</v>
      </c>
      <c r="I23" s="23">
        <f>Hatcher2010!I79</f>
        <v>9</v>
      </c>
      <c r="J23" s="23">
        <f>Hatcher2010!J79</f>
        <v>26</v>
      </c>
      <c r="K23" s="23">
        <f>Hatcher2010!K79</f>
        <v>6</v>
      </c>
      <c r="L23" s="23">
        <f>Hatcher2010!L79</f>
        <v>1</v>
      </c>
      <c r="M23" s="23">
        <f>Hatcher2010!M79</f>
        <v>1</v>
      </c>
      <c r="N23" s="23">
        <f>Hatcher2010!N79</f>
        <v>9</v>
      </c>
      <c r="O23" s="24">
        <f>Hatcher2010!O79</f>
        <v>0.52789699570815452</v>
      </c>
      <c r="P23" s="24">
        <f>Hatcher2010!P79</f>
        <v>0.51500000000000001</v>
      </c>
      <c r="Q23" s="24">
        <f>Hatcher2010!Q79</f>
        <v>0.41</v>
      </c>
      <c r="R23" s="23">
        <f>Hatcher2010!R79</f>
        <v>37</v>
      </c>
      <c r="S23" s="23">
        <f>Hatcher2010!S79</f>
        <v>5</v>
      </c>
      <c r="T23" s="23">
        <f>Hatcher2010!T79</f>
        <v>11</v>
      </c>
      <c r="U23" s="23">
        <f>Hatcher2010!U79</f>
        <v>60</v>
      </c>
      <c r="V23" s="23">
        <f>Hatcher2010!V79</f>
        <v>41</v>
      </c>
      <c r="W23" s="24">
        <f>Hatcher2010!W79</f>
        <v>0.9017857142857143</v>
      </c>
    </row>
    <row r="24" spans="1:23" ht="17" customHeight="1" x14ac:dyDescent="0.2">
      <c r="A24" s="32" t="s">
        <v>410</v>
      </c>
      <c r="B24" s="23">
        <f>'2025'!B14</f>
        <v>60</v>
      </c>
      <c r="C24" s="23">
        <f>'2025'!C14</f>
        <v>10</v>
      </c>
      <c r="D24" s="23">
        <f>'2025'!D14</f>
        <v>20</v>
      </c>
      <c r="E24" s="23">
        <f>'2025'!E14</f>
        <v>6</v>
      </c>
      <c r="F24" s="23">
        <f>'2025'!F14</f>
        <v>0</v>
      </c>
      <c r="G24" s="23">
        <f>'2025'!G14</f>
        <v>0</v>
      </c>
      <c r="H24" s="23">
        <f>'2025'!H14</f>
        <v>13</v>
      </c>
      <c r="I24" s="23">
        <f>'2025'!I14</f>
        <v>8</v>
      </c>
      <c r="J24" s="23">
        <f>'2025'!J14</f>
        <v>8</v>
      </c>
      <c r="K24" s="23">
        <f>'2025'!K14</f>
        <v>6</v>
      </c>
      <c r="L24" s="23">
        <f>'2025'!L14</f>
        <v>0</v>
      </c>
      <c r="M24" s="23">
        <f>'2025'!M14</f>
        <v>2</v>
      </c>
      <c r="N24" s="23">
        <f>'2025'!N14</f>
        <v>0</v>
      </c>
      <c r="O24" s="24">
        <f>'2025'!O14</f>
        <v>0.44736842105263158</v>
      </c>
      <c r="P24" s="24">
        <f>'2025'!P14</f>
        <v>0.43333333333333335</v>
      </c>
      <c r="Q24" s="24">
        <f>'2025'!Q14</f>
        <v>0.33333333333333331</v>
      </c>
      <c r="R24" s="23">
        <f>'2025'!R14</f>
        <v>9</v>
      </c>
      <c r="S24" s="23">
        <f>'2025'!S14</f>
        <v>2</v>
      </c>
      <c r="T24" s="23">
        <f>'2025'!T14</f>
        <v>0</v>
      </c>
      <c r="U24" s="23">
        <f>'2025'!U14</f>
        <v>4</v>
      </c>
      <c r="V24" s="23">
        <f>'2025'!V14</f>
        <v>25</v>
      </c>
      <c r="W24" s="23">
        <f>'2025'!W14</f>
        <v>1</v>
      </c>
    </row>
    <row r="25" spans="1:23" ht="17" customHeight="1" x14ac:dyDescent="0.2">
      <c r="A25" s="32" t="s">
        <v>102</v>
      </c>
      <c r="B25" s="23">
        <f>'Sizemore 2015'!B239</f>
        <v>179</v>
      </c>
      <c r="C25" s="23">
        <f>'Sizemore 2015'!C239</f>
        <v>21</v>
      </c>
      <c r="D25" s="23">
        <f>'Sizemore 2015'!D239</f>
        <v>53</v>
      </c>
      <c r="E25" s="23">
        <f>'Sizemore 2015'!E239</f>
        <v>10</v>
      </c>
      <c r="F25" s="23">
        <f>'Sizemore 2015'!F239</f>
        <v>0</v>
      </c>
      <c r="G25" s="23">
        <f>'Sizemore 2015'!G239</f>
        <v>0</v>
      </c>
      <c r="H25" s="23">
        <f>'Sizemore 2015'!H239</f>
        <v>30</v>
      </c>
      <c r="I25" s="23">
        <f>'Sizemore 2015'!I239</f>
        <v>31</v>
      </c>
      <c r="J25" s="23">
        <f>'Sizemore 2015'!J239</f>
        <v>20</v>
      </c>
      <c r="K25" s="23">
        <f>'Sizemore 2015'!K239</f>
        <v>6</v>
      </c>
      <c r="L25" s="23">
        <f>'Sizemore 2015'!L239</f>
        <v>3</v>
      </c>
      <c r="M25" s="23">
        <f>'Sizemore 2015'!M239</f>
        <v>3</v>
      </c>
      <c r="N25" s="23">
        <f>'Sizemore 2015'!N239</f>
        <v>3</v>
      </c>
      <c r="O25" s="24">
        <f>'Sizemore 2015'!O239</f>
        <v>0.39423076923076922</v>
      </c>
      <c r="P25" s="24">
        <f>'Sizemore 2015'!P239</f>
        <v>0.35195530726256985</v>
      </c>
      <c r="Q25" s="24">
        <f>'Sizemore 2015'!Q239</f>
        <v>0.29608938547486036</v>
      </c>
      <c r="R25" s="23">
        <f>'Sizemore 2015'!R239</f>
        <v>5</v>
      </c>
      <c r="S25" s="23">
        <f>'Sizemore 2015'!S239</f>
        <v>1</v>
      </c>
      <c r="T25" s="23">
        <f>'Sizemore 2015'!T239</f>
        <v>3</v>
      </c>
      <c r="U25" s="23">
        <f>'Sizemore 2015'!U239</f>
        <v>21</v>
      </c>
      <c r="V25" s="23">
        <f>'Sizemore 2015'!V239</f>
        <v>65</v>
      </c>
      <c r="W25" s="24">
        <f>'Sizemore 2015'!W239</f>
        <v>0.9662921348314607</v>
      </c>
    </row>
    <row r="26" spans="1:23" ht="17" customHeight="1" x14ac:dyDescent="0.2">
      <c r="A26" s="32" t="s">
        <v>158</v>
      </c>
      <c r="B26" s="23">
        <f>SmithChrabot!B20</f>
        <v>56</v>
      </c>
      <c r="C26" s="23">
        <f>SmithChrabot!C20</f>
        <v>8</v>
      </c>
      <c r="D26" s="23">
        <f>SmithChrabot!D20</f>
        <v>14</v>
      </c>
      <c r="E26" s="23">
        <f>SmithChrabot!E20</f>
        <v>1</v>
      </c>
      <c r="F26" s="23">
        <f>SmithChrabot!F20</f>
        <v>1</v>
      </c>
      <c r="G26" s="23">
        <f>SmithChrabot!G20</f>
        <v>0</v>
      </c>
      <c r="H26" s="23">
        <f>SmithChrabot!H20</f>
        <v>4</v>
      </c>
      <c r="I26" s="23">
        <f>SmithChrabot!I20</f>
        <v>17</v>
      </c>
      <c r="J26" s="23">
        <f>SmithChrabot!J20</f>
        <v>2</v>
      </c>
      <c r="K26" s="23">
        <f>SmithChrabot!K20</f>
        <v>7</v>
      </c>
      <c r="L26" s="23">
        <f>SmithChrabot!L20</f>
        <v>0</v>
      </c>
      <c r="M26" s="23">
        <f>SmithChrabot!M20</f>
        <v>1</v>
      </c>
      <c r="N26" s="23">
        <f>SmithChrabot!N20</f>
        <v>5</v>
      </c>
      <c r="O26" s="24">
        <f>SmithChrabot!O20</f>
        <v>0.42424242424242425</v>
      </c>
      <c r="P26" s="24">
        <f>SmithChrabot!P20</f>
        <v>0.30357142857142855</v>
      </c>
      <c r="Q26" s="24">
        <f>SmithChrabot!Q20</f>
        <v>0.25</v>
      </c>
      <c r="R26" s="23">
        <f>SmithChrabot!R20</f>
        <v>1</v>
      </c>
      <c r="S26" s="23">
        <f>SmithChrabot!S20</f>
        <v>1</v>
      </c>
      <c r="T26" s="23">
        <f>SmithChrabot!T20</f>
        <v>2</v>
      </c>
      <c r="U26" s="23">
        <f>SmithChrabot!U20</f>
        <v>0</v>
      </c>
      <c r="V26" s="23">
        <f>SmithChrabot!V20</f>
        <v>15</v>
      </c>
      <c r="W26" s="24">
        <f>(U26+V26)/(T26+U26+V26)</f>
        <v>0.88235294117647056</v>
      </c>
    </row>
    <row r="27" spans="1:23" ht="17" customHeight="1" x14ac:dyDescent="0.2">
      <c r="A27" s="32" t="s">
        <v>106</v>
      </c>
      <c r="B27" s="23">
        <f>'Sizemore 2015'!B286</f>
        <v>38</v>
      </c>
      <c r="C27" s="23">
        <f>'Sizemore 2015'!C286</f>
        <v>4</v>
      </c>
      <c r="D27" s="23">
        <f>'Sizemore 2015'!D286</f>
        <v>11</v>
      </c>
      <c r="E27" s="23">
        <f>'Sizemore 2015'!E286</f>
        <v>1</v>
      </c>
      <c r="F27" s="23">
        <f>'Sizemore 2015'!F286</f>
        <v>0</v>
      </c>
      <c r="G27" s="23">
        <f>'Sizemore 2015'!G286</f>
        <v>0</v>
      </c>
      <c r="H27" s="23">
        <f>'Sizemore 2015'!H286</f>
        <v>2</v>
      </c>
      <c r="I27" s="23">
        <f>'Sizemore 2015'!I286</f>
        <v>14</v>
      </c>
      <c r="J27" s="23">
        <f>'Sizemore 2015'!J286</f>
        <v>2</v>
      </c>
      <c r="K27" s="23">
        <f>'Sizemore 2015'!K286</f>
        <v>0</v>
      </c>
      <c r="L27" s="23">
        <f>'Sizemore 2015'!L286</f>
        <v>0</v>
      </c>
      <c r="M27" s="23">
        <f>'Sizemore 2015'!M286</f>
        <v>4</v>
      </c>
      <c r="N27" s="23">
        <f>'Sizemore 2015'!N286</f>
        <v>1</v>
      </c>
      <c r="O27" s="24">
        <f>'Sizemore 2015'!O286</f>
        <v>0.31818181818181818</v>
      </c>
      <c r="P27" s="24">
        <f>'Sizemore 2015'!P286</f>
        <v>0.31578947368421051</v>
      </c>
      <c r="Q27" s="24">
        <f>'Sizemore 2015'!Q286</f>
        <v>0.28947368421052633</v>
      </c>
      <c r="R27" s="23">
        <f>'Sizemore 2015'!R286</f>
        <v>1</v>
      </c>
      <c r="S27" s="23">
        <f>'Sizemore 2015'!S286</f>
        <v>0</v>
      </c>
      <c r="T27" s="23">
        <f>'Sizemore 2015'!T286</f>
        <v>2</v>
      </c>
      <c r="U27" s="23">
        <f>'Sizemore 2015'!U286</f>
        <v>7</v>
      </c>
      <c r="V27" s="23">
        <f>'Sizemore 2015'!V286</f>
        <v>46</v>
      </c>
      <c r="W27" s="24">
        <f>'Sizemore 2015'!W286</f>
        <v>0.96363636363636362</v>
      </c>
    </row>
    <row r="28" spans="1:23" ht="17" customHeight="1" x14ac:dyDescent="0.2">
      <c r="A28" s="32" t="s">
        <v>344</v>
      </c>
      <c r="B28" s="23">
        <f>'2021'!B123</f>
        <v>0</v>
      </c>
      <c r="C28" s="23">
        <f>'2021'!C123</f>
        <v>1</v>
      </c>
      <c r="D28" s="23">
        <f>'2021'!D123</f>
        <v>0</v>
      </c>
      <c r="E28" s="23">
        <f>'2021'!E123</f>
        <v>0</v>
      </c>
      <c r="F28" s="23">
        <f>'2021'!F123</f>
        <v>0</v>
      </c>
      <c r="G28" s="23">
        <f>'2021'!G123</f>
        <v>0</v>
      </c>
      <c r="H28" s="23">
        <f>'2021'!H123</f>
        <v>0</v>
      </c>
      <c r="I28" s="23">
        <f>'2021'!I123</f>
        <v>0</v>
      </c>
      <c r="J28" s="23">
        <f>'2021'!J123</f>
        <v>0</v>
      </c>
      <c r="K28" s="23">
        <f>'2021'!K123</f>
        <v>0</v>
      </c>
      <c r="L28" s="23">
        <f>'2021'!L123</f>
        <v>0</v>
      </c>
      <c r="M28" s="23">
        <f>'2021'!M123</f>
        <v>0</v>
      </c>
      <c r="N28" s="23">
        <f>'2021'!N123</f>
        <v>0</v>
      </c>
      <c r="O28" s="23" t="e">
        <f>'2021'!O123</f>
        <v>#DIV/0!</v>
      </c>
      <c r="P28" s="23" t="e">
        <f>'2021'!P123</f>
        <v>#DIV/0!</v>
      </c>
      <c r="Q28" s="23" t="e">
        <f>'2021'!Q123</f>
        <v>#DIV/0!</v>
      </c>
      <c r="R28" s="23">
        <f>'2021'!R123</f>
        <v>1</v>
      </c>
      <c r="S28" s="23">
        <f>'2021'!S123</f>
        <v>0</v>
      </c>
      <c r="T28" s="23">
        <f>'2021'!T123</f>
        <v>0</v>
      </c>
      <c r="U28" s="23">
        <f>'2021'!U123</f>
        <v>0</v>
      </c>
      <c r="V28" s="23">
        <f>'2021'!V123</f>
        <v>0</v>
      </c>
      <c r="W28" s="23" t="e">
        <f>'2021'!W123</f>
        <v>#DIV/0!</v>
      </c>
    </row>
    <row r="29" spans="1:23" ht="17" customHeight="1" x14ac:dyDescent="0.2">
      <c r="A29" s="32" t="s">
        <v>159</v>
      </c>
      <c r="B29" s="23">
        <f>DeegenWarford!B10</f>
        <v>34</v>
      </c>
      <c r="C29" s="23">
        <f>DeegenWarford!C10</f>
        <v>8</v>
      </c>
      <c r="D29" s="23">
        <f>DeegenWarford!D10</f>
        <v>6</v>
      </c>
      <c r="E29" s="23">
        <f>DeegenWarford!E10</f>
        <v>0</v>
      </c>
      <c r="F29" s="23">
        <f>DeegenWarford!F10</f>
        <v>0</v>
      </c>
      <c r="G29" s="23">
        <f>DeegenWarford!G10</f>
        <v>0</v>
      </c>
      <c r="H29" s="23">
        <f>DeegenWarford!M10</f>
        <v>4</v>
      </c>
      <c r="I29" s="23">
        <f>DeegenWarford!J10</f>
        <v>10</v>
      </c>
      <c r="J29" s="23">
        <f>DeegenWarford!H10</f>
        <v>5</v>
      </c>
      <c r="K29" s="23">
        <f>DeegenWarford!K10</f>
        <v>0</v>
      </c>
      <c r="L29" s="23">
        <f>DeegenWarford!L10</f>
        <v>0</v>
      </c>
      <c r="M29" s="23">
        <f>DeegenWarford!L10</f>
        <v>0</v>
      </c>
      <c r="N29" s="23">
        <f>DeegenWarford!N10</f>
        <v>2</v>
      </c>
      <c r="O29" s="24">
        <f>DeegenWarford!O10</f>
        <v>0.36363636363636365</v>
      </c>
      <c r="P29" s="24">
        <f>DeegenWarford!P10</f>
        <v>0.17647058823529413</v>
      </c>
      <c r="Q29" s="24">
        <f>DeegenWarford!Q10</f>
        <v>0.17647058823529413</v>
      </c>
      <c r="R29" s="23">
        <f>DeegenWarford!R10</f>
        <v>1</v>
      </c>
      <c r="S29" s="22">
        <v>0</v>
      </c>
      <c r="T29" s="23">
        <f>DeegenWarford!S10</f>
        <v>2</v>
      </c>
      <c r="U29" s="23">
        <f>DeegenWarford!U10</f>
        <v>26</v>
      </c>
      <c r="V29" s="23">
        <f>DeegenWarford!T10</f>
        <v>25</v>
      </c>
      <c r="W29" s="24">
        <f>(U29+V29)/(T29+U29+V29)</f>
        <v>0.96226415094339623</v>
      </c>
    </row>
    <row r="30" spans="1:23" ht="17" customHeight="1" x14ac:dyDescent="0.2">
      <c r="A30" s="32" t="s">
        <v>314</v>
      </c>
      <c r="B30" s="23">
        <f>'2018-2020'!B298</f>
        <v>1</v>
      </c>
      <c r="C30" s="23">
        <f>'2018-2020'!C298</f>
        <v>3</v>
      </c>
      <c r="D30" s="23">
        <f>'2018-2020'!D298</f>
        <v>0</v>
      </c>
      <c r="E30" s="23">
        <f>'2018-2020'!E298</f>
        <v>0</v>
      </c>
      <c r="F30" s="23">
        <f>'2018-2020'!F298</f>
        <v>0</v>
      </c>
      <c r="G30" s="23">
        <f>'2018-2020'!G298</f>
        <v>0</v>
      </c>
      <c r="H30" s="23">
        <f>'2018-2020'!H298</f>
        <v>0</v>
      </c>
      <c r="I30" s="23">
        <f>'2018-2020'!I298</f>
        <v>1</v>
      </c>
      <c r="J30" s="23">
        <f>'2018-2020'!J298</f>
        <v>0</v>
      </c>
      <c r="K30" s="23">
        <f>'2018-2020'!K298</f>
        <v>0</v>
      </c>
      <c r="L30" s="23">
        <f>'2018-2020'!L298</f>
        <v>0</v>
      </c>
      <c r="M30" s="23">
        <f>'2018-2020'!M298</f>
        <v>0</v>
      </c>
      <c r="N30" s="23">
        <f>'2018-2020'!N298</f>
        <v>0</v>
      </c>
      <c r="O30" s="24">
        <f>'2018-2020'!O298</f>
        <v>0</v>
      </c>
      <c r="P30" s="24">
        <f>'2018-2020'!P298</f>
        <v>0</v>
      </c>
      <c r="Q30" s="24">
        <f>'2018-2020'!Q298</f>
        <v>0</v>
      </c>
      <c r="R30" s="23">
        <f>'2018-2020'!R298</f>
        <v>0</v>
      </c>
      <c r="S30" s="23">
        <f>'2018-2020'!S298</f>
        <v>0</v>
      </c>
      <c r="T30" s="23">
        <f>'2018-2020'!T298</f>
        <v>2</v>
      </c>
      <c r="U30" s="23">
        <f>'2018-2020'!U298</f>
        <v>4</v>
      </c>
      <c r="V30" s="23">
        <f>'2018-2020'!V298</f>
        <v>2</v>
      </c>
      <c r="W30" s="82">
        <f>'2018-2020'!W298</f>
        <v>0.75</v>
      </c>
    </row>
    <row r="31" spans="1:23" ht="17" customHeight="1" x14ac:dyDescent="0.2">
      <c r="A31" s="32" t="s">
        <v>57</v>
      </c>
      <c r="B31" s="23">
        <v>1</v>
      </c>
      <c r="C31" s="23">
        <v>0</v>
      </c>
      <c r="D31" s="23">
        <v>0</v>
      </c>
      <c r="E31" s="23">
        <v>0</v>
      </c>
      <c r="F31" s="23">
        <v>0</v>
      </c>
      <c r="G31" s="23">
        <v>0</v>
      </c>
      <c r="H31" s="23">
        <v>0</v>
      </c>
      <c r="I31" s="23">
        <v>0</v>
      </c>
      <c r="J31" s="23">
        <v>0</v>
      </c>
      <c r="K31" s="23">
        <v>0</v>
      </c>
      <c r="L31" s="23">
        <v>0</v>
      </c>
      <c r="M31" s="23">
        <v>0</v>
      </c>
      <c r="N31" s="23">
        <v>0</v>
      </c>
      <c r="O31" s="24">
        <v>0</v>
      </c>
      <c r="P31" s="24">
        <v>0</v>
      </c>
      <c r="Q31" s="24">
        <v>0</v>
      </c>
      <c r="R31" s="23">
        <v>0</v>
      </c>
      <c r="S31" s="23">
        <v>0</v>
      </c>
      <c r="T31" s="23">
        <f>Fiedler2014!T160</f>
        <v>1</v>
      </c>
      <c r="U31" s="23">
        <f>Fiedler2014!U160</f>
        <v>4</v>
      </c>
      <c r="V31" s="23">
        <f>Fiedler2014!V160</f>
        <v>0</v>
      </c>
      <c r="W31" s="24">
        <f>(U31+V31)/(T31+U31+V31)</f>
        <v>0.8</v>
      </c>
    </row>
    <row r="32" spans="1:23" ht="17" customHeight="1" x14ac:dyDescent="0.2">
      <c r="A32" s="32" t="s">
        <v>393</v>
      </c>
      <c r="B32" s="23">
        <f>'2021'!B107</f>
        <v>194</v>
      </c>
      <c r="C32" s="23">
        <f>'2021'!C107</f>
        <v>56</v>
      </c>
      <c r="D32" s="23">
        <f>'2021'!D107</f>
        <v>65</v>
      </c>
      <c r="E32" s="23">
        <f>'2021'!E107</f>
        <v>9</v>
      </c>
      <c r="F32" s="23">
        <f>'2021'!F107</f>
        <v>5</v>
      </c>
      <c r="G32" s="23">
        <f>'2021'!G107</f>
        <v>2</v>
      </c>
      <c r="H32" s="23">
        <f>'2021'!H107</f>
        <v>30</v>
      </c>
      <c r="I32" s="23">
        <f>'2021'!I107</f>
        <v>47</v>
      </c>
      <c r="J32" s="23">
        <f>'2021'!J107</f>
        <v>33</v>
      </c>
      <c r="K32" s="23">
        <f>'2021'!K107</f>
        <v>5</v>
      </c>
      <c r="L32" s="23">
        <f>'2021'!L107</f>
        <v>3</v>
      </c>
      <c r="M32" s="23">
        <f>'2021'!M107</f>
        <v>4</v>
      </c>
      <c r="N32" s="23">
        <f>'2021'!N107</f>
        <v>3</v>
      </c>
      <c r="O32" s="24">
        <f>'2021'!O107</f>
        <v>0.44915254237288138</v>
      </c>
      <c r="P32" s="24">
        <f>'2021'!P107</f>
        <v>0.46391752577319589</v>
      </c>
      <c r="Q32" s="24">
        <f>'2021'!Q107</f>
        <v>0.33505154639175255</v>
      </c>
      <c r="R32" s="23">
        <f>'2021'!R107</f>
        <v>27</v>
      </c>
      <c r="S32" s="23">
        <f>'2021'!S107</f>
        <v>5</v>
      </c>
      <c r="T32" s="23">
        <f>'2021'!T107</f>
        <v>15</v>
      </c>
      <c r="U32" s="23">
        <f>'2021'!U107</f>
        <v>17</v>
      </c>
      <c r="V32" s="23">
        <f>'2021'!V107</f>
        <v>59</v>
      </c>
      <c r="W32" s="24">
        <f>'2021'!W107</f>
        <v>0.8351648351648352</v>
      </c>
    </row>
    <row r="33" spans="1:23" ht="17" customHeight="1" x14ac:dyDescent="0.2">
      <c r="A33" s="32" t="s">
        <v>160</v>
      </c>
      <c r="B33" s="23"/>
      <c r="C33" s="23"/>
      <c r="D33" s="23"/>
      <c r="E33" s="23"/>
      <c r="F33" s="23"/>
      <c r="G33" s="23"/>
      <c r="H33" s="23"/>
      <c r="I33" s="23"/>
      <c r="J33" s="23"/>
      <c r="K33" s="23"/>
      <c r="L33" s="23"/>
      <c r="M33" s="23"/>
      <c r="N33" s="23"/>
      <c r="O33" s="24"/>
      <c r="P33" s="24"/>
      <c r="Q33" s="24"/>
      <c r="R33" s="23"/>
      <c r="S33" s="23"/>
      <c r="T33" s="23">
        <f>WilliamsEgelin!U17</f>
        <v>0</v>
      </c>
      <c r="U33" s="23">
        <f>WilliamsEgelin!V17</f>
        <v>8</v>
      </c>
      <c r="V33" s="23">
        <f>WilliamsEgelin!W17</f>
        <v>0</v>
      </c>
      <c r="W33" s="24">
        <f>(U33+V33)/(T33+U33+V33)</f>
        <v>1</v>
      </c>
    </row>
    <row r="34" spans="1:23" ht="17" customHeight="1" x14ac:dyDescent="0.2">
      <c r="A34" s="32" t="s">
        <v>388</v>
      </c>
      <c r="B34" s="23">
        <f>'2021'!B383</f>
        <v>2</v>
      </c>
      <c r="C34" s="23">
        <f>'2021'!C383</f>
        <v>0</v>
      </c>
      <c r="D34" s="23">
        <f>'2021'!D383</f>
        <v>0</v>
      </c>
      <c r="E34" s="23">
        <f>'2021'!E383</f>
        <v>0</v>
      </c>
      <c r="F34" s="23">
        <f>'2021'!F383</f>
        <v>0</v>
      </c>
      <c r="G34" s="23">
        <f>'2021'!G383</f>
        <v>0</v>
      </c>
      <c r="H34" s="23">
        <f>'2021'!H383</f>
        <v>0</v>
      </c>
      <c r="I34" s="23">
        <f>'2021'!I383</f>
        <v>0</v>
      </c>
      <c r="J34" s="23">
        <f>'2021'!J383</f>
        <v>0</v>
      </c>
      <c r="K34" s="23">
        <f>'2021'!K383</f>
        <v>0</v>
      </c>
      <c r="L34" s="23">
        <f>'2021'!L383</f>
        <v>0</v>
      </c>
      <c r="M34" s="23">
        <f>'2021'!M383</f>
        <v>0</v>
      </c>
      <c r="N34" s="23">
        <f>'2021'!N383</f>
        <v>0</v>
      </c>
      <c r="O34" s="24">
        <f>'2021'!O383</f>
        <v>0</v>
      </c>
      <c r="P34" s="24">
        <f>'2021'!P383</f>
        <v>0</v>
      </c>
      <c r="Q34" s="24">
        <f>'2021'!Q383</f>
        <v>0</v>
      </c>
      <c r="R34" s="23">
        <f>'2021'!R383</f>
        <v>0</v>
      </c>
      <c r="S34" s="23">
        <f>'2021'!S383</f>
        <v>0</v>
      </c>
      <c r="T34" s="23">
        <f>'2021'!T383</f>
        <v>0</v>
      </c>
      <c r="U34" s="23">
        <f>'2021'!U383</f>
        <v>0</v>
      </c>
      <c r="V34" s="23">
        <f>'2021'!V383</f>
        <v>0</v>
      </c>
      <c r="W34" s="23" t="e">
        <f>'2021'!W383</f>
        <v>#DIV/0!</v>
      </c>
    </row>
    <row r="35" spans="1:23" ht="17" customHeight="1" x14ac:dyDescent="0.2">
      <c r="A35" s="32" t="s">
        <v>372</v>
      </c>
      <c r="B35" s="22">
        <f>'2021'!B297</f>
        <v>5</v>
      </c>
      <c r="C35" s="22">
        <f>'2021'!C297</f>
        <v>6</v>
      </c>
      <c r="D35" s="22">
        <f>'2021'!D297</f>
        <v>0</v>
      </c>
      <c r="E35" s="22">
        <f>'2021'!E297</f>
        <v>0</v>
      </c>
      <c r="F35" s="22">
        <f>'2021'!F297</f>
        <v>0</v>
      </c>
      <c r="G35" s="22">
        <f>'2021'!G297</f>
        <v>0</v>
      </c>
      <c r="H35" s="22">
        <f>'2021'!H297</f>
        <v>1</v>
      </c>
      <c r="I35" s="22">
        <f>'2021'!I297</f>
        <v>1</v>
      </c>
      <c r="J35" s="22">
        <f>'2021'!J297</f>
        <v>5</v>
      </c>
      <c r="K35" s="22">
        <f>'2021'!K297</f>
        <v>1</v>
      </c>
      <c r="L35" s="22">
        <f>'2021'!L297</f>
        <v>0</v>
      </c>
      <c r="M35" s="22">
        <f>'2021'!M297</f>
        <v>0</v>
      </c>
      <c r="N35" s="22">
        <f>'2021'!N297</f>
        <v>0</v>
      </c>
      <c r="O35" s="24">
        <f>'2021'!O297</f>
        <v>0.54545454545454541</v>
      </c>
      <c r="P35" s="24">
        <f>'2021'!P297</f>
        <v>0</v>
      </c>
      <c r="Q35" s="24">
        <f>'2021'!Q297</f>
        <v>0</v>
      </c>
      <c r="R35" s="22">
        <f>'2021'!R297</f>
        <v>1</v>
      </c>
      <c r="S35" s="22">
        <f>'2021'!S297</f>
        <v>1</v>
      </c>
      <c r="T35" s="22">
        <f>'2021'!T297</f>
        <v>1</v>
      </c>
      <c r="U35" s="22">
        <f>'2021'!U297</f>
        <v>13</v>
      </c>
      <c r="V35" s="22">
        <f>'2021'!V297</f>
        <v>2</v>
      </c>
      <c r="W35" s="22">
        <f>'2021'!W297</f>
        <v>0.9375</v>
      </c>
    </row>
    <row r="36" spans="1:23" ht="17" customHeight="1" x14ac:dyDescent="0.2">
      <c r="A36" s="32" t="s">
        <v>365</v>
      </c>
      <c r="B36" s="23">
        <f>Catchers!B101</f>
        <v>92</v>
      </c>
      <c r="C36" s="23">
        <f>Catchers!C101</f>
        <v>15</v>
      </c>
      <c r="D36" s="23">
        <f>Catchers!D101</f>
        <v>18</v>
      </c>
      <c r="E36" s="23">
        <f>Catchers!E101</f>
        <v>5</v>
      </c>
      <c r="F36" s="23">
        <f>Catchers!F101</f>
        <v>3</v>
      </c>
      <c r="G36" s="23">
        <f>Catchers!G101</f>
        <v>0</v>
      </c>
      <c r="H36" s="23">
        <f>Catchers!H101</f>
        <v>10</v>
      </c>
      <c r="I36" s="23">
        <f>Catchers!I101</f>
        <v>20</v>
      </c>
      <c r="J36" s="23">
        <f>Catchers!J101</f>
        <v>6</v>
      </c>
      <c r="K36" s="23">
        <f>Catchers!K101</f>
        <v>6</v>
      </c>
      <c r="L36" s="23">
        <f>Catchers!L101</f>
        <v>1</v>
      </c>
      <c r="M36" s="23">
        <f>Catchers!M101</f>
        <v>1</v>
      </c>
      <c r="N36" s="23">
        <f>Catchers!N101</f>
        <v>4</v>
      </c>
      <c r="O36" s="24">
        <f>Catchers!O101</f>
        <v>0.32692307692307693</v>
      </c>
      <c r="P36" s="24">
        <f>Catchers!P101</f>
        <v>0.31521739130434784</v>
      </c>
      <c r="Q36" s="24">
        <f>Catchers!Q101</f>
        <v>0.19565217391304349</v>
      </c>
      <c r="R36" s="23">
        <f>Catchers!R101</f>
        <v>9</v>
      </c>
      <c r="S36" s="23">
        <f>Catchers!S101</f>
        <v>1</v>
      </c>
      <c r="T36" s="23">
        <f>Catchers!T101</f>
        <v>0</v>
      </c>
      <c r="U36" s="23">
        <f>Catchers!U101</f>
        <v>0</v>
      </c>
      <c r="V36" s="23">
        <f>Catchers!V101</f>
        <v>53</v>
      </c>
      <c r="W36" s="24">
        <f>Catchers!W101</f>
        <v>1</v>
      </c>
    </row>
    <row r="37" spans="1:23" ht="17" customHeight="1" x14ac:dyDescent="0.2">
      <c r="A37" s="32" t="s">
        <v>161</v>
      </c>
      <c r="B37" s="23">
        <f>'Sizemore 2015'!B302</f>
        <v>0</v>
      </c>
      <c r="C37" s="23">
        <f>'Sizemore 2015'!C302</f>
        <v>1</v>
      </c>
      <c r="D37" s="23">
        <f>'Sizemore 2015'!D302</f>
        <v>0</v>
      </c>
      <c r="E37" s="23">
        <f>'Sizemore 2015'!E302</f>
        <v>0</v>
      </c>
      <c r="F37" s="23">
        <f>'Sizemore 2015'!F302</f>
        <v>0</v>
      </c>
      <c r="G37" s="23">
        <f>'Sizemore 2015'!G302</f>
        <v>0</v>
      </c>
      <c r="H37" s="23">
        <f>'Sizemore 2015'!H302</f>
        <v>0</v>
      </c>
      <c r="I37" s="23">
        <f>'Sizemore 2015'!I302</f>
        <v>0</v>
      </c>
      <c r="J37" s="23">
        <f>'Sizemore 2015'!J302</f>
        <v>0</v>
      </c>
      <c r="K37" s="23">
        <f>'Sizemore 2015'!K302</f>
        <v>0</v>
      </c>
      <c r="L37" s="23">
        <f>'Sizemore 2015'!L302</f>
        <v>0</v>
      </c>
      <c r="M37" s="23">
        <f>'Sizemore 2015'!M302</f>
        <v>1</v>
      </c>
      <c r="N37" s="23">
        <f>'Sizemore 2015'!N302</f>
        <v>0</v>
      </c>
      <c r="O37" s="23">
        <v>0</v>
      </c>
      <c r="P37" s="23">
        <v>0</v>
      </c>
      <c r="Q37" s="23">
        <v>0</v>
      </c>
      <c r="R37" s="23">
        <f>'Sizemore 2015'!R302</f>
        <v>0</v>
      </c>
      <c r="S37" s="23">
        <f>'Sizemore 2015'!S302</f>
        <v>1</v>
      </c>
      <c r="T37" s="23">
        <f>'Sizemore 2015'!T302</f>
        <v>1</v>
      </c>
      <c r="U37" s="23">
        <f>'Sizemore 2015'!U302</f>
        <v>23</v>
      </c>
      <c r="V37" s="23">
        <f>'Sizemore 2015'!V302</f>
        <v>4</v>
      </c>
      <c r="W37" s="24">
        <f>'Sizemore 2015'!W302</f>
        <v>0.9642857142857143</v>
      </c>
    </row>
    <row r="38" spans="1:23" ht="17" customHeight="1" x14ac:dyDescent="0.2">
      <c r="A38" s="32" t="s">
        <v>162</v>
      </c>
      <c r="B38" s="23">
        <f>Hatcher2010!B107</f>
        <v>65</v>
      </c>
      <c r="C38" s="23">
        <f>Hatcher2010!C107</f>
        <v>24</v>
      </c>
      <c r="D38" s="23">
        <f>Hatcher2010!D107</f>
        <v>24</v>
      </c>
      <c r="E38" s="23">
        <f>Hatcher2010!E107</f>
        <v>9</v>
      </c>
      <c r="F38" s="23">
        <f>Hatcher2010!F107</f>
        <v>0</v>
      </c>
      <c r="G38" s="23">
        <f>Hatcher2010!G107</f>
        <v>0</v>
      </c>
      <c r="H38" s="23">
        <f>Hatcher2010!H107</f>
        <v>20</v>
      </c>
      <c r="I38" s="23">
        <f>Hatcher2010!I107</f>
        <v>5</v>
      </c>
      <c r="J38" s="23">
        <f>Hatcher2010!J107</f>
        <v>20</v>
      </c>
      <c r="K38" s="23">
        <f>Hatcher2010!K107</f>
        <v>4</v>
      </c>
      <c r="L38" s="23">
        <f>Hatcher2010!L107</f>
        <v>0</v>
      </c>
      <c r="M38" s="23">
        <f>Hatcher2010!M107</f>
        <v>1</v>
      </c>
      <c r="N38" s="23">
        <f>Hatcher2010!N107</f>
        <v>2</v>
      </c>
      <c r="O38" s="24">
        <f>Hatcher2010!O107</f>
        <v>0.55555555555555558</v>
      </c>
      <c r="P38" s="24">
        <f>Hatcher2010!P107</f>
        <v>0.50769230769230766</v>
      </c>
      <c r="Q38" s="24">
        <f>Hatcher2010!Q107</f>
        <v>0.36923076923076925</v>
      </c>
      <c r="R38" s="23">
        <f>Hatcher2010!R107</f>
        <v>0</v>
      </c>
      <c r="S38" s="23">
        <f>Hatcher2010!S107</f>
        <v>0</v>
      </c>
      <c r="T38" s="23">
        <f>Hatcher2010!T107</f>
        <v>0</v>
      </c>
      <c r="U38" s="23">
        <f>Hatcher2010!U107</f>
        <v>0</v>
      </c>
      <c r="V38" s="23">
        <f>Hatcher2010!V107</f>
        <v>0</v>
      </c>
      <c r="W38" s="22" t="s">
        <v>151</v>
      </c>
    </row>
    <row r="39" spans="1:23" ht="17" customHeight="1" x14ac:dyDescent="0.2">
      <c r="A39" s="32" t="s">
        <v>163</v>
      </c>
      <c r="B39" s="23">
        <f>'Miller-2017'!B28</f>
        <v>48</v>
      </c>
      <c r="C39" s="23">
        <f>'Miller-2017'!C28</f>
        <v>0</v>
      </c>
      <c r="D39" s="23">
        <f>'Miller-2017'!D28</f>
        <v>11</v>
      </c>
      <c r="E39" s="23">
        <f>'Miller-2017'!E28</f>
        <v>1</v>
      </c>
      <c r="F39" s="23">
        <f>'Miller-2017'!F28</f>
        <v>0</v>
      </c>
      <c r="G39" s="23">
        <f>'Miller-2017'!G28</f>
        <v>0</v>
      </c>
      <c r="H39" s="23">
        <f>'Miller-2017'!H28</f>
        <v>2</v>
      </c>
      <c r="I39" s="23">
        <f>'Miller-2017'!I28</f>
        <v>11</v>
      </c>
      <c r="J39" s="23">
        <f>'Miller-2017'!J28</f>
        <v>3</v>
      </c>
      <c r="K39" s="23">
        <f>'Miller-2017'!K28</f>
        <v>2</v>
      </c>
      <c r="L39" s="23">
        <f>'Miller-2017'!L28</f>
        <v>0</v>
      </c>
      <c r="M39" s="23">
        <f>'Miller-2017'!M28</f>
        <v>0</v>
      </c>
      <c r="N39" s="23">
        <f>'Miller-2017'!N28</f>
        <v>1</v>
      </c>
      <c r="O39" s="24">
        <f>'Miller-2017'!O28</f>
        <v>0.32075471698113206</v>
      </c>
      <c r="P39" s="24">
        <f>'Miller-2017'!P28</f>
        <v>0.25</v>
      </c>
      <c r="Q39" s="24">
        <f>'Miller-2017'!Q28</f>
        <v>0.22916666666666666</v>
      </c>
      <c r="R39" s="23">
        <f>'Miller-2017'!R28</f>
        <v>0</v>
      </c>
      <c r="S39" s="23">
        <f>'Miller-2017'!S28</f>
        <v>0</v>
      </c>
      <c r="T39" s="23">
        <f>'Miller-2017'!T28</f>
        <v>1</v>
      </c>
      <c r="U39" s="23">
        <f>'Miller-2017'!U28</f>
        <v>11</v>
      </c>
      <c r="V39" s="23">
        <f>'Miller-2017'!V28</f>
        <v>91</v>
      </c>
      <c r="W39" s="24">
        <f>'Miller-2017'!W28</f>
        <v>0.99029126213592233</v>
      </c>
    </row>
    <row r="40" spans="1:23" ht="17" customHeight="1" x14ac:dyDescent="0.2">
      <c r="A40" s="32" t="s">
        <v>46</v>
      </c>
      <c r="B40" s="23">
        <f>Fiedler2014!B51</f>
        <v>8</v>
      </c>
      <c r="C40" s="23">
        <f>Fiedler2014!C51</f>
        <v>2</v>
      </c>
      <c r="D40" s="23">
        <f>Fiedler2014!D51</f>
        <v>2</v>
      </c>
      <c r="E40" s="23">
        <f>Fiedler2014!E51</f>
        <v>0</v>
      </c>
      <c r="F40" s="23">
        <f>Fiedler2014!F51</f>
        <v>0</v>
      </c>
      <c r="G40" s="23">
        <f>Fiedler2014!G51</f>
        <v>0</v>
      </c>
      <c r="H40" s="23">
        <f>Fiedler2014!H51</f>
        <v>1</v>
      </c>
      <c r="I40" s="23">
        <f>Fiedler2014!I51</f>
        <v>4</v>
      </c>
      <c r="J40" s="23">
        <f>Fiedler2014!J51</f>
        <v>3</v>
      </c>
      <c r="K40" s="23">
        <f>Fiedler2014!K51</f>
        <v>1</v>
      </c>
      <c r="L40" s="23">
        <f>Fiedler2014!L51</f>
        <v>0</v>
      </c>
      <c r="M40" s="23">
        <f>Fiedler2014!M51</f>
        <v>0</v>
      </c>
      <c r="N40" s="23">
        <f>Fiedler2014!N51</f>
        <v>1</v>
      </c>
      <c r="O40" s="24">
        <f>Fiedler2014!O51</f>
        <v>0.58333333333333337</v>
      </c>
      <c r="P40" s="24">
        <f>Fiedler2014!P51</f>
        <v>0.25</v>
      </c>
      <c r="Q40" s="24">
        <f>Fiedler2014!Q51</f>
        <v>0.25</v>
      </c>
      <c r="R40" s="23">
        <f>Fiedler2014!R51</f>
        <v>1</v>
      </c>
      <c r="S40" s="23">
        <f>Fiedler2014!S51</f>
        <v>0</v>
      </c>
      <c r="T40" s="23">
        <f>Fiedler2014!T51</f>
        <v>0</v>
      </c>
      <c r="U40" s="23">
        <f>Fiedler2014!U51</f>
        <v>0</v>
      </c>
      <c r="V40" s="23">
        <f>Fiedler2014!V51</f>
        <v>3</v>
      </c>
      <c r="W40" s="24">
        <f>Fiedler2014!W51</f>
        <v>1</v>
      </c>
    </row>
    <row r="41" spans="1:23" ht="17" customHeight="1" x14ac:dyDescent="0.2">
      <c r="A41" s="32" t="s">
        <v>273</v>
      </c>
      <c r="B41" s="23">
        <f>'2018-2020'!B91</f>
        <v>18</v>
      </c>
      <c r="C41" s="23">
        <f>'2018-2020'!C91</f>
        <v>11</v>
      </c>
      <c r="D41" s="23">
        <f>'2018-2020'!D91</f>
        <v>5</v>
      </c>
      <c r="E41" s="23">
        <f>'2018-2020'!E91</f>
        <v>1</v>
      </c>
      <c r="F41" s="23">
        <f>'2018-2020'!F91</f>
        <v>0</v>
      </c>
      <c r="G41" s="23">
        <f>'2018-2020'!G91</f>
        <v>0</v>
      </c>
      <c r="H41" s="23">
        <f>'2018-2020'!H91</f>
        <v>0</v>
      </c>
      <c r="I41" s="23">
        <f>'2018-2020'!I91</f>
        <v>4</v>
      </c>
      <c r="J41" s="23">
        <f>'2018-2020'!J91</f>
        <v>8</v>
      </c>
      <c r="K41" s="23">
        <f>'2018-2020'!K91</f>
        <v>0</v>
      </c>
      <c r="L41" s="23">
        <f>'2018-2020'!L91</f>
        <v>0</v>
      </c>
      <c r="M41" s="23">
        <f>'2018-2020'!M91</f>
        <v>0</v>
      </c>
      <c r="N41" s="23">
        <f>'2018-2020'!N91</f>
        <v>0</v>
      </c>
      <c r="O41" s="24">
        <f>'2018-2020'!O91</f>
        <v>0.5</v>
      </c>
      <c r="P41" s="24"/>
      <c r="Q41" s="24"/>
      <c r="R41" s="23">
        <f>'2018-2020'!R91</f>
        <v>4</v>
      </c>
      <c r="S41" s="23">
        <f>'2018-2020'!S91</f>
        <v>2</v>
      </c>
      <c r="T41" s="23">
        <f>'2018-2020'!T91</f>
        <v>7</v>
      </c>
      <c r="U41" s="23">
        <f>'2018-2020'!U91</f>
        <v>32</v>
      </c>
      <c r="V41" s="23">
        <f>'2018-2020'!V91</f>
        <v>28</v>
      </c>
      <c r="W41" s="24">
        <f>'2018-2020'!W91</f>
        <v>0.89552238805970152</v>
      </c>
    </row>
    <row r="42" spans="1:23" ht="17" customHeight="1" x14ac:dyDescent="0.2">
      <c r="A42" s="32" t="s">
        <v>164</v>
      </c>
      <c r="B42" s="23">
        <f>Fiedler2014!B8</f>
        <v>89</v>
      </c>
      <c r="C42" s="23">
        <f>Fiedler2014!C8</f>
        <v>18</v>
      </c>
      <c r="D42" s="23">
        <f>Fiedler2014!D8</f>
        <v>22</v>
      </c>
      <c r="E42" s="23">
        <f>Fiedler2014!E8</f>
        <v>1</v>
      </c>
      <c r="F42" s="23">
        <f>Fiedler2014!F8</f>
        <v>0</v>
      </c>
      <c r="G42" s="23">
        <f>Fiedler2014!G8</f>
        <v>0</v>
      </c>
      <c r="H42" s="23">
        <f>Fiedler2014!H8</f>
        <v>14</v>
      </c>
      <c r="I42" s="23">
        <f>Fiedler2014!I8</f>
        <v>29</v>
      </c>
      <c r="J42" s="23">
        <f>Fiedler2014!J8</f>
        <v>24</v>
      </c>
      <c r="K42" s="23">
        <f>Fiedler2014!K8</f>
        <v>3</v>
      </c>
      <c r="L42" s="23">
        <f>Fiedler2014!L8</f>
        <v>1</v>
      </c>
      <c r="M42" s="23">
        <f>Fiedler2014!M8</f>
        <v>2</v>
      </c>
      <c r="N42" s="23">
        <f>Fiedler2014!N8</f>
        <v>1</v>
      </c>
      <c r="O42" s="24">
        <f>Fiedler2014!O8</f>
        <v>0.43103448275862066</v>
      </c>
      <c r="P42" s="24">
        <f>Fiedler2014!P8</f>
        <v>0.25842696629213485</v>
      </c>
      <c r="Q42" s="24">
        <f>Fiedler2014!Q8</f>
        <v>0.24719101123595505</v>
      </c>
      <c r="R42" s="23">
        <f>Fiedler2014!R8</f>
        <v>8</v>
      </c>
      <c r="S42" s="23">
        <f>Fiedler2014!S8</f>
        <v>2</v>
      </c>
      <c r="T42" s="23">
        <f>Fiedler2014!T8</f>
        <v>6</v>
      </c>
      <c r="U42" s="23">
        <f>Fiedler2014!U8</f>
        <v>19</v>
      </c>
      <c r="V42" s="23">
        <f>Fiedler2014!V8</f>
        <v>39</v>
      </c>
      <c r="W42" s="24">
        <f>(U42+V42)/(T42+U42+V42)</f>
        <v>0.90625</v>
      </c>
    </row>
    <row r="43" spans="1:23" ht="17" customHeight="1" x14ac:dyDescent="0.2">
      <c r="A43" s="32" t="s">
        <v>376</v>
      </c>
      <c r="B43" s="23">
        <f>'2021'!B328</f>
        <v>23</v>
      </c>
      <c r="C43" s="23">
        <f>'2021'!C328</f>
        <v>5</v>
      </c>
      <c r="D43" s="23">
        <f>'2021'!D328</f>
        <v>7</v>
      </c>
      <c r="E43" s="23">
        <f>'2021'!E328</f>
        <v>1</v>
      </c>
      <c r="F43" s="23">
        <f>'2021'!F328</f>
        <v>0</v>
      </c>
      <c r="G43" s="23">
        <f>'2021'!G328</f>
        <v>0</v>
      </c>
      <c r="H43" s="23">
        <f>'2021'!H328</f>
        <v>5</v>
      </c>
      <c r="I43" s="23">
        <f>'2021'!I328</f>
        <v>6</v>
      </c>
      <c r="J43" s="23">
        <f>'2021'!J328</f>
        <v>6</v>
      </c>
      <c r="K43" s="23">
        <f>'2021'!K328</f>
        <v>1</v>
      </c>
      <c r="L43" s="23">
        <f>'2021'!L328</f>
        <v>0</v>
      </c>
      <c r="M43" s="23">
        <f>'2021'!M328</f>
        <v>0</v>
      </c>
      <c r="N43" s="23">
        <f>'2021'!N328</f>
        <v>2</v>
      </c>
      <c r="O43" s="24">
        <f>'2021'!O328</f>
        <v>0.53333333333333333</v>
      </c>
      <c r="P43" s="24">
        <f>'2021'!P328</f>
        <v>0.34782608695652173</v>
      </c>
      <c r="Q43" s="24">
        <f>'2021'!Q328</f>
        <v>0.30434782608695654</v>
      </c>
      <c r="R43" s="23">
        <f>'2021'!R328</f>
        <v>0</v>
      </c>
      <c r="S43" s="23">
        <f>'2021'!S328</f>
        <v>1</v>
      </c>
      <c r="T43" s="23">
        <f>'2021'!T328</f>
        <v>0</v>
      </c>
      <c r="U43" s="23">
        <f>'2021'!U328</f>
        <v>1</v>
      </c>
      <c r="V43" s="23">
        <f>'2021'!V328</f>
        <v>27</v>
      </c>
      <c r="W43" s="23">
        <f>'2021'!W328</f>
        <v>1</v>
      </c>
    </row>
    <row r="44" spans="1:23" ht="17" customHeight="1" x14ac:dyDescent="0.2">
      <c r="A44" s="32" t="s">
        <v>289</v>
      </c>
      <c r="B44" s="23">
        <f>Hatcher2010!B98</f>
        <v>10</v>
      </c>
      <c r="C44" s="23">
        <f>Hatcher2010!C98</f>
        <v>2</v>
      </c>
      <c r="D44" s="23">
        <f>Hatcher2010!D98</f>
        <v>1</v>
      </c>
      <c r="E44" s="23">
        <f>Hatcher2010!E98</f>
        <v>0</v>
      </c>
      <c r="F44" s="23">
        <f>Hatcher2010!F98</f>
        <v>0</v>
      </c>
      <c r="G44" s="23">
        <f>Hatcher2010!G98</f>
        <v>0</v>
      </c>
      <c r="H44" s="23">
        <f>Hatcher2010!H98</f>
        <v>0</v>
      </c>
      <c r="I44" s="23">
        <f>Hatcher2010!I98</f>
        <v>3</v>
      </c>
      <c r="J44" s="23">
        <f>Hatcher2010!J98</f>
        <v>2</v>
      </c>
      <c r="K44" s="23">
        <f>Hatcher2010!K98</f>
        <v>2</v>
      </c>
      <c r="L44" s="23">
        <f>Hatcher2010!L98</f>
        <v>2</v>
      </c>
      <c r="M44" s="23">
        <f>Hatcher2010!M98</f>
        <v>0</v>
      </c>
      <c r="N44" s="23">
        <f>Hatcher2010!N98</f>
        <v>1</v>
      </c>
      <c r="O44" s="24">
        <f>Hatcher2010!O98</f>
        <v>0.42857142857142855</v>
      </c>
      <c r="P44" s="24">
        <f>Hatcher2010!P98</f>
        <v>0.1</v>
      </c>
      <c r="Q44" s="24">
        <f>Hatcher2010!Q98</f>
        <v>0.1</v>
      </c>
      <c r="R44" s="23">
        <f>Hatcher2010!R98</f>
        <v>0</v>
      </c>
      <c r="S44" s="23">
        <f>Hatcher2010!S98</f>
        <v>0</v>
      </c>
      <c r="T44" s="23">
        <f>Hatcher2010!T98</f>
        <v>0</v>
      </c>
      <c r="U44" s="23">
        <f>Hatcher2010!U98</f>
        <v>0</v>
      </c>
      <c r="V44" s="23">
        <f>Hatcher2010!V98</f>
        <v>0</v>
      </c>
      <c r="W44" s="22" t="s">
        <v>151</v>
      </c>
    </row>
    <row r="45" spans="1:23" ht="17" customHeight="1" x14ac:dyDescent="0.2">
      <c r="A45" s="32" t="s">
        <v>165</v>
      </c>
      <c r="B45" s="23">
        <f>Hatcher2010!B152</f>
        <v>89</v>
      </c>
      <c r="C45" s="23">
        <f>Hatcher2010!C152</f>
        <v>14</v>
      </c>
      <c r="D45" s="23">
        <f>Hatcher2010!D152</f>
        <v>26</v>
      </c>
      <c r="E45" s="23">
        <f>Hatcher2010!E152</f>
        <v>7</v>
      </c>
      <c r="F45" s="23">
        <f>Hatcher2010!F152</f>
        <v>2</v>
      </c>
      <c r="G45" s="23">
        <f>Hatcher2010!G152</f>
        <v>2</v>
      </c>
      <c r="H45" s="23">
        <f>Hatcher2010!H152</f>
        <v>17</v>
      </c>
      <c r="I45" s="23">
        <f>Hatcher2010!I152</f>
        <v>25</v>
      </c>
      <c r="J45" s="23">
        <f>Hatcher2010!J152</f>
        <v>8</v>
      </c>
      <c r="K45" s="23">
        <f>Hatcher2010!K152</f>
        <v>3</v>
      </c>
      <c r="L45" s="23">
        <f>Hatcher2010!L152</f>
        <v>0</v>
      </c>
      <c r="M45" s="23">
        <f>Hatcher2010!M152</f>
        <v>0</v>
      </c>
      <c r="N45" s="23">
        <f>Hatcher2010!N152</f>
        <v>3</v>
      </c>
      <c r="O45" s="24">
        <f>Hatcher2010!O152</f>
        <v>0.4</v>
      </c>
      <c r="P45" s="24">
        <f>Hatcher2010!P152</f>
        <v>0.48314606741573035</v>
      </c>
      <c r="Q45" s="24">
        <f>Hatcher2010!Q152</f>
        <v>0.29213483146067415</v>
      </c>
      <c r="R45" s="23">
        <f>Hatcher2010!R152</f>
        <v>6</v>
      </c>
      <c r="S45" s="23">
        <f>Hatcher2010!S152</f>
        <v>0</v>
      </c>
      <c r="T45" s="23">
        <f>Hatcher2010!T152</f>
        <v>0</v>
      </c>
      <c r="U45" s="23">
        <f>Hatcher2010!U152</f>
        <v>0</v>
      </c>
      <c r="V45" s="23">
        <f>Hatcher2010!V152</f>
        <v>0</v>
      </c>
      <c r="W45" s="22" t="s">
        <v>151</v>
      </c>
    </row>
    <row r="46" spans="1:23" ht="17" customHeight="1" x14ac:dyDescent="0.2">
      <c r="A46" s="32" t="s">
        <v>303</v>
      </c>
      <c r="B46" s="23">
        <f>'2018-2020'!B226</f>
        <v>81</v>
      </c>
      <c r="C46" s="23">
        <f>'2018-2020'!C226</f>
        <v>12</v>
      </c>
      <c r="D46" s="23">
        <f>'2018-2020'!D226</f>
        <v>13</v>
      </c>
      <c r="E46" s="23">
        <f>'2018-2020'!E226</f>
        <v>4</v>
      </c>
      <c r="F46" s="23">
        <f>'2018-2020'!F226</f>
        <v>0</v>
      </c>
      <c r="G46" s="23">
        <f>'2018-2020'!G226</f>
        <v>0</v>
      </c>
      <c r="H46" s="23">
        <f>'2018-2020'!H226</f>
        <v>8</v>
      </c>
      <c r="I46" s="23">
        <f>'2018-2020'!I226</f>
        <v>28</v>
      </c>
      <c r="J46" s="23">
        <f>'2018-2020'!J226</f>
        <v>8</v>
      </c>
      <c r="K46" s="23">
        <f>'2018-2020'!K226</f>
        <v>3</v>
      </c>
      <c r="L46" s="23">
        <f>'2018-2020'!L226</f>
        <v>0</v>
      </c>
      <c r="M46" s="23">
        <f>'2018-2020'!M226</f>
        <v>1</v>
      </c>
      <c r="N46" s="23">
        <f>'2018-2020'!N226</f>
        <v>4</v>
      </c>
      <c r="O46" s="24">
        <f>'2018-2020'!O226</f>
        <v>0.30107526881720431</v>
      </c>
      <c r="P46" s="24">
        <f>'2018-2020'!P226</f>
        <v>0.20987654320987653</v>
      </c>
      <c r="Q46" s="24">
        <f>'2018-2020'!Q226</f>
        <v>0.16049382716049382</v>
      </c>
      <c r="R46" s="23">
        <f>'2018-2020'!R226</f>
        <v>4</v>
      </c>
      <c r="S46" s="23">
        <f>'2018-2020'!S226</f>
        <v>1</v>
      </c>
      <c r="T46" s="23">
        <f>'2018-2020'!T226</f>
        <v>9</v>
      </c>
      <c r="U46" s="23">
        <f>'2018-2020'!U226</f>
        <v>15</v>
      </c>
      <c r="V46" s="23">
        <f>'2018-2020'!V226</f>
        <v>74</v>
      </c>
      <c r="W46" s="24">
        <f>'2018-2020'!W226</f>
        <v>0.90816326530612246</v>
      </c>
    </row>
    <row r="47" spans="1:23" ht="17" customHeight="1" x14ac:dyDescent="0.2">
      <c r="A47" s="32" t="s">
        <v>316</v>
      </c>
      <c r="B47" s="23">
        <f>'2018-2020'!B150</f>
        <v>6</v>
      </c>
      <c r="C47" s="23">
        <f>'2018-2020'!C150</f>
        <v>8</v>
      </c>
      <c r="D47" s="23">
        <f>'2018-2020'!D150</f>
        <v>1</v>
      </c>
      <c r="E47" s="23">
        <f>'2018-2020'!E150</f>
        <v>0</v>
      </c>
      <c r="F47" s="23">
        <f>'2018-2020'!F150</f>
        <v>0</v>
      </c>
      <c r="G47" s="23">
        <f>'2018-2020'!G150</f>
        <v>0</v>
      </c>
      <c r="H47" s="23">
        <f>'2018-2020'!H150</f>
        <v>1</v>
      </c>
      <c r="I47" s="23">
        <f>'2018-2020'!I150</f>
        <v>2</v>
      </c>
      <c r="J47" s="23">
        <f>'2018-2020'!J150</f>
        <v>1</v>
      </c>
      <c r="K47" s="23">
        <f>'2018-2020'!K150</f>
        <v>0</v>
      </c>
      <c r="L47" s="23">
        <f>'2018-2020'!L150</f>
        <v>0</v>
      </c>
      <c r="M47" s="23">
        <f>'2018-2020'!M150</f>
        <v>1</v>
      </c>
      <c r="N47" s="23">
        <f>'2018-2020'!N150</f>
        <v>0</v>
      </c>
      <c r="O47" s="24">
        <f>'2018-2020'!O150</f>
        <v>0.25</v>
      </c>
      <c r="P47" s="24">
        <f>'2018-2020'!P150</f>
        <v>0.16666666666666666</v>
      </c>
      <c r="Q47" s="24">
        <f>'2018-2020'!Q150</f>
        <v>0.16666666666666666</v>
      </c>
      <c r="R47" s="23">
        <f>'2018-2020'!R150</f>
        <v>1</v>
      </c>
      <c r="S47" s="23">
        <f>'2018-2020'!S150</f>
        <v>1</v>
      </c>
      <c r="T47" s="23">
        <f>'2018-2020'!T150</f>
        <v>1</v>
      </c>
      <c r="U47" s="23">
        <f>'2018-2020'!U150</f>
        <v>0</v>
      </c>
      <c r="V47" s="23">
        <f>'2018-2020'!V150</f>
        <v>5</v>
      </c>
      <c r="W47" s="24">
        <f>'2018-2020'!W150</f>
        <v>0.83333333333333337</v>
      </c>
    </row>
    <row r="48" spans="1:23" ht="17" customHeight="1" x14ac:dyDescent="0.2">
      <c r="A48" s="32" t="s">
        <v>51</v>
      </c>
      <c r="B48" s="23">
        <f>Fiedler2014!B105</f>
        <v>80</v>
      </c>
      <c r="C48" s="23">
        <f>Fiedler2014!C105</f>
        <v>9</v>
      </c>
      <c r="D48" s="23">
        <f>Fiedler2014!D105</f>
        <v>15</v>
      </c>
      <c r="E48" s="23">
        <f>Fiedler2014!E105</f>
        <v>1</v>
      </c>
      <c r="F48" s="23">
        <f>Fiedler2014!F105</f>
        <v>1</v>
      </c>
      <c r="G48" s="23">
        <f>Fiedler2014!G105</f>
        <v>1</v>
      </c>
      <c r="H48" s="23">
        <f>Fiedler2014!H105</f>
        <v>8</v>
      </c>
      <c r="I48" s="23">
        <f>Fiedler2014!I105</f>
        <v>23</v>
      </c>
      <c r="J48" s="23">
        <f>Fiedler2014!J105</f>
        <v>3</v>
      </c>
      <c r="K48" s="23">
        <f>Fiedler2014!K105</f>
        <v>2</v>
      </c>
      <c r="L48" s="23">
        <f>Fiedler2014!L105</f>
        <v>1</v>
      </c>
      <c r="M48" s="23">
        <f>Fiedler2014!M105</f>
        <v>1</v>
      </c>
      <c r="N48" s="23">
        <f>Fiedler2014!N105</f>
        <v>3</v>
      </c>
      <c r="O48" s="24">
        <f>Fiedler2014!O105</f>
        <v>0.27058823529411763</v>
      </c>
      <c r="P48" s="24">
        <f>Fiedler2014!P105</f>
        <v>0.26250000000000001</v>
      </c>
      <c r="Q48" s="24">
        <f>Fiedler2014!Q105</f>
        <v>0.1875</v>
      </c>
      <c r="R48" s="23">
        <f>Fiedler2014!R105</f>
        <v>0</v>
      </c>
      <c r="S48" s="23">
        <f>Fiedler2014!S105</f>
        <v>1</v>
      </c>
      <c r="T48" s="23">
        <f>Fiedler2014!T105</f>
        <v>7</v>
      </c>
      <c r="U48" s="23">
        <f>Fiedler2014!U105</f>
        <v>11</v>
      </c>
      <c r="V48" s="23">
        <f>Fiedler2014!V105</f>
        <v>123</v>
      </c>
      <c r="W48" s="24">
        <f>Fiedler2014!W105</f>
        <v>0.95035460992907805</v>
      </c>
    </row>
    <row r="49" spans="1:23" ht="17" customHeight="1" x14ac:dyDescent="0.2">
      <c r="A49" s="32" t="s">
        <v>416</v>
      </c>
      <c r="B49" s="23">
        <f>'2025'!B35</f>
        <v>5</v>
      </c>
      <c r="C49" s="23">
        <f>'2025'!C35</f>
        <v>12</v>
      </c>
      <c r="D49" s="23">
        <f>'2025'!D35</f>
        <v>0</v>
      </c>
      <c r="E49" s="23">
        <f>'2025'!E35</f>
        <v>0</v>
      </c>
      <c r="F49" s="23">
        <f>'2025'!F35</f>
        <v>0</v>
      </c>
      <c r="G49" s="23">
        <f>'2025'!G35</f>
        <v>0</v>
      </c>
      <c r="H49" s="23">
        <f>'2025'!H35</f>
        <v>0</v>
      </c>
      <c r="I49" s="23">
        <f>'2025'!I35</f>
        <v>0</v>
      </c>
      <c r="J49" s="23">
        <f>'2025'!J35</f>
        <v>0</v>
      </c>
      <c r="K49" s="23">
        <f>'2025'!K35</f>
        <v>3</v>
      </c>
      <c r="L49" s="23">
        <f>'2025'!L35</f>
        <v>0</v>
      </c>
      <c r="M49" s="23">
        <f>'2025'!M35</f>
        <v>0</v>
      </c>
      <c r="N49" s="23">
        <f>'2025'!N35</f>
        <v>1</v>
      </c>
      <c r="O49" s="24">
        <f>'2025'!O35</f>
        <v>0.5</v>
      </c>
      <c r="P49" s="24">
        <f>'2025'!P35</f>
        <v>0</v>
      </c>
      <c r="Q49" s="24">
        <f>'2025'!Q35</f>
        <v>0</v>
      </c>
      <c r="R49" s="23">
        <f>'2025'!R35</f>
        <v>12</v>
      </c>
      <c r="S49" s="23">
        <f>'2025'!S35</f>
        <v>4</v>
      </c>
      <c r="T49" s="23">
        <f>'2025'!T35</f>
        <v>0</v>
      </c>
      <c r="U49" s="23">
        <f>'2025'!U35</f>
        <v>1</v>
      </c>
      <c r="V49" s="23">
        <f>'2025'!V35</f>
        <v>0</v>
      </c>
      <c r="W49" s="23">
        <f>'2025'!W35</f>
        <v>1</v>
      </c>
    </row>
    <row r="50" spans="1:23" ht="17" customHeight="1" x14ac:dyDescent="0.2">
      <c r="A50" s="32" t="s">
        <v>302</v>
      </c>
      <c r="B50" s="23">
        <f>'2018-2020'!B192</f>
        <v>8</v>
      </c>
      <c r="C50" s="23">
        <f>'2018-2020'!C192</f>
        <v>1</v>
      </c>
      <c r="D50" s="23">
        <f>'2018-2020'!D192</f>
        <v>1</v>
      </c>
      <c r="E50" s="23">
        <f>'2018-2020'!E192</f>
        <v>0</v>
      </c>
      <c r="F50" s="23">
        <f>'2018-2020'!F192</f>
        <v>0</v>
      </c>
      <c r="G50" s="23">
        <f>'2018-2020'!G192</f>
        <v>0</v>
      </c>
      <c r="H50" s="23">
        <f>'2018-2020'!H192</f>
        <v>0</v>
      </c>
      <c r="I50" s="23">
        <f>'2018-2020'!I192</f>
        <v>5</v>
      </c>
      <c r="J50" s="23">
        <f>'2018-2020'!J192</f>
        <v>3</v>
      </c>
      <c r="K50" s="23">
        <f>'2018-2020'!K192</f>
        <v>0</v>
      </c>
      <c r="L50" s="23">
        <f>'2018-2020'!L192</f>
        <v>0</v>
      </c>
      <c r="M50" s="23">
        <f>'2018-2020'!M192</f>
        <v>0</v>
      </c>
      <c r="N50" s="23">
        <f>'2018-2020'!N192</f>
        <v>0</v>
      </c>
      <c r="O50" s="24">
        <f>'2018-2020'!O192</f>
        <v>0.36363636363636365</v>
      </c>
      <c r="P50" s="24">
        <f>'2018-2020'!P192</f>
        <v>0.125</v>
      </c>
      <c r="Q50" s="24">
        <f>'2018-2020'!Q192</f>
        <v>0.125</v>
      </c>
      <c r="R50" s="23">
        <f>'2018-2020'!R192</f>
        <v>0</v>
      </c>
      <c r="S50" s="23">
        <f>'2018-2020'!S192</f>
        <v>0</v>
      </c>
      <c r="T50" s="23">
        <f>'2018-2020'!T192</f>
        <v>0</v>
      </c>
      <c r="U50" s="23">
        <f>'2018-2020'!U192</f>
        <v>0</v>
      </c>
      <c r="V50" s="23">
        <f>'2018-2020'!V192</f>
        <v>0</v>
      </c>
      <c r="W50" s="23" t="e">
        <f>'2018-2020'!W192</f>
        <v>#DIV/0!</v>
      </c>
    </row>
    <row r="51" spans="1:23" ht="17" customHeight="1" x14ac:dyDescent="0.2">
      <c r="A51" s="32" t="s">
        <v>382</v>
      </c>
      <c r="B51" s="23">
        <f>'2021'!B352</f>
        <v>1</v>
      </c>
      <c r="C51" s="23">
        <f>'2021'!C352</f>
        <v>0</v>
      </c>
      <c r="D51" s="23">
        <f>'2021'!D352</f>
        <v>1</v>
      </c>
      <c r="E51" s="23">
        <f>'2021'!E352</f>
        <v>0</v>
      </c>
      <c r="F51" s="23">
        <f>'2021'!F352</f>
        <v>0</v>
      </c>
      <c r="G51" s="23">
        <f>'2021'!G352</f>
        <v>0</v>
      </c>
      <c r="H51" s="23">
        <f>'2021'!H352</f>
        <v>1</v>
      </c>
      <c r="I51" s="23">
        <f>'2021'!I352</f>
        <v>0</v>
      </c>
      <c r="J51" s="23">
        <f>'2021'!J352</f>
        <v>0</v>
      </c>
      <c r="K51" s="23">
        <f>'2021'!K352</f>
        <v>0</v>
      </c>
      <c r="L51" s="23">
        <f>'2021'!L352</f>
        <v>0</v>
      </c>
      <c r="M51" s="23">
        <f>'2021'!M352</f>
        <v>0</v>
      </c>
      <c r="N51" s="23">
        <f>'2021'!N352</f>
        <v>0</v>
      </c>
      <c r="O51" s="24">
        <f>'2021'!O352</f>
        <v>1</v>
      </c>
      <c r="P51" s="24">
        <f>'2021'!P352</f>
        <v>1</v>
      </c>
      <c r="Q51" s="24">
        <f>'2021'!Q352</f>
        <v>1</v>
      </c>
      <c r="R51" s="23">
        <f>'2021'!R352</f>
        <v>0</v>
      </c>
      <c r="S51" s="23">
        <f>'2021'!S352</f>
        <v>0</v>
      </c>
      <c r="T51" s="23">
        <f>'2021'!T352</f>
        <v>0</v>
      </c>
      <c r="U51" s="23">
        <f>'2021'!U352</f>
        <v>1</v>
      </c>
      <c r="V51" s="23">
        <f>'2021'!V352</f>
        <v>3</v>
      </c>
      <c r="W51" s="24">
        <f>'2021'!W352</f>
        <v>1</v>
      </c>
    </row>
    <row r="52" spans="1:23" ht="17" customHeight="1" x14ac:dyDescent="0.2">
      <c r="A52" s="32" t="s">
        <v>286</v>
      </c>
      <c r="B52" s="23">
        <f>'2018-2020'!B117</f>
        <v>168</v>
      </c>
      <c r="C52" s="23">
        <f>'2018-2020'!C117</f>
        <v>27</v>
      </c>
      <c r="D52" s="23">
        <f>'2018-2020'!D117</f>
        <v>41</v>
      </c>
      <c r="E52" s="23">
        <f>'2018-2020'!E117</f>
        <v>5</v>
      </c>
      <c r="F52" s="23">
        <f>'2018-2020'!F117</f>
        <v>4</v>
      </c>
      <c r="G52" s="23">
        <f>'2018-2020'!G117</f>
        <v>0</v>
      </c>
      <c r="H52" s="23">
        <f>'2018-2020'!H117</f>
        <v>22</v>
      </c>
      <c r="I52" s="23">
        <f>'2018-2020'!I117</f>
        <v>49</v>
      </c>
      <c r="J52" s="23">
        <f>'2018-2020'!J117</f>
        <v>15</v>
      </c>
      <c r="K52" s="23">
        <f>'2018-2020'!K117</f>
        <v>9</v>
      </c>
      <c r="L52" s="23">
        <f>'2018-2020'!L117</f>
        <v>0</v>
      </c>
      <c r="M52" s="23">
        <f>'2018-2020'!M117</f>
        <v>3</v>
      </c>
      <c r="N52" s="23">
        <f>'2018-2020'!N117</f>
        <v>5</v>
      </c>
      <c r="O52" s="24">
        <f>'2018-2020'!O117</f>
        <v>0.35897435897435898</v>
      </c>
      <c r="P52" s="24">
        <f>'2018-2020'!P117</f>
        <v>0.32142857142857145</v>
      </c>
      <c r="Q52" s="24">
        <f>'2018-2020'!Q117</f>
        <v>0.24404761904761904</v>
      </c>
      <c r="R52" s="23">
        <f>'2018-2020'!R117</f>
        <v>15</v>
      </c>
      <c r="S52" s="23">
        <f>'2018-2020'!S117</f>
        <v>3</v>
      </c>
      <c r="T52" s="23">
        <f>'2018-2020'!T117</f>
        <v>14</v>
      </c>
      <c r="U52" s="23">
        <f>'2018-2020'!U117</f>
        <v>67</v>
      </c>
      <c r="V52" s="23">
        <f>'2018-2020'!V117</f>
        <v>21</v>
      </c>
      <c r="W52" s="24">
        <f>'2018-2020'!W117</f>
        <v>0.86274509803921573</v>
      </c>
    </row>
    <row r="53" spans="1:23" ht="17" customHeight="1" x14ac:dyDescent="0.2">
      <c r="A53" s="32" t="s">
        <v>317</v>
      </c>
      <c r="B53" s="23">
        <f>'2018-2020'!B316</f>
        <v>274</v>
      </c>
      <c r="C53" s="23">
        <f>'2018-2020'!C316</f>
        <v>49</v>
      </c>
      <c r="D53" s="23">
        <f>'2018-2020'!D316</f>
        <v>73</v>
      </c>
      <c r="E53" s="23">
        <f>'2018-2020'!E316</f>
        <v>17</v>
      </c>
      <c r="F53" s="23">
        <f>'2018-2020'!F316</f>
        <v>3</v>
      </c>
      <c r="G53" s="23">
        <f>'2018-2020'!G316</f>
        <v>2</v>
      </c>
      <c r="H53" s="23">
        <f>'2018-2020'!H316</f>
        <v>40</v>
      </c>
      <c r="I53" s="23">
        <f>'2018-2020'!I316</f>
        <v>64</v>
      </c>
      <c r="J53" s="23">
        <f>'2018-2020'!J316</f>
        <v>50</v>
      </c>
      <c r="K53" s="23">
        <f>'2018-2020'!K316</f>
        <v>5</v>
      </c>
      <c r="L53" s="23">
        <f>'2018-2020'!L316</f>
        <v>0</v>
      </c>
      <c r="M53" s="23">
        <f>'2018-2020'!M316</f>
        <v>0</v>
      </c>
      <c r="N53" s="23">
        <f>'2018-2020'!N316</f>
        <v>7</v>
      </c>
      <c r="O53" s="24">
        <f>'2018-2020'!O316</f>
        <v>0.41033434650455924</v>
      </c>
      <c r="P53" s="24">
        <f>'2018-2020'!P316</f>
        <v>0.37226277372262773</v>
      </c>
      <c r="Q53" s="24">
        <f>'2018-2020'!Q316</f>
        <v>0.26642335766423358</v>
      </c>
      <c r="R53" s="23">
        <f>'2018-2020'!R316</f>
        <v>12</v>
      </c>
      <c r="S53" s="23">
        <f>'2018-2020'!S316</f>
        <v>7</v>
      </c>
      <c r="T53" s="23">
        <f>'2018-2020'!T316</f>
        <v>8</v>
      </c>
      <c r="U53" s="23">
        <f>'2018-2020'!U316</f>
        <v>7</v>
      </c>
      <c r="V53" s="23">
        <f>'2018-2020'!V316</f>
        <v>134</v>
      </c>
      <c r="W53" s="24">
        <f>(U53+V53)/(T53+U53+V53)</f>
        <v>0.94630872483221473</v>
      </c>
    </row>
    <row r="54" spans="1:23" ht="16" customHeight="1" x14ac:dyDescent="0.2">
      <c r="A54" s="32" t="s">
        <v>166</v>
      </c>
      <c r="B54" s="23">
        <f>Hahnemann!B8</f>
        <v>162</v>
      </c>
      <c r="C54" s="23">
        <f>Hahnemann!C8</f>
        <v>62</v>
      </c>
      <c r="D54" s="23">
        <f>Hahnemann!D8</f>
        <v>66</v>
      </c>
      <c r="E54" s="23">
        <f>Hahnemann!E8</f>
        <v>12</v>
      </c>
      <c r="F54" s="23">
        <f>Hahnemann!F8</f>
        <v>1</v>
      </c>
      <c r="G54" s="23">
        <f>Hahnemann!G8</f>
        <v>2</v>
      </c>
      <c r="H54" s="23">
        <f>Hahnemann!H8</f>
        <v>24</v>
      </c>
      <c r="I54" s="23">
        <f>Hahnemann!I8</f>
        <v>26</v>
      </c>
      <c r="J54" s="23">
        <f>Hahnemann!J8</f>
        <v>25</v>
      </c>
      <c r="K54" s="23">
        <v>3</v>
      </c>
      <c r="L54" s="23">
        <f>Hahnemann!L8</f>
        <v>0</v>
      </c>
      <c r="M54" s="23">
        <f>Hahnemann!M8</f>
        <v>5</v>
      </c>
      <c r="N54" s="23">
        <f>Hahnemann!N8</f>
        <v>5</v>
      </c>
      <c r="O54" s="24">
        <f>Hahnemann!O8</f>
        <v>0.52709359605911332</v>
      </c>
      <c r="P54" s="24">
        <f>Hahnemann!P8</f>
        <v>0.53086419753086422</v>
      </c>
      <c r="Q54" s="24">
        <f>Hahnemann!Q8</f>
        <v>0.40740740740740738</v>
      </c>
      <c r="R54" s="23">
        <f>Hahnemann!R8</f>
        <v>33</v>
      </c>
      <c r="S54" s="23">
        <f>Hahnemann!S8</f>
        <v>1</v>
      </c>
      <c r="T54" s="23">
        <f>Hahnemann!T8</f>
        <v>0</v>
      </c>
      <c r="U54" s="23">
        <f>Hahnemann!U8</f>
        <v>2</v>
      </c>
      <c r="V54" s="23">
        <f>Hahnemann!V8</f>
        <v>81</v>
      </c>
      <c r="W54" s="24">
        <f>(U54+V54)/(T54+U54+V54)</f>
        <v>1</v>
      </c>
    </row>
    <row r="55" spans="1:23" ht="17" customHeight="1" x14ac:dyDescent="0.2">
      <c r="A55" s="32" t="s">
        <v>167</v>
      </c>
      <c r="B55" s="23">
        <f>'Sizemore 2015'!B319</f>
        <v>137</v>
      </c>
      <c r="C55" s="23">
        <f>'Sizemore 2015'!C319</f>
        <v>22</v>
      </c>
      <c r="D55" s="23">
        <f>'Sizemore 2015'!D319</f>
        <v>38</v>
      </c>
      <c r="E55" s="23">
        <f>'Sizemore 2015'!E319</f>
        <v>5</v>
      </c>
      <c r="F55" s="23">
        <f>'Sizemore 2015'!F319</f>
        <v>0</v>
      </c>
      <c r="G55" s="23">
        <f>'Sizemore 2015'!G319</f>
        <v>0</v>
      </c>
      <c r="H55" s="23">
        <f>'Sizemore 2015'!H319</f>
        <v>24</v>
      </c>
      <c r="I55" s="23">
        <f>'Sizemore 2015'!I319</f>
        <v>25</v>
      </c>
      <c r="J55" s="23">
        <f>'Sizemore 2015'!J319</f>
        <v>10</v>
      </c>
      <c r="K55" s="23">
        <f>'Sizemore 2015'!K319</f>
        <v>4</v>
      </c>
      <c r="L55" s="23">
        <f>'Sizemore 2015'!L319</f>
        <v>0</v>
      </c>
      <c r="M55" s="23">
        <f>'Sizemore 2015'!M319</f>
        <v>5</v>
      </c>
      <c r="N55" s="23">
        <f>'Sizemore 2015'!N319</f>
        <v>5</v>
      </c>
      <c r="O55" s="24">
        <f>'Sizemore 2015'!O319</f>
        <v>0.36538461538461536</v>
      </c>
      <c r="P55" s="24">
        <f>'Sizemore 2015'!P319</f>
        <v>0.31386861313868614</v>
      </c>
      <c r="Q55" s="24">
        <f>'Sizemore 2015'!Q319</f>
        <v>0.27737226277372262</v>
      </c>
      <c r="R55" s="23">
        <f>'Sizemore 2015'!R319</f>
        <v>4</v>
      </c>
      <c r="S55" s="23">
        <f>'Sizemore 2015'!S319</f>
        <v>7</v>
      </c>
      <c r="T55" s="23">
        <f>'Sizemore 2015'!T319</f>
        <v>0</v>
      </c>
      <c r="U55" s="23">
        <f>'Sizemore 2015'!U319</f>
        <v>9</v>
      </c>
      <c r="V55" s="23">
        <f>'Sizemore 2015'!V319</f>
        <v>39</v>
      </c>
      <c r="W55" s="24">
        <f>'Sizemore 2015'!W319</f>
        <v>1</v>
      </c>
    </row>
    <row r="56" spans="1:23" ht="17" customHeight="1" x14ac:dyDescent="0.2">
      <c r="A56" s="32" t="s">
        <v>259</v>
      </c>
      <c r="B56" s="23">
        <f>'2018-2020'!B23</f>
        <v>60</v>
      </c>
      <c r="C56" s="23">
        <f>'2018-2020'!C23</f>
        <v>12</v>
      </c>
      <c r="D56" s="23">
        <f>'2018-2020'!D23</f>
        <v>16</v>
      </c>
      <c r="E56" s="23">
        <f>'2018-2020'!E23</f>
        <v>2</v>
      </c>
      <c r="F56" s="23">
        <f>'2018-2020'!F23</f>
        <v>1</v>
      </c>
      <c r="G56" s="23">
        <f>'2018-2020'!G23</f>
        <v>0</v>
      </c>
      <c r="H56" s="23">
        <f>'2018-2020'!H23</f>
        <v>7</v>
      </c>
      <c r="I56" s="23">
        <f>'2018-2020'!I23</f>
        <v>9</v>
      </c>
      <c r="J56" s="23">
        <f>'2018-2020'!J23</f>
        <v>7</v>
      </c>
      <c r="K56" s="23">
        <f>'2018-2020'!K23</f>
        <v>2</v>
      </c>
      <c r="L56" s="23">
        <f>'2018-2020'!L23</f>
        <v>0</v>
      </c>
      <c r="M56" s="23">
        <f>'2018-2020'!M23</f>
        <v>1</v>
      </c>
      <c r="N56" s="23">
        <f>'2018-2020'!N23</f>
        <v>2</v>
      </c>
      <c r="O56" s="24">
        <f>'2018-2020'!O23</f>
        <v>0.38571428571428573</v>
      </c>
      <c r="P56" s="24">
        <f>'2018-2020'!P23</f>
        <v>0.33333333333333331</v>
      </c>
      <c r="Q56" s="24">
        <f>'2018-2020'!Q23</f>
        <v>0.26666666666666666</v>
      </c>
      <c r="R56" s="23">
        <f>'2018-2020'!R23</f>
        <v>2</v>
      </c>
      <c r="S56" s="23">
        <f>'2018-2020'!S23</f>
        <v>2</v>
      </c>
      <c r="T56" s="23">
        <f>'2018-2020'!T23</f>
        <v>1</v>
      </c>
      <c r="U56" s="23">
        <f>'2018-2020'!U23</f>
        <v>8</v>
      </c>
      <c r="V56" s="23">
        <f>'2018-2020'!V23</f>
        <v>30</v>
      </c>
      <c r="W56" s="24">
        <f>'2018-2020'!W23</f>
        <v>0.97435897435897434</v>
      </c>
    </row>
    <row r="57" spans="1:23" ht="17" customHeight="1" x14ac:dyDescent="0.2">
      <c r="A57" s="32" t="s">
        <v>340</v>
      </c>
      <c r="B57" s="23">
        <f>'2021'!B91</f>
        <v>46</v>
      </c>
      <c r="C57" s="23">
        <f>'2021'!C91</f>
        <v>9</v>
      </c>
      <c r="D57" s="23">
        <f>'2021'!D91</f>
        <v>13</v>
      </c>
      <c r="E57" s="23">
        <f>'2021'!E91</f>
        <v>0</v>
      </c>
      <c r="F57" s="23">
        <f>'2021'!F91</f>
        <v>0</v>
      </c>
      <c r="G57" s="23">
        <f>'2021'!G91</f>
        <v>1</v>
      </c>
      <c r="H57" s="23">
        <f>'2021'!H91</f>
        <v>8</v>
      </c>
      <c r="I57" s="23">
        <f>'2021'!I91</f>
        <v>14</v>
      </c>
      <c r="J57" s="23">
        <f>'2021'!J91</f>
        <v>6</v>
      </c>
      <c r="K57" s="23">
        <f>'2021'!K91</f>
        <v>1</v>
      </c>
      <c r="L57" s="23">
        <f>'2021'!L91</f>
        <v>0</v>
      </c>
      <c r="M57" s="23">
        <f>'2021'!M91</f>
        <v>0</v>
      </c>
      <c r="N57" s="23">
        <f>'2021'!N91</f>
        <v>1</v>
      </c>
      <c r="O57" s="24">
        <f>'2021'!O91</f>
        <v>0.39622641509433965</v>
      </c>
      <c r="P57" s="24">
        <f>'2021'!P91</f>
        <v>0.34782608695652173</v>
      </c>
      <c r="Q57" s="24">
        <f>'2021'!Q91</f>
        <v>0.28260869565217389</v>
      </c>
      <c r="R57" s="23">
        <f>'2021'!R91</f>
        <v>2</v>
      </c>
      <c r="S57" s="23">
        <f>'2021'!S91</f>
        <v>0</v>
      </c>
      <c r="T57" s="23">
        <f>'2021'!T91</f>
        <v>3</v>
      </c>
      <c r="U57" s="23">
        <f>'2021'!U91</f>
        <v>0</v>
      </c>
      <c r="V57" s="23">
        <f>'2021'!V91</f>
        <v>36</v>
      </c>
      <c r="W57" s="24">
        <f>'2021'!W91</f>
        <v>0.92307692307692313</v>
      </c>
    </row>
    <row r="58" spans="1:23" ht="17" customHeight="1" x14ac:dyDescent="0.2">
      <c r="A58" s="32" t="s">
        <v>43</v>
      </c>
      <c r="B58" s="23">
        <f>Fiedler2014!B25</f>
        <v>84</v>
      </c>
      <c r="C58" s="23">
        <f>Fiedler2014!C25</f>
        <v>11</v>
      </c>
      <c r="D58" s="23">
        <f>Fiedler2014!D25</f>
        <v>19</v>
      </c>
      <c r="E58" s="23">
        <f>Fiedler2014!E25</f>
        <v>0</v>
      </c>
      <c r="F58" s="23">
        <f>Fiedler2014!F25</f>
        <v>0</v>
      </c>
      <c r="G58" s="23">
        <f>Fiedler2014!G25</f>
        <v>0</v>
      </c>
      <c r="H58" s="23">
        <f>Fiedler2014!H25</f>
        <v>7</v>
      </c>
      <c r="I58" s="23">
        <f>Fiedler2014!I25</f>
        <v>11</v>
      </c>
      <c r="J58" s="23">
        <f>Fiedler2014!J25</f>
        <v>9</v>
      </c>
      <c r="K58" s="23">
        <f>Fiedler2014!K25</f>
        <v>2</v>
      </c>
      <c r="L58" s="23">
        <f>Fiedler2014!L25</f>
        <v>1</v>
      </c>
      <c r="M58" s="23">
        <f>Fiedler2014!M25</f>
        <v>0</v>
      </c>
      <c r="N58" s="23">
        <f>Fiedler2014!N25</f>
        <v>4</v>
      </c>
      <c r="O58" s="24">
        <f>Fiedler2014!O25</f>
        <v>0.35789473684210527</v>
      </c>
      <c r="P58" s="24">
        <f>Fiedler2014!P25</f>
        <v>0.22619047619047619</v>
      </c>
      <c r="Q58" s="24">
        <f>Fiedler2014!Q25</f>
        <v>0.22619047619047619</v>
      </c>
      <c r="R58" s="23">
        <f>Fiedler2014!R25</f>
        <v>2</v>
      </c>
      <c r="S58" s="23">
        <f>Fiedler2014!S25</f>
        <v>0</v>
      </c>
      <c r="T58" s="23">
        <f>Fiedler2014!T25</f>
        <v>1</v>
      </c>
      <c r="U58" s="23">
        <f>Fiedler2014!U25</f>
        <v>12</v>
      </c>
      <c r="V58" s="23">
        <f>Fiedler2014!V25</f>
        <v>114</v>
      </c>
      <c r="W58" s="24">
        <f>Fiedler2014!W25</f>
        <v>0.99212598425196852</v>
      </c>
    </row>
    <row r="59" spans="1:23" ht="17" customHeight="1" x14ac:dyDescent="0.2">
      <c r="A59" s="32" t="s">
        <v>122</v>
      </c>
      <c r="B59" s="23"/>
      <c r="C59" s="23"/>
      <c r="D59" s="23"/>
      <c r="E59" s="23"/>
      <c r="F59" s="23"/>
      <c r="G59" s="23"/>
      <c r="H59" s="23"/>
      <c r="I59" s="23"/>
      <c r="J59" s="23"/>
      <c r="K59" s="23"/>
      <c r="L59" s="23"/>
      <c r="M59" s="23"/>
      <c r="N59" s="23"/>
      <c r="O59" s="24"/>
      <c r="P59" s="24"/>
      <c r="Q59" s="24"/>
      <c r="R59" s="23"/>
      <c r="S59" s="23"/>
      <c r="T59" s="23">
        <f>Yelverton2012!T35</f>
        <v>0</v>
      </c>
      <c r="U59" s="22">
        <f>Yelverton2012!U35</f>
        <v>4</v>
      </c>
      <c r="V59" s="23">
        <f>Yelverton2012!V35</f>
        <v>0</v>
      </c>
      <c r="W59" s="24">
        <f>(U59+V59)/(T59+U59+V59)</f>
        <v>1</v>
      </c>
    </row>
    <row r="60" spans="1:23" ht="17" customHeight="1" x14ac:dyDescent="0.2">
      <c r="A60" s="32" t="s">
        <v>168</v>
      </c>
      <c r="B60" s="23">
        <f>Hanney!B8</f>
        <v>69</v>
      </c>
      <c r="C60" s="23">
        <f>Hanney!C8</f>
        <v>18</v>
      </c>
      <c r="D60" s="23">
        <f>Hanney!D8</f>
        <v>23</v>
      </c>
      <c r="E60" s="23">
        <f>Hanney!E8</f>
        <v>1</v>
      </c>
      <c r="F60" s="23">
        <f>Hanney!F8</f>
        <v>0</v>
      </c>
      <c r="G60" s="23">
        <f>Hanney!G8</f>
        <v>0</v>
      </c>
      <c r="H60" s="23">
        <f>Hanney!H8</f>
        <v>15</v>
      </c>
      <c r="I60" s="23">
        <f>Hanney!I8</f>
        <v>8</v>
      </c>
      <c r="J60" s="23">
        <f>Hanney!J8</f>
        <v>10</v>
      </c>
      <c r="K60" s="23">
        <f>Hanney!K8</f>
        <v>5</v>
      </c>
      <c r="L60" s="23">
        <f>Hanney!L8</f>
        <v>2</v>
      </c>
      <c r="M60" s="23">
        <f>Hanney!M8</f>
        <v>1</v>
      </c>
      <c r="N60" s="23">
        <f>Hanney!N8</f>
        <v>5</v>
      </c>
      <c r="O60" s="24">
        <f>Hanney!O8</f>
        <v>0.51190476190476186</v>
      </c>
      <c r="P60" s="24">
        <f>Hanney!P8</f>
        <v>0.34782608695652173</v>
      </c>
      <c r="Q60" s="24">
        <f>Hanney!Q8</f>
        <v>0.33333333333333331</v>
      </c>
      <c r="R60" s="23">
        <f>Hanney!R8</f>
        <v>13</v>
      </c>
      <c r="S60" s="23">
        <f>Hanney!S8</f>
        <v>4</v>
      </c>
      <c r="T60" s="23">
        <f>Hanney!T8</f>
        <v>6</v>
      </c>
      <c r="U60" s="23">
        <f>Hanney!U8</f>
        <v>40</v>
      </c>
      <c r="V60" s="23">
        <f>Hanney!V8</f>
        <v>16</v>
      </c>
      <c r="W60" s="24">
        <f>(U60+V60)/(T60+U60+V60)</f>
        <v>0.90322580645161288</v>
      </c>
    </row>
    <row r="61" spans="1:23" ht="17" customHeight="1" x14ac:dyDescent="0.2">
      <c r="A61" s="32" t="s">
        <v>348</v>
      </c>
      <c r="B61" s="23">
        <f>'2021'!B139</f>
        <v>230</v>
      </c>
      <c r="C61" s="23">
        <f>'2021'!C139</f>
        <v>43</v>
      </c>
      <c r="D61" s="23">
        <f>'2021'!D139</f>
        <v>63</v>
      </c>
      <c r="E61" s="23">
        <f>'2021'!E139</f>
        <v>11</v>
      </c>
      <c r="F61" s="23">
        <f>'2021'!F139</f>
        <v>3</v>
      </c>
      <c r="G61" s="23">
        <f>'2021'!G139</f>
        <v>0</v>
      </c>
      <c r="H61" s="23">
        <f>'2021'!H139</f>
        <v>27</v>
      </c>
      <c r="I61" s="23">
        <f>'2021'!I139</f>
        <v>51</v>
      </c>
      <c r="J61" s="23">
        <f>'2021'!J139</f>
        <v>33</v>
      </c>
      <c r="K61" s="23">
        <f>'2021'!K139</f>
        <v>3</v>
      </c>
      <c r="L61" s="23">
        <f>'2021'!L139</f>
        <v>1</v>
      </c>
      <c r="M61" s="23">
        <f>'2021'!M139</f>
        <v>2</v>
      </c>
      <c r="N61" s="23">
        <f>'2021'!N139</f>
        <v>8</v>
      </c>
      <c r="O61" s="24">
        <f>'2021'!O139</f>
        <v>0.39925373134328357</v>
      </c>
      <c r="P61" s="24">
        <f>'2021'!P139</f>
        <v>0.34782608695652173</v>
      </c>
      <c r="Q61" s="24">
        <f>'2021'!Q139</f>
        <v>0.27391304347826084</v>
      </c>
      <c r="R61" s="23">
        <f>'2021'!R139</f>
        <v>14</v>
      </c>
      <c r="S61" s="23">
        <f>'2021'!S139</f>
        <v>2</v>
      </c>
      <c r="T61" s="23">
        <f>'2021'!T139</f>
        <v>23</v>
      </c>
      <c r="U61" s="23">
        <f>'2021'!U139</f>
        <v>104</v>
      </c>
      <c r="V61" s="23">
        <f>'2021'!V139</f>
        <v>89</v>
      </c>
      <c r="W61" s="24">
        <f>(U61+V61)/(T61+U61+V61)</f>
        <v>0.89351851851851849</v>
      </c>
    </row>
    <row r="62" spans="1:23" ht="17" customHeight="1" x14ac:dyDescent="0.2">
      <c r="A62" s="32" t="s">
        <v>169</v>
      </c>
      <c r="B62" s="22">
        <v>1</v>
      </c>
      <c r="C62" s="22">
        <v>0</v>
      </c>
      <c r="D62" s="22">
        <v>1</v>
      </c>
      <c r="E62" s="22">
        <v>1</v>
      </c>
      <c r="F62" s="23">
        <v>0</v>
      </c>
      <c r="G62" s="23">
        <v>0</v>
      </c>
      <c r="H62" s="23">
        <v>0</v>
      </c>
      <c r="I62" s="23">
        <v>0</v>
      </c>
      <c r="J62" s="23">
        <v>0</v>
      </c>
      <c r="K62" s="23">
        <v>0</v>
      </c>
      <c r="L62" s="23">
        <v>0</v>
      </c>
      <c r="M62" s="23">
        <v>0</v>
      </c>
      <c r="N62" s="23">
        <v>0</v>
      </c>
      <c r="O62" s="24">
        <v>1</v>
      </c>
      <c r="P62" s="24">
        <v>1.25</v>
      </c>
      <c r="Q62" s="24">
        <v>1</v>
      </c>
      <c r="R62" s="23">
        <v>0</v>
      </c>
      <c r="S62" s="23">
        <v>0</v>
      </c>
      <c r="T62" s="23">
        <v>0</v>
      </c>
      <c r="U62" s="23">
        <f>Hatcher2010!S17</f>
        <v>3</v>
      </c>
      <c r="V62" s="22">
        <f>Hatcher2010!T17</f>
        <v>2</v>
      </c>
      <c r="W62" s="24">
        <f>(U62+V62)/(T62+U62+V62)</f>
        <v>1</v>
      </c>
    </row>
    <row r="63" spans="1:23" ht="17" customHeight="1" x14ac:dyDescent="0.2">
      <c r="A63" s="32" t="s">
        <v>170</v>
      </c>
      <c r="B63" s="23">
        <f>Hatcher2010!B117</f>
        <v>56</v>
      </c>
      <c r="C63" s="23">
        <f>Hatcher2010!C117</f>
        <v>9</v>
      </c>
      <c r="D63" s="23">
        <f>Hatcher2010!D117</f>
        <v>12</v>
      </c>
      <c r="E63" s="23">
        <f>Hatcher2010!E117</f>
        <v>4</v>
      </c>
      <c r="F63" s="23">
        <f>Hatcher2010!F117</f>
        <v>1</v>
      </c>
      <c r="G63" s="23">
        <f>Hatcher2010!G117</f>
        <v>0</v>
      </c>
      <c r="H63" s="23">
        <f>Hatcher2010!H117</f>
        <v>13</v>
      </c>
      <c r="I63" s="23">
        <f>Hatcher2010!I117</f>
        <v>20</v>
      </c>
      <c r="J63" s="23">
        <f>Hatcher2010!J117</f>
        <v>8</v>
      </c>
      <c r="K63" s="23">
        <f>Hatcher2010!K117</f>
        <v>2</v>
      </c>
      <c r="L63" s="23">
        <f>Hatcher2010!L117</f>
        <v>1</v>
      </c>
      <c r="M63" s="23">
        <f>Hatcher2010!M117</f>
        <v>0</v>
      </c>
      <c r="N63" s="23">
        <f>Hatcher2010!N117</f>
        <v>4</v>
      </c>
      <c r="O63" s="24">
        <f>Hatcher2010!O117</f>
        <v>0.39393939393939392</v>
      </c>
      <c r="P63" s="24">
        <f>Hatcher2010!P117</f>
        <v>0.32142857142857145</v>
      </c>
      <c r="Q63" s="24">
        <f>Hatcher2010!Q117</f>
        <v>0.21428571428571427</v>
      </c>
      <c r="R63" s="23">
        <f>Hatcher2010!R117</f>
        <v>3</v>
      </c>
      <c r="S63" s="23">
        <f>Hatcher2010!S117</f>
        <v>2</v>
      </c>
      <c r="T63" s="23">
        <f>Hatcher2010!T117</f>
        <v>0</v>
      </c>
      <c r="U63" s="23">
        <f>Hatcher2010!U117</f>
        <v>1</v>
      </c>
      <c r="V63" s="23">
        <f>Hatcher2010!V117</f>
        <v>12</v>
      </c>
      <c r="W63" s="24">
        <f>Hatcher2010!W117</f>
        <v>1</v>
      </c>
    </row>
    <row r="64" spans="1:23" ht="17" customHeight="1" x14ac:dyDescent="0.2">
      <c r="A64" s="32" t="s">
        <v>101</v>
      </c>
      <c r="B64" s="23">
        <f>'Sizemore 2015'!B230</f>
        <v>55</v>
      </c>
      <c r="C64" s="23">
        <f>'Sizemore 2015'!C230</f>
        <v>10</v>
      </c>
      <c r="D64" s="23">
        <f>'Sizemore 2015'!D230</f>
        <v>11</v>
      </c>
      <c r="E64" s="23">
        <f>'Sizemore 2015'!E230</f>
        <v>2</v>
      </c>
      <c r="F64" s="23">
        <f>'Sizemore 2015'!F230</f>
        <v>0</v>
      </c>
      <c r="G64" s="23">
        <f>'Sizemore 2015'!G230</f>
        <v>0</v>
      </c>
      <c r="H64" s="23">
        <f>'Sizemore 2015'!H230</f>
        <v>5</v>
      </c>
      <c r="I64" s="23">
        <f>'Sizemore 2015'!I230</f>
        <v>11</v>
      </c>
      <c r="J64" s="23">
        <f>'Sizemore 2015'!J230</f>
        <v>13</v>
      </c>
      <c r="K64" s="23">
        <f>'Sizemore 2015'!K230</f>
        <v>3</v>
      </c>
      <c r="L64" s="23">
        <f>'Sizemore 2015'!L230</f>
        <v>0</v>
      </c>
      <c r="M64" s="23">
        <f>'Sizemore 2015'!M230</f>
        <v>0</v>
      </c>
      <c r="N64" s="23">
        <f>'Sizemore 2015'!N230</f>
        <v>1</v>
      </c>
      <c r="O64" s="24">
        <f>'Sizemore 2015'!O230</f>
        <v>0.39436619718309857</v>
      </c>
      <c r="P64" s="24">
        <f>'Sizemore 2015'!P230</f>
        <v>0.23636363636363636</v>
      </c>
      <c r="Q64" s="24">
        <f>'Sizemore 2015'!Q230</f>
        <v>0.2</v>
      </c>
      <c r="R64" s="23">
        <f>'Sizemore 2015'!R230</f>
        <v>4</v>
      </c>
      <c r="S64" s="23">
        <f>'Sizemore 2015'!S230</f>
        <v>3</v>
      </c>
      <c r="T64" s="23">
        <f>'Sizemore 2015'!T230</f>
        <v>0</v>
      </c>
      <c r="U64" s="23">
        <f>'Sizemore 2015'!U230</f>
        <v>6</v>
      </c>
      <c r="V64" s="23">
        <f>'Sizemore 2015'!V230</f>
        <v>67</v>
      </c>
      <c r="W64" s="24">
        <f>'Sizemore 2015'!W230</f>
        <v>1</v>
      </c>
    </row>
    <row r="65" spans="1:23" ht="17" customHeight="1" x14ac:dyDescent="0.2">
      <c r="A65" s="32" t="s">
        <v>171</v>
      </c>
      <c r="B65" s="23">
        <f>HeffnerOhnoLevitt!B6</f>
        <v>1</v>
      </c>
      <c r="C65" s="23">
        <f>HeffnerOhnoLevitt!C6</f>
        <v>0</v>
      </c>
      <c r="D65" s="23">
        <f>HeffnerOhnoLevitt!D6</f>
        <v>0</v>
      </c>
      <c r="E65" s="23">
        <f>HeffnerOhnoLevitt!E6</f>
        <v>0</v>
      </c>
      <c r="F65" s="23">
        <f>HeffnerOhnoLevitt!F6</f>
        <v>0</v>
      </c>
      <c r="G65" s="23">
        <f>HeffnerOhnoLevitt!G6</f>
        <v>0</v>
      </c>
      <c r="H65" s="23">
        <f>HeffnerOhnoLevitt!H6</f>
        <v>0</v>
      </c>
      <c r="I65" s="23">
        <f>HeffnerOhnoLevitt!I6</f>
        <v>0</v>
      </c>
      <c r="J65" s="23">
        <f>HeffnerOhnoLevitt!J6</f>
        <v>0</v>
      </c>
      <c r="K65" s="23">
        <f>HeffnerOhnoLevitt!K6</f>
        <v>0</v>
      </c>
      <c r="L65" s="23">
        <f>HeffnerOhnoLevitt!L6</f>
        <v>0</v>
      </c>
      <c r="M65" s="23">
        <f>HeffnerOhnoLevitt!M6</f>
        <v>0</v>
      </c>
      <c r="N65" s="23">
        <f>HeffnerOhnoLevitt!N6</f>
        <v>0</v>
      </c>
      <c r="O65" s="24">
        <v>0</v>
      </c>
      <c r="P65" s="24">
        <v>0</v>
      </c>
      <c r="Q65" s="24">
        <v>0</v>
      </c>
      <c r="R65" s="23">
        <f>HeffnerOhnoLevitt!R6</f>
        <v>0</v>
      </c>
      <c r="S65" s="22">
        <v>0</v>
      </c>
      <c r="T65" s="23">
        <f>HeffnerOhnoLevitt!T6</f>
        <v>1</v>
      </c>
      <c r="U65" s="22">
        <f>HeffnerOhnoLevitt!U6</f>
        <v>5</v>
      </c>
      <c r="V65" s="23">
        <f>HeffnerOhnoLevitt!V6</f>
        <v>0</v>
      </c>
      <c r="W65" s="24">
        <f>(U65+V65)/(T65+U65+V65)</f>
        <v>0.83333333333333337</v>
      </c>
    </row>
    <row r="66" spans="1:23" ht="17" customHeight="1" x14ac:dyDescent="0.2">
      <c r="A66" s="32" t="s">
        <v>320</v>
      </c>
      <c r="B66" s="23">
        <f>'2018-2020'!B325</f>
        <v>139</v>
      </c>
      <c r="C66" s="23">
        <f>'2018-2020'!C325</f>
        <v>26</v>
      </c>
      <c r="D66" s="23">
        <f>'2018-2020'!D325</f>
        <v>33</v>
      </c>
      <c r="E66" s="23">
        <f>'2018-2020'!E325</f>
        <v>7</v>
      </c>
      <c r="F66" s="23">
        <f>'2018-2020'!F325</f>
        <v>3</v>
      </c>
      <c r="G66" s="23">
        <f>'2018-2020'!G325</f>
        <v>1</v>
      </c>
      <c r="H66" s="23">
        <f>'2018-2020'!H325</f>
        <v>19</v>
      </c>
      <c r="I66" s="23">
        <f>'2018-2020'!I325</f>
        <v>37</v>
      </c>
      <c r="J66" s="23">
        <f>'2018-2020'!J325</f>
        <v>22</v>
      </c>
      <c r="K66" s="23">
        <f>'2018-2020'!K325</f>
        <v>3</v>
      </c>
      <c r="L66" s="23">
        <f>'2018-2020'!L325</f>
        <v>0</v>
      </c>
      <c r="M66" s="23">
        <f>'2018-2020'!M325</f>
        <v>3</v>
      </c>
      <c r="N66" s="23">
        <f>'2018-2020'!N325</f>
        <v>7</v>
      </c>
      <c r="O66" s="24">
        <f>'2018-2020'!O325</f>
        <v>0.38922155688622756</v>
      </c>
      <c r="P66" s="24">
        <f>'2018-2020'!P325</f>
        <v>0.35251798561151076</v>
      </c>
      <c r="Q66" s="24">
        <f>'2018-2020'!Q325</f>
        <v>0.23741007194244604</v>
      </c>
      <c r="R66" s="23">
        <f>'2018-2020'!R325</f>
        <v>6</v>
      </c>
      <c r="S66" s="23">
        <f>'2018-2020'!S325</f>
        <v>2</v>
      </c>
      <c r="T66" s="23">
        <f>'2018-2020'!T325</f>
        <v>6</v>
      </c>
      <c r="U66" s="23">
        <f>'2018-2020'!U325</f>
        <v>24</v>
      </c>
      <c r="V66" s="23">
        <f>'2018-2020'!V325</f>
        <v>111</v>
      </c>
      <c r="W66" s="23">
        <f>'2018-2020'!W325</f>
        <v>0.95744680851063835</v>
      </c>
    </row>
    <row r="67" spans="1:23" ht="17" customHeight="1" x14ac:dyDescent="0.2">
      <c r="A67" s="32" t="s">
        <v>312</v>
      </c>
      <c r="B67" s="23">
        <f>'2018-2020'!B280</f>
        <v>98</v>
      </c>
      <c r="C67" s="23">
        <f>'2018-2020'!C280</f>
        <v>18</v>
      </c>
      <c r="D67" s="23">
        <f>'2018-2020'!D280</f>
        <v>21</v>
      </c>
      <c r="E67" s="23">
        <f>'2018-2020'!E280</f>
        <v>1</v>
      </c>
      <c r="F67" s="23">
        <f>'2018-2020'!F280</f>
        <v>0</v>
      </c>
      <c r="G67" s="23">
        <f>'2018-2020'!G280</f>
        <v>1</v>
      </c>
      <c r="H67" s="23">
        <f>'2018-2020'!H280</f>
        <v>12</v>
      </c>
      <c r="I67" s="23">
        <f>'2018-2020'!I280</f>
        <v>25</v>
      </c>
      <c r="J67" s="23">
        <f>'2018-2020'!J280</f>
        <v>11</v>
      </c>
      <c r="K67" s="23">
        <f>'2018-2020'!K280</f>
        <v>1</v>
      </c>
      <c r="L67" s="23">
        <f>'2018-2020'!L280</f>
        <v>1</v>
      </c>
      <c r="M67" s="23">
        <f>'2018-2020'!M280</f>
        <v>1</v>
      </c>
      <c r="N67" s="23">
        <f>'2018-2020'!N280</f>
        <v>3</v>
      </c>
      <c r="O67" s="24">
        <f>'2018-2020'!O280</f>
        <v>0.32432432432432434</v>
      </c>
      <c r="P67" s="24">
        <f>'2018-2020'!P280</f>
        <v>0.25510204081632654</v>
      </c>
      <c r="Q67" s="24">
        <f>'2018-2020'!Q280</f>
        <v>0.21428571428571427</v>
      </c>
      <c r="R67" s="23">
        <f>'2018-2020'!R280</f>
        <v>9</v>
      </c>
      <c r="S67" s="23">
        <f>'2018-2020'!S280</f>
        <v>1</v>
      </c>
      <c r="T67" s="23">
        <f>'2018-2020'!T280</f>
        <v>0</v>
      </c>
      <c r="U67" s="23">
        <f>'2018-2020'!U280</f>
        <v>1</v>
      </c>
      <c r="V67" s="23">
        <f>'2018-2020'!V280</f>
        <v>50</v>
      </c>
      <c r="W67" s="24">
        <f>'2018-2020'!W280</f>
        <v>1</v>
      </c>
    </row>
    <row r="68" spans="1:23" ht="17" customHeight="1" x14ac:dyDescent="0.2">
      <c r="A68" s="32" t="s">
        <v>172</v>
      </c>
      <c r="B68" s="23">
        <f>'Sizemore 2015'!B47</f>
        <v>110</v>
      </c>
      <c r="C68" s="23">
        <f>'Sizemore 2015'!C47</f>
        <v>18</v>
      </c>
      <c r="D68" s="23">
        <f>'Sizemore 2015'!D47</f>
        <v>26</v>
      </c>
      <c r="E68" s="23">
        <f>'Sizemore 2015'!E47</f>
        <v>6</v>
      </c>
      <c r="F68" s="23">
        <f>'Sizemore 2015'!F47</f>
        <v>0</v>
      </c>
      <c r="G68" s="23">
        <f>'Sizemore 2015'!G47</f>
        <v>0</v>
      </c>
      <c r="H68" s="23">
        <f>'Sizemore 2015'!H47</f>
        <v>17</v>
      </c>
      <c r="I68" s="23">
        <f>'Sizemore 2015'!I47</f>
        <v>22</v>
      </c>
      <c r="J68" s="23">
        <f>'Sizemore 2015'!J47</f>
        <v>3</v>
      </c>
      <c r="K68" s="23">
        <f>'Sizemore 2015'!K47</f>
        <v>2</v>
      </c>
      <c r="L68" s="23">
        <f>'Sizemore 2015'!L47</f>
        <v>3</v>
      </c>
      <c r="M68" s="23">
        <f>'Sizemore 2015'!M47</f>
        <v>3</v>
      </c>
      <c r="N68" s="23">
        <f>'Sizemore 2015'!N47</f>
        <v>6</v>
      </c>
      <c r="O68" s="24">
        <f>'Sizemore 2015'!O47</f>
        <v>0.3135593220338983</v>
      </c>
      <c r="P68" s="24">
        <f>'Sizemore 2015'!P47</f>
        <v>0.29090909090909089</v>
      </c>
      <c r="Q68" s="24">
        <f>'Sizemore 2015'!Q47</f>
        <v>0.23636363636363636</v>
      </c>
      <c r="R68" s="23">
        <f>'Sizemore 2015'!R47</f>
        <v>11</v>
      </c>
      <c r="S68" s="23">
        <f>'Sizemore 2015'!S47</f>
        <v>0</v>
      </c>
      <c r="T68" s="23">
        <f>'Sizemore 2015'!T47</f>
        <v>12</v>
      </c>
      <c r="U68" s="23">
        <f>'Sizemore 2015'!U47</f>
        <v>19</v>
      </c>
      <c r="V68" s="23">
        <f>'Sizemore 2015'!V47</f>
        <v>88</v>
      </c>
      <c r="W68" s="24">
        <f>'Sizemore 2015'!W47</f>
        <v>0.89915966386554624</v>
      </c>
    </row>
    <row r="69" spans="1:23" ht="17" customHeight="1" x14ac:dyDescent="0.2">
      <c r="A69" s="32" t="s">
        <v>288</v>
      </c>
      <c r="B69" s="23">
        <f>Hatcher2010!B126</f>
        <v>14</v>
      </c>
      <c r="C69" s="23">
        <f>Hatcher2010!C126</f>
        <v>0</v>
      </c>
      <c r="D69" s="23">
        <f>Hatcher2010!D126</f>
        <v>2</v>
      </c>
      <c r="E69" s="23">
        <f>Hatcher2010!E126</f>
        <v>0</v>
      </c>
      <c r="F69" s="23">
        <f>Hatcher2010!F126</f>
        <v>0</v>
      </c>
      <c r="G69" s="23">
        <f>Hatcher2010!G126</f>
        <v>1</v>
      </c>
      <c r="H69" s="23">
        <f>Hatcher2010!H126</f>
        <v>1</v>
      </c>
      <c r="I69" s="23">
        <f>Hatcher2010!I126</f>
        <v>4</v>
      </c>
      <c r="J69" s="23">
        <f>Hatcher2010!J126</f>
        <v>1</v>
      </c>
      <c r="K69" s="23">
        <f>Hatcher2010!K126</f>
        <v>0</v>
      </c>
      <c r="L69" s="23">
        <f>Hatcher2010!L126</f>
        <v>0</v>
      </c>
      <c r="M69" s="23">
        <f>Hatcher2010!M126</f>
        <v>0</v>
      </c>
      <c r="N69" s="23">
        <f>Hatcher2010!N126</f>
        <v>1</v>
      </c>
      <c r="O69" s="24">
        <f>Hatcher2010!O126</f>
        <v>0.26666666666666666</v>
      </c>
      <c r="P69" s="24">
        <f>Hatcher2010!P126</f>
        <v>0.35714285714285715</v>
      </c>
      <c r="Q69" s="24">
        <f>Hatcher2010!Q126</f>
        <v>0.14285714285714285</v>
      </c>
      <c r="R69" s="23">
        <f>Hatcher2010!R126</f>
        <v>0</v>
      </c>
      <c r="S69" s="23">
        <f>Hatcher2010!S126</f>
        <v>0</v>
      </c>
      <c r="T69" s="23">
        <f>Hatcher2010!T126</f>
        <v>0</v>
      </c>
      <c r="U69" s="23">
        <f>Hatcher2010!U126</f>
        <v>0</v>
      </c>
      <c r="V69" s="23">
        <f>Hatcher2010!V126</f>
        <v>0</v>
      </c>
      <c r="W69" s="22" t="s">
        <v>151</v>
      </c>
    </row>
    <row r="70" spans="1:23" ht="17" customHeight="1" x14ac:dyDescent="0.2">
      <c r="A70" s="32" t="s">
        <v>130</v>
      </c>
      <c r="B70" s="23">
        <f>Polling2011!B49</f>
        <v>15</v>
      </c>
      <c r="C70" s="23">
        <f>Polling2011!C49</f>
        <v>5</v>
      </c>
      <c r="D70" s="23">
        <f>Polling2011!D49</f>
        <v>2</v>
      </c>
      <c r="E70" s="23">
        <f>Polling2011!E49</f>
        <v>0</v>
      </c>
      <c r="F70" s="23">
        <f>Polling2011!F49</f>
        <v>0</v>
      </c>
      <c r="G70" s="23">
        <f>Polling2011!G49</f>
        <v>0</v>
      </c>
      <c r="H70" s="23">
        <f>Polling2011!H49</f>
        <v>2</v>
      </c>
      <c r="I70" s="23">
        <f>Polling2011!I49</f>
        <v>4</v>
      </c>
      <c r="J70" s="23">
        <f>Polling2011!J49</f>
        <v>3</v>
      </c>
      <c r="K70" s="23">
        <f>Polling2011!K49</f>
        <v>0</v>
      </c>
      <c r="L70" s="23">
        <f>Polling2011!L49</f>
        <v>2</v>
      </c>
      <c r="M70" s="23">
        <f>Polling2011!M49</f>
        <v>0</v>
      </c>
      <c r="N70" s="23">
        <f>Polling2011!N49</f>
        <v>0</v>
      </c>
      <c r="O70" s="24">
        <f>Polling2011!O49</f>
        <v>0.27777777777777779</v>
      </c>
      <c r="P70" s="24">
        <f>Polling2011!P49</f>
        <v>0.13333333333333333</v>
      </c>
      <c r="Q70" s="24">
        <f>Polling2011!Q49</f>
        <v>0.13333333333333333</v>
      </c>
      <c r="R70" s="23">
        <f>Polling2011!R49</f>
        <v>0</v>
      </c>
      <c r="S70" s="23">
        <f>Polling2011!S49</f>
        <v>0</v>
      </c>
      <c r="T70" s="23">
        <f>Polling2011!T49</f>
        <v>2</v>
      </c>
      <c r="U70" s="23">
        <f>Polling2011!U49</f>
        <v>6</v>
      </c>
      <c r="V70" s="23">
        <f>Polling2011!V49</f>
        <v>5</v>
      </c>
      <c r="W70" s="24">
        <f>Polling2011!W49</f>
        <v>0.84615384615384615</v>
      </c>
    </row>
    <row r="71" spans="1:23" ht="17" customHeight="1" x14ac:dyDescent="0.2">
      <c r="A71" s="32" t="s">
        <v>418</v>
      </c>
      <c r="B71" s="23">
        <f>'2025'!B42</f>
        <v>12</v>
      </c>
      <c r="C71" s="23">
        <f>'2025'!C42</f>
        <v>2</v>
      </c>
      <c r="D71" s="23">
        <f>'2025'!D42</f>
        <v>3</v>
      </c>
      <c r="E71" s="23">
        <f>'2025'!E42</f>
        <v>0</v>
      </c>
      <c r="F71" s="23">
        <f>'2025'!F42</f>
        <v>0</v>
      </c>
      <c r="G71" s="23">
        <f>'2025'!G42</f>
        <v>0</v>
      </c>
      <c r="H71" s="23">
        <f>'2025'!H42</f>
        <v>0</v>
      </c>
      <c r="I71" s="23">
        <f>'2025'!I42</f>
        <v>5</v>
      </c>
      <c r="J71" s="23">
        <f>'2025'!J42</f>
        <v>3</v>
      </c>
      <c r="K71" s="23">
        <f>'2025'!K42</f>
        <v>1</v>
      </c>
      <c r="L71" s="23">
        <f>'2025'!L42</f>
        <v>0</v>
      </c>
      <c r="M71" s="23">
        <f>'2025'!M42</f>
        <v>0</v>
      </c>
      <c r="N71" s="23">
        <f>'2025'!N42</f>
        <v>1</v>
      </c>
      <c r="O71" s="24">
        <f>'2025'!O42</f>
        <v>0.5</v>
      </c>
      <c r="P71" s="24">
        <f>'2025'!P42</f>
        <v>0.25</v>
      </c>
      <c r="Q71" s="24">
        <f>'2025'!Q42</f>
        <v>0.25</v>
      </c>
      <c r="R71" s="23">
        <f>'2025'!R42</f>
        <v>0</v>
      </c>
      <c r="S71" s="23">
        <f>'2025'!S42</f>
        <v>0</v>
      </c>
      <c r="T71" s="23">
        <f>'2025'!T42</f>
        <v>0</v>
      </c>
      <c r="U71" s="23">
        <f>'2025'!U42</f>
        <v>0</v>
      </c>
      <c r="V71" s="23">
        <f>'2025'!V42</f>
        <v>1</v>
      </c>
      <c r="W71" s="24">
        <f>'2025'!W42</f>
        <v>1</v>
      </c>
    </row>
    <row r="72" spans="1:23" ht="17" customHeight="1" x14ac:dyDescent="0.2">
      <c r="A72" s="32" t="s">
        <v>308</v>
      </c>
      <c r="B72" s="23">
        <f>'2018-2020'!B262</f>
        <v>76</v>
      </c>
      <c r="C72" s="23">
        <f>'2018-2020'!C262</f>
        <v>11</v>
      </c>
      <c r="D72" s="23">
        <f>'2018-2020'!D262</f>
        <v>13</v>
      </c>
      <c r="E72" s="23">
        <f>'2018-2020'!E262</f>
        <v>2</v>
      </c>
      <c r="F72" s="23">
        <f>'2018-2020'!F262</f>
        <v>0</v>
      </c>
      <c r="G72" s="23">
        <f>'2018-2020'!G262</f>
        <v>0</v>
      </c>
      <c r="H72" s="23">
        <f>'2018-2020'!H262</f>
        <v>6</v>
      </c>
      <c r="I72" s="23">
        <f>'2018-2020'!I262</f>
        <v>29</v>
      </c>
      <c r="J72" s="23">
        <f>'2018-2020'!J262</f>
        <v>7</v>
      </c>
      <c r="K72" s="23">
        <f>'2018-2020'!K262</f>
        <v>3</v>
      </c>
      <c r="L72" s="23">
        <f>'2018-2020'!L262</f>
        <v>0</v>
      </c>
      <c r="M72" s="23">
        <f>'2018-2020'!M262</f>
        <v>0</v>
      </c>
      <c r="N72" s="23">
        <f>'2018-2020'!N262</f>
        <v>2</v>
      </c>
      <c r="O72" s="24">
        <f>'2018-2020'!O262</f>
        <v>0.29069767441860467</v>
      </c>
      <c r="P72" s="24">
        <f>'2018-2020'!P262</f>
        <v>0.19736842105263158</v>
      </c>
      <c r="Q72" s="24">
        <f>'2018-2020'!Q262</f>
        <v>0.17105263157894737</v>
      </c>
      <c r="R72" s="23">
        <f>'2018-2020'!R262</f>
        <v>6</v>
      </c>
      <c r="S72" s="23">
        <f>'2018-2020'!S262</f>
        <v>3</v>
      </c>
      <c r="T72" s="23">
        <f>'2018-2020'!T262</f>
        <v>2</v>
      </c>
      <c r="U72" s="23">
        <f>'2018-2020'!U262</f>
        <v>3</v>
      </c>
      <c r="V72" s="23">
        <f>'2018-2020'!V262</f>
        <v>40</v>
      </c>
      <c r="W72" s="24">
        <f>'2018-2020'!W262</f>
        <v>0.9555555555555556</v>
      </c>
    </row>
    <row r="73" spans="1:23" ht="17" customHeight="1" x14ac:dyDescent="0.2">
      <c r="A73" s="32" t="s">
        <v>260</v>
      </c>
      <c r="B73" s="23">
        <f>'2018-2020'!B39</f>
        <v>4</v>
      </c>
      <c r="C73" s="23">
        <f>'2018-2020'!C39</f>
        <v>2</v>
      </c>
      <c r="D73" s="23">
        <f>'2018-2020'!D39</f>
        <v>2</v>
      </c>
      <c r="E73" s="23">
        <f>'2018-2020'!E39</f>
        <v>0</v>
      </c>
      <c r="F73" s="23">
        <f>'2018-2020'!F39</f>
        <v>0</v>
      </c>
      <c r="G73" s="23">
        <f>'2018-2020'!G39</f>
        <v>0</v>
      </c>
      <c r="H73" s="23">
        <f>'2018-2020'!H39</f>
        <v>0</v>
      </c>
      <c r="I73" s="23">
        <f>'2018-2020'!I39</f>
        <v>1</v>
      </c>
      <c r="J73" s="23">
        <f>'2018-2020'!J39</f>
        <v>0</v>
      </c>
      <c r="K73" s="23">
        <f>'2018-2020'!K39</f>
        <v>0</v>
      </c>
      <c r="L73" s="23">
        <f>'2018-2020'!L39</f>
        <v>0</v>
      </c>
      <c r="M73" s="23">
        <f>'2018-2020'!M39</f>
        <v>0</v>
      </c>
      <c r="N73" s="23">
        <f>'2018-2020'!N39</f>
        <v>0</v>
      </c>
      <c r="O73" s="24">
        <f>'2018-2020'!O39</f>
        <v>0.5</v>
      </c>
      <c r="P73" s="24">
        <f>'2018-2020'!P39</f>
        <v>0.5</v>
      </c>
      <c r="Q73" s="24">
        <f>'2018-2020'!Q39</f>
        <v>0.5</v>
      </c>
      <c r="R73" s="23">
        <f>'2018-2020'!R39</f>
        <v>0</v>
      </c>
      <c r="S73" s="23">
        <f>'2018-2020'!S39</f>
        <v>0</v>
      </c>
      <c r="T73" s="23">
        <f>'2018-2020'!T39</f>
        <v>2</v>
      </c>
      <c r="U73" s="23">
        <f>'2018-2020'!U39</f>
        <v>6</v>
      </c>
      <c r="V73" s="23">
        <f>'2018-2020'!V39</f>
        <v>2</v>
      </c>
      <c r="W73" s="24">
        <f>'2018-2020'!W39</f>
        <v>0.8</v>
      </c>
    </row>
    <row r="74" spans="1:23" ht="17" customHeight="1" x14ac:dyDescent="0.2">
      <c r="A74" s="32" t="s">
        <v>173</v>
      </c>
      <c r="B74" s="23">
        <f>Hatcher2010!B135</f>
        <v>342</v>
      </c>
      <c r="C74" s="23">
        <f>Hatcher2010!C135</f>
        <v>83</v>
      </c>
      <c r="D74" s="23">
        <f>Hatcher2010!D135</f>
        <v>119</v>
      </c>
      <c r="E74" s="23">
        <f>Hatcher2010!E135</f>
        <v>7</v>
      </c>
      <c r="F74" s="23">
        <f>Hatcher2010!F135</f>
        <v>3</v>
      </c>
      <c r="G74" s="23">
        <f>Hatcher2010!G135</f>
        <v>0</v>
      </c>
      <c r="H74" s="23">
        <f>Hatcher2010!H135</f>
        <v>31</v>
      </c>
      <c r="I74" s="23">
        <f>Hatcher2010!I135</f>
        <v>44</v>
      </c>
      <c r="J74" s="23">
        <f>Hatcher2010!J135</f>
        <v>59</v>
      </c>
      <c r="K74" s="23">
        <f>Hatcher2010!K135</f>
        <v>6</v>
      </c>
      <c r="L74" s="23">
        <f>Hatcher2010!L135</f>
        <v>6</v>
      </c>
      <c r="M74" s="23">
        <f>Hatcher2010!M135</f>
        <v>3</v>
      </c>
      <c r="N74" s="23">
        <f>Hatcher2010!N135</f>
        <v>10</v>
      </c>
      <c r="O74" s="24">
        <f>Hatcher2010!O135</f>
        <v>0.47317073170731705</v>
      </c>
      <c r="P74" s="24">
        <f>Hatcher2010!P135</f>
        <v>0.38596491228070173</v>
      </c>
      <c r="Q74" s="24">
        <f>Hatcher2010!Q135</f>
        <v>0.34795321637426901</v>
      </c>
      <c r="R74" s="23">
        <f>Hatcher2010!R135</f>
        <v>65</v>
      </c>
      <c r="S74" s="23">
        <f>Hatcher2010!S135</f>
        <v>8</v>
      </c>
      <c r="T74" s="23">
        <f>Hatcher2010!T135</f>
        <v>5</v>
      </c>
      <c r="U74" s="23">
        <f>Hatcher2010!U135</f>
        <v>2</v>
      </c>
      <c r="V74" s="23">
        <f>Hatcher2010!V135</f>
        <v>89</v>
      </c>
      <c r="W74" s="24">
        <f>Hatcher2010!W135</f>
        <v>0.94791666666666663</v>
      </c>
    </row>
    <row r="75" spans="1:23" ht="17" customHeight="1" x14ac:dyDescent="0.2">
      <c r="A75" s="32" t="s">
        <v>283</v>
      </c>
      <c r="B75" s="23">
        <f>'2018-2020'!B178</f>
        <v>22</v>
      </c>
      <c r="C75" s="23">
        <f>'2018-2020'!C178</f>
        <v>6</v>
      </c>
      <c r="D75" s="23">
        <f>'2018-2020'!D178</f>
        <v>6</v>
      </c>
      <c r="E75" s="23">
        <f>'2018-2020'!E178</f>
        <v>0</v>
      </c>
      <c r="F75" s="23">
        <f>'2018-2020'!F178</f>
        <v>0</v>
      </c>
      <c r="G75" s="23">
        <f>'2018-2020'!G178</f>
        <v>0</v>
      </c>
      <c r="H75" s="23">
        <f>'2018-2020'!H178</f>
        <v>2</v>
      </c>
      <c r="I75" s="23">
        <f>'2018-2020'!I178</f>
        <v>6</v>
      </c>
      <c r="J75" s="23">
        <f>'2018-2020'!J178</f>
        <v>0</v>
      </c>
      <c r="K75" s="23">
        <f>'2018-2020'!K178</f>
        <v>0</v>
      </c>
      <c r="L75" s="23">
        <f>'2018-2020'!L178</f>
        <v>0</v>
      </c>
      <c r="M75" s="23">
        <f>'2018-2020'!M178</f>
        <v>0</v>
      </c>
      <c r="N75" s="23">
        <f>'2018-2020'!N178</f>
        <v>1</v>
      </c>
      <c r="O75" s="24">
        <f>'2018-2020'!O178</f>
        <v>0.31818181818181818</v>
      </c>
      <c r="P75" s="24">
        <f>'2018-2020'!P178</f>
        <v>0.27272727272727271</v>
      </c>
      <c r="Q75" s="24">
        <f>'2018-2020'!Q178</f>
        <v>0.27272727272727271</v>
      </c>
      <c r="R75" s="23">
        <f>'2018-2020'!R178</f>
        <v>2</v>
      </c>
      <c r="S75" s="23">
        <f>'2018-2020'!S178</f>
        <v>1</v>
      </c>
      <c r="T75" s="23">
        <f>'2018-2020'!T178</f>
        <v>0</v>
      </c>
      <c r="U75" s="23">
        <f>'2018-2020'!U178</f>
        <v>0</v>
      </c>
      <c r="V75" s="23">
        <f>'2018-2020'!V178</f>
        <v>10</v>
      </c>
      <c r="W75" s="24">
        <f>'Miller-2017'!W144</f>
        <v>0</v>
      </c>
    </row>
    <row r="76" spans="1:23" ht="17" customHeight="1" x14ac:dyDescent="0.2">
      <c r="A76" s="32" t="s">
        <v>174</v>
      </c>
      <c r="B76" s="22">
        <v>103</v>
      </c>
      <c r="C76" s="22">
        <v>19</v>
      </c>
      <c r="D76" s="22">
        <v>29</v>
      </c>
      <c r="E76" s="23">
        <f>JohnsonSheller!E9</f>
        <v>2</v>
      </c>
      <c r="F76" s="23">
        <f>JohnsonSheller!F9</f>
        <v>2</v>
      </c>
      <c r="G76" s="23">
        <f>JohnsonSheller!G9</f>
        <v>0</v>
      </c>
      <c r="H76" s="22">
        <v>12</v>
      </c>
      <c r="I76" s="22">
        <v>18</v>
      </c>
      <c r="J76" s="23">
        <f>JohnsonSheller!J9</f>
        <v>14</v>
      </c>
      <c r="K76" s="22">
        <v>5</v>
      </c>
      <c r="L76" s="23">
        <f>JohnsonSheller!L9</f>
        <v>0</v>
      </c>
      <c r="M76" s="23">
        <f>JohnsonSheller!M9</f>
        <v>1</v>
      </c>
      <c r="N76" s="23">
        <f>JohnsonSheller!N9</f>
        <v>6</v>
      </c>
      <c r="O76" s="24">
        <f>JohnsonSheller!O9</f>
        <v>0.44</v>
      </c>
      <c r="P76" s="24">
        <f>JohnsonSheller!P9</f>
        <v>0.33962264150943394</v>
      </c>
      <c r="Q76" s="24">
        <f>JohnsonSheller!Q9</f>
        <v>0.28301886792452829</v>
      </c>
      <c r="R76" s="23">
        <f>JohnsonSheller!R9</f>
        <v>4</v>
      </c>
      <c r="S76" s="23">
        <f>JohnsonSheller!S9</f>
        <v>0</v>
      </c>
      <c r="T76" s="23">
        <f>JohnsonSheller!T9</f>
        <v>2</v>
      </c>
      <c r="U76" s="22">
        <v>20</v>
      </c>
      <c r="V76" s="22">
        <v>52</v>
      </c>
      <c r="W76" s="24">
        <f>(U76+V76)/(T76+U76+V76)</f>
        <v>0.97297297297297303</v>
      </c>
    </row>
    <row r="77" spans="1:23" ht="17" customHeight="1" x14ac:dyDescent="0.2">
      <c r="A77" s="32" t="s">
        <v>175</v>
      </c>
      <c r="B77" s="23">
        <f>'Miller-2017'!B143</f>
        <v>87</v>
      </c>
      <c r="C77" s="23">
        <f>'Miller-2017'!C143</f>
        <v>14</v>
      </c>
      <c r="D77" s="23">
        <f>'Miller-2017'!D143</f>
        <v>20</v>
      </c>
      <c r="E77" s="23">
        <f>'Miller-2017'!E143</f>
        <v>6</v>
      </c>
      <c r="F77" s="23">
        <f>'Miller-2017'!F143</f>
        <v>0</v>
      </c>
      <c r="G77" s="23">
        <f>'Miller-2017'!G143</f>
        <v>0</v>
      </c>
      <c r="H77" s="23">
        <f>'Miller-2017'!H143</f>
        <v>9</v>
      </c>
      <c r="I77" s="23">
        <f>'Miller-2017'!I143</f>
        <v>27</v>
      </c>
      <c r="J77" s="23">
        <f>'Miller-2017'!J143</f>
        <v>10</v>
      </c>
      <c r="K77" s="23">
        <f>'Miller-2017'!K143</f>
        <v>7</v>
      </c>
      <c r="L77" s="23">
        <f>'Miller-2017'!L143</f>
        <v>0</v>
      </c>
      <c r="M77" s="23">
        <f>'Miller-2017'!M143</f>
        <v>3</v>
      </c>
      <c r="N77" s="23">
        <f>'Miller-2017'!N143</f>
        <v>2</v>
      </c>
      <c r="O77" s="24">
        <f>'Miller-2017'!O143</f>
        <v>0.3644859813084112</v>
      </c>
      <c r="P77" s="24">
        <f>'Miller-2017'!P143</f>
        <v>0.2988505747126437</v>
      </c>
      <c r="Q77" s="24">
        <f>'Miller-2017'!Q143</f>
        <v>0.22988505747126436</v>
      </c>
      <c r="R77" s="23">
        <f>'Miller-2017'!R143</f>
        <v>8</v>
      </c>
      <c r="S77" s="23">
        <f>'Miller-2017'!S143</f>
        <v>3</v>
      </c>
      <c r="T77" s="23">
        <f>'Miller-2017'!T143</f>
        <v>11</v>
      </c>
      <c r="U77" s="23">
        <f>'Miller-2017'!U143</f>
        <v>27</v>
      </c>
      <c r="V77" s="23">
        <f>'Miller-2017'!V143</f>
        <v>53</v>
      </c>
      <c r="W77" s="24">
        <f>'Miller-2017'!W143</f>
        <v>0.87912087912087911</v>
      </c>
    </row>
    <row r="78" spans="1:23" ht="17" customHeight="1" x14ac:dyDescent="0.2">
      <c r="A78" s="32" t="s">
        <v>53</v>
      </c>
      <c r="B78" s="23">
        <f>Fiedler2014!B124</f>
        <v>3</v>
      </c>
      <c r="C78" s="23">
        <f>Fiedler2014!C124</f>
        <v>0</v>
      </c>
      <c r="D78" s="23">
        <f>Fiedler2014!D124</f>
        <v>0</v>
      </c>
      <c r="E78" s="23">
        <f>Fiedler2014!E124</f>
        <v>0</v>
      </c>
      <c r="F78" s="23">
        <f>Fiedler2014!F124</f>
        <v>0</v>
      </c>
      <c r="G78" s="23">
        <f>Fiedler2014!G124</f>
        <v>0</v>
      </c>
      <c r="H78" s="23">
        <f>Fiedler2014!H124</f>
        <v>0</v>
      </c>
      <c r="I78" s="23">
        <f>Fiedler2014!I124</f>
        <v>3</v>
      </c>
      <c r="J78" s="23">
        <f>Fiedler2014!J124</f>
        <v>0</v>
      </c>
      <c r="K78" s="23">
        <f>Fiedler2014!K124</f>
        <v>0</v>
      </c>
      <c r="L78" s="23">
        <f>Fiedler2014!L124</f>
        <v>0</v>
      </c>
      <c r="M78" s="23">
        <f>Fiedler2014!M124</f>
        <v>0</v>
      </c>
      <c r="N78" s="23">
        <f>Fiedler2014!N124</f>
        <v>0</v>
      </c>
      <c r="O78" s="24">
        <f>Fiedler2014!O124</f>
        <v>0</v>
      </c>
      <c r="P78" s="24">
        <f>Fiedler2014!P124</f>
        <v>0</v>
      </c>
      <c r="Q78" s="24">
        <f>Fiedler2014!Q124</f>
        <v>0</v>
      </c>
      <c r="R78" s="23">
        <f>Fiedler2014!R124</f>
        <v>0</v>
      </c>
      <c r="S78" s="23">
        <f>Fiedler2014!S124</f>
        <v>0</v>
      </c>
      <c r="T78" s="23">
        <f>Fiedler2014!T124</f>
        <v>0</v>
      </c>
      <c r="U78" s="23">
        <f>Fiedler2014!U124</f>
        <v>5</v>
      </c>
      <c r="V78" s="23">
        <f>Fiedler2014!V124</f>
        <v>2</v>
      </c>
      <c r="W78" s="24">
        <f>Fiedler2014!W124</f>
        <v>1</v>
      </c>
    </row>
    <row r="79" spans="1:23" ht="17" customHeight="1" x14ac:dyDescent="0.2">
      <c r="A79" s="32" t="s">
        <v>307</v>
      </c>
      <c r="B79" s="23">
        <f>Catchers!B60</f>
        <v>254</v>
      </c>
      <c r="C79" s="23">
        <f>Catchers!C60</f>
        <v>55</v>
      </c>
      <c r="D79" s="23">
        <f>Catchers!D60</f>
        <v>72</v>
      </c>
      <c r="E79" s="23">
        <f>Catchers!E60</f>
        <v>14</v>
      </c>
      <c r="F79" s="23">
        <f>Catchers!F60</f>
        <v>2</v>
      </c>
      <c r="G79" s="23">
        <f>Catchers!G60</f>
        <v>4</v>
      </c>
      <c r="H79" s="23">
        <f>Catchers!H60</f>
        <v>48</v>
      </c>
      <c r="I79" s="23">
        <f>Catchers!I60</f>
        <v>56</v>
      </c>
      <c r="J79" s="23">
        <f>Catchers!J60</f>
        <v>35</v>
      </c>
      <c r="K79" s="23">
        <f>Catchers!K60</f>
        <v>21</v>
      </c>
      <c r="L79" s="23">
        <f>Catchers!L60</f>
        <v>0</v>
      </c>
      <c r="M79" s="23">
        <f>Catchers!M60</f>
        <v>2</v>
      </c>
      <c r="N79" s="23">
        <f>Catchers!N60</f>
        <v>10</v>
      </c>
      <c r="O79" s="24">
        <f>Catchers!O60</f>
        <v>0.44516129032258067</v>
      </c>
      <c r="P79" s="24">
        <f>Catchers!P60</f>
        <v>0.40157480314960631</v>
      </c>
      <c r="Q79" s="24">
        <f>Catchers!Q60</f>
        <v>0.28346456692913385</v>
      </c>
      <c r="R79" s="23">
        <f>Catchers!R60</f>
        <v>11</v>
      </c>
      <c r="S79" s="23">
        <f>Catchers!S60</f>
        <v>6</v>
      </c>
      <c r="T79" s="23">
        <f>Catchers!T60</f>
        <v>3</v>
      </c>
      <c r="U79" s="23">
        <f>Catchers!U60</f>
        <v>26</v>
      </c>
      <c r="V79" s="23">
        <f>Catchers!V60</f>
        <v>274</v>
      </c>
      <c r="W79" s="24">
        <f>Catchers!W60</f>
        <v>0.99009900990099009</v>
      </c>
    </row>
    <row r="80" spans="1:23" ht="17" customHeight="1" x14ac:dyDescent="0.2">
      <c r="A80" s="32" t="s">
        <v>421</v>
      </c>
      <c r="B80" s="23">
        <f>'2025'!B63</f>
        <v>7</v>
      </c>
      <c r="C80" s="23">
        <f>'2025'!C63</f>
        <v>3</v>
      </c>
      <c r="D80" s="23">
        <f>'2025'!D63</f>
        <v>2</v>
      </c>
      <c r="E80" s="23">
        <f>'2025'!E63</f>
        <v>0</v>
      </c>
      <c r="F80" s="23">
        <f>'2025'!F63</f>
        <v>0</v>
      </c>
      <c r="G80" s="23">
        <f>'2025'!G63</f>
        <v>0</v>
      </c>
      <c r="H80" s="23">
        <f>'2025'!H63</f>
        <v>3</v>
      </c>
      <c r="I80" s="23">
        <f>'2025'!I63</f>
        <v>1</v>
      </c>
      <c r="J80" s="23">
        <f>'2025'!J63</f>
        <v>0</v>
      </c>
      <c r="K80" s="23">
        <f>'2025'!K63</f>
        <v>2</v>
      </c>
      <c r="L80" s="23">
        <f>'2025'!L63</f>
        <v>0</v>
      </c>
      <c r="M80" s="23">
        <f>'2025'!M63</f>
        <v>0</v>
      </c>
      <c r="N80" s="23">
        <f>'2025'!N63</f>
        <v>1</v>
      </c>
      <c r="O80" s="24">
        <f>'2025'!O63</f>
        <v>0.55555555555555558</v>
      </c>
      <c r="P80" s="24">
        <f>'2025'!P63</f>
        <v>0.2857142857142857</v>
      </c>
      <c r="Q80" s="24">
        <f>'2025'!Q63</f>
        <v>0.2857142857142857</v>
      </c>
      <c r="R80" s="23">
        <f>'2025'!R63</f>
        <v>0</v>
      </c>
      <c r="S80" s="23">
        <f>'2025'!S63</f>
        <v>0</v>
      </c>
      <c r="T80" s="23">
        <f>'2025'!T63</f>
        <v>2</v>
      </c>
      <c r="U80" s="23">
        <f>'2025'!U63</f>
        <v>5</v>
      </c>
      <c r="V80" s="23">
        <f>'2025'!V63</f>
        <v>2</v>
      </c>
      <c r="W80" s="24">
        <f>'2025'!W63</f>
        <v>0.77777777777777779</v>
      </c>
    </row>
    <row r="81" spans="1:23" ht="17" customHeight="1" x14ac:dyDescent="0.2">
      <c r="A81" s="32" t="s">
        <v>176</v>
      </c>
      <c r="B81" s="23">
        <f>'Sizemore 2015'!B66</f>
        <v>110</v>
      </c>
      <c r="C81" s="23">
        <f>'Sizemore 2015'!C66</f>
        <v>21</v>
      </c>
      <c r="D81" s="23">
        <f>'Sizemore 2015'!D66</f>
        <v>34</v>
      </c>
      <c r="E81" s="23">
        <f>'Sizemore 2015'!E66</f>
        <v>6</v>
      </c>
      <c r="F81" s="23">
        <f>'Sizemore 2015'!F66</f>
        <v>2</v>
      </c>
      <c r="G81" s="23">
        <f>'Sizemore 2015'!G66</f>
        <v>2</v>
      </c>
      <c r="H81" s="23">
        <f>'Sizemore 2015'!H66</f>
        <v>23</v>
      </c>
      <c r="I81" s="23">
        <f>'Sizemore 2015'!I66</f>
        <v>32</v>
      </c>
      <c r="J81" s="23">
        <f>'Sizemore 2015'!J66</f>
        <v>21</v>
      </c>
      <c r="K81" s="23">
        <f>'Sizemore 2015'!K66</f>
        <v>1</v>
      </c>
      <c r="L81" s="23">
        <f>'Sizemore 2015'!L66</f>
        <v>0</v>
      </c>
      <c r="M81" s="23">
        <f>'Sizemore 2015'!M66</f>
        <v>2</v>
      </c>
      <c r="N81" s="23">
        <f>'Sizemore 2015'!N66</f>
        <v>5</v>
      </c>
      <c r="O81" s="24">
        <f>'Sizemore 2015'!O66</f>
        <v>0.45522388059701491</v>
      </c>
      <c r="P81" s="24">
        <f>'Sizemore 2015'!P66</f>
        <v>0.45454545454545453</v>
      </c>
      <c r="Q81" s="24">
        <f>'Sizemore 2015'!Q66</f>
        <v>0.30909090909090908</v>
      </c>
      <c r="R81" s="23">
        <f>'Sizemore 2015'!R66</f>
        <v>5</v>
      </c>
      <c r="S81" s="23">
        <f>'Sizemore 2015'!S66</f>
        <v>5</v>
      </c>
      <c r="T81" s="23">
        <f>'Sizemore 2015'!T66</f>
        <v>7</v>
      </c>
      <c r="U81" s="23">
        <f>'Sizemore 2015'!U66</f>
        <v>37</v>
      </c>
      <c r="V81" s="23">
        <f>'Sizemore 2015'!V66</f>
        <v>18</v>
      </c>
      <c r="W81" s="24">
        <f>'Sizemore 2015'!W66</f>
        <v>0.88709677419354838</v>
      </c>
    </row>
    <row r="82" spans="1:23" ht="17" customHeight="1" x14ac:dyDescent="0.2">
      <c r="A82" s="32" t="s">
        <v>301</v>
      </c>
      <c r="B82" s="23">
        <f>'2018-2020'!B163</f>
        <v>22</v>
      </c>
      <c r="C82" s="23">
        <f>'2018-2020'!C163</f>
        <v>0</v>
      </c>
      <c r="D82" s="23">
        <f>'2018-2020'!D163</f>
        <v>3</v>
      </c>
      <c r="E82" s="23">
        <f>'2018-2020'!E163</f>
        <v>0</v>
      </c>
      <c r="F82" s="23">
        <f>'2018-2020'!F163</f>
        <v>0</v>
      </c>
      <c r="G82" s="23">
        <f>'2018-2020'!G163</f>
        <v>0</v>
      </c>
      <c r="H82" s="23">
        <f>'2018-2020'!H163</f>
        <v>2</v>
      </c>
      <c r="I82" s="23">
        <f>'2018-2020'!I163</f>
        <v>9</v>
      </c>
      <c r="J82" s="23">
        <f>'2018-2020'!J163</f>
        <v>2</v>
      </c>
      <c r="K82" s="23">
        <f>'2018-2020'!K163</f>
        <v>0</v>
      </c>
      <c r="L82" s="23">
        <f>'2018-2020'!L163</f>
        <v>0</v>
      </c>
      <c r="M82" s="23">
        <f>'2018-2020'!M163</f>
        <v>0</v>
      </c>
      <c r="N82" s="23">
        <f>'2018-2020'!N163</f>
        <v>0</v>
      </c>
      <c r="O82" s="24">
        <f>'2018-2020'!O163</f>
        <v>0.20833333333333334</v>
      </c>
      <c r="P82" s="24">
        <f>'2018-2020'!P163</f>
        <v>0.13636363636363635</v>
      </c>
      <c r="Q82" s="24">
        <f>'2018-2020'!Q163</f>
        <v>0.13636363636363635</v>
      </c>
      <c r="R82" s="23">
        <f>'2018-2020'!R163</f>
        <v>1</v>
      </c>
      <c r="S82" s="23">
        <f>'2018-2020'!S163</f>
        <v>0</v>
      </c>
      <c r="T82" s="23">
        <f>'2018-2020'!T163</f>
        <v>1</v>
      </c>
      <c r="U82" s="23">
        <f>'2018-2020'!U163</f>
        <v>0</v>
      </c>
      <c r="V82" s="23">
        <f>'2018-2020'!V163</f>
        <v>2</v>
      </c>
      <c r="W82" s="24">
        <f>'2018-2020'!W163</f>
        <v>0.66666666666666663</v>
      </c>
    </row>
    <row r="83" spans="1:23" ht="17" customHeight="1" x14ac:dyDescent="0.2">
      <c r="A83" s="32" t="s">
        <v>177</v>
      </c>
      <c r="B83" s="23">
        <f>HeffnerOhnoLevitt!B35</f>
        <v>90</v>
      </c>
      <c r="C83" s="23">
        <f>HeffnerOhnoLevitt!C35</f>
        <v>20</v>
      </c>
      <c r="D83" s="23">
        <f>HeffnerOhnoLevitt!D35</f>
        <v>24</v>
      </c>
      <c r="E83" s="23">
        <f>HeffnerOhnoLevitt!E35</f>
        <v>1</v>
      </c>
      <c r="F83" s="23">
        <f>HeffnerOhnoLevitt!F35</f>
        <v>0</v>
      </c>
      <c r="G83" s="23">
        <f>HeffnerOhnoLevitt!G35</f>
        <v>0</v>
      </c>
      <c r="H83" s="23">
        <f>HeffnerOhnoLevitt!H35</f>
        <v>22</v>
      </c>
      <c r="I83" s="23">
        <f>HeffnerOhnoLevitt!I35</f>
        <v>17</v>
      </c>
      <c r="J83" s="23">
        <f>HeffnerOhnoLevitt!J35</f>
        <v>10</v>
      </c>
      <c r="K83" s="23">
        <f>HeffnerOhnoLevitt!K35</f>
        <v>1</v>
      </c>
      <c r="L83" s="23">
        <f>HeffnerOhnoLevitt!L35</f>
        <v>1</v>
      </c>
      <c r="M83" s="23">
        <f>HeffnerOhnoLevitt!M35</f>
        <v>0</v>
      </c>
      <c r="N83" s="23">
        <f>HeffnerOhnoLevitt!N35</f>
        <v>4</v>
      </c>
      <c r="O83" s="24">
        <f>HeffnerOhnoLevitt!O35</f>
        <v>0.34653465346534651</v>
      </c>
      <c r="P83" s="24">
        <f>HeffnerOhnoLevitt!P35</f>
        <v>0.27777777777777779</v>
      </c>
      <c r="Q83" s="24">
        <f>HeffnerOhnoLevitt!Q35</f>
        <v>0.26666666666666666</v>
      </c>
      <c r="R83" s="23">
        <f>HeffnerOhnoLevitt!R35</f>
        <v>3</v>
      </c>
      <c r="S83" s="23">
        <f>HeffnerOhnoLevitt!S35</f>
        <v>4</v>
      </c>
      <c r="T83" s="23">
        <f>HeffnerOhnoLevitt!T35</f>
        <v>4</v>
      </c>
      <c r="U83" s="23">
        <f>HeffnerOhnoLevitt!U35</f>
        <v>1</v>
      </c>
      <c r="V83" s="23">
        <f>HeffnerOhnoLevitt!V35</f>
        <v>24</v>
      </c>
      <c r="W83" s="24">
        <f>(U83+V83)/(T83+U83+V83)</f>
        <v>0.86206896551724133</v>
      </c>
    </row>
    <row r="84" spans="1:23" ht="17" customHeight="1" x14ac:dyDescent="0.2">
      <c r="A84" s="32" t="s">
        <v>412</v>
      </c>
      <c r="B84" s="23">
        <f>'2025'!B100</f>
        <v>60</v>
      </c>
      <c r="C84" s="23">
        <f>'2025'!C100</f>
        <v>7</v>
      </c>
      <c r="D84" s="23">
        <f>'2025'!D100</f>
        <v>14</v>
      </c>
      <c r="E84" s="23">
        <f>'2025'!E100</f>
        <v>1</v>
      </c>
      <c r="F84" s="23">
        <f>'2025'!F100</f>
        <v>0</v>
      </c>
      <c r="G84" s="23">
        <f>'2025'!G100</f>
        <v>0</v>
      </c>
      <c r="H84" s="23">
        <f>'2025'!H100</f>
        <v>6</v>
      </c>
      <c r="I84" s="23">
        <f>'2025'!I100</f>
        <v>10</v>
      </c>
      <c r="J84" s="23">
        <f>'2025'!J100</f>
        <v>8</v>
      </c>
      <c r="K84" s="23">
        <f>'2025'!K100</f>
        <v>1</v>
      </c>
      <c r="L84" s="23">
        <f>'2025'!L100</f>
        <v>0</v>
      </c>
      <c r="M84" s="23">
        <f>'2025'!M100</f>
        <v>1</v>
      </c>
      <c r="N84" s="23">
        <f>'2025'!N100</f>
        <v>4</v>
      </c>
      <c r="O84" s="24">
        <f>'2025'!O100</f>
        <v>0.38571428571428573</v>
      </c>
      <c r="P84" s="24">
        <f>'2025'!P100</f>
        <v>0.25</v>
      </c>
      <c r="Q84" s="24">
        <f>'2025'!Q100</f>
        <v>0.23333333333333334</v>
      </c>
      <c r="R84" s="23">
        <f>'2025'!R100</f>
        <v>1</v>
      </c>
      <c r="S84" s="23">
        <f>'2025'!S100</f>
        <v>1</v>
      </c>
      <c r="T84" s="23">
        <f>'2025'!T100</f>
        <v>5</v>
      </c>
      <c r="U84" s="23">
        <f>'2025'!U100</f>
        <v>15</v>
      </c>
      <c r="V84" s="23">
        <f>'2025'!V100</f>
        <v>49</v>
      </c>
      <c r="W84" s="24">
        <f>'2025'!W100</f>
        <v>0.92753623188405798</v>
      </c>
    </row>
    <row r="85" spans="1:23" ht="17" customHeight="1" x14ac:dyDescent="0.2">
      <c r="A85" s="32" t="s">
        <v>400</v>
      </c>
      <c r="B85" s="22">
        <f>'2021'!B446</f>
        <v>75</v>
      </c>
      <c r="C85" s="22">
        <f>'2021'!C446</f>
        <v>7</v>
      </c>
      <c r="D85" s="22">
        <f>'2021'!D446</f>
        <v>20</v>
      </c>
      <c r="E85" s="22">
        <f>'2021'!E446</f>
        <v>4</v>
      </c>
      <c r="F85" s="22">
        <f>'2021'!F446</f>
        <v>0</v>
      </c>
      <c r="G85" s="22">
        <f>'2021'!G446</f>
        <v>0</v>
      </c>
      <c r="H85" s="22">
        <f>'2021'!H446</f>
        <v>15</v>
      </c>
      <c r="I85" s="22">
        <f>'2021'!I446</f>
        <v>19</v>
      </c>
      <c r="J85" s="22">
        <f>'2021'!J446</f>
        <v>15</v>
      </c>
      <c r="K85" s="22">
        <f>'2021'!K446</f>
        <v>3</v>
      </c>
      <c r="L85" s="22">
        <f>'2021'!L446</f>
        <v>0</v>
      </c>
      <c r="M85" s="22">
        <f>'2021'!M446</f>
        <v>1</v>
      </c>
      <c r="N85" s="22">
        <f>'2021'!N446</f>
        <v>1</v>
      </c>
      <c r="O85" s="24">
        <f>'2021'!O446</f>
        <v>0.41489361702127658</v>
      </c>
      <c r="P85" s="24">
        <f>'2021'!P446</f>
        <v>0.32</v>
      </c>
      <c r="Q85" s="24">
        <f>'2021'!Q446</f>
        <v>0.26666666666666666</v>
      </c>
      <c r="R85" s="22">
        <f>'2021'!R446</f>
        <v>1</v>
      </c>
      <c r="S85" s="22">
        <f>'2021'!S446</f>
        <v>1</v>
      </c>
      <c r="T85" s="22">
        <f>'2021'!T446</f>
        <v>14</v>
      </c>
      <c r="U85" s="22">
        <f>'2021'!U446</f>
        <v>25</v>
      </c>
      <c r="V85" s="22">
        <f>'2021'!V446</f>
        <v>34</v>
      </c>
      <c r="W85" s="24">
        <f>'2021'!W446</f>
        <v>0.80821917808219179</v>
      </c>
    </row>
    <row r="86" spans="1:23" ht="17" customHeight="1" x14ac:dyDescent="0.2">
      <c r="A86" s="32" t="s">
        <v>56</v>
      </c>
      <c r="B86" s="23">
        <v>1</v>
      </c>
      <c r="C86" s="23">
        <v>0</v>
      </c>
      <c r="D86" s="23">
        <v>0</v>
      </c>
      <c r="E86" s="23">
        <v>0</v>
      </c>
      <c r="F86" s="23">
        <v>0</v>
      </c>
      <c r="G86" s="23">
        <v>0</v>
      </c>
      <c r="H86" s="23">
        <v>0</v>
      </c>
      <c r="I86" s="23">
        <v>1</v>
      </c>
      <c r="J86" s="23">
        <v>0</v>
      </c>
      <c r="K86" s="23">
        <v>0</v>
      </c>
      <c r="L86" s="23">
        <v>0</v>
      </c>
      <c r="M86" s="23">
        <v>0</v>
      </c>
      <c r="N86" s="23">
        <v>0</v>
      </c>
      <c r="O86" s="24">
        <v>0</v>
      </c>
      <c r="P86" s="24">
        <v>0</v>
      </c>
      <c r="Q86" s="24">
        <v>0</v>
      </c>
      <c r="R86" s="23">
        <v>0</v>
      </c>
      <c r="S86" s="23">
        <v>0</v>
      </c>
      <c r="T86" s="23">
        <f>Fiedler2014!T151</f>
        <v>1</v>
      </c>
      <c r="U86" s="23">
        <f>Fiedler2014!U151</f>
        <v>4</v>
      </c>
      <c r="V86" s="23">
        <f>Fiedler2014!V151</f>
        <v>2</v>
      </c>
      <c r="W86" s="24">
        <f>(U86+V86)/(T86+U86+V86)</f>
        <v>0.8571428571428571</v>
      </c>
    </row>
    <row r="87" spans="1:23" ht="17" customHeight="1" x14ac:dyDescent="0.2">
      <c r="A87" s="32" t="s">
        <v>178</v>
      </c>
      <c r="B87" s="23">
        <f>'Miller-2017'!B127</f>
        <v>0</v>
      </c>
      <c r="C87" s="23">
        <f>'Miller-2017'!C127</f>
        <v>0</v>
      </c>
      <c r="D87" s="23">
        <f>'Miller-2017'!D127</f>
        <v>0</v>
      </c>
      <c r="E87" s="23">
        <f>'Miller-2017'!E127</f>
        <v>0</v>
      </c>
      <c r="F87" s="23">
        <f>'Miller-2017'!F127</f>
        <v>0</v>
      </c>
      <c r="G87" s="23">
        <f>'Miller-2017'!G127</f>
        <v>0</v>
      </c>
      <c r="H87" s="23">
        <f>'Miller-2017'!H127</f>
        <v>0</v>
      </c>
      <c r="I87" s="23">
        <f>'Miller-2017'!I127</f>
        <v>0</v>
      </c>
      <c r="J87" s="23">
        <f>'Miller-2017'!J127</f>
        <v>0</v>
      </c>
      <c r="K87" s="23">
        <f>'Miller-2017'!K127</f>
        <v>0</v>
      </c>
      <c r="L87" s="23">
        <f>'Miller-2017'!L127</f>
        <v>0</v>
      </c>
      <c r="M87" s="23">
        <f>'Miller-2017'!M127</f>
        <v>0</v>
      </c>
      <c r="N87" s="23">
        <f>'Miller-2017'!N127</f>
        <v>0</v>
      </c>
      <c r="O87" s="23">
        <v>0</v>
      </c>
      <c r="P87" s="23">
        <v>0</v>
      </c>
      <c r="Q87" s="23">
        <v>0</v>
      </c>
      <c r="R87" s="23">
        <f>'Miller-2017'!R127</f>
        <v>0</v>
      </c>
      <c r="S87" s="23">
        <f>'Miller-2017'!S127</f>
        <v>0</v>
      </c>
      <c r="T87" s="23">
        <f>'Miller-2017'!T127</f>
        <v>1</v>
      </c>
      <c r="U87" s="23">
        <f>'Miller-2017'!U127</f>
        <v>1</v>
      </c>
      <c r="V87" s="23">
        <f>'Miller-2017'!V127</f>
        <v>0</v>
      </c>
      <c r="W87" s="24">
        <f>'Miller-2017'!W127</f>
        <v>0.5</v>
      </c>
    </row>
    <row r="88" spans="1:23" ht="17" customHeight="1" x14ac:dyDescent="0.2">
      <c r="A88" s="32" t="s">
        <v>179</v>
      </c>
      <c r="B88" s="23">
        <f>'Miller-2017'!B62</f>
        <v>64</v>
      </c>
      <c r="C88" s="23">
        <f>'Miller-2017'!C62</f>
        <v>14</v>
      </c>
      <c r="D88" s="23">
        <f>'Miller-2017'!D62</f>
        <v>14</v>
      </c>
      <c r="E88" s="23">
        <f>'Miller-2017'!E62</f>
        <v>2</v>
      </c>
      <c r="F88" s="23">
        <f>'Miller-2017'!F62</f>
        <v>0</v>
      </c>
      <c r="G88" s="23">
        <f>'Miller-2017'!G62</f>
        <v>0</v>
      </c>
      <c r="H88" s="23">
        <f>'Miller-2017'!H62</f>
        <v>10</v>
      </c>
      <c r="I88" s="23">
        <f>'Miller-2017'!I62</f>
        <v>15</v>
      </c>
      <c r="J88" s="23">
        <f>'Miller-2017'!J62</f>
        <v>9</v>
      </c>
      <c r="K88" s="23">
        <f>'Miller-2017'!K62</f>
        <v>1</v>
      </c>
      <c r="L88" s="23">
        <f>'Miller-2017'!L62</f>
        <v>2</v>
      </c>
      <c r="M88" s="23">
        <f>'Miller-2017'!M62</f>
        <v>0</v>
      </c>
      <c r="N88" s="23">
        <f>'Miller-2017'!N62</f>
        <v>4</v>
      </c>
      <c r="O88" s="24">
        <f>'Miller-2017'!O62</f>
        <v>0.3783783783783784</v>
      </c>
      <c r="P88" s="24">
        <f>'Miller-2017'!P62</f>
        <v>0.25</v>
      </c>
      <c r="Q88" s="24">
        <f>'Miller-2017'!Q62</f>
        <v>0.21875</v>
      </c>
      <c r="R88" s="23">
        <f>'Miller-2017'!R62</f>
        <v>3</v>
      </c>
      <c r="S88" s="23">
        <f>'Miller-2017'!S62</f>
        <v>3</v>
      </c>
      <c r="T88" s="23">
        <f>'Miller-2017'!T62</f>
        <v>7</v>
      </c>
      <c r="U88" s="23">
        <f>'Miller-2017'!U62</f>
        <v>46</v>
      </c>
      <c r="V88" s="23">
        <f>'Miller-2017'!V62</f>
        <v>25</v>
      </c>
      <c r="W88" s="24">
        <f>'Miller-2017'!W62</f>
        <v>0.91025641025641024</v>
      </c>
    </row>
    <row r="89" spans="1:23" ht="17" customHeight="1" x14ac:dyDescent="0.2">
      <c r="A89" s="32" t="s">
        <v>47</v>
      </c>
      <c r="B89" s="23">
        <f>Fiedler2014!B61</f>
        <v>52</v>
      </c>
      <c r="C89" s="23">
        <f>Fiedler2014!C61</f>
        <v>9</v>
      </c>
      <c r="D89" s="23">
        <f>Fiedler2014!D61</f>
        <v>16</v>
      </c>
      <c r="E89" s="23">
        <f>Fiedler2014!E61</f>
        <v>3</v>
      </c>
      <c r="F89" s="23">
        <f>Fiedler2014!F61</f>
        <v>0</v>
      </c>
      <c r="G89" s="23">
        <f>Fiedler2014!G61</f>
        <v>0</v>
      </c>
      <c r="H89" s="23">
        <f>Fiedler2014!H61</f>
        <v>5</v>
      </c>
      <c r="I89" s="23">
        <f>Fiedler2014!I61</f>
        <v>11</v>
      </c>
      <c r="J89" s="23">
        <f>Fiedler2014!J61</f>
        <v>12</v>
      </c>
      <c r="K89" s="23">
        <f>Fiedler2014!K61</f>
        <v>0</v>
      </c>
      <c r="L89" s="23">
        <f>Fiedler2014!L61</f>
        <v>3</v>
      </c>
      <c r="M89" s="23">
        <f>Fiedler2014!M61</f>
        <v>1</v>
      </c>
      <c r="N89" s="23">
        <f>Fiedler2014!N61</f>
        <v>2</v>
      </c>
      <c r="O89" s="24">
        <f>Fiedler2014!O61</f>
        <v>0.46875</v>
      </c>
      <c r="P89" s="24">
        <f>Fiedler2014!P61</f>
        <v>0.36538461538461536</v>
      </c>
      <c r="Q89" s="24">
        <f>Fiedler2014!Q61</f>
        <v>0.30769230769230771</v>
      </c>
      <c r="R89" s="23">
        <f>Fiedler2014!R61</f>
        <v>7</v>
      </c>
      <c r="S89" s="23">
        <f>Fiedler2014!S61</f>
        <v>4</v>
      </c>
      <c r="T89" s="23">
        <f>Fiedler2014!T61</f>
        <v>0</v>
      </c>
      <c r="U89" s="23">
        <f>Fiedler2014!U61</f>
        <v>1</v>
      </c>
      <c r="V89" s="23">
        <f>Fiedler2014!V61</f>
        <v>23</v>
      </c>
      <c r="W89" s="24">
        <f>Fiedler2014!W61</f>
        <v>1</v>
      </c>
    </row>
    <row r="90" spans="1:23" ht="17" customHeight="1" x14ac:dyDescent="0.2">
      <c r="A90" s="32" t="s">
        <v>323</v>
      </c>
      <c r="B90" s="23">
        <f>'2018-2020'!B343</f>
        <v>164</v>
      </c>
      <c r="C90" s="23">
        <f>'2018-2020'!C343</f>
        <v>31</v>
      </c>
      <c r="D90" s="23">
        <f>'2018-2020'!D343</f>
        <v>43</v>
      </c>
      <c r="E90" s="23">
        <f>'2018-2020'!E343</f>
        <v>9</v>
      </c>
      <c r="F90" s="23">
        <f>'2018-2020'!F343</f>
        <v>0</v>
      </c>
      <c r="G90" s="23">
        <f>'2018-2020'!G343</f>
        <v>1</v>
      </c>
      <c r="H90" s="23">
        <f>'2018-2020'!H343</f>
        <v>21</v>
      </c>
      <c r="I90" s="23">
        <f>'2018-2020'!I343</f>
        <v>33</v>
      </c>
      <c r="J90" s="23">
        <f>'2018-2020'!J343</f>
        <v>10</v>
      </c>
      <c r="K90" s="23">
        <f>'2018-2020'!K343</f>
        <v>8</v>
      </c>
      <c r="L90" s="23">
        <f>'2018-2020'!L343</f>
        <v>1</v>
      </c>
      <c r="M90" s="23">
        <f>'2018-2020'!M343</f>
        <v>2</v>
      </c>
      <c r="N90" s="23">
        <f>'2018-2020'!N343</f>
        <v>5</v>
      </c>
      <c r="O90" s="24">
        <f>'2018-2020'!O343</f>
        <v>0.35869565217391303</v>
      </c>
      <c r="P90" s="24">
        <f>'2018-2020'!P343</f>
        <v>0.33536585365853661</v>
      </c>
      <c r="Q90" s="24">
        <f>'2018-2020'!Q343</f>
        <v>0.26219512195121952</v>
      </c>
      <c r="R90" s="23">
        <f>'2018-2020'!R343</f>
        <v>12</v>
      </c>
      <c r="S90" s="23">
        <f>'2018-2020'!S343</f>
        <v>3</v>
      </c>
      <c r="T90" s="23">
        <f>'2018-2020'!T343</f>
        <v>17</v>
      </c>
      <c r="U90" s="23">
        <f>'2018-2020'!U343</f>
        <v>70</v>
      </c>
      <c r="V90" s="23">
        <f>'2018-2020'!V343</f>
        <v>63</v>
      </c>
      <c r="W90" s="24">
        <f>'2018-2020'!W343</f>
        <v>0.88666666666666671</v>
      </c>
    </row>
    <row r="91" spans="1:23" ht="17" customHeight="1" x14ac:dyDescent="0.2">
      <c r="A91" s="32" t="s">
        <v>180</v>
      </c>
      <c r="B91" s="23">
        <f>'Sizemore 2015'!B120</f>
        <v>53</v>
      </c>
      <c r="C91" s="23">
        <f>'Sizemore 2015'!C118</f>
        <v>0</v>
      </c>
      <c r="D91" s="23">
        <f>'Sizemore 2015'!D118</f>
        <v>1</v>
      </c>
      <c r="E91" s="23">
        <f>'Sizemore 2015'!E118</f>
        <v>0</v>
      </c>
      <c r="F91" s="23">
        <f>'Sizemore 2015'!F118</f>
        <v>0</v>
      </c>
      <c r="G91" s="23">
        <f>'Sizemore 2015'!G118</f>
        <v>0</v>
      </c>
      <c r="H91" s="23">
        <f>'Sizemore 2015'!H118</f>
        <v>0</v>
      </c>
      <c r="I91" s="23">
        <f>'Sizemore 2015'!I118</f>
        <v>4</v>
      </c>
      <c r="J91" s="23">
        <f>'Sizemore 2015'!J118</f>
        <v>0</v>
      </c>
      <c r="K91" s="23">
        <f>'Sizemore 2015'!K118</f>
        <v>0</v>
      </c>
      <c r="L91" s="23">
        <f>'Sizemore 2015'!L118</f>
        <v>0</v>
      </c>
      <c r="M91" s="23">
        <f>'Sizemore 2015'!M118</f>
        <v>0</v>
      </c>
      <c r="N91" s="23">
        <f>'Sizemore 2015'!N118</f>
        <v>0</v>
      </c>
      <c r="O91" s="24">
        <f>'Sizemore 2015'!O118</f>
        <v>0.14285714285714285</v>
      </c>
      <c r="P91" s="24">
        <f>'Sizemore 2015'!P118</f>
        <v>0.14285714285714285</v>
      </c>
      <c r="Q91" s="24">
        <f>'Sizemore 2015'!Q118</f>
        <v>0.14285714285714285</v>
      </c>
      <c r="R91" s="23">
        <f>'Sizemore 2015'!R118</f>
        <v>0</v>
      </c>
      <c r="S91" s="23">
        <f>'Sizemore 2015'!S118</f>
        <v>0</v>
      </c>
      <c r="T91" s="23">
        <f>'Sizemore 2015'!T118</f>
        <v>0</v>
      </c>
      <c r="U91" s="23">
        <f>'Sizemore 2015'!U118</f>
        <v>1</v>
      </c>
      <c r="V91" s="23">
        <f>'Sizemore 2015'!V118</f>
        <v>8</v>
      </c>
      <c r="W91" s="24">
        <f>'Sizemore 2015'!W118</f>
        <v>1</v>
      </c>
    </row>
    <row r="92" spans="1:23" ht="17" customHeight="1" x14ac:dyDescent="0.2">
      <c r="A92" s="32" t="s">
        <v>181</v>
      </c>
      <c r="B92" s="23">
        <f>'Miller-2017'!B96</f>
        <v>73</v>
      </c>
      <c r="C92" s="23">
        <f>'Miller-2017'!C96</f>
        <v>10</v>
      </c>
      <c r="D92" s="23">
        <f>'Miller-2017'!D96</f>
        <v>18</v>
      </c>
      <c r="E92" s="23">
        <f>'Miller-2017'!E96</f>
        <v>6</v>
      </c>
      <c r="F92" s="23">
        <f>'Miller-2017'!F96</f>
        <v>0</v>
      </c>
      <c r="G92" s="23">
        <f>'Miller-2017'!G96</f>
        <v>1</v>
      </c>
      <c r="H92" s="23">
        <f>'Miller-2017'!H96</f>
        <v>10</v>
      </c>
      <c r="I92" s="23">
        <f>'Miller-2017'!I96</f>
        <v>17</v>
      </c>
      <c r="J92" s="23">
        <f>'Miller-2017'!J96</f>
        <v>16</v>
      </c>
      <c r="K92" s="23">
        <f>'Miller-2017'!K96</f>
        <v>1</v>
      </c>
      <c r="L92" s="23">
        <f>'Miller-2017'!L96</f>
        <v>2</v>
      </c>
      <c r="M92" s="23">
        <f>'Miller-2017'!M96</f>
        <v>1</v>
      </c>
      <c r="N92" s="23">
        <f>'Miller-2017'!N96</f>
        <v>3</v>
      </c>
      <c r="O92" s="24">
        <f>'Miller-2017'!O96</f>
        <v>0.4175824175824176</v>
      </c>
      <c r="P92" s="24">
        <f>'Miller-2017'!P96</f>
        <v>0.36986301369863012</v>
      </c>
      <c r="Q92" s="24">
        <f>'Miller-2017'!Q96</f>
        <v>0.24657534246575341</v>
      </c>
      <c r="R92" s="23">
        <f>'Miller-2017'!R96</f>
        <v>4</v>
      </c>
      <c r="S92" s="23">
        <f>'Miller-2017'!S96</f>
        <v>0</v>
      </c>
      <c r="T92" s="23">
        <f>'Miller-2017'!T96</f>
        <v>7</v>
      </c>
      <c r="U92" s="23">
        <f>'Miller-2017'!U96</f>
        <v>11</v>
      </c>
      <c r="V92" s="23">
        <f>'Miller-2017'!V96</f>
        <v>55</v>
      </c>
      <c r="W92" s="24">
        <f>'Miller-2017'!W96</f>
        <v>0.90410958904109584</v>
      </c>
    </row>
    <row r="93" spans="1:23" ht="17" customHeight="1" x14ac:dyDescent="0.2">
      <c r="A93" s="32" t="s">
        <v>329</v>
      </c>
      <c r="B93" s="23">
        <f>'2021'!B43</f>
        <v>9</v>
      </c>
      <c r="C93" s="23">
        <f>'2021'!C43</f>
        <v>3</v>
      </c>
      <c r="D93" s="23">
        <f>'2021'!D43</f>
        <v>2</v>
      </c>
      <c r="E93" s="23">
        <f>'2021'!E43</f>
        <v>0</v>
      </c>
      <c r="F93" s="23">
        <f>'2021'!F43</f>
        <v>0</v>
      </c>
      <c r="G93" s="23">
        <f>'2021'!G43</f>
        <v>0</v>
      </c>
      <c r="H93" s="23">
        <f>'2021'!H43</f>
        <v>1</v>
      </c>
      <c r="I93" s="23">
        <f>'2021'!I43</f>
        <v>3</v>
      </c>
      <c r="J93" s="23">
        <f>'2021'!J43</f>
        <v>2</v>
      </c>
      <c r="K93" s="23">
        <f>'2021'!K43</f>
        <v>1</v>
      </c>
      <c r="L93" s="23">
        <f>'2021'!L43</f>
        <v>0</v>
      </c>
      <c r="M93" s="23">
        <f>'2021'!M43</f>
        <v>0</v>
      </c>
      <c r="N93" s="23">
        <f>'2021'!N43</f>
        <v>0</v>
      </c>
      <c r="O93" s="24">
        <f>'2021'!O43</f>
        <v>0.41666666666666669</v>
      </c>
      <c r="P93" s="24">
        <f>'2021'!P43</f>
        <v>0.22222222222222221</v>
      </c>
      <c r="Q93" s="24">
        <f>'2021'!Q43</f>
        <v>0.22222222222222221</v>
      </c>
      <c r="R93" s="23">
        <f>'2021'!R43</f>
        <v>1</v>
      </c>
      <c r="S93" s="23">
        <f>'2021'!S43</f>
        <v>1</v>
      </c>
      <c r="T93" s="23">
        <f>'2021'!T43</f>
        <v>0</v>
      </c>
      <c r="U93" s="23">
        <f>'2021'!U43</f>
        <v>0</v>
      </c>
      <c r="V93" s="23">
        <f>'2021'!V43</f>
        <v>1</v>
      </c>
      <c r="W93" s="24">
        <f>'2021'!W43</f>
        <v>1</v>
      </c>
    </row>
    <row r="94" spans="1:23" ht="17" customHeight="1" x14ac:dyDescent="0.2">
      <c r="A94" s="32" t="s">
        <v>389</v>
      </c>
      <c r="B94" s="22">
        <f>'2021'!B391</f>
        <v>66</v>
      </c>
      <c r="C94" s="22">
        <f>'2021'!C391</f>
        <v>14</v>
      </c>
      <c r="D94" s="22">
        <f>'2021'!D391</f>
        <v>18</v>
      </c>
      <c r="E94" s="22">
        <f>'2021'!E391</f>
        <v>0</v>
      </c>
      <c r="F94" s="22">
        <f>'2021'!F391</f>
        <v>0</v>
      </c>
      <c r="G94" s="22">
        <f>'2021'!G391</f>
        <v>0</v>
      </c>
      <c r="H94" s="22">
        <f>'2021'!H391</f>
        <v>11</v>
      </c>
      <c r="I94" s="22">
        <f>'2021'!I391</f>
        <v>20</v>
      </c>
      <c r="J94" s="22">
        <f>'2021'!J391</f>
        <v>6</v>
      </c>
      <c r="K94" s="22">
        <f>'2021'!K391</f>
        <v>1</v>
      </c>
      <c r="L94" s="22">
        <f>'2021'!L391</f>
        <v>0</v>
      </c>
      <c r="M94" s="22">
        <f>'2021'!M391</f>
        <v>1</v>
      </c>
      <c r="N94" s="22">
        <f>'2021'!N391</f>
        <v>1</v>
      </c>
      <c r="O94" s="24">
        <f>'2021'!O391</f>
        <v>0.35135135135135137</v>
      </c>
      <c r="P94" s="24">
        <f>'2021'!P391</f>
        <v>0.27272727272727271</v>
      </c>
      <c r="Q94" s="24">
        <f>'2021'!Q391</f>
        <v>0.27272727272727271</v>
      </c>
      <c r="R94" s="22">
        <f>'2021'!R391</f>
        <v>8</v>
      </c>
      <c r="S94" s="22">
        <f>'2021'!S391</f>
        <v>1</v>
      </c>
      <c r="T94" s="22">
        <f>'2021'!T391</f>
        <v>2</v>
      </c>
      <c r="U94" s="22">
        <f>'2021'!U391</f>
        <v>19</v>
      </c>
      <c r="V94" s="22">
        <f>'2021'!V391</f>
        <v>19</v>
      </c>
      <c r="W94" s="24">
        <f>'2021'!W391</f>
        <v>0.95</v>
      </c>
    </row>
    <row r="95" spans="1:23" ht="17" customHeight="1" x14ac:dyDescent="0.2">
      <c r="A95" s="32" t="s">
        <v>371</v>
      </c>
      <c r="B95" s="22">
        <f>'2021'!B281</f>
        <v>53</v>
      </c>
      <c r="C95" s="22">
        <f>'2021'!C281</f>
        <v>18</v>
      </c>
      <c r="D95" s="22">
        <f>'2021'!D281</f>
        <v>12</v>
      </c>
      <c r="E95" s="22">
        <f>'2021'!E281</f>
        <v>1</v>
      </c>
      <c r="F95" s="22">
        <f>'2021'!F281</f>
        <v>0</v>
      </c>
      <c r="G95" s="22">
        <f>'2021'!G281</f>
        <v>1</v>
      </c>
      <c r="H95" s="22">
        <f>'2021'!H281</f>
        <v>11</v>
      </c>
      <c r="I95" s="22">
        <f>'2021'!I281</f>
        <v>21</v>
      </c>
      <c r="J95" s="22">
        <f>'2021'!J281</f>
        <v>10</v>
      </c>
      <c r="K95" s="22">
        <f>'2021'!K281</f>
        <v>1</v>
      </c>
      <c r="L95" s="22">
        <f>'2021'!L281</f>
        <v>1</v>
      </c>
      <c r="M95" s="22">
        <f>'2021'!M281</f>
        <v>2</v>
      </c>
      <c r="N95" s="22">
        <f>'2021'!N281</f>
        <v>2</v>
      </c>
      <c r="O95" s="24">
        <f>'2021'!O281</f>
        <v>0.37878787878787878</v>
      </c>
      <c r="P95" s="24">
        <f>'2021'!P281</f>
        <v>0.30188679245283018</v>
      </c>
      <c r="Q95" s="24">
        <f>'2021'!Q281</f>
        <v>0.22641509433962265</v>
      </c>
      <c r="R95" s="22">
        <f>'2021'!R281</f>
        <v>10</v>
      </c>
      <c r="S95" s="22">
        <f>'2021'!S281</f>
        <v>0</v>
      </c>
      <c r="T95" s="22">
        <f>'2021'!T281</f>
        <v>4</v>
      </c>
      <c r="U95" s="22">
        <f>'2021'!U281</f>
        <v>19</v>
      </c>
      <c r="V95" s="22">
        <f>'2021'!V281</f>
        <v>61</v>
      </c>
      <c r="W95" s="24">
        <f>'2021'!W281</f>
        <v>0.95238095238095233</v>
      </c>
    </row>
    <row r="96" spans="1:23" ht="17" customHeight="1" x14ac:dyDescent="0.2">
      <c r="A96" s="32" t="s">
        <v>419</v>
      </c>
      <c r="B96" s="23">
        <f>'2025'!B57</f>
        <v>0</v>
      </c>
      <c r="C96" s="23">
        <f>'2025'!C57</f>
        <v>0</v>
      </c>
      <c r="D96" s="23">
        <f>'2025'!D57</f>
        <v>0</v>
      </c>
      <c r="E96" s="23">
        <f>'2025'!E57</f>
        <v>0</v>
      </c>
      <c r="F96" s="23">
        <f>'2025'!F57</f>
        <v>0</v>
      </c>
      <c r="G96" s="23">
        <f>'2025'!G57</f>
        <v>0</v>
      </c>
      <c r="H96" s="23">
        <f>'2025'!H57</f>
        <v>0</v>
      </c>
      <c r="I96" s="23">
        <f>'2025'!I57</f>
        <v>0</v>
      </c>
      <c r="J96" s="23">
        <f>'2025'!J57</f>
        <v>0</v>
      </c>
      <c r="K96" s="23">
        <f>'2025'!K57</f>
        <v>0</v>
      </c>
      <c r="L96" s="23">
        <f>'2025'!L57</f>
        <v>0</v>
      </c>
      <c r="M96" s="23">
        <f>'2025'!M57</f>
        <v>0</v>
      </c>
      <c r="N96" s="23">
        <f>'2025'!N57</f>
        <v>0</v>
      </c>
      <c r="O96" s="24" t="e">
        <f>'2025'!O57</f>
        <v>#DIV/0!</v>
      </c>
      <c r="P96" s="24" t="e">
        <f>'2025'!P57</f>
        <v>#DIV/0!</v>
      </c>
      <c r="Q96" s="24" t="e">
        <f>'2025'!Q57</f>
        <v>#DIV/0!</v>
      </c>
      <c r="R96" s="23">
        <f>'2025'!R57</f>
        <v>0</v>
      </c>
      <c r="S96" s="23">
        <f>'2025'!S57</f>
        <v>0</v>
      </c>
      <c r="T96" s="23">
        <f>'2025'!T57</f>
        <v>1</v>
      </c>
      <c r="U96" s="23">
        <f>'2025'!U57</f>
        <v>0</v>
      </c>
      <c r="V96" s="23">
        <f>'2025'!V57</f>
        <v>1</v>
      </c>
      <c r="W96" s="24">
        <f>'2025'!W57</f>
        <v>0.5</v>
      </c>
    </row>
    <row r="97" spans="1:23" ht="17" customHeight="1" x14ac:dyDescent="0.2">
      <c r="A97" s="32" t="s">
        <v>263</v>
      </c>
      <c r="B97" s="23">
        <f>Catchers!B30</f>
        <v>117</v>
      </c>
      <c r="C97" s="23">
        <f>Catchers!C30</f>
        <v>4</v>
      </c>
      <c r="D97" s="23">
        <f>Catchers!D30</f>
        <v>31</v>
      </c>
      <c r="E97" s="23">
        <f>Catchers!E30</f>
        <v>3</v>
      </c>
      <c r="F97" s="23">
        <f>Catchers!F30</f>
        <v>0</v>
      </c>
      <c r="G97" s="23">
        <f>Catchers!G30</f>
        <v>0</v>
      </c>
      <c r="H97" s="23">
        <f>Catchers!H30</f>
        <v>14</v>
      </c>
      <c r="I97" s="23">
        <f>Catchers!I30</f>
        <v>16</v>
      </c>
      <c r="J97" s="23">
        <f>Catchers!J30</f>
        <v>13</v>
      </c>
      <c r="K97" s="23">
        <f>Catchers!K30</f>
        <v>4</v>
      </c>
      <c r="L97" s="23">
        <f>Catchers!L30</f>
        <v>1</v>
      </c>
      <c r="M97" s="23">
        <f>Catchers!M30</f>
        <v>2</v>
      </c>
      <c r="N97" s="23">
        <f>Catchers!N30</f>
        <v>4</v>
      </c>
      <c r="O97" s="24">
        <f>Catchers!O30</f>
        <v>0.38805970149253732</v>
      </c>
      <c r="P97" s="24">
        <f>Catchers!P30</f>
        <v>0.29059829059829062</v>
      </c>
      <c r="Q97" s="24">
        <f>Catchers!Q30</f>
        <v>0.26495726495726496</v>
      </c>
      <c r="R97" s="23">
        <f>Catchers!R30</f>
        <v>0</v>
      </c>
      <c r="S97" s="23">
        <f>Catchers!S30</f>
        <v>1</v>
      </c>
      <c r="T97" s="23">
        <f>Catchers!T30</f>
        <v>6</v>
      </c>
      <c r="U97" s="23">
        <f>Catchers!U30</f>
        <v>40</v>
      </c>
      <c r="V97" s="23">
        <f>Catchers!V30</f>
        <v>278</v>
      </c>
      <c r="W97" s="24">
        <f>Catchers!W30</f>
        <v>0.98148148148148151</v>
      </c>
    </row>
    <row r="98" spans="1:23" ht="17" customHeight="1" x14ac:dyDescent="0.2">
      <c r="A98" s="32" t="s">
        <v>182</v>
      </c>
      <c r="B98" s="23">
        <f>Catchers!B10</f>
        <v>103</v>
      </c>
      <c r="C98" s="23">
        <f>Catchers!C10</f>
        <v>9</v>
      </c>
      <c r="D98" s="23">
        <f>Catchers!D10</f>
        <v>26</v>
      </c>
      <c r="E98" s="23">
        <f>Catchers!E10</f>
        <v>3</v>
      </c>
      <c r="F98" s="23">
        <f>Catchers!F10</f>
        <v>0</v>
      </c>
      <c r="G98" s="23">
        <f>Catchers!G10</f>
        <v>0</v>
      </c>
      <c r="H98" s="23">
        <f>Catchers!H10</f>
        <v>12</v>
      </c>
      <c r="I98" s="23">
        <f>Catchers!I10</f>
        <v>16</v>
      </c>
      <c r="J98" s="23">
        <f>Catchers!J10</f>
        <v>6</v>
      </c>
      <c r="K98" s="23">
        <f>Catchers!K10</f>
        <v>3</v>
      </c>
      <c r="L98" s="23">
        <f>Catchers!L10</f>
        <v>1</v>
      </c>
      <c r="M98" s="23">
        <f>Catchers!M10</f>
        <v>0</v>
      </c>
      <c r="N98" s="23">
        <f>Catchers!N10</f>
        <v>5</v>
      </c>
      <c r="O98" s="24">
        <f>Catchers!O10</f>
        <v>0.35714285714285715</v>
      </c>
      <c r="P98" s="24">
        <f>Catchers!P10</f>
        <v>0.28155339805825241</v>
      </c>
      <c r="Q98" s="24">
        <f>Catchers!Q10</f>
        <v>0.25242718446601942</v>
      </c>
      <c r="R98" s="23">
        <f>Catchers!R10</f>
        <v>1</v>
      </c>
      <c r="S98" s="23">
        <f>Catchers!S10</f>
        <v>0</v>
      </c>
      <c r="T98" s="23">
        <f>Catchers!T10</f>
        <v>0</v>
      </c>
      <c r="U98" s="23">
        <f>Catchers!U10</f>
        <v>18</v>
      </c>
      <c r="V98" s="23">
        <f>Catchers!V10</f>
        <v>151</v>
      </c>
      <c r="W98" s="24">
        <f>(U98+V98)/(T98+U98+V98)</f>
        <v>1</v>
      </c>
    </row>
    <row r="99" spans="1:23" ht="17" customHeight="1" x14ac:dyDescent="0.2">
      <c r="A99" s="32" t="s">
        <v>424</v>
      </c>
      <c r="B99" s="23">
        <f>'2025'!B77</f>
        <v>13</v>
      </c>
      <c r="C99" s="23">
        <f>'2025'!C77</f>
        <v>1</v>
      </c>
      <c r="D99" s="23">
        <f>'2025'!D77</f>
        <v>2</v>
      </c>
      <c r="E99" s="23">
        <f>'2025'!E77</f>
        <v>0</v>
      </c>
      <c r="F99" s="23">
        <f>'2025'!F77</f>
        <v>0</v>
      </c>
      <c r="G99" s="23">
        <f>'2025'!G77</f>
        <v>0</v>
      </c>
      <c r="H99" s="23">
        <f>'2025'!H77</f>
        <v>1</v>
      </c>
      <c r="I99" s="23">
        <f>'2025'!I77</f>
        <v>3</v>
      </c>
      <c r="J99" s="23">
        <f>'2025'!J77</f>
        <v>1</v>
      </c>
      <c r="K99" s="23">
        <f>'2025'!K77</f>
        <v>0</v>
      </c>
      <c r="L99" s="23">
        <f>'2025'!L77</f>
        <v>0</v>
      </c>
      <c r="M99" s="23">
        <f>'2025'!M77</f>
        <v>0</v>
      </c>
      <c r="N99" s="23">
        <f>'2025'!N77</f>
        <v>0</v>
      </c>
      <c r="O99" s="24">
        <f>'2025'!O77</f>
        <v>0.21428571428571427</v>
      </c>
      <c r="P99" s="24">
        <f>'2025'!P77</f>
        <v>0.15384615384615385</v>
      </c>
      <c r="Q99" s="24">
        <f>'2025'!Q77</f>
        <v>0.15384615384615385</v>
      </c>
      <c r="R99" s="23">
        <f>'2025'!R77</f>
        <v>0</v>
      </c>
      <c r="S99" s="23">
        <f>'2025'!S77</f>
        <v>0</v>
      </c>
      <c r="T99" s="23">
        <f>'2025'!T77</f>
        <v>0</v>
      </c>
      <c r="U99" s="23">
        <f>'2025'!U77</f>
        <v>8</v>
      </c>
      <c r="V99" s="23">
        <f>'2025'!V77</f>
        <v>8</v>
      </c>
      <c r="W99" s="24">
        <f>'2025'!W77</f>
        <v>1</v>
      </c>
    </row>
    <row r="100" spans="1:23" ht="17" customHeight="1" x14ac:dyDescent="0.2">
      <c r="A100" s="32" t="s">
        <v>183</v>
      </c>
      <c r="B100" s="23">
        <f>'Miller-2017'!B10</f>
        <v>269</v>
      </c>
      <c r="C100" s="23">
        <f>'Miller-2017'!C10</f>
        <v>66</v>
      </c>
      <c r="D100" s="23">
        <f>'Miller-2017'!D10</f>
        <v>90</v>
      </c>
      <c r="E100" s="23">
        <f>'Miller-2017'!E10</f>
        <v>13</v>
      </c>
      <c r="F100" s="23">
        <f>'Miller-2017'!F10</f>
        <v>6</v>
      </c>
      <c r="G100" s="23">
        <f>'Miller-2017'!G10</f>
        <v>3</v>
      </c>
      <c r="H100" s="23">
        <f>'Miller-2017'!H10</f>
        <v>45</v>
      </c>
      <c r="I100" s="23">
        <f>'Miller-2017'!I10</f>
        <v>23</v>
      </c>
      <c r="J100" s="22">
        <v>19</v>
      </c>
      <c r="K100" s="23">
        <f>'Miller-2017'!K10</f>
        <v>17</v>
      </c>
      <c r="L100" s="23">
        <f>'Miller-2017'!L10</f>
        <v>1</v>
      </c>
      <c r="M100" s="23">
        <f>'Miller-2017'!M10</f>
        <v>3</v>
      </c>
      <c r="N100" s="23">
        <f>'Miller-2017'!N10</f>
        <v>12</v>
      </c>
      <c r="O100" s="24">
        <f>'Miller-2017'!O10</f>
        <v>0.45686900958466453</v>
      </c>
      <c r="P100" s="24">
        <f>'Miller-2017'!P10</f>
        <v>0.46096654275092935</v>
      </c>
      <c r="Q100" s="24">
        <f>'Miller-2017'!Q10</f>
        <v>0.33457249070631973</v>
      </c>
      <c r="R100" s="23">
        <f>'Miller-2017'!R10</f>
        <v>38</v>
      </c>
      <c r="S100" s="23">
        <f>'Miller-2017'!S10</f>
        <v>4</v>
      </c>
      <c r="T100" s="23">
        <f>'Miller-2017'!T10</f>
        <v>18</v>
      </c>
      <c r="U100" s="83">
        <f>'Miller-2017'!U10</f>
        <v>135</v>
      </c>
      <c r="V100" s="23">
        <f>'Miller-2017'!V10</f>
        <v>96</v>
      </c>
      <c r="W100" s="24">
        <f>(U100+V100)/(T100+U100+V100)</f>
        <v>0.92771084337349397</v>
      </c>
    </row>
    <row r="101" spans="1:23" ht="17" customHeight="1" x14ac:dyDescent="0.2">
      <c r="A101" s="32" t="s">
        <v>379</v>
      </c>
      <c r="B101" s="22">
        <f>'2021'!B313</f>
        <v>14</v>
      </c>
      <c r="C101" s="22">
        <f>'2021'!C313</f>
        <v>6</v>
      </c>
      <c r="D101" s="22">
        <f>'2021'!D313</f>
        <v>4</v>
      </c>
      <c r="E101" s="22">
        <f>'2021'!E313</f>
        <v>1</v>
      </c>
      <c r="F101" s="22">
        <f>'2021'!F313</f>
        <v>0</v>
      </c>
      <c r="G101" s="22">
        <f>'2021'!G313</f>
        <v>0</v>
      </c>
      <c r="H101" s="22">
        <f>'2021'!H313</f>
        <v>5</v>
      </c>
      <c r="I101" s="22">
        <f>'2021'!I313</f>
        <v>7</v>
      </c>
      <c r="J101" s="22">
        <f>'2021'!J313</f>
        <v>7</v>
      </c>
      <c r="K101" s="22">
        <f>'2021'!K313</f>
        <v>0</v>
      </c>
      <c r="L101" s="22">
        <f>'2021'!L313</f>
        <v>0</v>
      </c>
      <c r="M101" s="22">
        <f>'2021'!M313</f>
        <v>0</v>
      </c>
      <c r="N101" s="22">
        <f>'2021'!N313</f>
        <v>0</v>
      </c>
      <c r="O101" s="24">
        <f>'2021'!O313</f>
        <v>0.52380952380952384</v>
      </c>
      <c r="P101" s="24">
        <f>'2021'!P313</f>
        <v>0.35714285714285715</v>
      </c>
      <c r="Q101" s="24">
        <f>'2021'!Q313</f>
        <v>0.2857142857142857</v>
      </c>
      <c r="R101" s="22">
        <f>'2021'!R313</f>
        <v>1</v>
      </c>
      <c r="S101" s="22">
        <f>'2021'!S313</f>
        <v>0</v>
      </c>
      <c r="T101" s="22">
        <f>'2021'!T313</f>
        <v>1</v>
      </c>
      <c r="U101" s="22">
        <f>'2021'!U313</f>
        <v>2</v>
      </c>
      <c r="V101" s="22">
        <f>'2021'!V313</f>
        <v>15</v>
      </c>
      <c r="W101" s="24">
        <f>'2021'!W313</f>
        <v>0.94444444444444442</v>
      </c>
    </row>
    <row r="102" spans="1:23" ht="17" customHeight="1" x14ac:dyDescent="0.2">
      <c r="A102" s="32" t="s">
        <v>327</v>
      </c>
      <c r="B102" s="23">
        <f>'2018-2020'!B361</f>
        <v>26</v>
      </c>
      <c r="C102" s="23">
        <f>'2018-2020'!C361</f>
        <v>3</v>
      </c>
      <c r="D102" s="23">
        <f>'2018-2020'!D361</f>
        <v>4</v>
      </c>
      <c r="E102" s="23">
        <f>'2018-2020'!E361</f>
        <v>1</v>
      </c>
      <c r="F102" s="23">
        <f>'2018-2020'!F361</f>
        <v>0</v>
      </c>
      <c r="G102" s="23">
        <f>'2018-2020'!G361</f>
        <v>0</v>
      </c>
      <c r="H102" s="23">
        <f>'2018-2020'!H361</f>
        <v>6</v>
      </c>
      <c r="I102" s="23">
        <f>'2018-2020'!I361</f>
        <v>9</v>
      </c>
      <c r="J102" s="23">
        <f>'2018-2020'!J361</f>
        <v>3</v>
      </c>
      <c r="K102" s="23">
        <f>'2018-2020'!K361</f>
        <v>1</v>
      </c>
      <c r="L102" s="23">
        <f>'2018-2020'!L361</f>
        <v>0</v>
      </c>
      <c r="M102" s="23">
        <f>'2018-2020'!M361</f>
        <v>3</v>
      </c>
      <c r="N102" s="23">
        <f>'2018-2020'!N361</f>
        <v>1</v>
      </c>
      <c r="O102" s="24">
        <f>'2018-2020'!O361</f>
        <v>0.27272727272727271</v>
      </c>
      <c r="P102" s="24">
        <f>'2018-2020'!P361</f>
        <v>0.19230769230769232</v>
      </c>
      <c r="Q102" s="24">
        <f>'2018-2020'!Q361</f>
        <v>0.15384615384615385</v>
      </c>
      <c r="R102" s="23">
        <f>'2018-2020'!R361</f>
        <v>1</v>
      </c>
      <c r="S102" s="23">
        <f>'2018-2020'!S361</f>
        <v>1</v>
      </c>
      <c r="T102" s="23">
        <f>'2018-2020'!T361</f>
        <v>1</v>
      </c>
      <c r="U102" s="23">
        <f>'2018-2020'!U361</f>
        <v>2</v>
      </c>
      <c r="V102" s="23">
        <f>'2018-2020'!V361</f>
        <v>3</v>
      </c>
      <c r="W102" s="24">
        <f>'2018-2020'!W361</f>
        <v>0.83333333333333337</v>
      </c>
    </row>
    <row r="103" spans="1:23" ht="17" customHeight="1" x14ac:dyDescent="0.2">
      <c r="A103" s="32" t="s">
        <v>184</v>
      </c>
      <c r="B103" s="23">
        <f>'Sizemore 2015'!B335</f>
        <v>1</v>
      </c>
      <c r="C103" s="23">
        <f>'Sizemore 2015'!C335</f>
        <v>0</v>
      </c>
      <c r="D103" s="23">
        <f>'Sizemore 2015'!D335</f>
        <v>0</v>
      </c>
      <c r="E103" s="23">
        <f>'Sizemore 2015'!E335</f>
        <v>0</v>
      </c>
      <c r="F103" s="23">
        <f>'Sizemore 2015'!F335</f>
        <v>0</v>
      </c>
      <c r="G103" s="23">
        <f>'Sizemore 2015'!G335</f>
        <v>0</v>
      </c>
      <c r="H103" s="23">
        <f>'Sizemore 2015'!H335</f>
        <v>0</v>
      </c>
      <c r="I103" s="23">
        <f>'Sizemore 2015'!I335</f>
        <v>1</v>
      </c>
      <c r="J103" s="23">
        <f>'Sizemore 2015'!J335</f>
        <v>0</v>
      </c>
      <c r="K103" s="23">
        <f>'Sizemore 2015'!K335</f>
        <v>0</v>
      </c>
      <c r="L103" s="23">
        <f>'Sizemore 2015'!L335</f>
        <v>0</v>
      </c>
      <c r="M103" s="23">
        <f>'Sizemore 2015'!M335</f>
        <v>0</v>
      </c>
      <c r="N103" s="23">
        <f>'Sizemore 2015'!N335</f>
        <v>0</v>
      </c>
      <c r="O103" s="24">
        <f>'Sizemore 2015'!O335</f>
        <v>0</v>
      </c>
      <c r="P103" s="24">
        <f>'Sizemore 2015'!P335</f>
        <v>0</v>
      </c>
      <c r="Q103" s="24">
        <f>'Sizemore 2015'!Q335</f>
        <v>0</v>
      </c>
      <c r="R103" s="23">
        <f>'Sizemore 2015'!R335</f>
        <v>0</v>
      </c>
      <c r="S103" s="23">
        <f>'Sizemore 2015'!S335</f>
        <v>0</v>
      </c>
      <c r="T103" s="23">
        <f>'Sizemore 2015'!T335</f>
        <v>1</v>
      </c>
      <c r="U103" s="23">
        <f>'Sizemore 2015'!U335</f>
        <v>3</v>
      </c>
      <c r="V103" s="23">
        <f>'Sizemore 2015'!V335</f>
        <v>0</v>
      </c>
      <c r="W103" s="24">
        <f>'Sizemore 2015'!W335</f>
        <v>0.75</v>
      </c>
    </row>
    <row r="104" spans="1:23" ht="17" customHeight="1" x14ac:dyDescent="0.2">
      <c r="A104" s="32" t="s">
        <v>185</v>
      </c>
      <c r="B104" s="23">
        <f>'Sizemore 2015'!B351</f>
        <v>1</v>
      </c>
      <c r="C104" s="23">
        <f>'Sizemore 2015'!C351</f>
        <v>0</v>
      </c>
      <c r="D104" s="23">
        <f>'Sizemore 2015'!D351</f>
        <v>0</v>
      </c>
      <c r="E104" s="23">
        <f>'Sizemore 2015'!E351</f>
        <v>0</v>
      </c>
      <c r="F104" s="23">
        <f>'Sizemore 2015'!F351</f>
        <v>0</v>
      </c>
      <c r="G104" s="23">
        <f>'Sizemore 2015'!G351</f>
        <v>0</v>
      </c>
      <c r="H104" s="23">
        <f>'Sizemore 2015'!H351</f>
        <v>0</v>
      </c>
      <c r="I104" s="23">
        <f>'Sizemore 2015'!I351</f>
        <v>1</v>
      </c>
      <c r="J104" s="23">
        <f>'Sizemore 2015'!J351</f>
        <v>1</v>
      </c>
      <c r="K104" s="23">
        <f>'Sizemore 2015'!K351</f>
        <v>0</v>
      </c>
      <c r="L104" s="23">
        <f>'Sizemore 2015'!L351</f>
        <v>0</v>
      </c>
      <c r="M104" s="23">
        <f>'Sizemore 2015'!M351</f>
        <v>0</v>
      </c>
      <c r="N104" s="23">
        <f>'Sizemore 2015'!N351</f>
        <v>0</v>
      </c>
      <c r="O104" s="24">
        <f>'Sizemore 2015'!O351</f>
        <v>0.5</v>
      </c>
      <c r="P104" s="24">
        <f>'Sizemore 2015'!P351</f>
        <v>0</v>
      </c>
      <c r="Q104" s="24">
        <f>'Sizemore 2015'!Q351</f>
        <v>0</v>
      </c>
      <c r="R104" s="23">
        <f>'Sizemore 2015'!R351</f>
        <v>0</v>
      </c>
      <c r="S104" s="23">
        <f>'Sizemore 2015'!S351</f>
        <v>0</v>
      </c>
      <c r="T104" s="23">
        <f>'Sizemore 2015'!T351</f>
        <v>2</v>
      </c>
      <c r="U104" s="23">
        <f>'Sizemore 2015'!U351</f>
        <v>2</v>
      </c>
      <c r="V104" s="23">
        <f>'Sizemore 2015'!V351</f>
        <v>0</v>
      </c>
      <c r="W104" s="24">
        <f>'Sizemore 2015'!W351</f>
        <v>0.5</v>
      </c>
    </row>
    <row r="105" spans="1:23" ht="21" customHeight="1" x14ac:dyDescent="0.2">
      <c r="A105" s="32" t="s">
        <v>186</v>
      </c>
      <c r="B105" s="23">
        <f>Hatcher2010!B195</f>
        <v>6</v>
      </c>
      <c r="C105" s="23">
        <f>Hatcher2010!C195</f>
        <v>1</v>
      </c>
      <c r="D105" s="23">
        <f>Hatcher2010!D195</f>
        <v>2</v>
      </c>
      <c r="E105" s="23">
        <f>Hatcher2010!E195</f>
        <v>2</v>
      </c>
      <c r="F105" s="23">
        <f>Hatcher2010!F195</f>
        <v>0</v>
      </c>
      <c r="G105" s="23">
        <f>Hatcher2010!G195</f>
        <v>0</v>
      </c>
      <c r="H105" s="23">
        <f>Hatcher2010!H195</f>
        <v>0</v>
      </c>
      <c r="I105" s="23">
        <f>Hatcher2010!I195</f>
        <v>4</v>
      </c>
      <c r="J105" s="23">
        <f>Hatcher2010!J195</f>
        <v>2</v>
      </c>
      <c r="K105" s="23">
        <f>Hatcher2010!K195</f>
        <v>0</v>
      </c>
      <c r="L105" s="23">
        <f>Hatcher2010!L195</f>
        <v>0</v>
      </c>
      <c r="M105" s="23">
        <f>Hatcher2010!M195</f>
        <v>0</v>
      </c>
      <c r="N105" s="23">
        <f>Hatcher2010!N195</f>
        <v>0</v>
      </c>
      <c r="O105" s="24">
        <f>Hatcher2010!O195</f>
        <v>0.5</v>
      </c>
      <c r="P105" s="24">
        <f>Hatcher2010!P195</f>
        <v>0.66666666666666663</v>
      </c>
      <c r="Q105" s="24">
        <f>Hatcher2010!Q195</f>
        <v>0.33333333333333331</v>
      </c>
      <c r="R105" s="23">
        <f>Hatcher2010!R195</f>
        <v>0</v>
      </c>
      <c r="S105" s="23">
        <f>Hatcher2010!S195</f>
        <v>0</v>
      </c>
      <c r="T105" s="23">
        <f>Hatcher2010!T195</f>
        <v>0</v>
      </c>
      <c r="U105" s="23">
        <f>Hatcher2010!U195</f>
        <v>0</v>
      </c>
      <c r="V105" s="23">
        <f>Hatcher2010!V195</f>
        <v>0</v>
      </c>
      <c r="W105" s="22" t="s">
        <v>151</v>
      </c>
    </row>
    <row r="106" spans="1:23" ht="17" customHeight="1" x14ac:dyDescent="0.2">
      <c r="A106" s="32" t="s">
        <v>187</v>
      </c>
      <c r="B106" s="23"/>
      <c r="C106" s="23"/>
      <c r="D106" s="23"/>
      <c r="E106" s="23"/>
      <c r="F106" s="23"/>
      <c r="G106" s="23"/>
      <c r="H106" s="23"/>
      <c r="I106" s="23"/>
      <c r="J106" s="23"/>
      <c r="K106" s="23"/>
      <c r="L106" s="23"/>
      <c r="M106" s="23"/>
      <c r="N106" s="23"/>
      <c r="O106" s="24"/>
      <c r="P106" s="24"/>
      <c r="Q106" s="24"/>
      <c r="R106" s="23"/>
      <c r="S106" s="23"/>
      <c r="T106" s="22">
        <v>1</v>
      </c>
      <c r="U106" s="22">
        <v>1</v>
      </c>
      <c r="V106" s="22">
        <v>1</v>
      </c>
      <c r="W106" s="24">
        <f>(U106+V106)/(T106+U106+V106)</f>
        <v>0.66666666666666663</v>
      </c>
    </row>
    <row r="107" spans="1:23" ht="17" customHeight="1" x14ac:dyDescent="0.2">
      <c r="A107" s="32" t="s">
        <v>188</v>
      </c>
      <c r="B107" s="23">
        <f>Hatcher2010!B170</f>
        <v>188</v>
      </c>
      <c r="C107" s="23">
        <f>Hatcher2010!C170</f>
        <v>45</v>
      </c>
      <c r="D107" s="23">
        <f>Hatcher2010!D170</f>
        <v>69</v>
      </c>
      <c r="E107" s="23">
        <f>Hatcher2010!E170</f>
        <v>14</v>
      </c>
      <c r="F107" s="23">
        <f>Hatcher2010!F170</f>
        <v>7</v>
      </c>
      <c r="G107" s="23">
        <f>Hatcher2010!G170</f>
        <v>1</v>
      </c>
      <c r="H107" s="23">
        <f>Hatcher2010!H170</f>
        <v>24</v>
      </c>
      <c r="I107" s="23">
        <f>Hatcher2010!I170</f>
        <v>23</v>
      </c>
      <c r="J107" s="23">
        <f>Hatcher2010!J170</f>
        <v>35</v>
      </c>
      <c r="K107" s="23">
        <f>Hatcher2010!K170</f>
        <v>1</v>
      </c>
      <c r="L107" s="23">
        <f>Hatcher2010!L170</f>
        <v>2</v>
      </c>
      <c r="M107" s="23">
        <f>Hatcher2010!M170</f>
        <v>0</v>
      </c>
      <c r="N107" s="23">
        <f>Hatcher2010!N170</f>
        <v>3</v>
      </c>
      <c r="O107" s="24">
        <f>Hatcher2010!O170</f>
        <v>0.48214285714285715</v>
      </c>
      <c r="P107" s="24">
        <f>Hatcher2010!P170</f>
        <v>0.53191489361702127</v>
      </c>
      <c r="Q107" s="24">
        <f>Hatcher2010!Q170</f>
        <v>0.36702127659574468</v>
      </c>
      <c r="R107" s="23">
        <f>Hatcher2010!R170</f>
        <v>18</v>
      </c>
      <c r="S107" s="23">
        <f>Hatcher2010!S170</f>
        <v>0</v>
      </c>
      <c r="T107" s="23">
        <f>Hatcher2010!T170</f>
        <v>0</v>
      </c>
      <c r="U107" s="23">
        <f>Hatcher2010!U170</f>
        <v>3</v>
      </c>
      <c r="V107" s="23">
        <f>Hatcher2010!V170</f>
        <v>20</v>
      </c>
      <c r="W107" s="24">
        <f>Hatcher2010!W170</f>
        <v>1</v>
      </c>
    </row>
    <row r="108" spans="1:23" ht="17" customHeight="1" x14ac:dyDescent="0.2">
      <c r="A108" s="32" t="s">
        <v>258</v>
      </c>
      <c r="B108" s="23">
        <f>'2018-2020'!B7</f>
        <v>142</v>
      </c>
      <c r="C108" s="23">
        <f>'2018-2020'!C7</f>
        <v>44</v>
      </c>
      <c r="D108" s="23">
        <f>'2018-2020'!D7</f>
        <v>37</v>
      </c>
      <c r="E108" s="23">
        <f>'2018-2020'!E7</f>
        <v>5</v>
      </c>
      <c r="F108" s="23">
        <f>'2018-2020'!F7</f>
        <v>0</v>
      </c>
      <c r="G108" s="23">
        <f>'2018-2020'!G7</f>
        <v>0</v>
      </c>
      <c r="H108" s="23">
        <f>'2018-2020'!H7</f>
        <v>16</v>
      </c>
      <c r="I108" s="23">
        <f>'2018-2020'!I7</f>
        <v>39</v>
      </c>
      <c r="J108" s="23">
        <f>'2018-2020'!J7</f>
        <v>41</v>
      </c>
      <c r="K108" s="23">
        <f>'2018-2020'!K7</f>
        <v>3</v>
      </c>
      <c r="L108" s="23">
        <f>'2018-2020'!L7</f>
        <v>1</v>
      </c>
      <c r="M108" s="23">
        <f>'2018-2020'!M7</f>
        <v>2</v>
      </c>
      <c r="N108" s="23">
        <f>'2018-2020'!N7</f>
        <v>10</v>
      </c>
      <c r="O108" s="24">
        <f>'2018-2020'!O7</f>
        <v>0.48404255319148937</v>
      </c>
      <c r="P108" s="24">
        <f>'2018-2020'!P7</f>
        <v>0.29577464788732394</v>
      </c>
      <c r="Q108" s="24">
        <f>'2018-2020'!Q7</f>
        <v>0.26056338028169013</v>
      </c>
      <c r="R108" s="23">
        <f>'2018-2020'!R7</f>
        <v>17</v>
      </c>
      <c r="S108" s="23">
        <f>'2018-2020'!S7</f>
        <v>7</v>
      </c>
      <c r="T108" s="23">
        <f>'2018-2020'!T7</f>
        <v>3</v>
      </c>
      <c r="U108" s="23">
        <f>'2018-2020'!U7</f>
        <v>29</v>
      </c>
      <c r="V108" s="23">
        <f>'2018-2020'!V7</f>
        <v>36</v>
      </c>
      <c r="W108" s="24">
        <f>'2018-2020'!W7</f>
        <v>0.95588235294117652</v>
      </c>
    </row>
    <row r="109" spans="1:23" ht="17" customHeight="1" x14ac:dyDescent="0.2">
      <c r="A109" s="32" t="s">
        <v>128</v>
      </c>
      <c r="B109" s="23">
        <f>Polling2011!B30</f>
        <v>26</v>
      </c>
      <c r="C109" s="23">
        <f>Polling2011!C30</f>
        <v>1</v>
      </c>
      <c r="D109" s="23">
        <f>Polling2011!D30</f>
        <v>1</v>
      </c>
      <c r="E109" s="23">
        <f>Polling2011!E30</f>
        <v>1</v>
      </c>
      <c r="F109" s="23">
        <v>0</v>
      </c>
      <c r="G109" s="23">
        <f>Polling2011!G30</f>
        <v>0</v>
      </c>
      <c r="H109" s="23">
        <f>Polling2011!H30</f>
        <v>3</v>
      </c>
      <c r="I109" s="23">
        <f>Polling2011!I30</f>
        <v>13</v>
      </c>
      <c r="J109" s="23">
        <f>Polling2011!J30</f>
        <v>3</v>
      </c>
      <c r="K109" s="23">
        <f>Polling2011!K30</f>
        <v>1</v>
      </c>
      <c r="L109" s="23">
        <f>Polling2011!L30</f>
        <v>0</v>
      </c>
      <c r="M109" s="23">
        <f>Polling2011!M30</f>
        <v>0</v>
      </c>
      <c r="N109" s="23">
        <f>Polling2011!N30</f>
        <v>0</v>
      </c>
      <c r="O109" s="24">
        <f>Polling2011!O30</f>
        <v>0.16666666666666666</v>
      </c>
      <c r="P109" s="24">
        <f>Polling2011!P30</f>
        <v>0.15384615384615385</v>
      </c>
      <c r="Q109" s="24">
        <f>Polling2011!Q30</f>
        <v>3.8461538461538464E-2</v>
      </c>
      <c r="R109" s="23">
        <f>Polling2011!R30</f>
        <v>5</v>
      </c>
      <c r="S109" s="23">
        <f>Polling2011!S30</f>
        <v>2</v>
      </c>
      <c r="T109" s="23">
        <f>Polling2011!T30</f>
        <v>1</v>
      </c>
      <c r="U109" s="23">
        <f>Polling2011!U30</f>
        <v>2</v>
      </c>
      <c r="V109" s="23">
        <f>Polling2011!V30</f>
        <v>10</v>
      </c>
      <c r="W109" s="24">
        <f>Polling2011!W30</f>
        <v>0.92307692307692313</v>
      </c>
    </row>
    <row r="110" spans="1:23" ht="17" customHeight="1" x14ac:dyDescent="0.2">
      <c r="A110" s="32" t="s">
        <v>350</v>
      </c>
      <c r="B110" s="23">
        <f>'2021'!B155</f>
        <v>19</v>
      </c>
      <c r="C110" s="23">
        <f>'2021'!C155</f>
        <v>3</v>
      </c>
      <c r="D110" s="23">
        <f>'2021'!D155</f>
        <v>6</v>
      </c>
      <c r="E110" s="23">
        <f>'2021'!E155</f>
        <v>0</v>
      </c>
      <c r="F110" s="23">
        <f>'2021'!F155</f>
        <v>0</v>
      </c>
      <c r="G110" s="23">
        <f>'2021'!G155</f>
        <v>0</v>
      </c>
      <c r="H110" s="23">
        <f>'2021'!H155</f>
        <v>2</v>
      </c>
      <c r="I110" s="23">
        <f>'2021'!I155</f>
        <v>5</v>
      </c>
      <c r="J110" s="23">
        <f>'2021'!J155</f>
        <v>2</v>
      </c>
      <c r="K110" s="23">
        <f>'2021'!K155</f>
        <v>2</v>
      </c>
      <c r="L110" s="23">
        <f>'2021'!L155</f>
        <v>0</v>
      </c>
      <c r="M110" s="23">
        <f>'2021'!M155</f>
        <v>0</v>
      </c>
      <c r="N110" s="23">
        <f>'2021'!N155</f>
        <v>0</v>
      </c>
      <c r="O110" s="24">
        <f>'2021'!O155</f>
        <v>0.43478260869565216</v>
      </c>
      <c r="P110" s="24">
        <f>'2021'!P155</f>
        <v>0.31578947368421051</v>
      </c>
      <c r="Q110" s="24">
        <f>'2021'!Q155</f>
        <v>0.31578947368421051</v>
      </c>
      <c r="R110" s="23">
        <f>'2021'!R155</f>
        <v>1</v>
      </c>
      <c r="S110" s="23">
        <f>'2021'!S155</f>
        <v>1</v>
      </c>
      <c r="T110" s="23">
        <f>'2021'!T155</f>
        <v>0</v>
      </c>
      <c r="U110" s="23">
        <f>'2021'!U155</f>
        <v>0</v>
      </c>
      <c r="V110" s="23">
        <f>'2021'!V155</f>
        <v>7</v>
      </c>
      <c r="W110" s="24">
        <f>'2021'!W155</f>
        <v>1</v>
      </c>
    </row>
    <row r="111" spans="1:23" ht="17" customHeight="1" x14ac:dyDescent="0.2">
      <c r="A111" s="32" t="s">
        <v>330</v>
      </c>
      <c r="B111" s="23">
        <f>'2018-2020'!B380</f>
        <v>0</v>
      </c>
      <c r="C111" s="23">
        <f>'2018-2020'!C380</f>
        <v>1</v>
      </c>
      <c r="D111" s="23">
        <f>'2018-2020'!D380</f>
        <v>0</v>
      </c>
      <c r="E111" s="23">
        <f>'2018-2020'!E380</f>
        <v>0</v>
      </c>
      <c r="F111" s="23">
        <f>'2018-2020'!F380</f>
        <v>0</v>
      </c>
      <c r="G111" s="23">
        <f>'2018-2020'!G380</f>
        <v>0</v>
      </c>
      <c r="H111" s="23">
        <f>'2018-2020'!H380</f>
        <v>0</v>
      </c>
      <c r="I111" s="23">
        <f>'2018-2020'!I380</f>
        <v>0</v>
      </c>
      <c r="J111" s="23">
        <f>'2018-2020'!J380</f>
        <v>0</v>
      </c>
      <c r="K111" s="23">
        <f>'2018-2020'!K380</f>
        <v>0</v>
      </c>
      <c r="L111" s="23">
        <f>'2018-2020'!L380</f>
        <v>0</v>
      </c>
      <c r="M111" s="23">
        <f>'2018-2020'!M380</f>
        <v>0</v>
      </c>
      <c r="N111" s="23">
        <f>'2018-2020'!N380</f>
        <v>0</v>
      </c>
      <c r="O111" s="23" t="e">
        <f>'2018-2020'!O380</f>
        <v>#DIV/0!</v>
      </c>
      <c r="P111" s="23" t="e">
        <f>'2018-2020'!P380</f>
        <v>#DIV/0!</v>
      </c>
      <c r="Q111" s="23" t="e">
        <f>'2018-2020'!Q380</f>
        <v>#DIV/0!</v>
      </c>
      <c r="R111" s="23">
        <f>'2018-2020'!R380</f>
        <v>0</v>
      </c>
      <c r="S111" s="23">
        <f>'2018-2020'!S380</f>
        <v>0</v>
      </c>
      <c r="T111" s="23">
        <f>'2018-2020'!T380</f>
        <v>1</v>
      </c>
      <c r="U111" s="23">
        <f>'2018-2020'!U380</f>
        <v>2</v>
      </c>
      <c r="V111" s="23">
        <f>'2018-2020'!V380</f>
        <v>0</v>
      </c>
      <c r="W111" s="24">
        <f>'2018-2020'!W380</f>
        <v>0.66666666666666663</v>
      </c>
    </row>
    <row r="112" spans="1:23" ht="17" customHeight="1" x14ac:dyDescent="0.2">
      <c r="A112" s="32" t="s">
        <v>294</v>
      </c>
      <c r="B112" s="23">
        <f>Hatcher2010!B203</f>
        <v>39</v>
      </c>
      <c r="C112" s="23">
        <f>Hatcher2010!C203</f>
        <v>6</v>
      </c>
      <c r="D112" s="23">
        <f>Hatcher2010!D203</f>
        <v>9</v>
      </c>
      <c r="E112" s="23">
        <f>Hatcher2010!E203</f>
        <v>2</v>
      </c>
      <c r="F112" s="23">
        <f>Hatcher2010!F203</f>
        <v>1</v>
      </c>
      <c r="G112" s="23">
        <f>Hatcher2010!G203</f>
        <v>0</v>
      </c>
      <c r="H112" s="23">
        <f>Hatcher2010!H203</f>
        <v>7</v>
      </c>
      <c r="I112" s="23">
        <f>Hatcher2010!I203</f>
        <v>9</v>
      </c>
      <c r="J112" s="23">
        <f>Hatcher2010!J203</f>
        <v>11</v>
      </c>
      <c r="K112" s="23">
        <f>Hatcher2010!K203</f>
        <v>1</v>
      </c>
      <c r="L112" s="23">
        <f>Hatcher2010!L203</f>
        <v>1</v>
      </c>
      <c r="M112" s="23">
        <f>Hatcher2010!M203</f>
        <v>1</v>
      </c>
      <c r="N112" s="23">
        <f>Hatcher2010!N203</f>
        <v>2</v>
      </c>
      <c r="O112" s="24">
        <f>Hatcher2010!O203</f>
        <v>0.44230769230769229</v>
      </c>
      <c r="P112" s="24">
        <f>Hatcher2010!P203</f>
        <v>0.33333333333333331</v>
      </c>
      <c r="Q112" s="24">
        <f>Hatcher2010!Q203</f>
        <v>0.23076923076923078</v>
      </c>
      <c r="R112" s="23">
        <f>Hatcher2010!R203</f>
        <v>0</v>
      </c>
      <c r="S112" s="23">
        <f>Hatcher2010!S203</f>
        <v>0</v>
      </c>
      <c r="T112" s="23">
        <f>Hatcher2010!T203</f>
        <v>0</v>
      </c>
      <c r="U112" s="23">
        <f>Hatcher2010!U203</f>
        <v>0</v>
      </c>
      <c r="V112" s="23">
        <f>Hatcher2010!V203</f>
        <v>0</v>
      </c>
      <c r="W112" s="22" t="s">
        <v>151</v>
      </c>
    </row>
    <row r="113" spans="1:23" ht="17" customHeight="1" x14ac:dyDescent="0.2">
      <c r="A113" s="32" t="s">
        <v>52</v>
      </c>
      <c r="B113" s="23">
        <f>Fiedler2014!B114</f>
        <v>20</v>
      </c>
      <c r="C113" s="23">
        <f>Fiedler2014!C114</f>
        <v>7</v>
      </c>
      <c r="D113" s="23">
        <f>Fiedler2014!D114</f>
        <v>3</v>
      </c>
      <c r="E113" s="23">
        <f>Fiedler2014!E114</f>
        <v>1</v>
      </c>
      <c r="F113" s="23">
        <f>Fiedler2014!F114</f>
        <v>0</v>
      </c>
      <c r="G113" s="23">
        <f>Fiedler2014!G114</f>
        <v>0</v>
      </c>
      <c r="H113" s="23">
        <f>Fiedler2014!H114</f>
        <v>3</v>
      </c>
      <c r="I113" s="23">
        <f>Fiedler2014!I114</f>
        <v>7</v>
      </c>
      <c r="J113" s="23">
        <f>Fiedler2014!J114</f>
        <v>5</v>
      </c>
      <c r="K113" s="23">
        <f>Fiedler2014!K114</f>
        <v>0</v>
      </c>
      <c r="L113" s="23">
        <f>Fiedler2014!L114</f>
        <v>1</v>
      </c>
      <c r="M113" s="23">
        <f>Fiedler2014!M114</f>
        <v>0</v>
      </c>
      <c r="N113" s="23">
        <f>Fiedler2014!N114</f>
        <v>0</v>
      </c>
      <c r="O113" s="24">
        <f>Fiedler2014!O114</f>
        <v>0.32</v>
      </c>
      <c r="P113" s="24">
        <f>Fiedler2014!P114</f>
        <v>0.2</v>
      </c>
      <c r="Q113" s="24">
        <f>Fiedler2014!Q114</f>
        <v>0.15</v>
      </c>
      <c r="R113" s="23">
        <f>Fiedler2014!R114</f>
        <v>2</v>
      </c>
      <c r="S113" s="23">
        <f>Fiedler2014!S114</f>
        <v>0</v>
      </c>
      <c r="T113" s="23">
        <f>Fiedler2014!T114</f>
        <v>7</v>
      </c>
      <c r="U113" s="23">
        <f>Fiedler2014!U114</f>
        <v>25</v>
      </c>
      <c r="V113" s="23">
        <f>Fiedler2014!V114</f>
        <v>11</v>
      </c>
      <c r="W113" s="24">
        <f>Fiedler2014!W114</f>
        <v>0.83720930232558144</v>
      </c>
    </row>
    <row r="114" spans="1:23" ht="17" customHeight="1" x14ac:dyDescent="0.2">
      <c r="A114" s="32" t="s">
        <v>189</v>
      </c>
      <c r="B114" s="23">
        <f>Fiedler2014!B81</f>
        <v>74</v>
      </c>
      <c r="C114" s="23">
        <f>Fiedler2014!C81</f>
        <v>9</v>
      </c>
      <c r="D114" s="23">
        <f>Fiedler2014!D81</f>
        <v>13</v>
      </c>
      <c r="E114" s="23">
        <f>Fiedler2014!E81</f>
        <v>2</v>
      </c>
      <c r="F114" s="23">
        <f>Fiedler2014!F81</f>
        <v>0</v>
      </c>
      <c r="G114" s="23">
        <f>Fiedler2014!G81</f>
        <v>0</v>
      </c>
      <c r="H114" s="23">
        <f>Fiedler2014!H81</f>
        <v>5</v>
      </c>
      <c r="I114" s="23">
        <f>Fiedler2014!I81</f>
        <v>23</v>
      </c>
      <c r="J114" s="23">
        <f>Fiedler2014!J81</f>
        <v>4</v>
      </c>
      <c r="K114" s="23">
        <f>Fiedler2014!K81</f>
        <v>6</v>
      </c>
      <c r="L114" s="23">
        <f>Fiedler2014!L81</f>
        <v>1</v>
      </c>
      <c r="M114" s="23">
        <f>Fiedler2014!M81</f>
        <v>0</v>
      </c>
      <c r="N114" s="23">
        <f>Fiedler2014!N81</f>
        <v>6</v>
      </c>
      <c r="O114" s="24">
        <f>Fiedler2014!O81</f>
        <v>0.34523809523809523</v>
      </c>
      <c r="P114" s="24">
        <f>Fiedler2014!P81</f>
        <v>0.20270270270270271</v>
      </c>
      <c r="Q114" s="24">
        <f>Fiedler2014!Q81</f>
        <v>0.17567567567567569</v>
      </c>
      <c r="R114" s="23">
        <f>Fiedler2014!R81</f>
        <v>1</v>
      </c>
      <c r="S114" s="23">
        <f>Fiedler2014!S81</f>
        <v>0</v>
      </c>
      <c r="T114" s="23">
        <f>Fiedler2014!T81</f>
        <v>6</v>
      </c>
      <c r="U114" s="23">
        <f>Fiedler2014!U81</f>
        <v>10</v>
      </c>
      <c r="V114" s="23">
        <f>Fiedler2014!V81</f>
        <v>143</v>
      </c>
      <c r="W114" s="24">
        <f>Fiedler2014!W81</f>
        <v>0.96226415094339623</v>
      </c>
    </row>
    <row r="115" spans="1:23" ht="17" customHeight="1" x14ac:dyDescent="0.2">
      <c r="A115" s="32" t="s">
        <v>359</v>
      </c>
      <c r="B115" s="23">
        <f>Catchers!B90</f>
        <v>131</v>
      </c>
      <c r="C115" s="23">
        <f>Catchers!C90</f>
        <v>12</v>
      </c>
      <c r="D115" s="23">
        <f>Catchers!D90</f>
        <v>45</v>
      </c>
      <c r="E115" s="23">
        <f>Catchers!E90</f>
        <v>12</v>
      </c>
      <c r="F115" s="23">
        <f>Catchers!F90</f>
        <v>1</v>
      </c>
      <c r="G115" s="23">
        <f>Catchers!G90</f>
        <v>0</v>
      </c>
      <c r="H115" s="23">
        <f>Catchers!H90</f>
        <v>26</v>
      </c>
      <c r="I115" s="23">
        <f>Catchers!I90</f>
        <v>16</v>
      </c>
      <c r="J115" s="23">
        <f>Catchers!J90</f>
        <v>6</v>
      </c>
      <c r="K115" s="23">
        <f>Catchers!K90</f>
        <v>6</v>
      </c>
      <c r="L115" s="23">
        <f>Catchers!L90</f>
        <v>1</v>
      </c>
      <c r="M115" s="23">
        <f>Catchers!M90</f>
        <v>3</v>
      </c>
      <c r="N115" s="23">
        <f>Catchers!N90</f>
        <v>4</v>
      </c>
      <c r="O115" s="24">
        <f>Catchers!O90</f>
        <v>0.42657342657342656</v>
      </c>
      <c r="P115" s="24">
        <f>Catchers!P90</f>
        <v>0.45038167938931295</v>
      </c>
      <c r="Q115" s="24">
        <f>Catchers!Q90</f>
        <v>0.34351145038167941</v>
      </c>
      <c r="R115" s="23">
        <f>Catchers!R90</f>
        <v>12</v>
      </c>
      <c r="S115" s="23">
        <f>Catchers!S90</f>
        <v>1</v>
      </c>
      <c r="T115" s="23">
        <f>Catchers!T90</f>
        <v>6</v>
      </c>
      <c r="U115" s="23">
        <f>Catchers!U90</f>
        <v>48</v>
      </c>
      <c r="V115" s="23">
        <f>Catchers!V90</f>
        <v>246</v>
      </c>
      <c r="W115" s="24">
        <f>Catchers!W90</f>
        <v>0.98</v>
      </c>
    </row>
    <row r="116" spans="1:23" ht="17" customHeight="1" x14ac:dyDescent="0.2">
      <c r="A116" s="32" t="s">
        <v>190</v>
      </c>
      <c r="B116" s="23">
        <f>HeffnerOhnoLevitt!B23</f>
        <v>123</v>
      </c>
      <c r="C116" s="23">
        <f>HeffnerOhnoLevitt!C23</f>
        <v>22</v>
      </c>
      <c r="D116" s="23">
        <f>HeffnerOhnoLevitt!D23</f>
        <v>37</v>
      </c>
      <c r="E116" s="23">
        <f>HeffnerOhnoLevitt!E23</f>
        <v>7</v>
      </c>
      <c r="F116" s="23">
        <f>HeffnerOhnoLevitt!F23</f>
        <v>0</v>
      </c>
      <c r="G116" s="23">
        <f>HeffnerOhnoLevitt!G23</f>
        <v>0</v>
      </c>
      <c r="H116" s="23">
        <f>HeffnerOhnoLevitt!H23</f>
        <v>25</v>
      </c>
      <c r="I116" s="23">
        <f>HeffnerOhnoLevitt!I23</f>
        <v>22</v>
      </c>
      <c r="J116" s="23">
        <f>HeffnerOhnoLevitt!J23</f>
        <v>6</v>
      </c>
      <c r="K116" s="23">
        <f>HeffnerOhnoLevitt!K23</f>
        <v>10</v>
      </c>
      <c r="L116" s="23">
        <f>HeffnerOhnoLevitt!L23</f>
        <v>4</v>
      </c>
      <c r="M116" s="23">
        <f>HeffnerOhnoLevitt!M23</f>
        <v>1</v>
      </c>
      <c r="N116" s="23">
        <f>HeffnerOhnoLevitt!N23</f>
        <v>2</v>
      </c>
      <c r="O116" s="24">
        <f>HeffnerOhnoLevitt!O23</f>
        <v>0.39568345323741005</v>
      </c>
      <c r="P116" s="24">
        <f>HeffnerOhnoLevitt!P23</f>
        <v>0.35772357723577236</v>
      </c>
      <c r="Q116" s="24">
        <f>HeffnerOhnoLevitt!Q23</f>
        <v>0.30081300813008133</v>
      </c>
      <c r="R116" s="23">
        <f>HeffnerOhnoLevitt!R23</f>
        <v>9</v>
      </c>
      <c r="S116" s="23">
        <f>HeffnerOhnoLevitt!S23</f>
        <v>1</v>
      </c>
      <c r="T116" s="23">
        <f>HeffnerOhnoLevitt!T23</f>
        <v>4</v>
      </c>
      <c r="U116" s="23">
        <f>HeffnerOhnoLevitt!U23</f>
        <v>39</v>
      </c>
      <c r="V116" s="23">
        <f>HeffnerOhnoLevitt!V23</f>
        <v>37</v>
      </c>
      <c r="W116" s="24">
        <f>(U116+V116)/(T116+U116+V116)</f>
        <v>0.95</v>
      </c>
    </row>
    <row r="117" spans="1:23" ht="17" customHeight="1" x14ac:dyDescent="0.2">
      <c r="A117" s="32" t="s">
        <v>123</v>
      </c>
      <c r="B117" s="23">
        <f>Yelverton2012!B49</f>
        <v>90</v>
      </c>
      <c r="C117" s="23">
        <f>Yelverton2012!C49</f>
        <v>13</v>
      </c>
      <c r="D117" s="23">
        <f>Yelverton2012!D49</f>
        <v>31</v>
      </c>
      <c r="E117" s="23">
        <f>Yelverton2012!E49</f>
        <v>6</v>
      </c>
      <c r="F117" s="23">
        <f>Yelverton2012!F49</f>
        <v>0</v>
      </c>
      <c r="G117" s="23">
        <f>Yelverton2012!G49</f>
        <v>0</v>
      </c>
      <c r="H117" s="23">
        <f>Yelverton2012!H49</f>
        <v>11</v>
      </c>
      <c r="I117" s="23">
        <f>Yelverton2012!I49</f>
        <v>17</v>
      </c>
      <c r="J117" s="23">
        <f>Yelverton2012!J49</f>
        <v>10</v>
      </c>
      <c r="K117" s="23">
        <f>Yelverton2012!K49</f>
        <v>0</v>
      </c>
      <c r="L117" s="23">
        <f>Yelverton2012!L49</f>
        <v>0</v>
      </c>
      <c r="M117" s="23">
        <f>Yelverton2012!M49</f>
        <v>0</v>
      </c>
      <c r="N117" s="23">
        <f>Yelverton2012!N49</f>
        <v>7</v>
      </c>
      <c r="O117" s="24">
        <f>Yelverton2012!O49</f>
        <v>0.41</v>
      </c>
      <c r="P117" s="24">
        <f>Yelverton2012!P49</f>
        <v>0.41111111111111109</v>
      </c>
      <c r="Q117" s="24">
        <f>Yelverton2012!Q49</f>
        <v>0.34444444444444444</v>
      </c>
      <c r="R117" s="23">
        <f>Yelverton2012!R49</f>
        <v>5</v>
      </c>
      <c r="S117" s="23">
        <f>Yelverton2012!S49</f>
        <v>2</v>
      </c>
      <c r="T117" s="23">
        <f>Yelverton2012!T49</f>
        <v>3</v>
      </c>
      <c r="U117" s="23">
        <f>Yelverton2012!U49</f>
        <v>4</v>
      </c>
      <c r="V117" s="23">
        <f>Yelverton2012!V49</f>
        <v>38</v>
      </c>
      <c r="W117" s="24">
        <f>Yelverton2012!W49</f>
        <v>0.93333333333333335</v>
      </c>
    </row>
    <row r="118" spans="1:23" ht="17" customHeight="1" x14ac:dyDescent="0.2">
      <c r="A118" s="32" t="s">
        <v>191</v>
      </c>
      <c r="B118" s="23">
        <f>'Miller-2017'!B176</f>
        <v>136</v>
      </c>
      <c r="C118" s="23">
        <f>'Miller-2017'!C176</f>
        <v>33</v>
      </c>
      <c r="D118" s="23">
        <f>'Miller-2017'!D176</f>
        <v>36</v>
      </c>
      <c r="E118" s="23">
        <f>'Miller-2017'!E176</f>
        <v>9</v>
      </c>
      <c r="F118" s="23">
        <f>'Miller-2017'!F176</f>
        <v>0</v>
      </c>
      <c r="G118" s="23">
        <f>'Miller-2017'!G176</f>
        <v>0</v>
      </c>
      <c r="H118" s="23">
        <f>'Miller-2017'!H176</f>
        <v>22</v>
      </c>
      <c r="I118" s="23">
        <f>'Miller-2017'!I176</f>
        <v>19</v>
      </c>
      <c r="J118" s="23">
        <f>'Miller-2017'!J176</f>
        <v>26</v>
      </c>
      <c r="K118" s="23">
        <f>'Miller-2017'!K176</f>
        <v>4</v>
      </c>
      <c r="L118" s="23">
        <f>'Miller-2017'!L176</f>
        <v>2</v>
      </c>
      <c r="M118" s="23">
        <f>'Miller-2017'!M176</f>
        <v>4</v>
      </c>
      <c r="N118" s="23">
        <f>'Miller-2017'!N176</f>
        <v>2</v>
      </c>
      <c r="O118" s="24">
        <f>'Miller-2017'!O176</f>
        <v>0.4</v>
      </c>
      <c r="P118" s="24">
        <f>'Miller-2017'!P176</f>
        <v>0.33088235294117646</v>
      </c>
      <c r="Q118" s="24">
        <f>'Miller-2017'!Q176</f>
        <v>0.26470588235294118</v>
      </c>
      <c r="R118" s="23">
        <f>'Miller-2017'!R176</f>
        <v>11</v>
      </c>
      <c r="S118" s="23">
        <f>'Miller-2017'!S176</f>
        <v>1</v>
      </c>
      <c r="T118" s="23">
        <f>'Miller-2017'!T176</f>
        <v>11</v>
      </c>
      <c r="U118" s="23">
        <f>'Miller-2017'!U176</f>
        <v>98</v>
      </c>
      <c r="V118" s="23">
        <f>'Miller-2017'!V176</f>
        <v>49</v>
      </c>
      <c r="W118" s="24">
        <f>'Miller-2017'!W176</f>
        <v>0.930379746835443</v>
      </c>
    </row>
    <row r="119" spans="1:23" ht="17" customHeight="1" x14ac:dyDescent="0.2">
      <c r="A119" s="32" t="s">
        <v>385</v>
      </c>
      <c r="B119" s="22">
        <f>'2021'!B368</f>
        <v>0</v>
      </c>
      <c r="C119" s="22">
        <f>'2021'!C368</f>
        <v>0</v>
      </c>
      <c r="D119" s="22">
        <f>'2021'!D368</f>
        <v>0</v>
      </c>
      <c r="E119" s="22">
        <f>'2021'!E368</f>
        <v>0</v>
      </c>
      <c r="F119" s="22">
        <f>'2021'!F368</f>
        <v>0</v>
      </c>
      <c r="G119" s="22">
        <f>'2021'!G368</f>
        <v>0</v>
      </c>
      <c r="H119" s="22">
        <f>'2021'!H368</f>
        <v>0</v>
      </c>
      <c r="I119" s="22">
        <f>'2021'!I368</f>
        <v>0</v>
      </c>
      <c r="J119" s="22">
        <f>'2021'!J368</f>
        <v>0</v>
      </c>
      <c r="K119" s="22">
        <f>'2021'!K368</f>
        <v>0</v>
      </c>
      <c r="L119" s="22">
        <f>'2021'!L368</f>
        <v>0</v>
      </c>
      <c r="M119" s="22">
        <f>'2021'!M368</f>
        <v>0</v>
      </c>
      <c r="N119" s="22">
        <f>'2021'!N368</f>
        <v>0</v>
      </c>
      <c r="O119" s="22" t="e">
        <f>'2021'!O368</f>
        <v>#DIV/0!</v>
      </c>
      <c r="P119" s="22" t="e">
        <f>'2021'!P368</f>
        <v>#DIV/0!</v>
      </c>
      <c r="Q119" s="22" t="e">
        <f>'2021'!Q368</f>
        <v>#DIV/0!</v>
      </c>
      <c r="R119" s="22">
        <f>'2021'!R368</f>
        <v>0</v>
      </c>
      <c r="S119" s="22">
        <f>'2021'!S368</f>
        <v>0</v>
      </c>
      <c r="T119" s="22">
        <f>'2021'!T368</f>
        <v>0</v>
      </c>
      <c r="U119" s="22">
        <f>'2021'!U368</f>
        <v>1</v>
      </c>
      <c r="V119" s="22">
        <f>'2021'!V368</f>
        <v>0</v>
      </c>
      <c r="W119" s="24">
        <f>'2021'!W368</f>
        <v>1</v>
      </c>
    </row>
    <row r="120" spans="1:23" ht="17" customHeight="1" x14ac:dyDescent="0.2">
      <c r="A120" s="32" t="s">
        <v>367</v>
      </c>
      <c r="B120" s="23">
        <f>'2021'!B246</f>
        <v>68</v>
      </c>
      <c r="C120" s="23">
        <f>'2021'!C246</f>
        <v>11</v>
      </c>
      <c r="D120" s="23">
        <f>'2021'!D246</f>
        <v>21</v>
      </c>
      <c r="E120" s="23">
        <f>'2021'!E246</f>
        <v>5</v>
      </c>
      <c r="F120" s="23">
        <f>'2021'!F246</f>
        <v>3</v>
      </c>
      <c r="G120" s="23">
        <f>'2021'!G246</f>
        <v>0</v>
      </c>
      <c r="H120" s="23">
        <f>'2021'!H246</f>
        <v>15</v>
      </c>
      <c r="I120" s="23">
        <f>'2021'!I246</f>
        <v>26</v>
      </c>
      <c r="J120" s="23">
        <f>'2021'!J246</f>
        <v>10</v>
      </c>
      <c r="K120" s="23">
        <f>'2021'!K246</f>
        <v>0</v>
      </c>
      <c r="L120" s="23">
        <f>'2021'!L246</f>
        <v>1</v>
      </c>
      <c r="M120" s="23">
        <f>'2021'!M246</f>
        <v>0</v>
      </c>
      <c r="N120" s="23">
        <f>'2021'!N246</f>
        <v>1</v>
      </c>
      <c r="O120" s="24">
        <f>'2021'!O246</f>
        <v>0.41025641025641024</v>
      </c>
      <c r="P120" s="24">
        <f>'2021'!P246</f>
        <v>0.47058823529411764</v>
      </c>
      <c r="Q120" s="24">
        <f>'2021'!Q246</f>
        <v>0.30882352941176472</v>
      </c>
      <c r="R120" s="23">
        <f>'2021'!R246</f>
        <v>4</v>
      </c>
      <c r="S120" s="23">
        <f>'2021'!S246</f>
        <v>1</v>
      </c>
      <c r="T120" s="23">
        <f>'2021'!T246</f>
        <v>0</v>
      </c>
      <c r="U120" s="23">
        <f>'2021'!U246</f>
        <v>7</v>
      </c>
      <c r="V120" s="23">
        <f>'2021'!V246</f>
        <v>34</v>
      </c>
      <c r="W120" s="24">
        <f>'2021'!W246</f>
        <v>1</v>
      </c>
    </row>
    <row r="121" spans="1:23" ht="17" customHeight="1" x14ac:dyDescent="0.2">
      <c r="A121" s="32" t="s">
        <v>192</v>
      </c>
      <c r="B121" s="23">
        <f>'Miller-2017'!B87</f>
        <v>162</v>
      </c>
      <c r="C121" s="23">
        <f>'Miller-2017'!C87</f>
        <v>31</v>
      </c>
      <c r="D121" s="23">
        <f>'Miller-2017'!D87</f>
        <v>56</v>
      </c>
      <c r="E121" s="23">
        <f>'Miller-2017'!E87</f>
        <v>12</v>
      </c>
      <c r="F121" s="23">
        <f>'Miller-2017'!F87</f>
        <v>1</v>
      </c>
      <c r="G121" s="23">
        <f>'Miller-2017'!G87</f>
        <v>2</v>
      </c>
      <c r="H121" s="23">
        <f>'Miller-2017'!H87</f>
        <v>33</v>
      </c>
      <c r="I121" s="23">
        <f>'Miller-2017'!I87</f>
        <v>12</v>
      </c>
      <c r="J121" s="23">
        <f>'Miller-2017'!J87</f>
        <v>17</v>
      </c>
      <c r="K121" s="23">
        <f>'Miller-2017'!K87</f>
        <v>6</v>
      </c>
      <c r="L121" s="23">
        <f>'Miller-2017'!L87</f>
        <v>0</v>
      </c>
      <c r="M121" s="23">
        <f>'Miller-2017'!M87</f>
        <v>3</v>
      </c>
      <c r="N121" s="23">
        <f>'Miller-2017'!N87</f>
        <v>10</v>
      </c>
      <c r="O121" s="24">
        <f>'Miller-2017'!O87</f>
        <v>0.47340425531914893</v>
      </c>
      <c r="P121" s="24">
        <f>'Miller-2017'!P87</f>
        <v>0.46913580246913578</v>
      </c>
      <c r="Q121" s="24">
        <f>'Miller-2017'!Q87</f>
        <v>0.34567901234567899</v>
      </c>
      <c r="R121" s="23">
        <f>'Miller-2017'!R87</f>
        <v>8</v>
      </c>
      <c r="S121" s="23">
        <f>'Miller-2017'!S87</f>
        <v>3</v>
      </c>
      <c r="T121" s="23">
        <f>'Miller-2017'!T87</f>
        <v>0</v>
      </c>
      <c r="U121" s="23">
        <f>'Miller-2017'!U87</f>
        <v>4</v>
      </c>
      <c r="V121" s="23">
        <f>'Miller-2017'!V87</f>
        <v>46</v>
      </c>
      <c r="W121" s="24">
        <f>'Miller-2017'!W87</f>
        <v>1</v>
      </c>
    </row>
    <row r="122" spans="1:23" ht="17" customHeight="1" x14ac:dyDescent="0.2">
      <c r="A122" s="32" t="s">
        <v>275</v>
      </c>
      <c r="B122" s="23">
        <f>'2018-2020'!B100</f>
        <v>5</v>
      </c>
      <c r="C122" s="23">
        <f>'2018-2020'!C100</f>
        <v>1</v>
      </c>
      <c r="D122" s="23">
        <f>'2018-2020'!D100</f>
        <v>1</v>
      </c>
      <c r="E122" s="23">
        <f>'2018-2020'!E100</f>
        <v>0</v>
      </c>
      <c r="F122" s="23">
        <f>'2018-2020'!F100</f>
        <v>0</v>
      </c>
      <c r="G122" s="23">
        <f>'2018-2020'!G100</f>
        <v>0</v>
      </c>
      <c r="H122" s="23">
        <f>'2018-2020'!H100</f>
        <v>0</v>
      </c>
      <c r="I122" s="23">
        <f>'2018-2020'!I100</f>
        <v>3</v>
      </c>
      <c r="J122" s="23">
        <f>'2018-2020'!J100</f>
        <v>0</v>
      </c>
      <c r="K122" s="23">
        <f>'2018-2020'!K100</f>
        <v>0</v>
      </c>
      <c r="L122" s="23">
        <f>'2018-2020'!L100</f>
        <v>0</v>
      </c>
      <c r="M122" s="23">
        <f>'2018-2020'!M100</f>
        <v>0</v>
      </c>
      <c r="N122" s="23">
        <f>'2018-2020'!N100</f>
        <v>0</v>
      </c>
      <c r="O122" s="24">
        <f>'2018-2020'!O100</f>
        <v>0.2</v>
      </c>
      <c r="P122" s="24">
        <f>'2018-2020'!P100</f>
        <v>0.2</v>
      </c>
      <c r="Q122" s="24">
        <f>'2018-2020'!Q100</f>
        <v>0.2</v>
      </c>
      <c r="R122" s="23">
        <f>'2018-2020'!R100</f>
        <v>0</v>
      </c>
      <c r="S122" s="23">
        <f>'2018-2020'!S100</f>
        <v>0</v>
      </c>
      <c r="T122" s="23">
        <f>'2018-2020'!T100</f>
        <v>2</v>
      </c>
      <c r="U122" s="23">
        <f>'2018-2020'!U100</f>
        <v>1</v>
      </c>
      <c r="V122" s="23">
        <f>'2018-2020'!V100</f>
        <v>1</v>
      </c>
      <c r="W122" s="24">
        <f>'2018-2020'!W100</f>
        <v>0.5</v>
      </c>
    </row>
    <row r="123" spans="1:23" ht="17" customHeight="1" x14ac:dyDescent="0.2">
      <c r="A123" s="32" t="s">
        <v>127</v>
      </c>
      <c r="B123" s="23">
        <f>Polling2011!B20</f>
        <v>84</v>
      </c>
      <c r="C123" s="23">
        <f>Polling2011!C20</f>
        <v>20</v>
      </c>
      <c r="D123" s="23">
        <f>Polling2011!D20</f>
        <v>18</v>
      </c>
      <c r="E123" s="23">
        <f>Polling2011!E20</f>
        <v>5</v>
      </c>
      <c r="F123" s="23">
        <f>Polling2011!F20</f>
        <v>1</v>
      </c>
      <c r="G123" s="23">
        <f>Polling2011!G20</f>
        <v>0</v>
      </c>
      <c r="H123" s="23">
        <f>Polling2011!H20</f>
        <v>12</v>
      </c>
      <c r="I123" s="23">
        <f>Polling2011!I20</f>
        <v>26</v>
      </c>
      <c r="J123" s="23">
        <f>Polling2011!J20</f>
        <v>21</v>
      </c>
      <c r="K123" s="23">
        <f>Polling2011!K20</f>
        <v>16</v>
      </c>
      <c r="L123" s="23">
        <f>Polling2011!L20</f>
        <v>0</v>
      </c>
      <c r="M123" s="23">
        <f>Polling2011!M20</f>
        <v>0</v>
      </c>
      <c r="N123" s="23">
        <f>Polling2011!N20</f>
        <v>2</v>
      </c>
      <c r="O123" s="24">
        <v>0.434</v>
      </c>
      <c r="P123" s="24">
        <v>0.29799999999999999</v>
      </c>
      <c r="Q123" s="24">
        <v>0.214</v>
      </c>
      <c r="R123" s="23">
        <f>Polling2011!R20</f>
        <v>13</v>
      </c>
      <c r="S123" s="23">
        <f>Polling2011!S20</f>
        <v>3</v>
      </c>
      <c r="T123" s="23">
        <f>Polling2011!T20</f>
        <v>6</v>
      </c>
      <c r="U123" s="23">
        <f>Polling2011!U20</f>
        <v>35</v>
      </c>
      <c r="V123" s="23">
        <f>Polling2011!V20</f>
        <v>19</v>
      </c>
      <c r="W123" s="24">
        <f>(U123+V123)/(T123+U123+V123)</f>
        <v>0.9</v>
      </c>
    </row>
    <row r="124" spans="1:23" ht="17" customHeight="1" x14ac:dyDescent="0.2">
      <c r="A124" s="32" t="s">
        <v>363</v>
      </c>
      <c r="B124" s="23">
        <f>'2021'!B229</f>
        <v>23</v>
      </c>
      <c r="C124" s="23">
        <f>'2021'!C229</f>
        <v>6</v>
      </c>
      <c r="D124" s="23">
        <f>'2021'!D229</f>
        <v>7</v>
      </c>
      <c r="E124" s="23">
        <f>'2021'!E229</f>
        <v>2</v>
      </c>
      <c r="F124" s="23">
        <f>'2021'!F229</f>
        <v>1</v>
      </c>
      <c r="G124" s="23">
        <f>'2021'!G229</f>
        <v>0</v>
      </c>
      <c r="H124" s="23">
        <f>'2021'!H229</f>
        <v>5</v>
      </c>
      <c r="I124" s="23">
        <f>'2021'!I229</f>
        <v>6</v>
      </c>
      <c r="J124" s="23">
        <f>'2021'!J229</f>
        <v>2</v>
      </c>
      <c r="K124" s="23">
        <f>'2021'!K229</f>
        <v>0</v>
      </c>
      <c r="L124" s="23">
        <f>'2021'!L229</f>
        <v>0</v>
      </c>
      <c r="M124" s="23">
        <f>'2021'!M229</f>
        <v>0</v>
      </c>
      <c r="N124" s="23">
        <f>'2021'!N229</f>
        <v>0</v>
      </c>
      <c r="O124" s="24">
        <f>'2021'!O229</f>
        <v>0.36</v>
      </c>
      <c r="P124" s="24">
        <f>'2021'!P229</f>
        <v>0.47826086956521741</v>
      </c>
      <c r="Q124" s="24">
        <f>'2021'!Q229</f>
        <v>0.30434782608695654</v>
      </c>
      <c r="R124" s="23">
        <f>'2021'!R229</f>
        <v>2</v>
      </c>
      <c r="S124" s="23">
        <f>'2021'!S229</f>
        <v>0</v>
      </c>
      <c r="T124" s="23">
        <f>'2021'!T229</f>
        <v>2</v>
      </c>
      <c r="U124" s="23">
        <f>'2021'!U229</f>
        <v>11</v>
      </c>
      <c r="V124" s="23">
        <f>'2021'!V229</f>
        <v>7</v>
      </c>
      <c r="W124" s="24">
        <f>'2021'!W229</f>
        <v>0.9</v>
      </c>
    </row>
    <row r="125" spans="1:23" ht="17" customHeight="1" x14ac:dyDescent="0.2">
      <c r="A125" s="32" t="s">
        <v>333</v>
      </c>
      <c r="B125" s="23">
        <f>'2021'!B10</f>
        <v>0</v>
      </c>
      <c r="C125" s="23">
        <f>'2021'!C10</f>
        <v>0</v>
      </c>
      <c r="D125" s="23">
        <f>'2021'!D10</f>
        <v>0</v>
      </c>
      <c r="E125" s="23">
        <f>'2021'!E10</f>
        <v>0</v>
      </c>
      <c r="F125" s="23">
        <f>'2021'!F10</f>
        <v>0</v>
      </c>
      <c r="G125" s="23">
        <f>'2021'!G10</f>
        <v>0</v>
      </c>
      <c r="H125" s="23">
        <f>'2021'!H10</f>
        <v>0</v>
      </c>
      <c r="I125" s="23">
        <f>'2021'!I10</f>
        <v>0</v>
      </c>
      <c r="J125" s="23">
        <f>'2021'!J10</f>
        <v>0</v>
      </c>
      <c r="K125" s="23">
        <f>'2021'!K10</f>
        <v>0</v>
      </c>
      <c r="L125" s="23">
        <f>'2021'!L10</f>
        <v>0</v>
      </c>
      <c r="M125" s="23">
        <f>'2021'!M10</f>
        <v>0</v>
      </c>
      <c r="N125" s="23">
        <f>'2021'!N10</f>
        <v>0</v>
      </c>
      <c r="O125" s="23" t="e">
        <f>'2021'!O10</f>
        <v>#DIV/0!</v>
      </c>
      <c r="P125" s="23" t="e">
        <f>'2021'!P10</f>
        <v>#DIV/0!</v>
      </c>
      <c r="Q125" s="23" t="e">
        <f>'2021'!Q10</f>
        <v>#DIV/0!</v>
      </c>
      <c r="R125" s="23">
        <f>'2021'!R10</f>
        <v>0</v>
      </c>
      <c r="S125" s="23">
        <f>'2021'!S10</f>
        <v>0</v>
      </c>
      <c r="T125" s="23">
        <f>'2021'!T10</f>
        <v>1</v>
      </c>
      <c r="U125" s="23">
        <f>'2021'!U10</f>
        <v>0</v>
      </c>
      <c r="V125" s="23">
        <f>'2021'!V10</f>
        <v>2</v>
      </c>
      <c r="W125" s="24">
        <f>'2021'!W10</f>
        <v>0.66666666666666663</v>
      </c>
    </row>
    <row r="126" spans="1:23" ht="17" customHeight="1" x14ac:dyDescent="0.2">
      <c r="A126" s="32" t="s">
        <v>271</v>
      </c>
      <c r="B126" s="23">
        <f>'2018-2020'!B76</f>
        <v>0</v>
      </c>
      <c r="C126" s="23">
        <f>'2018-2020'!C76</f>
        <v>0</v>
      </c>
      <c r="D126" s="23">
        <f>'2018-2020'!D76</f>
        <v>0</v>
      </c>
      <c r="E126" s="23">
        <f>'2018-2020'!E76</f>
        <v>0</v>
      </c>
      <c r="F126" s="23">
        <f>'2018-2020'!F76</f>
        <v>0</v>
      </c>
      <c r="G126" s="23">
        <f>'2018-2020'!G76</f>
        <v>0</v>
      </c>
      <c r="H126" s="23">
        <f>'2018-2020'!H76</f>
        <v>0</v>
      </c>
      <c r="I126" s="23">
        <f>'2018-2020'!I76</f>
        <v>0</v>
      </c>
      <c r="J126" s="23">
        <f>'2018-2020'!J76</f>
        <v>0</v>
      </c>
      <c r="K126" s="23">
        <f>'2018-2020'!K76</f>
        <v>1</v>
      </c>
      <c r="L126" s="23">
        <f>'2018-2020'!L76</f>
        <v>0</v>
      </c>
      <c r="M126" s="23">
        <f>'2018-2020'!M76</f>
        <v>0</v>
      </c>
      <c r="N126" s="23">
        <f>'2018-2020'!N76</f>
        <v>0</v>
      </c>
      <c r="O126" s="24">
        <f>'2018-2020'!O76</f>
        <v>1</v>
      </c>
      <c r="P126" s="24"/>
      <c r="Q126" s="24"/>
      <c r="R126" s="23">
        <f>'2018-2020'!R76</f>
        <v>0</v>
      </c>
      <c r="S126" s="23">
        <f>'2018-2020'!S76</f>
        <v>0</v>
      </c>
      <c r="T126" s="23">
        <f>'2018-2020'!T76</f>
        <v>0</v>
      </c>
      <c r="U126" s="23">
        <f>'2018-2020'!U76</f>
        <v>0</v>
      </c>
      <c r="V126" s="23">
        <f>'2018-2020'!V76</f>
        <v>0</v>
      </c>
      <c r="W126" s="23"/>
    </row>
    <row r="127" spans="1:23" ht="17" customHeight="1" x14ac:dyDescent="0.2">
      <c r="A127" s="32" t="s">
        <v>121</v>
      </c>
      <c r="B127" s="23">
        <f>Yelverton2012!B29</f>
        <v>14</v>
      </c>
      <c r="C127" s="23">
        <f>Yelverton2012!C29</f>
        <v>3</v>
      </c>
      <c r="D127" s="23">
        <f>Yelverton2012!D29</f>
        <v>2</v>
      </c>
      <c r="E127" s="23">
        <f>Yelverton2012!E29</f>
        <v>1</v>
      </c>
      <c r="F127" s="23">
        <f>Yelverton2012!F29</f>
        <v>0</v>
      </c>
      <c r="G127" s="23">
        <f>Yelverton2012!G29</f>
        <v>0</v>
      </c>
      <c r="H127" s="23">
        <f>Yelverton2012!H29</f>
        <v>1</v>
      </c>
      <c r="I127" s="23">
        <f>Yelverton2012!I29</f>
        <v>0</v>
      </c>
      <c r="J127" s="23">
        <f>Yelverton2012!J29</f>
        <v>0</v>
      </c>
      <c r="K127" s="23">
        <f>Yelverton2012!K29</f>
        <v>0</v>
      </c>
      <c r="L127" s="23">
        <f>Yelverton2012!L29</f>
        <v>0</v>
      </c>
      <c r="M127" s="23">
        <f>Yelverton2012!M29</f>
        <v>0</v>
      </c>
      <c r="N127" s="23">
        <f>Yelverton2012!N29</f>
        <v>1</v>
      </c>
      <c r="O127" s="24">
        <f>Yelverton2012!O29</f>
        <v>0.14285714285714285</v>
      </c>
      <c r="P127" s="24">
        <f>Yelverton2012!P29</f>
        <v>0.21428571428571427</v>
      </c>
      <c r="Q127" s="24">
        <f>Yelverton2012!Q29</f>
        <v>0.14285714285714285</v>
      </c>
      <c r="R127" s="23">
        <f>Yelverton2012!R29</f>
        <v>0</v>
      </c>
      <c r="S127" s="23">
        <f>Yelverton2012!S29</f>
        <v>0</v>
      </c>
      <c r="T127" s="23">
        <f>Yelverton2012!T29</f>
        <v>2</v>
      </c>
      <c r="U127" s="23">
        <f>Yelverton2012!U29</f>
        <v>2</v>
      </c>
      <c r="V127" s="23">
        <f>Yelverton2012!V29</f>
        <v>3</v>
      </c>
      <c r="W127" s="24">
        <f>Yelverton2012!W29</f>
        <v>0.7142857142857143</v>
      </c>
    </row>
    <row r="128" spans="1:23" ht="17" customHeight="1" x14ac:dyDescent="0.2">
      <c r="A128" s="32" t="s">
        <v>44</v>
      </c>
      <c r="B128" s="23">
        <f>Fiedler2014!B34</f>
        <v>37</v>
      </c>
      <c r="C128" s="23">
        <f>Fiedler2014!C34</f>
        <v>8</v>
      </c>
      <c r="D128" s="23">
        <f>Fiedler2014!D34</f>
        <v>8</v>
      </c>
      <c r="E128" s="23">
        <f>Fiedler2014!E34</f>
        <v>2</v>
      </c>
      <c r="F128" s="23">
        <f>Fiedler2014!F34</f>
        <v>0</v>
      </c>
      <c r="G128" s="23">
        <f>Fiedler2014!G34</f>
        <v>0</v>
      </c>
      <c r="H128" s="23">
        <f>Fiedler2014!H34</f>
        <v>7</v>
      </c>
      <c r="I128" s="23">
        <f>Fiedler2014!I34</f>
        <v>13</v>
      </c>
      <c r="J128" s="23">
        <f>Fiedler2014!J34</f>
        <v>8</v>
      </c>
      <c r="K128" s="23">
        <f>Fiedler2014!K34</f>
        <v>1</v>
      </c>
      <c r="L128" s="23">
        <f>Fiedler2014!L34</f>
        <v>0</v>
      </c>
      <c r="M128" s="23">
        <f>Fiedler2014!M34</f>
        <v>2</v>
      </c>
      <c r="N128" s="23">
        <f>Fiedler2014!N34</f>
        <v>0</v>
      </c>
      <c r="O128" s="24">
        <f>Fiedler2014!O34</f>
        <v>0.35416666666666669</v>
      </c>
      <c r="P128" s="24">
        <f>Fiedler2014!P34</f>
        <v>0.27027027027027029</v>
      </c>
      <c r="Q128" s="24">
        <f>Fiedler2014!Q34</f>
        <v>0.21621621621621623</v>
      </c>
      <c r="R128" s="23">
        <f>Fiedler2014!R34</f>
        <v>5</v>
      </c>
      <c r="S128" s="23">
        <f>Fiedler2014!S34</f>
        <v>1</v>
      </c>
      <c r="T128" s="23">
        <f>Fiedler2014!T34</f>
        <v>1</v>
      </c>
      <c r="U128" s="23">
        <f>Fiedler2014!U34</f>
        <v>2</v>
      </c>
      <c r="V128" s="23">
        <f>Fiedler2014!V34</f>
        <v>14</v>
      </c>
      <c r="W128" s="24">
        <f>Fiedler2014!W34</f>
        <v>0.94117647058823528</v>
      </c>
    </row>
    <row r="129" spans="1:23" ht="17" customHeight="1" x14ac:dyDescent="0.2">
      <c r="A129" s="32" t="s">
        <v>193</v>
      </c>
      <c r="B129" s="23">
        <f>'Sizemore 2015'!B368</f>
        <v>4</v>
      </c>
      <c r="C129" s="23">
        <f>'Sizemore 2015'!C368</f>
        <v>1</v>
      </c>
      <c r="D129" s="23">
        <f>'Sizemore 2015'!D368</f>
        <v>0</v>
      </c>
      <c r="E129" s="23">
        <f>'Sizemore 2015'!E368</f>
        <v>0</v>
      </c>
      <c r="F129" s="23">
        <f>'Sizemore 2015'!F368</f>
        <v>0</v>
      </c>
      <c r="G129" s="23">
        <f>'Sizemore 2015'!G368</f>
        <v>0</v>
      </c>
      <c r="H129" s="23">
        <f>'Sizemore 2015'!H368</f>
        <v>0</v>
      </c>
      <c r="I129" s="23">
        <f>'Sizemore 2015'!I368</f>
        <v>1</v>
      </c>
      <c r="J129" s="23">
        <f>'Sizemore 2015'!J368</f>
        <v>0</v>
      </c>
      <c r="K129" s="23">
        <f>'Sizemore 2015'!K368</f>
        <v>0</v>
      </c>
      <c r="L129" s="23">
        <f>'Sizemore 2015'!L368</f>
        <v>0</v>
      </c>
      <c r="M129" s="23">
        <f>'Sizemore 2015'!M368</f>
        <v>0</v>
      </c>
      <c r="N129" s="23">
        <f>'Sizemore 2015'!N368</f>
        <v>0</v>
      </c>
      <c r="O129" s="24">
        <f>'Sizemore 2015'!O368</f>
        <v>0</v>
      </c>
      <c r="P129" s="24">
        <f>'Sizemore 2015'!P368</f>
        <v>0</v>
      </c>
      <c r="Q129" s="24">
        <f>'Sizemore 2015'!Q368</f>
        <v>0</v>
      </c>
      <c r="R129" s="23">
        <f>'Sizemore 2015'!R368</f>
        <v>0</v>
      </c>
      <c r="S129" s="23">
        <f>'Sizemore 2015'!S368</f>
        <v>0</v>
      </c>
      <c r="T129" s="23">
        <f>'Sizemore 2015'!T368</f>
        <v>0</v>
      </c>
      <c r="U129" s="23">
        <f>'Sizemore 2015'!U368</f>
        <v>1</v>
      </c>
      <c r="V129" s="23">
        <f>'Sizemore 2015'!V368</f>
        <v>1</v>
      </c>
      <c r="W129" s="24">
        <f>'Sizemore 2015'!W368</f>
        <v>1</v>
      </c>
    </row>
    <row r="130" spans="1:23" ht="17" customHeight="1" x14ac:dyDescent="0.25">
      <c r="A130" s="32" t="s">
        <v>194</v>
      </c>
      <c r="B130" s="23">
        <f>Polling2011!B10</f>
        <v>252</v>
      </c>
      <c r="C130" s="23">
        <f>Polling2011!C10</f>
        <v>53</v>
      </c>
      <c r="D130" s="23">
        <f>Polling2011!D10</f>
        <v>72</v>
      </c>
      <c r="E130" s="23">
        <f>Polling2011!E10</f>
        <v>10</v>
      </c>
      <c r="F130" s="23">
        <f>Polling2011!F10</f>
        <v>1</v>
      </c>
      <c r="G130" s="23">
        <f>Polling2011!G10</f>
        <v>2</v>
      </c>
      <c r="H130" s="23">
        <f>Polling2011!H10</f>
        <v>40</v>
      </c>
      <c r="I130" s="23">
        <f>Polling2011!I10</f>
        <v>49</v>
      </c>
      <c r="J130" s="23">
        <f>Polling2011!J10</f>
        <v>46</v>
      </c>
      <c r="K130" s="23">
        <f>Polling2011!K10</f>
        <v>25</v>
      </c>
      <c r="L130" s="23">
        <f>Polling2011!L10</f>
        <v>8</v>
      </c>
      <c r="M130" s="23">
        <f>Polling2011!M10</f>
        <v>1</v>
      </c>
      <c r="N130" s="23">
        <f>Polling2011!N10</f>
        <v>6</v>
      </c>
      <c r="O130" s="24">
        <f>Polling2011!O10</f>
        <v>0.45987654320987653</v>
      </c>
      <c r="P130" s="24">
        <f>Polling2011!P10</f>
        <v>0.35714285714285715</v>
      </c>
      <c r="Q130" s="24">
        <f>Polling2011!Q10</f>
        <v>0.2857142857142857</v>
      </c>
      <c r="R130" s="23">
        <f>Polling2011!R10</f>
        <v>28</v>
      </c>
      <c r="S130" s="23">
        <f>Polling2011!S10</f>
        <v>5</v>
      </c>
      <c r="T130" s="84">
        <f>Polling2011!T10</f>
        <v>36</v>
      </c>
      <c r="U130" s="23">
        <f>Polling2011!U10</f>
        <v>122</v>
      </c>
      <c r="V130" s="23">
        <f>Polling2011!V10</f>
        <v>91</v>
      </c>
      <c r="W130" s="24">
        <f>(U130+V130)/(T130+U130+V130)</f>
        <v>0.85542168674698793</v>
      </c>
    </row>
    <row r="131" spans="1:23" ht="17" customHeight="1" x14ac:dyDescent="0.2">
      <c r="A131" s="32" t="s">
        <v>266</v>
      </c>
      <c r="B131" s="23">
        <f>Catchers!B50</f>
        <v>55</v>
      </c>
      <c r="C131" s="23">
        <f>Catchers!C50</f>
        <v>6</v>
      </c>
      <c r="D131" s="23">
        <f>Catchers!D50</f>
        <v>12</v>
      </c>
      <c r="E131" s="23">
        <f>Catchers!E50</f>
        <v>1</v>
      </c>
      <c r="F131" s="23">
        <f>Catchers!F50</f>
        <v>0</v>
      </c>
      <c r="G131" s="23">
        <f>Catchers!G50</f>
        <v>0</v>
      </c>
      <c r="H131" s="23">
        <f>Catchers!H50</f>
        <v>7</v>
      </c>
      <c r="I131" s="23">
        <f>Catchers!I50</f>
        <v>16</v>
      </c>
      <c r="J131" s="23">
        <f>Catchers!J50</f>
        <v>10</v>
      </c>
      <c r="K131" s="23">
        <f>Catchers!K50</f>
        <v>2</v>
      </c>
      <c r="L131" s="23">
        <f>Catchers!L50</f>
        <v>0</v>
      </c>
      <c r="M131" s="23">
        <f>Catchers!M50</f>
        <v>0</v>
      </c>
      <c r="N131" s="23">
        <f>Catchers!N50</f>
        <v>1</v>
      </c>
      <c r="O131" s="24">
        <f>Catchers!O50</f>
        <v>0.37313432835820898</v>
      </c>
      <c r="P131" s="24">
        <f>Catchers!P50</f>
        <v>0.23636363636363636</v>
      </c>
      <c r="Q131" s="24">
        <f>Catchers!Q50</f>
        <v>0.21818181818181817</v>
      </c>
      <c r="R131" s="23">
        <f>Catchers!R50</f>
        <v>1</v>
      </c>
      <c r="S131" s="23">
        <f>Catchers!S50</f>
        <v>1</v>
      </c>
      <c r="T131" s="23">
        <f>Catchers!T50</f>
        <v>1</v>
      </c>
      <c r="U131" s="23">
        <f>Catchers!U50</f>
        <v>7</v>
      </c>
      <c r="V131" s="23">
        <f>Catchers!V50</f>
        <v>44</v>
      </c>
      <c r="W131" s="24">
        <f>Catchers!W50</f>
        <v>0.98076923076923073</v>
      </c>
    </row>
    <row r="132" spans="1:23" ht="17" customHeight="1" x14ac:dyDescent="0.2">
      <c r="A132" s="32" t="s">
        <v>269</v>
      </c>
      <c r="B132" s="23">
        <f>'2018-2020'!B54</f>
        <v>14</v>
      </c>
      <c r="C132" s="23">
        <f>'2018-2020'!C54</f>
        <v>4</v>
      </c>
      <c r="D132" s="23">
        <f>'2018-2020'!D54</f>
        <v>0</v>
      </c>
      <c r="E132" s="23">
        <f>'2018-2020'!E54</f>
        <v>0</v>
      </c>
      <c r="F132" s="23">
        <f>'2018-2020'!F54</f>
        <v>0</v>
      </c>
      <c r="G132" s="23">
        <f>'2018-2020'!G54</f>
        <v>0</v>
      </c>
      <c r="H132" s="23">
        <f>'2018-2020'!H54</f>
        <v>0</v>
      </c>
      <c r="I132" s="23">
        <f>'2018-2020'!I54</f>
        <v>6</v>
      </c>
      <c r="J132" s="23">
        <f>'2018-2020'!J54</f>
        <v>1</v>
      </c>
      <c r="K132" s="23">
        <f>'2018-2020'!K54</f>
        <v>2</v>
      </c>
      <c r="L132" s="23">
        <f>'2018-2020'!L54</f>
        <v>0</v>
      </c>
      <c r="M132" s="23">
        <f>'2018-2020'!M54</f>
        <v>0</v>
      </c>
      <c r="N132" s="23">
        <f>'2018-2020'!N54</f>
        <v>1</v>
      </c>
      <c r="O132" s="24">
        <f>'2018-2020'!O54</f>
        <v>0.23529411764705882</v>
      </c>
      <c r="P132" s="24">
        <f>'2018-2020'!P54</f>
        <v>0</v>
      </c>
      <c r="Q132" s="24">
        <f>'2018-2020'!Q54</f>
        <v>0</v>
      </c>
      <c r="R132" s="23">
        <f>'2018-2020'!R54</f>
        <v>2</v>
      </c>
      <c r="S132" s="23">
        <f>'2018-2020'!S54</f>
        <v>0</v>
      </c>
      <c r="T132" s="23">
        <f>'2018-2020'!T54</f>
        <v>2</v>
      </c>
      <c r="U132" s="23">
        <f>'2018-2020'!U54</f>
        <v>1</v>
      </c>
      <c r="V132" s="23">
        <f>'2018-2020'!V54</f>
        <v>3</v>
      </c>
      <c r="W132" s="24">
        <f>'2018-2020'!W54</f>
        <v>0.66666666666666663</v>
      </c>
    </row>
    <row r="133" spans="1:23" ht="17" customHeight="1" x14ac:dyDescent="0.2">
      <c r="A133" s="32" t="s">
        <v>351</v>
      </c>
      <c r="B133" s="23">
        <f>'2021'!B171</f>
        <v>241</v>
      </c>
      <c r="C133" s="23">
        <f>'2021'!C171</f>
        <v>48</v>
      </c>
      <c r="D133" s="23">
        <f>'2021'!D171</f>
        <v>78</v>
      </c>
      <c r="E133" s="23">
        <f>'2021'!E171</f>
        <v>18</v>
      </c>
      <c r="F133" s="23">
        <f>'2021'!F171</f>
        <v>1</v>
      </c>
      <c r="G133" s="23">
        <f>'2021'!G171</f>
        <v>1</v>
      </c>
      <c r="H133" s="23">
        <f>'2021'!H171</f>
        <v>46</v>
      </c>
      <c r="I133" s="23">
        <f>'2021'!I171</f>
        <v>61</v>
      </c>
      <c r="J133" s="23">
        <f>'2021'!J171</f>
        <v>41</v>
      </c>
      <c r="K133" s="23">
        <f>'2021'!K171</f>
        <v>9</v>
      </c>
      <c r="L133" s="23">
        <f>'2021'!L171</f>
        <v>0</v>
      </c>
      <c r="M133" s="23">
        <f>'2021'!M171</f>
        <v>6</v>
      </c>
      <c r="N133" s="23">
        <f>'2021'!N171</f>
        <v>7</v>
      </c>
      <c r="O133" s="24">
        <f>'2021'!O171</f>
        <v>0.45454545454545453</v>
      </c>
      <c r="P133" s="24">
        <f>'2021'!P171</f>
        <v>0.41908713692946059</v>
      </c>
      <c r="Q133" s="24">
        <f>'2021'!Q171</f>
        <v>0.32365145228215769</v>
      </c>
      <c r="R133" s="23">
        <f>'2021'!R171</f>
        <v>14</v>
      </c>
      <c r="S133" s="23">
        <f>'2021'!S171</f>
        <v>1</v>
      </c>
      <c r="T133" s="23">
        <f>'2021'!T171</f>
        <v>17</v>
      </c>
      <c r="U133" s="23">
        <f>'2021'!U171</f>
        <v>86</v>
      </c>
      <c r="V133" s="23">
        <f>'2021'!V171</f>
        <v>164</v>
      </c>
      <c r="W133" s="24">
        <f>'2021'!W171</f>
        <v>0.93632958801498123</v>
      </c>
    </row>
    <row r="134" spans="1:23" ht="17" customHeight="1" x14ac:dyDescent="0.2">
      <c r="A134" s="32" t="s">
        <v>338</v>
      </c>
      <c r="B134" s="23">
        <f>'2021'!B75</f>
        <v>2</v>
      </c>
      <c r="C134" s="23">
        <f>'2021'!C75</f>
        <v>2</v>
      </c>
      <c r="D134" s="23">
        <f>'2021'!D75</f>
        <v>0</v>
      </c>
      <c r="E134" s="23">
        <f>'2021'!E75</f>
        <v>0</v>
      </c>
      <c r="F134" s="23">
        <f>'2021'!F75</f>
        <v>0</v>
      </c>
      <c r="G134" s="23">
        <f>'2021'!G75</f>
        <v>0</v>
      </c>
      <c r="H134" s="23">
        <f>'2021'!H75</f>
        <v>1</v>
      </c>
      <c r="I134" s="23">
        <f>'2021'!I75</f>
        <v>0</v>
      </c>
      <c r="J134" s="23">
        <f>'2021'!J75</f>
        <v>1</v>
      </c>
      <c r="K134" s="23">
        <f>'2021'!K75</f>
        <v>0</v>
      </c>
      <c r="L134" s="23">
        <f>'2021'!L75</f>
        <v>0</v>
      </c>
      <c r="M134" s="23">
        <f>'2021'!M75</f>
        <v>0</v>
      </c>
      <c r="N134" s="23">
        <f>'2021'!N75</f>
        <v>1</v>
      </c>
      <c r="O134" s="24">
        <f>'2021'!O75</f>
        <v>0.66666666666666663</v>
      </c>
      <c r="P134" s="24">
        <f>'2021'!P75</f>
        <v>0</v>
      </c>
      <c r="Q134" s="24">
        <f>'2021'!Q75</f>
        <v>0</v>
      </c>
      <c r="R134" s="23">
        <f>'2021'!R75</f>
        <v>1</v>
      </c>
      <c r="S134" s="23">
        <f>'2021'!S75</f>
        <v>0</v>
      </c>
      <c r="T134" s="23">
        <f>'2021'!T75</f>
        <v>0</v>
      </c>
      <c r="U134" s="23">
        <f>'2021'!U75</f>
        <v>3</v>
      </c>
      <c r="V134" s="23">
        <f>'2021'!V75</f>
        <v>3</v>
      </c>
      <c r="W134" s="24">
        <f>'2021'!W75</f>
        <v>1</v>
      </c>
    </row>
    <row r="135" spans="1:23" ht="20" customHeight="1" x14ac:dyDescent="0.2">
      <c r="A135" s="32" t="s">
        <v>195</v>
      </c>
      <c r="B135" s="22">
        <v>1</v>
      </c>
      <c r="C135" s="22">
        <v>0</v>
      </c>
      <c r="D135" s="22">
        <v>0</v>
      </c>
      <c r="E135" s="22">
        <v>0</v>
      </c>
      <c r="F135" s="23">
        <v>0</v>
      </c>
      <c r="G135" s="22">
        <v>0</v>
      </c>
      <c r="H135" s="22">
        <v>0</v>
      </c>
      <c r="I135" s="22">
        <v>1</v>
      </c>
      <c r="J135" s="22">
        <v>0</v>
      </c>
      <c r="K135" s="22">
        <v>0</v>
      </c>
      <c r="L135" s="22">
        <v>0</v>
      </c>
      <c r="M135" s="22">
        <v>0</v>
      </c>
      <c r="N135" s="22">
        <v>0</v>
      </c>
      <c r="O135" s="24">
        <f>JohnsonSheller!O10</f>
        <v>0</v>
      </c>
      <c r="P135" s="24">
        <f>JohnsonSheller!P10</f>
        <v>0</v>
      </c>
      <c r="Q135" s="24">
        <f>JohnsonSheller!Q10</f>
        <v>0</v>
      </c>
      <c r="R135" s="22">
        <v>0</v>
      </c>
      <c r="S135" s="22">
        <v>0</v>
      </c>
      <c r="T135" s="23"/>
      <c r="U135" s="23"/>
      <c r="V135" s="23"/>
      <c r="W135" s="22" t="s">
        <v>151</v>
      </c>
    </row>
    <row r="136" spans="1:23" ht="20" customHeight="1" x14ac:dyDescent="0.2">
      <c r="A136" s="32" t="s">
        <v>423</v>
      </c>
      <c r="B136" s="23">
        <f>'2025'!B70</f>
        <v>7</v>
      </c>
      <c r="C136" s="23">
        <f>'2025'!C70</f>
        <v>3</v>
      </c>
      <c r="D136" s="23">
        <f>'2025'!D70</f>
        <v>0</v>
      </c>
      <c r="E136" s="23">
        <f>'2025'!E70</f>
        <v>0</v>
      </c>
      <c r="F136" s="23">
        <f>'2025'!F70</f>
        <v>0</v>
      </c>
      <c r="G136" s="23">
        <f>'2025'!G70</f>
        <v>0</v>
      </c>
      <c r="H136" s="23">
        <f>'2025'!H70</f>
        <v>0</v>
      </c>
      <c r="I136" s="23">
        <f>'2025'!I70</f>
        <v>2</v>
      </c>
      <c r="J136" s="23">
        <f>'2025'!J70</f>
        <v>0</v>
      </c>
      <c r="K136" s="23">
        <f>'2025'!K70</f>
        <v>1</v>
      </c>
      <c r="L136" s="23">
        <f>'2025'!L70</f>
        <v>0</v>
      </c>
      <c r="M136" s="23">
        <f>'2025'!M70</f>
        <v>0</v>
      </c>
      <c r="N136" s="23">
        <f>'2025'!N70</f>
        <v>1</v>
      </c>
      <c r="O136" s="24">
        <f>'2025'!O70</f>
        <v>0.25</v>
      </c>
      <c r="P136" s="24">
        <f>'2025'!P70</f>
        <v>0</v>
      </c>
      <c r="Q136" s="24">
        <f>'2025'!Q70</f>
        <v>0</v>
      </c>
      <c r="R136" s="23">
        <f>'2025'!R70</f>
        <v>1</v>
      </c>
      <c r="S136" s="23">
        <f>'2025'!S70</f>
        <v>0</v>
      </c>
      <c r="T136" s="23">
        <f>'2025'!T70</f>
        <v>1</v>
      </c>
      <c r="U136" s="23">
        <f>'2025'!U70</f>
        <v>2</v>
      </c>
      <c r="V136" s="23">
        <f>'2025'!V70</f>
        <v>2</v>
      </c>
      <c r="W136" s="24">
        <f>'2025'!W70</f>
        <v>0.8</v>
      </c>
    </row>
    <row r="137" spans="1:23" ht="20" customHeight="1" x14ac:dyDescent="0.2">
      <c r="A137" s="32" t="s">
        <v>282</v>
      </c>
      <c r="B137" s="23">
        <f>'2018-2020'!B150</f>
        <v>6</v>
      </c>
      <c r="C137" s="23">
        <f>'2018-2020'!C150</f>
        <v>8</v>
      </c>
      <c r="D137" s="23">
        <f>'2018-2020'!D150</f>
        <v>1</v>
      </c>
      <c r="E137" s="23">
        <f>'2018-2020'!E150</f>
        <v>0</v>
      </c>
      <c r="F137" s="23">
        <f>'2018-2020'!F150</f>
        <v>0</v>
      </c>
      <c r="G137" s="23">
        <f>'2018-2020'!G150</f>
        <v>0</v>
      </c>
      <c r="H137" s="23">
        <f>'2018-2020'!H150</f>
        <v>1</v>
      </c>
      <c r="I137" s="23">
        <f>'2018-2020'!I150</f>
        <v>2</v>
      </c>
      <c r="J137" s="23">
        <f>'2018-2020'!J150</f>
        <v>1</v>
      </c>
      <c r="K137" s="23">
        <f>'2018-2020'!K150</f>
        <v>0</v>
      </c>
      <c r="L137" s="23">
        <f>'2018-2020'!L150</f>
        <v>0</v>
      </c>
      <c r="M137" s="23">
        <f>'2018-2020'!M150</f>
        <v>1</v>
      </c>
      <c r="N137" s="23">
        <f>'2018-2020'!N150</f>
        <v>0</v>
      </c>
      <c r="O137" s="24">
        <f>'2018-2020'!O150</f>
        <v>0.25</v>
      </c>
      <c r="P137" s="24">
        <f>'2018-2020'!P150</f>
        <v>0.16666666666666666</v>
      </c>
      <c r="Q137" s="24">
        <f>'2018-2020'!Q150</f>
        <v>0.16666666666666666</v>
      </c>
      <c r="R137" s="23">
        <f>'2018-2020'!R150</f>
        <v>1</v>
      </c>
      <c r="S137" s="23">
        <f>'2018-2020'!S150</f>
        <v>1</v>
      </c>
      <c r="T137" s="23">
        <f>'2018-2020'!T150</f>
        <v>1</v>
      </c>
      <c r="U137" s="23">
        <f>'2018-2020'!U150</f>
        <v>0</v>
      </c>
      <c r="V137" s="23">
        <f>'2018-2020'!V150</f>
        <v>5</v>
      </c>
      <c r="W137" s="24">
        <f>(U137+V137)/(T137+U137+V137)</f>
        <v>0.83333333333333337</v>
      </c>
    </row>
    <row r="138" spans="1:23" ht="20" customHeight="1" x14ac:dyDescent="0.2">
      <c r="A138" s="32" t="s">
        <v>196</v>
      </c>
      <c r="B138" s="23">
        <f>'Miller-2017'!B71</f>
        <v>159</v>
      </c>
      <c r="C138" s="23">
        <f>'Miller-2017'!C71</f>
        <v>31</v>
      </c>
      <c r="D138" s="23">
        <f>'Miller-2017'!D71</f>
        <v>38</v>
      </c>
      <c r="E138" s="23">
        <f>'Miller-2017'!E71</f>
        <v>12</v>
      </c>
      <c r="F138" s="23">
        <f>'Miller-2017'!F71</f>
        <v>0</v>
      </c>
      <c r="G138" s="23">
        <f>'Miller-2017'!G71</f>
        <v>6</v>
      </c>
      <c r="H138" s="23">
        <f>'Miller-2017'!H71</f>
        <v>33</v>
      </c>
      <c r="I138" s="23">
        <f>'Miller-2017'!I71</f>
        <v>46</v>
      </c>
      <c r="J138" s="23">
        <f>'Miller-2017'!J71</f>
        <v>21</v>
      </c>
      <c r="K138" s="23">
        <f>'Miller-2017'!K71</f>
        <v>5</v>
      </c>
      <c r="L138" s="23">
        <f>'Miller-2017'!L71</f>
        <v>0</v>
      </c>
      <c r="M138" s="23">
        <f>'Miller-2017'!M71</f>
        <v>0</v>
      </c>
      <c r="N138" s="23">
        <f>'Miller-2017'!N71</f>
        <v>11</v>
      </c>
      <c r="O138" s="24">
        <f>'Miller-2017'!O71</f>
        <v>0.40540540540540543</v>
      </c>
      <c r="P138" s="24">
        <f>'Miller-2017'!P71</f>
        <v>0.42767295597484278</v>
      </c>
      <c r="Q138" s="24">
        <f>'Miller-2017'!Q71</f>
        <v>0.2389937106918239</v>
      </c>
      <c r="R138" s="23">
        <f>'Miller-2017'!R71</f>
        <v>2</v>
      </c>
      <c r="S138" s="23">
        <f>'Miller-2017'!S71</f>
        <v>0</v>
      </c>
      <c r="T138" s="23">
        <f>'Miller-2017'!T71</f>
        <v>9</v>
      </c>
      <c r="U138" s="23">
        <f>'Miller-2017'!U71</f>
        <v>30</v>
      </c>
      <c r="V138" s="23">
        <f>'Miller-2017'!V71</f>
        <v>266</v>
      </c>
      <c r="W138" s="24">
        <f>'Miller-2017'!W71</f>
        <v>0.97049180327868856</v>
      </c>
    </row>
    <row r="139" spans="1:23" ht="17" customHeight="1" x14ac:dyDescent="0.2">
      <c r="A139" s="32" t="s">
        <v>197</v>
      </c>
      <c r="B139" s="23">
        <f>Hatcher2010!B212</f>
        <v>160</v>
      </c>
      <c r="C139" s="23">
        <f>Hatcher2010!C212</f>
        <v>25</v>
      </c>
      <c r="D139" s="23">
        <f>Hatcher2010!D212</f>
        <v>44</v>
      </c>
      <c r="E139" s="23">
        <f>Hatcher2010!E212</f>
        <v>4</v>
      </c>
      <c r="F139" s="23">
        <f>Hatcher2010!F212</f>
        <v>1</v>
      </c>
      <c r="G139" s="23">
        <f>Hatcher2010!G212</f>
        <v>0</v>
      </c>
      <c r="H139" s="23">
        <f>Hatcher2010!H212</f>
        <v>37</v>
      </c>
      <c r="I139" s="23">
        <f>Hatcher2010!I212</f>
        <v>36</v>
      </c>
      <c r="J139" s="23">
        <f>Hatcher2010!J212</f>
        <v>22</v>
      </c>
      <c r="K139" s="23">
        <f>Hatcher2010!K212</f>
        <v>13</v>
      </c>
      <c r="L139" s="23">
        <f>Hatcher2010!L212</f>
        <v>2</v>
      </c>
      <c r="M139" s="23">
        <f>Hatcher2010!M212</f>
        <v>3</v>
      </c>
      <c r="N139" s="23">
        <f>Hatcher2010!N212</f>
        <v>6</v>
      </c>
      <c r="O139" s="24">
        <v>0.42899999999999999</v>
      </c>
      <c r="P139" s="24">
        <v>0.313</v>
      </c>
      <c r="Q139" s="24">
        <v>0.27500000000000002</v>
      </c>
      <c r="R139" s="23">
        <f>Hatcher2010!R212</f>
        <v>10</v>
      </c>
      <c r="S139" s="23">
        <f>Hatcher2010!S212</f>
        <v>2</v>
      </c>
      <c r="T139" s="23">
        <f>Hatcher2010!T212</f>
        <v>11</v>
      </c>
      <c r="U139" s="23">
        <f>Hatcher2010!U212</f>
        <v>75</v>
      </c>
      <c r="V139" s="23">
        <f>Hatcher2010!V212</f>
        <v>103</v>
      </c>
      <c r="W139" s="24">
        <f>(U139+V139)/(T139+U139+V139)</f>
        <v>0.94179894179894175</v>
      </c>
    </row>
    <row r="140" spans="1:23" ht="17" customHeight="1" x14ac:dyDescent="0.2">
      <c r="A140" s="32" t="s">
        <v>198</v>
      </c>
      <c r="B140" s="23">
        <f>'Sizemore 2015'!B29</f>
        <v>61</v>
      </c>
      <c r="C140" s="23">
        <f>'Sizemore 2015'!C29</f>
        <v>17</v>
      </c>
      <c r="D140" s="23">
        <f>'Sizemore 2015'!D29</f>
        <v>21</v>
      </c>
      <c r="E140" s="23">
        <f>'Sizemore 2015'!E29</f>
        <v>3</v>
      </c>
      <c r="F140" s="23">
        <f>'Sizemore 2015'!F29</f>
        <v>4</v>
      </c>
      <c r="G140" s="23">
        <f>'Sizemore 2015'!G29</f>
        <v>1</v>
      </c>
      <c r="H140" s="23">
        <f>'Sizemore 2015'!H29</f>
        <v>16</v>
      </c>
      <c r="I140" s="23">
        <f>'Sizemore 2015'!I29</f>
        <v>11</v>
      </c>
      <c r="J140" s="23">
        <f>'Sizemore 2015'!J29</f>
        <v>8</v>
      </c>
      <c r="K140" s="23">
        <f>'Sizemore 2015'!K29</f>
        <v>3</v>
      </c>
      <c r="L140" s="23">
        <f>'Sizemore 2015'!L29</f>
        <v>0</v>
      </c>
      <c r="M140" s="23">
        <f>'Sizemore 2015'!M29</f>
        <v>0</v>
      </c>
      <c r="N140" s="23">
        <f>'Sizemore 2015'!N29</f>
        <v>2</v>
      </c>
      <c r="O140" s="24">
        <f>'Sizemore 2015'!O29</f>
        <v>0.47222222222222221</v>
      </c>
      <c r="P140" s="24">
        <f>'Sizemore 2015'!P29</f>
        <v>0.57377049180327866</v>
      </c>
      <c r="Q140" s="24">
        <f>'Sizemore 2015'!Q29</f>
        <v>0.34426229508196721</v>
      </c>
      <c r="R140" s="23">
        <f>'Sizemore 2015'!R29</f>
        <v>8</v>
      </c>
      <c r="S140" s="23">
        <f>'Sizemore 2015'!S29</f>
        <v>0</v>
      </c>
      <c r="T140" s="23">
        <f>'Sizemore 2015'!T29</f>
        <v>0</v>
      </c>
      <c r="U140" s="23">
        <f>'Sizemore 2015'!U29</f>
        <v>1</v>
      </c>
      <c r="V140" s="23">
        <f>'Sizemore 2015'!V29</f>
        <v>21</v>
      </c>
      <c r="W140" s="24">
        <f>'Sizemore 2015'!W29</f>
        <v>1</v>
      </c>
    </row>
    <row r="141" spans="1:23" ht="17" customHeight="1" x14ac:dyDescent="0.2">
      <c r="A141" s="32" t="s">
        <v>98</v>
      </c>
      <c r="B141" s="23">
        <f>'Sizemore 2015'!B189</f>
        <v>8</v>
      </c>
      <c r="C141" s="23">
        <f>'Sizemore 2015'!C189</f>
        <v>1</v>
      </c>
      <c r="D141" s="23">
        <f>'Sizemore 2015'!D189</f>
        <v>0</v>
      </c>
      <c r="E141" s="23">
        <f>'Sizemore 2015'!E189</f>
        <v>0</v>
      </c>
      <c r="F141" s="23">
        <f>'Sizemore 2015'!F189</f>
        <v>0</v>
      </c>
      <c r="G141" s="23">
        <f>'Sizemore 2015'!G189</f>
        <v>0</v>
      </c>
      <c r="H141" s="23">
        <f>'Sizemore 2015'!H189</f>
        <v>1</v>
      </c>
      <c r="I141" s="23">
        <f>'Sizemore 2015'!I189</f>
        <v>6</v>
      </c>
      <c r="J141" s="23">
        <f>'Sizemore 2015'!J189</f>
        <v>1</v>
      </c>
      <c r="K141" s="23">
        <f>'Sizemore 2015'!K189</f>
        <v>0</v>
      </c>
      <c r="L141" s="23">
        <f>'Sizemore 2015'!L189</f>
        <v>0</v>
      </c>
      <c r="M141" s="23">
        <f>'Sizemore 2015'!M189</f>
        <v>1</v>
      </c>
      <c r="N141" s="23">
        <f>'Sizemore 2015'!N189</f>
        <v>0</v>
      </c>
      <c r="O141" s="24">
        <f>'Sizemore 2015'!O189</f>
        <v>0.1</v>
      </c>
      <c r="P141" s="24">
        <f>'Sizemore 2015'!P189</f>
        <v>0</v>
      </c>
      <c r="Q141" s="24">
        <f>'Sizemore 2015'!Q189</f>
        <v>0</v>
      </c>
      <c r="R141" s="23">
        <f>'Sizemore 2015'!R189</f>
        <v>0</v>
      </c>
      <c r="S141" s="23">
        <f>'Sizemore 2015'!S189</f>
        <v>0</v>
      </c>
      <c r="T141" s="23">
        <f>'Sizemore 2015'!T189</f>
        <v>1</v>
      </c>
      <c r="U141" s="23">
        <f>'Sizemore 2015'!U189</f>
        <v>1</v>
      </c>
      <c r="V141" s="23">
        <f>'Sizemore 2015'!V189</f>
        <v>10</v>
      </c>
      <c r="W141" s="24">
        <f>'Sizemore 2015'!W189</f>
        <v>0.91666666666666663</v>
      </c>
    </row>
    <row r="142" spans="1:23" ht="17" customHeight="1" x14ac:dyDescent="0.2">
      <c r="A142" s="32" t="s">
        <v>402</v>
      </c>
      <c r="B142" s="23">
        <f>'2021'!B455</f>
        <v>21</v>
      </c>
      <c r="C142" s="23">
        <f>'2021'!C455</f>
        <v>7</v>
      </c>
      <c r="D142" s="23">
        <f>'2021'!D455</f>
        <v>2</v>
      </c>
      <c r="E142" s="23">
        <f>'2021'!E455</f>
        <v>0</v>
      </c>
      <c r="F142" s="23">
        <f>'2021'!F455</f>
        <v>0</v>
      </c>
      <c r="G142" s="23">
        <f>'2021'!G455</f>
        <v>0</v>
      </c>
      <c r="H142" s="23">
        <f>'2021'!H455</f>
        <v>2</v>
      </c>
      <c r="I142" s="23">
        <f>'2021'!I455</f>
        <v>6</v>
      </c>
      <c r="J142" s="23">
        <f>'2021'!J455</f>
        <v>0</v>
      </c>
      <c r="K142" s="23">
        <f>'2021'!K455</f>
        <v>1</v>
      </c>
      <c r="L142" s="23">
        <f>'2021'!L455</f>
        <v>0</v>
      </c>
      <c r="M142" s="23">
        <f>'2021'!M455</f>
        <v>0</v>
      </c>
      <c r="N142" s="23">
        <f>'2021'!N455</f>
        <v>1</v>
      </c>
      <c r="O142" s="24">
        <f>'2021'!O455</f>
        <v>0.18181818181818182</v>
      </c>
      <c r="P142" s="24">
        <f>'2021'!P455</f>
        <v>9.5238095238095233E-2</v>
      </c>
      <c r="Q142" s="24">
        <f>'2021'!Q455</f>
        <v>9.5238095238095233E-2</v>
      </c>
      <c r="R142" s="23">
        <f>'2021'!R455</f>
        <v>2</v>
      </c>
      <c r="S142" s="23">
        <f>'2021'!S455</f>
        <v>0</v>
      </c>
      <c r="T142" s="23">
        <f>'2021'!T455</f>
        <v>0</v>
      </c>
      <c r="U142" s="23">
        <f>'2021'!U455</f>
        <v>1</v>
      </c>
      <c r="V142" s="23">
        <f>'2021'!V455</f>
        <v>11</v>
      </c>
      <c r="W142" s="24">
        <f>'2021'!W455</f>
        <v>1</v>
      </c>
    </row>
    <row r="143" spans="1:23" ht="17" customHeight="1" x14ac:dyDescent="0.2">
      <c r="A143" s="32" t="s">
        <v>345</v>
      </c>
      <c r="B143" s="22">
        <f>'2021'!B59</f>
        <v>0</v>
      </c>
      <c r="C143" s="22">
        <f>'2021'!C59</f>
        <v>0</v>
      </c>
      <c r="D143" s="22">
        <f>'2021'!D59</f>
        <v>0</v>
      </c>
      <c r="E143" s="22">
        <f>'2021'!E59</f>
        <v>0</v>
      </c>
      <c r="F143" s="22">
        <f>'2021'!F59</f>
        <v>0</v>
      </c>
      <c r="G143" s="22">
        <f>'2021'!G59</f>
        <v>0</v>
      </c>
      <c r="H143" s="22">
        <f>'2021'!H59</f>
        <v>0</v>
      </c>
      <c r="I143" s="22">
        <f>'2021'!I59</f>
        <v>0</v>
      </c>
      <c r="J143" s="22">
        <f>'2021'!J59</f>
        <v>0</v>
      </c>
      <c r="K143" s="22">
        <f>'2021'!K59</f>
        <v>0</v>
      </c>
      <c r="L143" s="22">
        <f>'2021'!L59</f>
        <v>0</v>
      </c>
      <c r="M143" s="22">
        <f>'2021'!M59</f>
        <v>0</v>
      </c>
      <c r="N143" s="22">
        <f>'2021'!N59</f>
        <v>0</v>
      </c>
      <c r="O143" s="22" t="e">
        <f>'2021'!O59</f>
        <v>#DIV/0!</v>
      </c>
      <c r="P143" s="22" t="e">
        <f>'2021'!P59</f>
        <v>#DIV/0!</v>
      </c>
      <c r="Q143" s="22" t="e">
        <f>'2021'!Q59</f>
        <v>#DIV/0!</v>
      </c>
      <c r="R143" s="22">
        <f>'2021'!R59</f>
        <v>0</v>
      </c>
      <c r="S143" s="22">
        <f>'2021'!S59</f>
        <v>0</v>
      </c>
      <c r="T143" s="22">
        <f>'2021'!T59</f>
        <v>1</v>
      </c>
      <c r="U143" s="22">
        <f>'2021'!U59</f>
        <v>2</v>
      </c>
      <c r="V143" s="22">
        <f>'2021'!V59</f>
        <v>2</v>
      </c>
      <c r="W143" s="24">
        <f>'2021'!W59</f>
        <v>0.8</v>
      </c>
    </row>
    <row r="144" spans="1:23" ht="17" customHeight="1" x14ac:dyDescent="0.2">
      <c r="A144" s="32" t="s">
        <v>199</v>
      </c>
      <c r="B144" s="23">
        <f>'Sizemore 2015'!B221</f>
        <v>3</v>
      </c>
      <c r="C144" s="23">
        <f>'Sizemore 2015'!C221</f>
        <v>1</v>
      </c>
      <c r="D144" s="23">
        <f>'Sizemore 2015'!D221</f>
        <v>0</v>
      </c>
      <c r="E144" s="23">
        <f>'Sizemore 2015'!E221</f>
        <v>0</v>
      </c>
      <c r="F144" s="23">
        <f>'Sizemore 2015'!F221</f>
        <v>0</v>
      </c>
      <c r="G144" s="23">
        <f>'Sizemore 2015'!G221</f>
        <v>0</v>
      </c>
      <c r="H144" s="23">
        <f>'Sizemore 2015'!H221</f>
        <v>0</v>
      </c>
      <c r="I144" s="23">
        <f>'Sizemore 2015'!I221</f>
        <v>1</v>
      </c>
      <c r="J144" s="23">
        <f>'Sizemore 2015'!J221</f>
        <v>3</v>
      </c>
      <c r="K144" s="23">
        <f>'Sizemore 2015'!K221</f>
        <v>0</v>
      </c>
      <c r="L144" s="23">
        <f>'Sizemore 2015'!L221</f>
        <v>0</v>
      </c>
      <c r="M144" s="23">
        <f>'Sizemore 2015'!M221</f>
        <v>0</v>
      </c>
      <c r="N144" s="23">
        <f>'Sizemore 2015'!N221</f>
        <v>0</v>
      </c>
      <c r="O144" s="24">
        <f>'Sizemore 2015'!O221</f>
        <v>0.5</v>
      </c>
      <c r="P144" s="24">
        <f>'Sizemore 2015'!P221</f>
        <v>0</v>
      </c>
      <c r="Q144" s="24">
        <f>'Sizemore 2015'!Q221</f>
        <v>0</v>
      </c>
      <c r="R144" s="23">
        <f>'Sizemore 2015'!R221</f>
        <v>0</v>
      </c>
      <c r="S144" s="23">
        <f>'Sizemore 2015'!S221</f>
        <v>0</v>
      </c>
      <c r="T144" s="23">
        <f>'Sizemore 2015'!T221</f>
        <v>0</v>
      </c>
      <c r="U144" s="23">
        <f>'Sizemore 2015'!U221</f>
        <v>0</v>
      </c>
      <c r="V144" s="23">
        <f>'Sizemore 2015'!V221</f>
        <v>0</v>
      </c>
      <c r="W144" s="22" t="e">
        <f>'Sizemore 2015'!W221</f>
        <v>#DIV/0!</v>
      </c>
    </row>
    <row r="145" spans="1:23" ht="17" customHeight="1" x14ac:dyDescent="0.2">
      <c r="A145" s="32" t="s">
        <v>200</v>
      </c>
      <c r="B145" s="23">
        <f>'Miller-2017'!B193</f>
        <v>71</v>
      </c>
      <c r="C145" s="23">
        <f>'Miller-2017'!C193</f>
        <v>12</v>
      </c>
      <c r="D145" s="23">
        <f>'Miller-2017'!D193</f>
        <v>27</v>
      </c>
      <c r="E145" s="23">
        <f>'Miller-2017'!E193</f>
        <v>5</v>
      </c>
      <c r="F145" s="23">
        <f>'Miller-2017'!F193</f>
        <v>2</v>
      </c>
      <c r="G145" s="23">
        <f>'Miller-2017'!G193</f>
        <v>3</v>
      </c>
      <c r="H145" s="23">
        <f>'Miller-2017'!H193</f>
        <v>21</v>
      </c>
      <c r="I145" s="23">
        <f>'Miller-2017'!I193</f>
        <v>17</v>
      </c>
      <c r="J145" s="23">
        <f>'Miller-2017'!J193</f>
        <v>3</v>
      </c>
      <c r="K145" s="23">
        <f>'Miller-2017'!K193</f>
        <v>3</v>
      </c>
      <c r="L145" s="23">
        <f>'Miller-2017'!L193</f>
        <v>0</v>
      </c>
      <c r="M145" s="23">
        <f>'Miller-2017'!M193</f>
        <v>0</v>
      </c>
      <c r="N145" s="23">
        <f>'Miller-2017'!N193</f>
        <v>3</v>
      </c>
      <c r="O145" s="24">
        <f>'Miller-2017'!O193</f>
        <v>0.46753246753246752</v>
      </c>
      <c r="P145" s="24">
        <f>'Miller-2017'!P193</f>
        <v>0.63380281690140849</v>
      </c>
      <c r="Q145" s="24">
        <f>'Miller-2017'!Q193</f>
        <v>0.38028169014084506</v>
      </c>
      <c r="R145" s="23">
        <f>'Miller-2017'!R193</f>
        <v>5</v>
      </c>
      <c r="S145" s="23">
        <f>'Miller-2017'!S193</f>
        <v>1</v>
      </c>
      <c r="T145" s="23">
        <f>'Miller-2017'!T193</f>
        <v>6</v>
      </c>
      <c r="U145" s="23">
        <f>'Miller-2017'!U193</f>
        <v>23</v>
      </c>
      <c r="V145" s="23">
        <f>'Miller-2017'!V193</f>
        <v>37</v>
      </c>
      <c r="W145" s="24">
        <f>'Miller-2017'!W193</f>
        <v>0.90909090909090906</v>
      </c>
    </row>
    <row r="146" spans="1:23" ht="17" customHeight="1" x14ac:dyDescent="0.2">
      <c r="A146" s="32" t="s">
        <v>409</v>
      </c>
      <c r="B146" s="23">
        <f>'2025'!B6</f>
        <v>6</v>
      </c>
      <c r="C146" s="23">
        <f>'2025'!C6</f>
        <v>0</v>
      </c>
      <c r="D146" s="23">
        <f>'2025'!D6</f>
        <v>2</v>
      </c>
      <c r="E146" s="23">
        <f>'2025'!E6</f>
        <v>0</v>
      </c>
      <c r="F146" s="23">
        <f>'2025'!F6</f>
        <v>0</v>
      </c>
      <c r="G146" s="23">
        <f>'2025'!G6</f>
        <v>0</v>
      </c>
      <c r="H146" s="23">
        <f>'2025'!H6</f>
        <v>1</v>
      </c>
      <c r="I146" s="23">
        <f>'2025'!I6</f>
        <v>0</v>
      </c>
      <c r="J146" s="23">
        <f>'2025'!J6</f>
        <v>0</v>
      </c>
      <c r="K146" s="23">
        <f>'2025'!K6</f>
        <v>0</v>
      </c>
      <c r="L146" s="23">
        <f>'2025'!L6</f>
        <v>0</v>
      </c>
      <c r="M146" s="23">
        <f>'2025'!M6</f>
        <v>0</v>
      </c>
      <c r="N146" s="23">
        <f>'2025'!N6</f>
        <v>1</v>
      </c>
      <c r="O146" s="24">
        <f>'2025'!O6</f>
        <v>0.5</v>
      </c>
      <c r="P146" s="24">
        <f>'2025'!P6</f>
        <v>0.33333333333333331</v>
      </c>
      <c r="Q146" s="24">
        <f>'2025'!Q6</f>
        <v>0.33333333333333331</v>
      </c>
      <c r="R146" s="23">
        <f>'2025'!R6</f>
        <v>0</v>
      </c>
      <c r="S146" s="23">
        <f>'2025'!S6</f>
        <v>0</v>
      </c>
      <c r="T146" s="23">
        <f>'2025'!T6</f>
        <v>0</v>
      </c>
      <c r="U146" s="23">
        <f>'2025'!U6</f>
        <v>1</v>
      </c>
      <c r="V146" s="23">
        <f>'2025'!V6</f>
        <v>13</v>
      </c>
      <c r="W146" s="24">
        <f>'2025'!W6</f>
        <v>1</v>
      </c>
    </row>
    <row r="147" spans="1:23" ht="17" customHeight="1" x14ac:dyDescent="0.2">
      <c r="A147" s="32" t="s">
        <v>201</v>
      </c>
      <c r="B147" s="23">
        <f>TieferScott!B22</f>
        <v>27</v>
      </c>
      <c r="C147" s="23">
        <f>TieferScott!C22</f>
        <v>2</v>
      </c>
      <c r="D147" s="23">
        <f>TieferScott!D22</f>
        <v>5</v>
      </c>
      <c r="E147" s="23">
        <f>TieferScott!E22</f>
        <v>0</v>
      </c>
      <c r="F147" s="23">
        <f>TieferScott!F22</f>
        <v>0</v>
      </c>
      <c r="G147" s="23">
        <f>TieferScott!G22</f>
        <v>0</v>
      </c>
      <c r="H147" s="23">
        <f>TieferScott!H22</f>
        <v>4</v>
      </c>
      <c r="I147" s="23">
        <f>TieferScott!I22</f>
        <v>11</v>
      </c>
      <c r="J147" s="23">
        <f>TieferScott!J22</f>
        <v>1</v>
      </c>
      <c r="K147" s="23">
        <f>TieferScott!K22</f>
        <v>0</v>
      </c>
      <c r="L147" s="23">
        <f>TieferScott!L22</f>
        <v>0</v>
      </c>
      <c r="M147" s="23">
        <f>TieferScott!M22</f>
        <v>0</v>
      </c>
      <c r="N147" s="23">
        <f>TieferScott!N22</f>
        <v>0</v>
      </c>
      <c r="O147" s="24">
        <f>TieferScott!O22</f>
        <v>0.21428571428571427</v>
      </c>
      <c r="P147" s="24">
        <f>TieferScott!P22</f>
        <v>0.18518518518518517</v>
      </c>
      <c r="Q147" s="24">
        <f>TieferScott!Q22</f>
        <v>0.18518518518518517</v>
      </c>
      <c r="R147" s="23">
        <f>TieferScott!R22</f>
        <v>0</v>
      </c>
      <c r="S147" s="22">
        <v>0</v>
      </c>
      <c r="T147" s="23">
        <f>TieferScott!S22</f>
        <v>1</v>
      </c>
      <c r="U147" s="23">
        <f>TieferScott!T22</f>
        <v>0</v>
      </c>
      <c r="V147" s="23">
        <f>TieferScott!U22</f>
        <v>6</v>
      </c>
      <c r="W147" s="24">
        <f>(U147+V147)/(T147+U147+V147)</f>
        <v>0.8571428571428571</v>
      </c>
    </row>
    <row r="148" spans="1:23" ht="17" customHeight="1" x14ac:dyDescent="0.2">
      <c r="A148" s="32" t="s">
        <v>202</v>
      </c>
      <c r="B148" s="23">
        <f>JohnsonSheller!B30</f>
        <v>146</v>
      </c>
      <c r="C148" s="23">
        <f>JohnsonSheller!C30</f>
        <v>29</v>
      </c>
      <c r="D148" s="23">
        <f>JohnsonSheller!D30</f>
        <v>40</v>
      </c>
      <c r="E148" s="23">
        <f>JohnsonSheller!E30</f>
        <v>10</v>
      </c>
      <c r="F148" s="23">
        <f>JohnsonSheller!F30</f>
        <v>0</v>
      </c>
      <c r="G148" s="23">
        <f>JohnsonSheller!G30</f>
        <v>1</v>
      </c>
      <c r="H148" s="23">
        <f>JohnsonSheller!H30</f>
        <v>30</v>
      </c>
      <c r="I148" s="23">
        <f>JohnsonSheller!I30</f>
        <v>39</v>
      </c>
      <c r="J148" s="23">
        <f>JohnsonSheller!J30</f>
        <v>15</v>
      </c>
      <c r="K148" s="23">
        <f>JohnsonSheller!K30</f>
        <v>5</v>
      </c>
      <c r="L148" s="23">
        <f>JohnsonSheller!L30</f>
        <v>1</v>
      </c>
      <c r="M148" s="23">
        <f>JohnsonSheller!M30</f>
        <v>6</v>
      </c>
      <c r="N148" s="23">
        <f>JohnsonSheller!N30</f>
        <v>6</v>
      </c>
      <c r="O148" s="24">
        <f>JohnsonSheller!O30</f>
        <v>0.38372093023255816</v>
      </c>
      <c r="P148" s="24">
        <f>JohnsonSheller!P30</f>
        <v>0.36301369863013699</v>
      </c>
      <c r="Q148" s="24">
        <f>JohnsonSheller!Q30</f>
        <v>0.27397260273972601</v>
      </c>
      <c r="R148" s="23">
        <f>JohnsonSheller!R30</f>
        <v>5</v>
      </c>
      <c r="S148" s="23">
        <f>JohnsonSheller!S30</f>
        <v>3</v>
      </c>
      <c r="T148" s="23">
        <f>JohnsonSheller!T30</f>
        <v>4</v>
      </c>
      <c r="U148" s="23">
        <f>JohnsonSheller!U30</f>
        <v>11</v>
      </c>
      <c r="V148" s="23">
        <f>JohnsonSheller!V30</f>
        <v>29</v>
      </c>
      <c r="W148" s="24">
        <f>(U148+V148)/(T148+U148+V148)</f>
        <v>0.90909090909090906</v>
      </c>
    </row>
    <row r="149" spans="1:23" ht="17" customHeight="1" x14ac:dyDescent="0.2">
      <c r="A149" s="32" t="s">
        <v>414</v>
      </c>
      <c r="B149" s="23">
        <f>'2025'!B21</f>
        <v>20</v>
      </c>
      <c r="C149" s="23">
        <f>'2025'!C21</f>
        <v>8</v>
      </c>
      <c r="D149" s="23">
        <f>'2025'!D21</f>
        <v>5</v>
      </c>
      <c r="E149" s="23">
        <f>'2025'!E21</f>
        <v>0</v>
      </c>
      <c r="F149" s="23">
        <f>'2025'!F21</f>
        <v>0</v>
      </c>
      <c r="G149" s="23">
        <f>'2025'!G21</f>
        <v>0</v>
      </c>
      <c r="H149" s="23">
        <f>'2025'!H21</f>
        <v>4</v>
      </c>
      <c r="I149" s="23">
        <f>'2025'!I21</f>
        <v>10</v>
      </c>
      <c r="J149" s="23">
        <f>'2025'!J21</f>
        <v>8</v>
      </c>
      <c r="K149" s="23">
        <f>'2025'!K21</f>
        <v>2</v>
      </c>
      <c r="L149" s="23">
        <f>'2025'!L21</f>
        <v>1</v>
      </c>
      <c r="M149" s="23">
        <f>'2025'!M21</f>
        <v>0</v>
      </c>
      <c r="N149" s="23">
        <f>'2025'!N21</f>
        <v>1</v>
      </c>
      <c r="O149" s="24">
        <f>'2025'!O21</f>
        <v>0.53333333333333333</v>
      </c>
      <c r="P149" s="24">
        <f>'2025'!P21</f>
        <v>0.25</v>
      </c>
      <c r="Q149" s="24">
        <f>'2025'!Q21</f>
        <v>0.25</v>
      </c>
      <c r="R149" s="23">
        <f>'2025'!R21</f>
        <v>0</v>
      </c>
      <c r="S149" s="23">
        <f>'2025'!S21</f>
        <v>0</v>
      </c>
      <c r="T149" s="23">
        <f>'2025'!T21</f>
        <v>3</v>
      </c>
      <c r="U149" s="23">
        <f>'2025'!U21</f>
        <v>1</v>
      </c>
      <c r="V149" s="23">
        <f>'2025'!V21</f>
        <v>15</v>
      </c>
      <c r="W149" s="24">
        <f>'2025'!W21</f>
        <v>0.84210526315789469</v>
      </c>
    </row>
    <row r="150" spans="1:23" ht="17" customHeight="1" x14ac:dyDescent="0.2">
      <c r="A150" s="32" t="s">
        <v>203</v>
      </c>
      <c r="B150" s="23">
        <f>'Sizemore 2015'!B8</f>
        <v>135</v>
      </c>
      <c r="C150" s="23">
        <f>'Sizemore 2015'!C8</f>
        <v>32</v>
      </c>
      <c r="D150" s="23">
        <f>'Sizemore 2015'!D8</f>
        <v>39</v>
      </c>
      <c r="E150" s="23">
        <f>'Sizemore 2015'!E8</f>
        <v>5</v>
      </c>
      <c r="F150" s="23">
        <f>'Sizemore 2015'!F8</f>
        <v>3</v>
      </c>
      <c r="G150" s="23">
        <f>'Sizemore 2015'!G8</f>
        <v>0</v>
      </c>
      <c r="H150" s="23">
        <f>'Sizemore 2015'!H8</f>
        <v>19</v>
      </c>
      <c r="I150" s="23">
        <f>'Sizemore 2015'!I8</f>
        <v>32</v>
      </c>
      <c r="J150" s="23">
        <f>'Sizemore 2015'!J8</f>
        <v>5</v>
      </c>
      <c r="K150" s="23">
        <f>'Sizemore 2015'!K8</f>
        <v>3</v>
      </c>
      <c r="L150" s="23">
        <f>'Sizemore 2015'!L8</f>
        <v>1</v>
      </c>
      <c r="M150" s="23">
        <f>'Sizemore 2015'!M8</f>
        <v>1</v>
      </c>
      <c r="N150" s="23">
        <f>'Sizemore 2015'!N8</f>
        <v>6</v>
      </c>
      <c r="O150" s="24">
        <f>'Sizemore 2015'!O8</f>
        <v>0.36805555555555558</v>
      </c>
      <c r="P150" s="24">
        <f>'Sizemore 2015'!P8</f>
        <v>0.37037037037037035</v>
      </c>
      <c r="Q150" s="24">
        <f>'Sizemore 2015'!Q8</f>
        <v>0.28888888888888886</v>
      </c>
      <c r="R150" s="23">
        <f>'Sizemore 2015'!R8</f>
        <v>17</v>
      </c>
      <c r="S150" s="23">
        <f>'Sizemore 2015'!S8</f>
        <v>7</v>
      </c>
      <c r="T150" s="23">
        <f>'Sizemore 2015'!T8</f>
        <v>16</v>
      </c>
      <c r="U150" s="23">
        <f>'Sizemore 2015'!U8</f>
        <v>98</v>
      </c>
      <c r="V150" s="23">
        <f>'Sizemore 2015'!V8</f>
        <v>56</v>
      </c>
      <c r="W150" s="24">
        <f>(U150+V150)/(T150+U150+V150)</f>
        <v>0.90588235294117647</v>
      </c>
    </row>
    <row r="151" spans="1:23" ht="17" customHeight="1" x14ac:dyDescent="0.2">
      <c r="A151" s="32" t="s">
        <v>204</v>
      </c>
      <c r="B151" s="23">
        <f>SmithChrabot!B8</f>
        <v>67</v>
      </c>
      <c r="C151" s="23">
        <f>SmithChrabot!C8</f>
        <v>8</v>
      </c>
      <c r="D151" s="23">
        <f>SmithChrabot!D8</f>
        <v>17</v>
      </c>
      <c r="E151" s="23">
        <f>SmithChrabot!E8</f>
        <v>0</v>
      </c>
      <c r="F151" s="23">
        <f>SmithChrabot!F8</f>
        <v>0</v>
      </c>
      <c r="G151" s="23">
        <f>SmithChrabot!G8</f>
        <v>0</v>
      </c>
      <c r="H151" s="23">
        <f>SmithChrabot!H8</f>
        <v>2</v>
      </c>
      <c r="I151" s="23">
        <f>SmithChrabot!I8</f>
        <v>21</v>
      </c>
      <c r="J151" s="23">
        <f>SmithChrabot!J8</f>
        <v>10</v>
      </c>
      <c r="K151" s="23">
        <f>SmithChrabot!K8</f>
        <v>4</v>
      </c>
      <c r="L151" s="23">
        <f>SmithChrabot!L8</f>
        <v>6</v>
      </c>
      <c r="M151" s="23">
        <f>SmithChrabot!M8</f>
        <v>0</v>
      </c>
      <c r="N151" s="23">
        <f>SmithChrabot!N8</f>
        <v>2</v>
      </c>
      <c r="O151" s="24">
        <f>SmithChrabot!O8</f>
        <v>0.40740740740740738</v>
      </c>
      <c r="P151" s="24">
        <f>SmithChrabot!P8</f>
        <v>0.2537313432835821</v>
      </c>
      <c r="Q151" s="24">
        <f>SmithChrabot!Q8</f>
        <v>0.2537313432835821</v>
      </c>
      <c r="R151" s="23">
        <f>SmithChrabot!R8</f>
        <v>14</v>
      </c>
      <c r="S151" s="23">
        <f>SmithChrabot!S8</f>
        <v>5</v>
      </c>
      <c r="T151" s="23">
        <f>SmithChrabot!T8</f>
        <v>4</v>
      </c>
      <c r="U151" s="23">
        <f>SmithChrabot!U8</f>
        <v>1</v>
      </c>
      <c r="V151" s="23">
        <f>SmithChrabot!V8</f>
        <v>40</v>
      </c>
      <c r="W151" s="24">
        <f>(U151+V151)/(T151+U151+V151)</f>
        <v>0.91111111111111109</v>
      </c>
    </row>
    <row r="152" spans="1:23" ht="17" customHeight="1" x14ac:dyDescent="0.2">
      <c r="A152" s="32" t="s">
        <v>264</v>
      </c>
      <c r="B152" s="23">
        <f>Catchers!B40</f>
        <v>40</v>
      </c>
      <c r="C152" s="23">
        <f>Catchers!C40</f>
        <v>3</v>
      </c>
      <c r="D152" s="23">
        <f>Catchers!D40</f>
        <v>5</v>
      </c>
      <c r="E152" s="23">
        <f>Catchers!E40</f>
        <v>1</v>
      </c>
      <c r="F152" s="23">
        <f>Catchers!F40</f>
        <v>0</v>
      </c>
      <c r="G152" s="23">
        <f>Catchers!G40</f>
        <v>0</v>
      </c>
      <c r="H152" s="23">
        <f>Catchers!H40</f>
        <v>5</v>
      </c>
      <c r="I152" s="23">
        <f>Catchers!I40</f>
        <v>16</v>
      </c>
      <c r="J152" s="23">
        <f>Catchers!J40</f>
        <v>8</v>
      </c>
      <c r="K152" s="23">
        <f>Catchers!K40</f>
        <v>1</v>
      </c>
      <c r="L152" s="23">
        <f>Catchers!L40</f>
        <v>0</v>
      </c>
      <c r="M152" s="23">
        <f>Catchers!M40</f>
        <v>1</v>
      </c>
      <c r="N152" s="23">
        <f>Catchers!N40</f>
        <v>2</v>
      </c>
      <c r="O152" s="24">
        <f>Catchers!O40</f>
        <v>0.32653061224489793</v>
      </c>
      <c r="P152" s="24">
        <f>Catchers!P40</f>
        <v>0.15</v>
      </c>
      <c r="Q152" s="24">
        <f>Catchers!Q40</f>
        <v>0.125</v>
      </c>
      <c r="R152" s="23">
        <f>Catchers!R40</f>
        <v>0</v>
      </c>
      <c r="S152" s="23">
        <f>Catchers!S40</f>
        <v>0</v>
      </c>
      <c r="T152" s="23">
        <f>Catchers!T40</f>
        <v>1</v>
      </c>
      <c r="U152" s="23">
        <f>Catchers!U40</f>
        <v>8</v>
      </c>
      <c r="V152" s="23">
        <f>Catchers!V40</f>
        <v>56</v>
      </c>
      <c r="W152" s="24">
        <f>Catchers!W40</f>
        <v>0.98461538461538467</v>
      </c>
    </row>
    <row r="153" spans="1:23" ht="17" customHeight="1" x14ac:dyDescent="0.2">
      <c r="A153" s="32" t="s">
        <v>395</v>
      </c>
      <c r="B153" s="23">
        <f>Catchers!B111</f>
        <v>105</v>
      </c>
      <c r="C153" s="23">
        <f>Catchers!C111</f>
        <v>3</v>
      </c>
      <c r="D153" s="23">
        <f>Catchers!D111</f>
        <v>26</v>
      </c>
      <c r="E153" s="23">
        <f>Catchers!E111</f>
        <v>6</v>
      </c>
      <c r="F153" s="23">
        <f>Catchers!F111</f>
        <v>0</v>
      </c>
      <c r="G153" s="23">
        <f>Catchers!G111</f>
        <v>2</v>
      </c>
      <c r="H153" s="23">
        <f>Catchers!H111</f>
        <v>21</v>
      </c>
      <c r="I153" s="23">
        <f>Catchers!I111</f>
        <v>33</v>
      </c>
      <c r="J153" s="23">
        <f>Catchers!J111</f>
        <v>14</v>
      </c>
      <c r="K153" s="23">
        <f>Catchers!K111</f>
        <v>5</v>
      </c>
      <c r="L153" s="23">
        <f>Catchers!L111</f>
        <v>0</v>
      </c>
      <c r="M153" s="23">
        <f>Catchers!M111</f>
        <v>0</v>
      </c>
      <c r="N153" s="23">
        <f>Catchers!N111</f>
        <v>0</v>
      </c>
      <c r="O153" s="23">
        <f>Catchers!O111</f>
        <v>0.36290322580645162</v>
      </c>
      <c r="P153" s="23">
        <f>Catchers!P111</f>
        <v>0.3619047619047619</v>
      </c>
      <c r="Q153" s="23">
        <f>Catchers!Q111</f>
        <v>0.24761904761904763</v>
      </c>
      <c r="R153" s="23">
        <f>Catchers!R111</f>
        <v>1</v>
      </c>
      <c r="S153" s="23">
        <f>Catchers!S111</f>
        <v>1</v>
      </c>
      <c r="T153" s="23">
        <f>Catchers!T111</f>
        <v>7</v>
      </c>
      <c r="U153" s="23">
        <f>Catchers!U111</f>
        <v>26</v>
      </c>
      <c r="V153" s="23">
        <f>Catchers!V111</f>
        <v>213</v>
      </c>
      <c r="W153" s="23">
        <f>Catchers!W111</f>
        <v>0.97154471544715448</v>
      </c>
    </row>
    <row r="154" spans="1:23" ht="17" customHeight="1" x14ac:dyDescent="0.2">
      <c r="A154" s="32" t="s">
        <v>326</v>
      </c>
      <c r="B154" s="23">
        <f>Catchers!B80</f>
        <v>8</v>
      </c>
      <c r="C154" s="23">
        <f>Catchers!C80</f>
        <v>1</v>
      </c>
      <c r="D154" s="23">
        <f>Catchers!D80</f>
        <v>0</v>
      </c>
      <c r="E154" s="23">
        <f>Catchers!E80</f>
        <v>0</v>
      </c>
      <c r="F154" s="23">
        <f>Catchers!F80</f>
        <v>0</v>
      </c>
      <c r="G154" s="23">
        <f>Catchers!G80</f>
        <v>0</v>
      </c>
      <c r="H154" s="23">
        <f>Catchers!H80</f>
        <v>0</v>
      </c>
      <c r="I154" s="23">
        <f>Catchers!I80</f>
        <v>1</v>
      </c>
      <c r="J154" s="23">
        <f>Catchers!J80</f>
        <v>1</v>
      </c>
      <c r="K154" s="23">
        <f>Catchers!K80</f>
        <v>0</v>
      </c>
      <c r="L154" s="23">
        <f>Catchers!L80</f>
        <v>0</v>
      </c>
      <c r="M154" s="23">
        <f>Catchers!M80</f>
        <v>0</v>
      </c>
      <c r="N154" s="23">
        <f>Catchers!N80</f>
        <v>0</v>
      </c>
      <c r="O154" s="24">
        <f>Catchers!O80</f>
        <v>0.1111111111111111</v>
      </c>
      <c r="P154" s="24">
        <f>Catchers!P80</f>
        <v>0</v>
      </c>
      <c r="Q154" s="24">
        <f>Catchers!Q80</f>
        <v>0</v>
      </c>
      <c r="R154" s="23">
        <f>Catchers!R80</f>
        <v>0</v>
      </c>
      <c r="S154" s="23">
        <f>Catchers!S80</f>
        <v>0</v>
      </c>
      <c r="T154" s="23">
        <f>Catchers!T80</f>
        <v>0</v>
      </c>
      <c r="U154" s="23">
        <f>Catchers!U80</f>
        <v>3</v>
      </c>
      <c r="V154" s="23">
        <f>Catchers!V80</f>
        <v>14</v>
      </c>
      <c r="W154" s="24">
        <f>Catchers!W80</f>
        <v>1</v>
      </c>
    </row>
    <row r="155" spans="1:23" ht="17" customHeight="1" x14ac:dyDescent="0.2">
      <c r="A155" s="32" t="s">
        <v>205</v>
      </c>
      <c r="B155" s="23">
        <f>'Sizemore 2015'!B102</f>
        <v>6</v>
      </c>
      <c r="C155" s="23">
        <f>'Sizemore 2015'!C102</f>
        <v>1</v>
      </c>
      <c r="D155" s="23">
        <f>'Sizemore 2015'!D102</f>
        <v>1</v>
      </c>
      <c r="E155" s="23">
        <f>'Sizemore 2015'!E102</f>
        <v>0</v>
      </c>
      <c r="F155" s="23">
        <f>'Sizemore 2015'!F102</f>
        <v>0</v>
      </c>
      <c r="G155" s="23">
        <f>'Sizemore 2015'!G102</f>
        <v>0</v>
      </c>
      <c r="H155" s="23">
        <f>'Sizemore 2015'!H102</f>
        <v>1</v>
      </c>
      <c r="I155" s="23">
        <f>'Sizemore 2015'!I102</f>
        <v>3</v>
      </c>
      <c r="J155" s="23">
        <f>'Sizemore 2015'!J102</f>
        <v>2</v>
      </c>
      <c r="K155" s="23">
        <f>'Sizemore 2015'!K102</f>
        <v>0</v>
      </c>
      <c r="L155" s="23">
        <f>'Sizemore 2015'!L102</f>
        <v>0</v>
      </c>
      <c r="M155" s="23">
        <f>'Sizemore 2015'!M102</f>
        <v>0</v>
      </c>
      <c r="N155" s="23">
        <f>'Sizemore 2015'!N102</f>
        <v>0</v>
      </c>
      <c r="O155" s="24">
        <f>'Sizemore 2015'!O102</f>
        <v>0.375</v>
      </c>
      <c r="P155" s="24">
        <f>'Sizemore 2015'!P102</f>
        <v>0.16666666666666666</v>
      </c>
      <c r="Q155" s="24">
        <f>'Sizemore 2015'!Q102</f>
        <v>0.16666666666666666</v>
      </c>
      <c r="R155" s="23">
        <f>'Sizemore 2015'!R102</f>
        <v>0</v>
      </c>
      <c r="S155" s="23">
        <f>'Sizemore 2015'!S102</f>
        <v>0</v>
      </c>
      <c r="T155" s="23">
        <f>'Sizemore 2015'!T102</f>
        <v>1</v>
      </c>
      <c r="U155" s="23">
        <f>'Sizemore 2015'!U102</f>
        <v>5</v>
      </c>
      <c r="V155" s="23">
        <f>'Sizemore 2015'!V102</f>
        <v>2</v>
      </c>
      <c r="W155" s="24">
        <f>'Sizemore 2015'!W102</f>
        <v>0.875</v>
      </c>
    </row>
    <row r="156" spans="1:23" ht="17" customHeight="1" x14ac:dyDescent="0.2">
      <c r="A156" s="32" t="s">
        <v>206</v>
      </c>
      <c r="B156" s="23">
        <f>Hatcher2010!B227</f>
        <v>141</v>
      </c>
      <c r="C156" s="23">
        <f>Hatcher2010!C227</f>
        <v>45</v>
      </c>
      <c r="D156" s="23">
        <f>Hatcher2010!D227</f>
        <v>44</v>
      </c>
      <c r="E156" s="23">
        <f>Hatcher2010!E227</f>
        <v>9</v>
      </c>
      <c r="F156" s="23">
        <f>Hatcher2010!F227</f>
        <v>5</v>
      </c>
      <c r="G156" s="23">
        <f>Hatcher2010!G227</f>
        <v>3</v>
      </c>
      <c r="H156" s="23">
        <f>Hatcher2010!H227</f>
        <v>27</v>
      </c>
      <c r="I156" s="23">
        <f>Hatcher2010!I227</f>
        <v>46</v>
      </c>
      <c r="J156" s="23">
        <f>Hatcher2010!J227</f>
        <v>52</v>
      </c>
      <c r="K156" s="22">
        <v>1</v>
      </c>
      <c r="L156" s="23">
        <f>Hatcher2010!L227</f>
        <v>0</v>
      </c>
      <c r="M156" s="23">
        <f>Hatcher2010!M227</f>
        <v>1</v>
      </c>
      <c r="N156" s="23">
        <f>Hatcher2010!N227</f>
        <v>5</v>
      </c>
      <c r="O156" s="24">
        <f>Hatcher2010!O227</f>
        <v>0.54187192118226601</v>
      </c>
      <c r="P156" s="24">
        <f>Hatcher2010!P227</f>
        <v>0.51063829787234039</v>
      </c>
      <c r="Q156" s="24">
        <f>Hatcher2010!Q227</f>
        <v>0.31205673758865249</v>
      </c>
      <c r="R156" s="23">
        <f>Hatcher2010!R227</f>
        <v>1</v>
      </c>
      <c r="S156" s="23">
        <f>Hatcher2010!S227</f>
        <v>0</v>
      </c>
      <c r="T156" s="23">
        <f>Hatcher2010!T227</f>
        <v>4</v>
      </c>
      <c r="U156" s="23">
        <f>Hatcher2010!U227</f>
        <v>26</v>
      </c>
      <c r="V156" s="23">
        <f>Hatcher2010!V227</f>
        <v>156</v>
      </c>
      <c r="W156" s="24">
        <f>Hatcher2010!W227</f>
        <v>0.978494623655914</v>
      </c>
    </row>
    <row r="157" spans="1:23" ht="17" customHeight="1" x14ac:dyDescent="0.25">
      <c r="A157" s="32" t="s">
        <v>207</v>
      </c>
      <c r="B157" s="23">
        <f>TieferScott!B10</f>
        <v>196</v>
      </c>
      <c r="C157" s="23">
        <f>TieferScott!C10</f>
        <v>32</v>
      </c>
      <c r="D157" s="23">
        <f>TieferScott!D10</f>
        <v>34</v>
      </c>
      <c r="E157" s="23">
        <f>TieferScott!E10</f>
        <v>15</v>
      </c>
      <c r="F157" s="23">
        <f>TieferScott!F10</f>
        <v>0</v>
      </c>
      <c r="G157" s="23">
        <f>TieferScott!G10</f>
        <v>0</v>
      </c>
      <c r="H157" s="23">
        <f>TieferScott!H10</f>
        <v>30</v>
      </c>
      <c r="I157" s="23">
        <f>TieferScott!I10</f>
        <v>81</v>
      </c>
      <c r="J157" s="23">
        <f>TieferScott!J10</f>
        <v>40</v>
      </c>
      <c r="K157" s="23">
        <f>TieferScott!K10</f>
        <v>15</v>
      </c>
      <c r="L157" s="23">
        <f>TieferScott!L10</f>
        <v>1</v>
      </c>
      <c r="M157" s="23">
        <f>TieferScott!M10</f>
        <v>1</v>
      </c>
      <c r="N157" s="23">
        <f>TieferScott!N10</f>
        <v>6</v>
      </c>
      <c r="O157" s="24">
        <f>TieferScott!O10</f>
        <v>0.37848605577689243</v>
      </c>
      <c r="P157" s="24">
        <f>TieferScott!P10</f>
        <v>0.25</v>
      </c>
      <c r="Q157" s="24">
        <f>TieferScott!Q10</f>
        <v>0.17346938775510204</v>
      </c>
      <c r="R157" s="23">
        <f>TieferScott!R10</f>
        <v>2</v>
      </c>
      <c r="S157" s="22">
        <v>5</v>
      </c>
      <c r="T157" s="23">
        <f>TieferScott!S10</f>
        <v>5</v>
      </c>
      <c r="U157" s="23">
        <f>TieferScott!T10</f>
        <v>29</v>
      </c>
      <c r="V157" s="85">
        <f>TieferScott!U10</f>
        <v>500</v>
      </c>
      <c r="W157" s="24">
        <f>(U157+V157)/(T157+U157+V157)</f>
        <v>0.99063670411985016</v>
      </c>
    </row>
    <row r="158" spans="1:23" ht="17" customHeight="1" x14ac:dyDescent="0.2">
      <c r="A158" s="32" t="s">
        <v>415</v>
      </c>
      <c r="B158" s="23">
        <f>'2025'!B28</f>
        <v>59</v>
      </c>
      <c r="C158" s="23">
        <f>'2025'!C28</f>
        <v>15</v>
      </c>
      <c r="D158" s="23">
        <f>'2025'!D28</f>
        <v>20</v>
      </c>
      <c r="E158" s="23">
        <f>'2025'!E28</f>
        <v>4</v>
      </c>
      <c r="F158" s="23">
        <f>'2025'!F28</f>
        <v>1</v>
      </c>
      <c r="G158" s="23">
        <f>'2025'!G28</f>
        <v>0</v>
      </c>
      <c r="H158" s="23">
        <f>'2025'!H28</f>
        <v>4</v>
      </c>
      <c r="I158" s="23">
        <f>'2025'!I28</f>
        <v>8</v>
      </c>
      <c r="J158" s="23">
        <f>'2025'!J28</f>
        <v>6</v>
      </c>
      <c r="K158" s="23">
        <f>'2025'!K28</f>
        <v>4</v>
      </c>
      <c r="L158" s="23">
        <f>'2025'!L28</f>
        <v>0</v>
      </c>
      <c r="M158" s="23">
        <f>'2025'!M28</f>
        <v>1</v>
      </c>
      <c r="N158" s="23">
        <f>'2025'!N28</f>
        <v>2</v>
      </c>
      <c r="O158" s="24">
        <f>'2025'!O28</f>
        <v>0.45714285714285713</v>
      </c>
      <c r="P158" s="24">
        <f>'2025'!P28</f>
        <v>0.44067796610169491</v>
      </c>
      <c r="Q158" s="24">
        <f>'2025'!Q28</f>
        <v>0.33898305084745761</v>
      </c>
      <c r="R158" s="23">
        <f>'2025'!R28</f>
        <v>10</v>
      </c>
      <c r="S158" s="23">
        <f>'2025'!S28</f>
        <v>2</v>
      </c>
      <c r="T158" s="23">
        <f>'2025'!T28</f>
        <v>0</v>
      </c>
      <c r="U158" s="23">
        <f>'2025'!U28</f>
        <v>0</v>
      </c>
      <c r="V158" s="23">
        <f>'2025'!V28</f>
        <v>16</v>
      </c>
      <c r="W158" s="24">
        <f>'2025'!W28</f>
        <v>1</v>
      </c>
    </row>
    <row r="159" spans="1:23" ht="20" customHeight="1" x14ac:dyDescent="0.2">
      <c r="A159" s="32" t="s">
        <v>306</v>
      </c>
      <c r="B159" s="23">
        <f>'2018-2020'!B244</f>
        <v>62</v>
      </c>
      <c r="C159" s="23">
        <f>'2018-2020'!C244</f>
        <v>11</v>
      </c>
      <c r="D159" s="23">
        <f>'2018-2020'!D244</f>
        <v>11</v>
      </c>
      <c r="E159" s="23">
        <f>'2018-2020'!E244</f>
        <v>0</v>
      </c>
      <c r="F159" s="23">
        <f>'2018-2020'!F244</f>
        <v>0</v>
      </c>
      <c r="G159" s="23">
        <f>'2018-2020'!G244</f>
        <v>0</v>
      </c>
      <c r="H159" s="23">
        <f>'2018-2020'!H244</f>
        <v>8</v>
      </c>
      <c r="I159" s="23">
        <f>'2018-2020'!I244</f>
        <v>16</v>
      </c>
      <c r="J159" s="23">
        <f>'2018-2020'!J244</f>
        <v>17</v>
      </c>
      <c r="K159" s="23">
        <f>'2018-2020'!K244</f>
        <v>1</v>
      </c>
      <c r="L159" s="23">
        <f>'2018-2020'!L244</f>
        <v>2</v>
      </c>
      <c r="M159" s="23">
        <f>'2018-2020'!M244</f>
        <v>3</v>
      </c>
      <c r="N159" s="23">
        <f>'2018-2020'!N244</f>
        <v>1</v>
      </c>
      <c r="O159" s="24">
        <f>'2018-2020'!O244</f>
        <v>0.36144578313253012</v>
      </c>
      <c r="P159" s="24">
        <f>'2018-2020'!P244</f>
        <v>0.17741935483870969</v>
      </c>
      <c r="Q159" s="24">
        <f>'2018-2020'!Q244</f>
        <v>0.17741935483870969</v>
      </c>
      <c r="R159" s="23">
        <f>'2018-2020'!R244</f>
        <v>9</v>
      </c>
      <c r="S159" s="23">
        <f>'2018-2020'!S244</f>
        <v>2</v>
      </c>
      <c r="T159" s="23">
        <f>'2018-2020'!T244</f>
        <v>6</v>
      </c>
      <c r="U159" s="23">
        <f>'2018-2020'!U244</f>
        <v>47</v>
      </c>
      <c r="V159" s="23">
        <f>'2018-2020'!V244</f>
        <v>35</v>
      </c>
      <c r="W159" s="24">
        <f>'2018-2020'!W244</f>
        <v>0.93181818181818177</v>
      </c>
    </row>
    <row r="160" spans="1:23" ht="17" customHeight="1" x14ac:dyDescent="0.2">
      <c r="A160" s="32" t="s">
        <v>255</v>
      </c>
      <c r="B160" s="23">
        <f>'Miller-2017'!B46</f>
        <v>11</v>
      </c>
      <c r="C160" s="23">
        <f>'Miller-2017'!C46</f>
        <v>7</v>
      </c>
      <c r="D160" s="23">
        <f>'Miller-2017'!D46</f>
        <v>1</v>
      </c>
      <c r="E160" s="23">
        <f>'Miller-2017'!E46</f>
        <v>0</v>
      </c>
      <c r="F160" s="23">
        <f>'Miller-2017'!F46</f>
        <v>0</v>
      </c>
      <c r="G160" s="23">
        <f>'Miller-2017'!G46</f>
        <v>0</v>
      </c>
      <c r="H160" s="23">
        <f>'Miller-2017'!H46</f>
        <v>0</v>
      </c>
      <c r="I160" s="23">
        <f>'Miller-2017'!I46</f>
        <v>6</v>
      </c>
      <c r="J160" s="23">
        <f>'Miller-2017'!J46</f>
        <v>1</v>
      </c>
      <c r="K160" s="23">
        <f>'Miller-2017'!K46</f>
        <v>0</v>
      </c>
      <c r="L160" s="23">
        <f>'Miller-2017'!L46</f>
        <v>0</v>
      </c>
      <c r="M160" s="23">
        <f>'Miller-2017'!M46</f>
        <v>0</v>
      </c>
      <c r="N160" s="23">
        <f>'Miller-2017'!N46</f>
        <v>1</v>
      </c>
      <c r="O160" s="24">
        <f>'Miller-2017'!O46</f>
        <v>0.25</v>
      </c>
      <c r="P160" s="24">
        <f>'Miller-2017'!P46</f>
        <v>9.0909090909090912E-2</v>
      </c>
      <c r="Q160" s="24">
        <f>'Miller-2017'!Q46</f>
        <v>9.0909090909090912E-2</v>
      </c>
      <c r="R160" s="23">
        <f>'Miller-2017'!R46</f>
        <v>5</v>
      </c>
      <c r="S160" s="23">
        <f>'Miller-2017'!S46</f>
        <v>3</v>
      </c>
      <c r="T160" s="23">
        <f>'Miller-2017'!T46</f>
        <v>0</v>
      </c>
      <c r="U160" s="23">
        <f>'Miller-2017'!U46</f>
        <v>1</v>
      </c>
      <c r="V160" s="23">
        <f>'Miller-2017'!V46</f>
        <v>3</v>
      </c>
      <c r="W160" s="24">
        <f>'Miller-2017'!W46</f>
        <v>1</v>
      </c>
    </row>
    <row r="161" spans="1:23" ht="17" customHeight="1" x14ac:dyDescent="0.2">
      <c r="A161" s="32" t="s">
        <v>408</v>
      </c>
      <c r="B161" s="23">
        <f>'2021'!B487</f>
        <v>2</v>
      </c>
      <c r="C161" s="23">
        <f>'2021'!C487</f>
        <v>2</v>
      </c>
      <c r="D161" s="23">
        <f>'2021'!D487</f>
        <v>1</v>
      </c>
      <c r="E161" s="23">
        <f>'2021'!E487</f>
        <v>1</v>
      </c>
      <c r="F161" s="23">
        <f>'2021'!F487</f>
        <v>0</v>
      </c>
      <c r="G161" s="23">
        <f>'2021'!G487</f>
        <v>0</v>
      </c>
      <c r="H161" s="23">
        <f>'2021'!H487</f>
        <v>1</v>
      </c>
      <c r="I161" s="23">
        <f>'2021'!I487</f>
        <v>0</v>
      </c>
      <c r="J161" s="23">
        <f>'2021'!J487</f>
        <v>0</v>
      </c>
      <c r="K161" s="23">
        <f>'2021'!K487</f>
        <v>1</v>
      </c>
      <c r="L161" s="23">
        <f>'2021'!L487</f>
        <v>0</v>
      </c>
      <c r="M161" s="23">
        <f>'2021'!M487</f>
        <v>0</v>
      </c>
      <c r="N161" s="23">
        <f>'2021'!N487</f>
        <v>1</v>
      </c>
      <c r="O161" s="24">
        <f>'2021'!O487</f>
        <v>1</v>
      </c>
      <c r="P161" s="24">
        <f>'2021'!P487</f>
        <v>1</v>
      </c>
      <c r="Q161" s="24">
        <f>'2021'!Q487</f>
        <v>0.5</v>
      </c>
      <c r="R161" s="23">
        <f>'2021'!R487</f>
        <v>0</v>
      </c>
      <c r="S161" s="23">
        <f>'2021'!S487</f>
        <v>1</v>
      </c>
      <c r="T161" s="23">
        <f>'2021'!T487</f>
        <v>0</v>
      </c>
      <c r="U161" s="23">
        <f>'2021'!U487</f>
        <v>0</v>
      </c>
      <c r="V161" s="23">
        <f>'2021'!V487</f>
        <v>0</v>
      </c>
      <c r="W161" s="23" t="e">
        <f>'2021'!W487</f>
        <v>#DIV/0!</v>
      </c>
    </row>
    <row r="162" spans="1:23" ht="17" customHeight="1" x14ac:dyDescent="0.2">
      <c r="A162" s="32" t="s">
        <v>99</v>
      </c>
      <c r="B162" s="23">
        <f>'Sizemore 2015'!B205</f>
        <v>1</v>
      </c>
      <c r="C162" s="23">
        <f>'Sizemore 2015'!C205</f>
        <v>1</v>
      </c>
      <c r="D162" s="23">
        <f>'Sizemore 2015'!D205</f>
        <v>0</v>
      </c>
      <c r="E162" s="23">
        <f>'Sizemore 2015'!E205</f>
        <v>0</v>
      </c>
      <c r="F162" s="23">
        <f>'Sizemore 2015'!F205</f>
        <v>0</v>
      </c>
      <c r="G162" s="23">
        <f>'Sizemore 2015'!G205</f>
        <v>0</v>
      </c>
      <c r="H162" s="23">
        <f>'Sizemore 2015'!H205</f>
        <v>0</v>
      </c>
      <c r="I162" s="23">
        <f>'Sizemore 2015'!I205</f>
        <v>0</v>
      </c>
      <c r="J162" s="23">
        <f>'Sizemore 2015'!J205</f>
        <v>0</v>
      </c>
      <c r="K162" s="23">
        <f>'Sizemore 2015'!K205</f>
        <v>0</v>
      </c>
      <c r="L162" s="23">
        <f>'Sizemore 2015'!L205</f>
        <v>0</v>
      </c>
      <c r="M162" s="23">
        <f>'Sizemore 2015'!M205</f>
        <v>0</v>
      </c>
      <c r="N162" s="23">
        <f>'Sizemore 2015'!N205</f>
        <v>0</v>
      </c>
      <c r="O162" s="24">
        <f>'Sizemore 2015'!O205</f>
        <v>0</v>
      </c>
      <c r="P162" s="24">
        <f>'Sizemore 2015'!P205</f>
        <v>0</v>
      </c>
      <c r="Q162" s="24">
        <f>'Sizemore 2015'!Q205</f>
        <v>0</v>
      </c>
      <c r="R162" s="23">
        <f>'Sizemore 2015'!R205</f>
        <v>0</v>
      </c>
      <c r="S162" s="23">
        <f>'Sizemore 2015'!S205</f>
        <v>0</v>
      </c>
      <c r="T162" s="23">
        <f>'Sizemore 2015'!T205</f>
        <v>3</v>
      </c>
      <c r="U162" s="23">
        <f>'Sizemore 2015'!U205</f>
        <v>6</v>
      </c>
      <c r="V162" s="23">
        <f>'Sizemore 2015'!V205</f>
        <v>0</v>
      </c>
      <c r="W162" s="24">
        <f>'Sizemore 2015'!W205</f>
        <v>0.66666666666666663</v>
      </c>
    </row>
    <row r="163" spans="1:23" ht="17" customHeight="1" x14ac:dyDescent="0.2">
      <c r="A163" s="32" t="s">
        <v>208</v>
      </c>
      <c r="B163" s="23">
        <f>DeegenWarford!B39</f>
        <v>8</v>
      </c>
      <c r="C163" s="23">
        <f>DeegenWarford!C39</f>
        <v>0</v>
      </c>
      <c r="D163" s="23">
        <f>DeegenWarford!D39</f>
        <v>2</v>
      </c>
      <c r="E163" s="23">
        <f>DeegenWarford!E39</f>
        <v>0</v>
      </c>
      <c r="F163" s="23">
        <f>DeegenWarford!F39</f>
        <v>0</v>
      </c>
      <c r="G163" s="23">
        <f>DeegenWarford!G39</f>
        <v>0</v>
      </c>
      <c r="H163" s="23">
        <f>DeegenWarford!M39</f>
        <v>0</v>
      </c>
      <c r="I163" s="23">
        <f>DeegenWarford!J39</f>
        <v>5</v>
      </c>
      <c r="J163" s="22">
        <v>1</v>
      </c>
      <c r="K163" s="23">
        <f>DeegenWarford!I39</f>
        <v>0</v>
      </c>
      <c r="L163" s="23">
        <f>DeegenWarford!L39</f>
        <v>0</v>
      </c>
      <c r="M163" s="23">
        <f>DeegenWarford!M39</f>
        <v>0</v>
      </c>
      <c r="N163" s="23">
        <f>DeegenWarford!N39</f>
        <v>1</v>
      </c>
      <c r="O163" s="24">
        <f>DeegenWarford!O39</f>
        <v>0.53846153846153844</v>
      </c>
      <c r="P163" s="24">
        <f>DeegenWarford!P39</f>
        <v>0.25</v>
      </c>
      <c r="Q163" s="24">
        <f>DeegenWarford!Q39</f>
        <v>0.25</v>
      </c>
      <c r="R163" s="23">
        <f>DeegenWarford!R39</f>
        <v>0</v>
      </c>
      <c r="S163" s="23">
        <f>DeegenWarford!S39</f>
        <v>0</v>
      </c>
      <c r="T163" s="23">
        <f>DeegenWarford!S39</f>
        <v>0</v>
      </c>
      <c r="U163" s="22">
        <v>1</v>
      </c>
      <c r="V163" s="23">
        <f>DeegenWarford!U39</f>
        <v>11</v>
      </c>
      <c r="W163" s="24">
        <f>(U163+V163)/(T163+U163+V163)</f>
        <v>1</v>
      </c>
    </row>
    <row r="164" spans="1:23" ht="17" customHeight="1" x14ac:dyDescent="0.2">
      <c r="A164" s="32" t="s">
        <v>209</v>
      </c>
      <c r="B164" s="22">
        <f>Hatcher2010!B242</f>
        <v>10</v>
      </c>
      <c r="C164" s="22">
        <f>Hatcher2010!C242</f>
        <v>4</v>
      </c>
      <c r="D164" s="22">
        <f>Hatcher2010!D242</f>
        <v>1</v>
      </c>
      <c r="E164" s="22">
        <f>Hatcher2010!E242</f>
        <v>0</v>
      </c>
      <c r="F164" s="23">
        <f>Hatcher2010!F242</f>
        <v>0</v>
      </c>
      <c r="G164" s="22">
        <f>Hatcher2010!G242</f>
        <v>0</v>
      </c>
      <c r="H164" s="22">
        <f>Hatcher2010!H242</f>
        <v>0</v>
      </c>
      <c r="I164" s="22">
        <f>Hatcher2010!I242</f>
        <v>2</v>
      </c>
      <c r="J164" s="22">
        <f>Hatcher2010!J242</f>
        <v>1</v>
      </c>
      <c r="K164" s="22">
        <f>Hatcher2010!K242</f>
        <v>0</v>
      </c>
      <c r="L164" s="22">
        <f>Hatcher2010!L242</f>
        <v>0</v>
      </c>
      <c r="M164" s="22">
        <f>Hatcher2010!M242</f>
        <v>0</v>
      </c>
      <c r="N164" s="22">
        <f>Hatcher2010!N242</f>
        <v>0</v>
      </c>
      <c r="O164" s="24">
        <f>Hatcher2010!O242</f>
        <v>0.18181818181818182</v>
      </c>
      <c r="P164" s="24">
        <f>Hatcher2010!P242</f>
        <v>0.1</v>
      </c>
      <c r="Q164" s="24">
        <f>Hatcher2010!Q242</f>
        <v>0.1</v>
      </c>
      <c r="R164" s="22">
        <f>Hatcher2010!R242</f>
        <v>3</v>
      </c>
      <c r="S164" s="23">
        <f>Hatcher2010!S242</f>
        <v>1</v>
      </c>
      <c r="T164" s="22">
        <f>Hatcher2010!T242</f>
        <v>2</v>
      </c>
      <c r="U164" s="23">
        <f>Hatcher2010!U242</f>
        <v>6</v>
      </c>
      <c r="V164" s="23">
        <f>Hatcher2010!V242</f>
        <v>11</v>
      </c>
      <c r="W164" s="24">
        <f>Hatcher2010!W242</f>
        <v>0.89473684210526316</v>
      </c>
    </row>
    <row r="165" spans="1:23" ht="17" customHeight="1" x14ac:dyDescent="0.2">
      <c r="A165" s="32" t="s">
        <v>360</v>
      </c>
      <c r="B165" s="23">
        <f>'2018-2020'!B69</f>
        <v>3</v>
      </c>
      <c r="C165" s="23">
        <f>'2018-2020'!C69</f>
        <v>2</v>
      </c>
      <c r="D165" s="23">
        <f>'2018-2020'!D69</f>
        <v>0</v>
      </c>
      <c r="E165" s="23">
        <f>'2018-2020'!E69</f>
        <v>0</v>
      </c>
      <c r="F165" s="23">
        <f>'2018-2020'!F69</f>
        <v>0</v>
      </c>
      <c r="G165" s="23">
        <f>'2018-2020'!G69</f>
        <v>0</v>
      </c>
      <c r="H165" s="23">
        <f>'2018-2020'!H69</f>
        <v>1</v>
      </c>
      <c r="I165" s="23">
        <f>'2018-2020'!I69</f>
        <v>3</v>
      </c>
      <c r="J165" s="23">
        <f>'2018-2020'!J69</f>
        <v>4</v>
      </c>
      <c r="K165" s="23">
        <f>'2018-2020'!K69</f>
        <v>0</v>
      </c>
      <c r="L165" s="23">
        <f>'2018-2020'!L69</f>
        <v>0</v>
      </c>
      <c r="M165" s="23">
        <f>'2018-2020'!M69</f>
        <v>0</v>
      </c>
      <c r="N165" s="23">
        <f>'2018-2020'!N69</f>
        <v>0</v>
      </c>
      <c r="O165" s="24">
        <f>'2018-2020'!O69</f>
        <v>0.5714285714285714</v>
      </c>
      <c r="P165" s="24">
        <f>'2018-2020'!P69</f>
        <v>0</v>
      </c>
      <c r="Q165" s="24">
        <f>'2018-2020'!Q69</f>
        <v>0</v>
      </c>
      <c r="R165" s="23">
        <f>'2018-2020'!R69</f>
        <v>0</v>
      </c>
      <c r="S165" s="23">
        <f>'2018-2020'!S69</f>
        <v>0</v>
      </c>
      <c r="T165" s="23">
        <f>'2018-2020'!T69</f>
        <v>0</v>
      </c>
      <c r="U165" s="23">
        <f>'2018-2020'!U69</f>
        <v>0</v>
      </c>
      <c r="V165" s="23">
        <f>'2018-2020'!V69</f>
        <v>1</v>
      </c>
      <c r="W165" s="24">
        <f>'2018-2020'!W69</f>
        <v>1</v>
      </c>
    </row>
    <row r="166" spans="1:23" ht="17" customHeight="1" x14ac:dyDescent="0.2">
      <c r="A166" s="32" t="s">
        <v>50</v>
      </c>
      <c r="B166" s="23">
        <f>Fiedler2014!B96</f>
        <v>22</v>
      </c>
      <c r="C166" s="23">
        <f>Fiedler2014!C96</f>
        <v>6</v>
      </c>
      <c r="D166" s="23">
        <f>Fiedler2014!D96</f>
        <v>4</v>
      </c>
      <c r="E166" s="23">
        <f>Fiedler2014!E96</f>
        <v>1</v>
      </c>
      <c r="F166" s="23">
        <f>Fiedler2014!F96</f>
        <v>0</v>
      </c>
      <c r="G166" s="23">
        <f>Fiedler2014!G96</f>
        <v>0</v>
      </c>
      <c r="H166" s="23">
        <f>Fiedler2014!H96</f>
        <v>2</v>
      </c>
      <c r="I166" s="23">
        <f>Fiedler2014!I96</f>
        <v>5</v>
      </c>
      <c r="J166" s="23">
        <f>Fiedler2014!J96</f>
        <v>2</v>
      </c>
      <c r="K166" s="23">
        <f>Fiedler2014!K96</f>
        <v>1</v>
      </c>
      <c r="L166" s="23">
        <f>Fiedler2014!L96</f>
        <v>0</v>
      </c>
      <c r="M166" s="23">
        <f>Fiedler2014!M96</f>
        <v>0</v>
      </c>
      <c r="N166" s="23">
        <f>Fiedler2014!N96</f>
        <v>1</v>
      </c>
      <c r="O166" s="24">
        <f>Fiedler2014!O96</f>
        <v>0.32</v>
      </c>
      <c r="P166" s="24">
        <f>Fiedler2014!P96</f>
        <v>0.22727272727272727</v>
      </c>
      <c r="Q166" s="24">
        <f>Fiedler2014!Q96</f>
        <v>0.18181818181818182</v>
      </c>
      <c r="R166" s="23">
        <f>Fiedler2014!R96</f>
        <v>13</v>
      </c>
      <c r="S166" s="23">
        <f>Fiedler2014!S96</f>
        <v>5</v>
      </c>
      <c r="T166" s="23">
        <f>Fiedler2014!T96</f>
        <v>3</v>
      </c>
      <c r="U166" s="23">
        <f>Fiedler2014!U96</f>
        <v>1</v>
      </c>
      <c r="V166" s="23">
        <f>Fiedler2014!V96</f>
        <v>18</v>
      </c>
      <c r="W166" s="24">
        <f>Fiedler2014!W96</f>
        <v>0.86363636363636365</v>
      </c>
    </row>
    <row r="167" spans="1:23" ht="17" customHeight="1" x14ac:dyDescent="0.2">
      <c r="A167" s="32" t="s">
        <v>324</v>
      </c>
      <c r="B167" s="23">
        <f>'2018-2020'!B352</f>
        <v>22</v>
      </c>
      <c r="C167" s="23">
        <f>'2018-2020'!C352</f>
        <v>2</v>
      </c>
      <c r="D167" s="23">
        <f>'2018-2020'!D352</f>
        <v>2</v>
      </c>
      <c r="E167" s="23">
        <f>'2018-2020'!E352</f>
        <v>0</v>
      </c>
      <c r="F167" s="23">
        <f>'2018-2020'!F352</f>
        <v>0</v>
      </c>
      <c r="G167" s="23">
        <f>'2018-2020'!G352</f>
        <v>0</v>
      </c>
      <c r="H167" s="23">
        <f>'2018-2020'!H352</f>
        <v>2</v>
      </c>
      <c r="I167" s="23">
        <f>'2018-2020'!I352</f>
        <v>9</v>
      </c>
      <c r="J167" s="23">
        <f>'2018-2020'!J352</f>
        <v>2</v>
      </c>
      <c r="K167" s="23">
        <f>'2018-2020'!K352</f>
        <v>1</v>
      </c>
      <c r="L167" s="23">
        <f>'2018-2020'!L352</f>
        <v>1</v>
      </c>
      <c r="M167" s="23">
        <f>'2018-2020'!M352</f>
        <v>0</v>
      </c>
      <c r="N167" s="23">
        <f>'2018-2020'!N352</f>
        <v>0</v>
      </c>
      <c r="O167" s="24">
        <f>'2018-2020'!O352</f>
        <v>0.2</v>
      </c>
      <c r="P167" s="24">
        <f>'2018-2020'!P352</f>
        <v>9.0909090909090912E-2</v>
      </c>
      <c r="Q167" s="24">
        <f>'2018-2020'!Q352</f>
        <v>9.0909090909090912E-2</v>
      </c>
      <c r="R167" s="23">
        <f>'2018-2020'!R352</f>
        <v>0</v>
      </c>
      <c r="S167" s="23">
        <f>'2018-2020'!S352</f>
        <v>0</v>
      </c>
      <c r="T167" s="23">
        <f>'2018-2020'!T352</f>
        <v>1</v>
      </c>
      <c r="U167" s="23">
        <f>'2018-2020'!U352</f>
        <v>14</v>
      </c>
      <c r="V167" s="23">
        <f>'2018-2020'!V352</f>
        <v>8</v>
      </c>
      <c r="W167" s="24">
        <f>'2018-2020'!W352</f>
        <v>0.95652173913043481</v>
      </c>
    </row>
    <row r="168" spans="1:23" ht="17" customHeight="1" x14ac:dyDescent="0.2">
      <c r="A168" s="32" t="s">
        <v>368</v>
      </c>
      <c r="B168" s="22">
        <f>'2021'!B262</f>
        <v>57</v>
      </c>
      <c r="C168" s="22">
        <f>'2021'!C262</f>
        <v>10</v>
      </c>
      <c r="D168" s="22">
        <f>'2021'!D262</f>
        <v>11</v>
      </c>
      <c r="E168" s="22">
        <f>'2021'!E262</f>
        <v>1</v>
      </c>
      <c r="F168" s="22">
        <f>'2021'!F262</f>
        <v>1</v>
      </c>
      <c r="G168" s="22">
        <f>'2021'!G262</f>
        <v>1</v>
      </c>
      <c r="H168" s="22">
        <f>'2021'!H262</f>
        <v>9</v>
      </c>
      <c r="I168" s="22">
        <f>'2021'!I262</f>
        <v>14</v>
      </c>
      <c r="J168" s="22">
        <f>'2021'!J262</f>
        <v>2</v>
      </c>
      <c r="K168" s="22">
        <f>'2021'!K262</f>
        <v>0</v>
      </c>
      <c r="L168" s="22">
        <f>'2021'!L262</f>
        <v>0</v>
      </c>
      <c r="M168" s="22">
        <f>'2021'!M262</f>
        <v>1</v>
      </c>
      <c r="N168" s="22">
        <f>'2021'!N262</f>
        <v>6</v>
      </c>
      <c r="O168" s="24">
        <f>'2021'!O262</f>
        <v>0.31666666666666665</v>
      </c>
      <c r="P168" s="24">
        <f>'2021'!P262</f>
        <v>0.2982456140350877</v>
      </c>
      <c r="Q168" s="24">
        <f>'2021'!Q262</f>
        <v>0.19298245614035087</v>
      </c>
      <c r="R168" s="22">
        <f>'2021'!R262</f>
        <v>1</v>
      </c>
      <c r="S168" s="22">
        <f>'2021'!S262</f>
        <v>1</v>
      </c>
      <c r="T168" s="22">
        <f>'2021'!T262</f>
        <v>2</v>
      </c>
      <c r="U168" s="22">
        <f>'2021'!U262</f>
        <v>9</v>
      </c>
      <c r="V168" s="22">
        <f>'2021'!V262</f>
        <v>62</v>
      </c>
      <c r="W168" s="22">
        <f>'2021'!W262</f>
        <v>0.9726027397260274</v>
      </c>
    </row>
    <row r="169" spans="1:23" ht="17" customHeight="1" x14ac:dyDescent="0.2">
      <c r="A169" s="32" t="s">
        <v>311</v>
      </c>
      <c r="B169" s="23">
        <f>Catchers!B70</f>
        <v>144</v>
      </c>
      <c r="C169" s="23">
        <f>Catchers!C70</f>
        <v>16</v>
      </c>
      <c r="D169" s="23">
        <f>Catchers!D70</f>
        <v>38</v>
      </c>
      <c r="E169" s="23">
        <f>Catchers!E70</f>
        <v>9</v>
      </c>
      <c r="F169" s="23">
        <f>Catchers!F70</f>
        <v>0</v>
      </c>
      <c r="G169" s="23">
        <f>Catchers!G70</f>
        <v>0</v>
      </c>
      <c r="H169" s="23">
        <f>Catchers!H70</f>
        <v>20</v>
      </c>
      <c r="I169" s="23">
        <f>Catchers!I70</f>
        <v>38</v>
      </c>
      <c r="J169" s="23">
        <f>Catchers!J70</f>
        <v>21</v>
      </c>
      <c r="K169" s="23">
        <f>Catchers!K70</f>
        <v>6</v>
      </c>
      <c r="L169" s="23">
        <f>Catchers!L70</f>
        <v>1</v>
      </c>
      <c r="M169" s="23">
        <f>Catchers!M70</f>
        <v>1</v>
      </c>
      <c r="N169" s="23">
        <f>Catchers!N70</f>
        <v>5</v>
      </c>
      <c r="O169" s="24">
        <f>Catchers!O70</f>
        <v>0.40935672514619881</v>
      </c>
      <c r="P169" s="24">
        <f>Catchers!P70</f>
        <v>0.3263888888888889</v>
      </c>
      <c r="Q169" s="24">
        <f>Catchers!Q70</f>
        <v>0.2638888888888889</v>
      </c>
      <c r="R169" s="23">
        <f>Catchers!R70</f>
        <v>8</v>
      </c>
      <c r="S169" s="23">
        <f>Catchers!S70</f>
        <v>1</v>
      </c>
      <c r="T169" s="23">
        <f>Catchers!T70</f>
        <v>11</v>
      </c>
      <c r="U169" s="23">
        <f>Catchers!U70</f>
        <v>37</v>
      </c>
      <c r="V169" s="23">
        <f>Catchers!V70</f>
        <v>310</v>
      </c>
      <c r="W169" s="24">
        <f>Catchers!W70</f>
        <v>0.96927374301675973</v>
      </c>
    </row>
    <row r="170" spans="1:23" ht="17" customHeight="1" x14ac:dyDescent="0.2">
      <c r="A170" s="32" t="s">
        <v>404</v>
      </c>
      <c r="B170" s="23">
        <f>'2021'!B471</f>
        <v>1</v>
      </c>
      <c r="C170" s="23">
        <f>'2021'!C471</f>
        <v>0</v>
      </c>
      <c r="D170" s="23">
        <f>'2021'!D471</f>
        <v>0</v>
      </c>
      <c r="E170" s="23">
        <f>'2021'!E471</f>
        <v>0</v>
      </c>
      <c r="F170" s="23">
        <f>'2021'!F471</f>
        <v>0</v>
      </c>
      <c r="G170" s="23">
        <f>'2021'!G471</f>
        <v>0</v>
      </c>
      <c r="H170" s="23">
        <f>'2021'!H471</f>
        <v>1</v>
      </c>
      <c r="I170" s="23">
        <f>'2021'!I471</f>
        <v>0</v>
      </c>
      <c r="J170" s="23">
        <f>'2021'!J471</f>
        <v>0</v>
      </c>
      <c r="K170" s="23">
        <f>'2021'!K471</f>
        <v>0</v>
      </c>
      <c r="L170" s="23">
        <f>'2021'!L471</f>
        <v>0</v>
      </c>
      <c r="M170" s="23">
        <f>'2021'!M471</f>
        <v>0</v>
      </c>
      <c r="N170" s="23">
        <f>'2021'!N471</f>
        <v>1</v>
      </c>
      <c r="O170" s="24">
        <f>'2021'!O471</f>
        <v>1</v>
      </c>
      <c r="P170" s="24">
        <f>'2021'!P471</f>
        <v>0</v>
      </c>
      <c r="Q170" s="24">
        <f>'2021'!Q471</f>
        <v>0</v>
      </c>
      <c r="R170" s="23">
        <f>'2021'!R471</f>
        <v>0</v>
      </c>
      <c r="S170" s="23">
        <f>'2021'!S471</f>
        <v>0</v>
      </c>
      <c r="T170" s="23">
        <f>'2021'!T471</f>
        <v>0</v>
      </c>
      <c r="U170" s="23">
        <f>'2021'!U471</f>
        <v>1</v>
      </c>
      <c r="V170" s="23">
        <f>'2021'!V471</f>
        <v>0</v>
      </c>
      <c r="W170" s="23">
        <f>'2021'!W471</f>
        <v>1</v>
      </c>
    </row>
    <row r="171" spans="1:23" ht="17" customHeight="1" x14ac:dyDescent="0.2">
      <c r="A171" s="32" t="s">
        <v>210</v>
      </c>
      <c r="B171" s="23"/>
      <c r="C171" s="23"/>
      <c r="D171" s="23"/>
      <c r="E171" s="23"/>
      <c r="F171" s="23"/>
      <c r="G171" s="23"/>
      <c r="H171" s="23"/>
      <c r="I171" s="23"/>
      <c r="J171" s="23"/>
      <c r="K171" s="23"/>
      <c r="L171" s="23"/>
      <c r="M171" s="23"/>
      <c r="N171" s="23"/>
      <c r="O171" s="24"/>
      <c r="P171" s="24"/>
      <c r="Q171" s="24"/>
      <c r="R171" s="23"/>
      <c r="S171" s="23"/>
      <c r="T171" s="23">
        <f>WilliamsEgelin!U8</f>
        <v>2</v>
      </c>
      <c r="U171" s="23">
        <f>WilliamsEgelin!V8</f>
        <v>8</v>
      </c>
      <c r="V171" s="23">
        <f>WilliamsEgelin!W8</f>
        <v>3</v>
      </c>
      <c r="W171" s="24">
        <f>(U171+V171)/(T171+U171+V171)</f>
        <v>0.84615384615384615</v>
      </c>
    </row>
    <row r="172" spans="1:23" ht="17" customHeight="1" x14ac:dyDescent="0.2">
      <c r="A172" s="32" t="s">
        <v>48</v>
      </c>
      <c r="B172" s="23">
        <f>Fiedler2014!B71</f>
        <v>76</v>
      </c>
      <c r="C172" s="23">
        <f>Fiedler2014!C71</f>
        <v>15</v>
      </c>
      <c r="D172" s="23">
        <f>Fiedler2014!D71</f>
        <v>20</v>
      </c>
      <c r="E172" s="23">
        <f>Fiedler2014!E71</f>
        <v>1</v>
      </c>
      <c r="F172" s="23">
        <f>Fiedler2014!F71</f>
        <v>0</v>
      </c>
      <c r="G172" s="23">
        <f>Fiedler2014!G71</f>
        <v>0</v>
      </c>
      <c r="H172" s="23">
        <f>Fiedler2014!H71</f>
        <v>8</v>
      </c>
      <c r="I172" s="23">
        <f>Fiedler2014!I71</f>
        <v>15</v>
      </c>
      <c r="J172" s="23">
        <f>Fiedler2014!J71</f>
        <v>4</v>
      </c>
      <c r="K172" s="23">
        <f>Fiedler2014!K71</f>
        <v>2</v>
      </c>
      <c r="L172" s="23">
        <f>Fiedler2014!L71</f>
        <v>2</v>
      </c>
      <c r="M172" s="23">
        <f>Fiedler2014!M71</f>
        <v>0</v>
      </c>
      <c r="N172" s="23">
        <f>Fiedler2014!N71</f>
        <v>5</v>
      </c>
      <c r="O172" s="24">
        <f>Fiedler2014!O71</f>
        <v>0.37804878048780488</v>
      </c>
      <c r="P172" s="24">
        <f>Fiedler2014!P71</f>
        <v>0.27631578947368424</v>
      </c>
      <c r="Q172" s="24">
        <f>Fiedler2014!Q71</f>
        <v>0.26315789473684209</v>
      </c>
      <c r="R172" s="23">
        <f>Fiedler2014!R71</f>
        <v>14</v>
      </c>
      <c r="S172" s="23">
        <f>Fiedler2014!S71</f>
        <v>3</v>
      </c>
      <c r="T172" s="23">
        <f>Fiedler2014!T71</f>
        <v>7</v>
      </c>
      <c r="U172" s="23">
        <f>Fiedler2014!U71</f>
        <v>24</v>
      </c>
      <c r="V172" s="23">
        <f>Fiedler2014!V71</f>
        <v>26</v>
      </c>
      <c r="W172" s="24">
        <f>Fiedler2014!W71</f>
        <v>0.8771929824561403</v>
      </c>
    </row>
    <row r="173" spans="1:23" ht="17" customHeight="1" x14ac:dyDescent="0.2">
      <c r="A173" s="32" t="s">
        <v>211</v>
      </c>
      <c r="B173" s="23">
        <f>Catchers!B20</f>
        <v>238</v>
      </c>
      <c r="C173" s="23">
        <f>Catchers!C20</f>
        <v>42</v>
      </c>
      <c r="D173" s="23">
        <f>Catchers!D20</f>
        <v>66</v>
      </c>
      <c r="E173" s="23">
        <f>Catchers!E20</f>
        <v>15</v>
      </c>
      <c r="F173" s="23">
        <f>Catchers!F20</f>
        <v>0</v>
      </c>
      <c r="G173" s="23">
        <f>Catchers!G20</f>
        <v>0</v>
      </c>
      <c r="H173" s="23">
        <f>Catchers!H20</f>
        <v>49</v>
      </c>
      <c r="I173" s="23">
        <f>Catchers!I20</f>
        <v>26</v>
      </c>
      <c r="J173" s="23">
        <f>Catchers!J20</f>
        <v>27</v>
      </c>
      <c r="K173" s="23">
        <f>Catchers!K20</f>
        <v>5</v>
      </c>
      <c r="L173" s="23">
        <f>Catchers!L20</f>
        <v>4</v>
      </c>
      <c r="M173" s="23">
        <f>Catchers!M20</f>
        <v>3</v>
      </c>
      <c r="N173" s="23">
        <f>Catchers!N20</f>
        <v>9</v>
      </c>
      <c r="O173" s="24">
        <f>Catchers!O20</f>
        <v>0.39629629629629631</v>
      </c>
      <c r="P173" s="24">
        <f>Catchers!P20</f>
        <v>0.34033613445378152</v>
      </c>
      <c r="Q173" s="24">
        <f>Catchers!Q20</f>
        <v>0.27731092436974791</v>
      </c>
      <c r="R173" s="23">
        <f>Catchers!R20</f>
        <v>1</v>
      </c>
      <c r="S173" s="23">
        <f>Catchers!S20</f>
        <v>4</v>
      </c>
      <c r="T173" s="23">
        <f>Catchers!T20</f>
        <v>9</v>
      </c>
      <c r="U173" s="23">
        <f>Catchers!U20</f>
        <v>72</v>
      </c>
      <c r="V173" s="23">
        <f>Catchers!V20</f>
        <v>405</v>
      </c>
      <c r="W173" s="24">
        <f>(U173+V173)/(T173+U173+V173)</f>
        <v>0.98148148148148151</v>
      </c>
    </row>
    <row r="174" spans="1:23" ht="17" customHeight="1" x14ac:dyDescent="0.2">
      <c r="A174" s="32" t="s">
        <v>96</v>
      </c>
      <c r="B174" s="23">
        <f>'Sizemore 2015'!B156</f>
        <v>38</v>
      </c>
      <c r="C174" s="23">
        <f>'Sizemore 2015'!C156</f>
        <v>17</v>
      </c>
      <c r="D174" s="23">
        <f>'Sizemore 2015'!D156</f>
        <v>5</v>
      </c>
      <c r="E174" s="23">
        <f>'Sizemore 2015'!E156</f>
        <v>0</v>
      </c>
      <c r="F174" s="23">
        <f>'Sizemore 2015'!F156</f>
        <v>0</v>
      </c>
      <c r="G174" s="23">
        <f>'Sizemore 2015'!G156</f>
        <v>1</v>
      </c>
      <c r="H174" s="23">
        <f>'Sizemore 2015'!H156</f>
        <v>5</v>
      </c>
      <c r="I174" s="23">
        <f>'Sizemore 2015'!I156</f>
        <v>11</v>
      </c>
      <c r="J174" s="23">
        <f>'Sizemore 2015'!J156</f>
        <v>7</v>
      </c>
      <c r="K174" s="23">
        <f>'Sizemore 2015'!K156</f>
        <v>1</v>
      </c>
      <c r="L174" s="23">
        <f>'Sizemore 2015'!L156</f>
        <v>0</v>
      </c>
      <c r="M174" s="23">
        <f>'Sizemore 2015'!M156</f>
        <v>0</v>
      </c>
      <c r="N174" s="23">
        <f>'Sizemore 2015'!N156</f>
        <v>3</v>
      </c>
      <c r="O174" s="24">
        <f>'Sizemore 2015'!O156</f>
        <v>0.34782608695652173</v>
      </c>
      <c r="P174" s="24">
        <f>'Sizemore 2015'!P156</f>
        <v>0.21052631578947367</v>
      </c>
      <c r="Q174" s="24">
        <f>'Sizemore 2015'!Q156</f>
        <v>0.13157894736842105</v>
      </c>
      <c r="R174" s="23">
        <f>'Sizemore 2015'!R156</f>
        <v>14</v>
      </c>
      <c r="S174" s="23">
        <f>'Sizemore 2015'!S156</f>
        <v>2</v>
      </c>
      <c r="T174" s="23">
        <f>'Sizemore 2015'!T156</f>
        <v>1</v>
      </c>
      <c r="U174" s="23">
        <f>'Sizemore 2015'!U156</f>
        <v>0</v>
      </c>
      <c r="V174" s="23">
        <f>'Sizemore 2015'!V156</f>
        <v>14</v>
      </c>
      <c r="W174" s="24">
        <f>'Sizemore 2015'!W156</f>
        <v>0.93333333333333335</v>
      </c>
    </row>
    <row r="175" spans="1:23" ht="17" customHeight="1" x14ac:dyDescent="0.2">
      <c r="A175" s="32" t="s">
        <v>212</v>
      </c>
      <c r="B175" s="23">
        <f>Yelverton2012!B9</f>
        <v>6</v>
      </c>
      <c r="C175" s="23">
        <f>Yelverton2012!C9</f>
        <v>0</v>
      </c>
      <c r="D175" s="23">
        <f>Yelverton2012!D9</f>
        <v>1</v>
      </c>
      <c r="E175" s="23">
        <f>Yelverton2012!E9</f>
        <v>0</v>
      </c>
      <c r="F175" s="23">
        <f>Yelverton2012!F9</f>
        <v>0</v>
      </c>
      <c r="G175" s="23">
        <f>Yelverton2012!G9</f>
        <v>0</v>
      </c>
      <c r="H175" s="23">
        <f>Yelverton2012!H9</f>
        <v>0</v>
      </c>
      <c r="I175" s="23">
        <f>Yelverton2012!I9</f>
        <v>5</v>
      </c>
      <c r="J175" s="23">
        <f>Yelverton2012!J9</f>
        <v>2</v>
      </c>
      <c r="K175" s="23">
        <f>Yelverton2012!K9</f>
        <v>1</v>
      </c>
      <c r="L175" s="23">
        <f>Yelverton2012!L9</f>
        <v>0</v>
      </c>
      <c r="M175" s="23">
        <f>Yelverton2012!M9</f>
        <v>0</v>
      </c>
      <c r="N175" s="23">
        <f>Yelverton2012!N9</f>
        <v>0</v>
      </c>
      <c r="O175" s="24">
        <f>Yelverton2012!O9</f>
        <v>0.44444444444444442</v>
      </c>
      <c r="P175" s="24">
        <f>Yelverton2012!P9</f>
        <v>0.16666666666666666</v>
      </c>
      <c r="Q175" s="24">
        <f>Yelverton2012!Q9</f>
        <v>0.16666666666666666</v>
      </c>
      <c r="R175" s="23">
        <f>Yelverton2012!R9</f>
        <v>0</v>
      </c>
      <c r="S175" s="23">
        <f>Yelverton2012!S9</f>
        <v>0</v>
      </c>
      <c r="T175" s="23">
        <f>Yelverton2012!T9</f>
        <v>3</v>
      </c>
      <c r="U175" s="23">
        <f>Yelverton2012!U9</f>
        <v>19</v>
      </c>
      <c r="V175" s="23">
        <f>Yelverton2012!V9</f>
        <v>1</v>
      </c>
      <c r="W175" s="24">
        <f>(U175+V175)/(T175+U175+V175)</f>
        <v>0.86956521739130432</v>
      </c>
    </row>
    <row r="176" spans="1:23" ht="17" customHeight="1" x14ac:dyDescent="0.2">
      <c r="A176" s="32" t="s">
        <v>336</v>
      </c>
      <c r="B176" s="23">
        <f>'2021'!B27</f>
        <v>101</v>
      </c>
      <c r="C176" s="23">
        <f>'2021'!C27</f>
        <v>26</v>
      </c>
      <c r="D176" s="23">
        <f>'2021'!D27</f>
        <v>33</v>
      </c>
      <c r="E176" s="23">
        <f>'2021'!E27</f>
        <v>4</v>
      </c>
      <c r="F176" s="23">
        <f>'2021'!F27</f>
        <v>0</v>
      </c>
      <c r="G176" s="23">
        <f>'2021'!G27</f>
        <v>4</v>
      </c>
      <c r="H176" s="23">
        <f>'2021'!H27</f>
        <v>28</v>
      </c>
      <c r="I176" s="23">
        <f>'2021'!I27</f>
        <v>32</v>
      </c>
      <c r="J176" s="23">
        <f>'2021'!J27</f>
        <v>18</v>
      </c>
      <c r="K176" s="23">
        <f>'2021'!K27</f>
        <v>2</v>
      </c>
      <c r="L176" s="23">
        <f>'2021'!L27</f>
        <v>0</v>
      </c>
      <c r="M176" s="23">
        <f>'2021'!M27</f>
        <v>4</v>
      </c>
      <c r="N176" s="23">
        <f>'2021'!N27</f>
        <v>6</v>
      </c>
      <c r="O176" s="24">
        <f>'2021'!O27</f>
        <v>0.47199999999999998</v>
      </c>
      <c r="P176" s="24">
        <f>'2021'!P27</f>
        <v>0.48514851485148514</v>
      </c>
      <c r="Q176" s="24">
        <f>'2021'!Q27</f>
        <v>0.32673267326732675</v>
      </c>
      <c r="R176" s="23">
        <f>'2021'!R27</f>
        <v>6</v>
      </c>
      <c r="S176" s="23">
        <f>'2021'!S27</f>
        <v>0</v>
      </c>
      <c r="T176" s="23">
        <f>'2021'!T27</f>
        <v>12</v>
      </c>
      <c r="U176" s="23">
        <f>'2021'!U27</f>
        <v>11</v>
      </c>
      <c r="V176" s="23">
        <f>'2021'!V27</f>
        <v>90</v>
      </c>
      <c r="W176" s="24">
        <f>'2021'!W27</f>
        <v>0.89380530973451322</v>
      </c>
    </row>
    <row r="177" spans="1:23" ht="17" customHeight="1" x14ac:dyDescent="0.2">
      <c r="A177" s="32" t="s">
        <v>103</v>
      </c>
      <c r="B177" s="23">
        <f>'Sizemore 2015'!B256</f>
        <v>234</v>
      </c>
      <c r="C177" s="23">
        <f>'Sizemore 2015'!C256</f>
        <v>79</v>
      </c>
      <c r="D177" s="23">
        <f>'Sizemore 2015'!D256</f>
        <v>88</v>
      </c>
      <c r="E177" s="23">
        <f>'Sizemore 2015'!E256</f>
        <v>11</v>
      </c>
      <c r="F177" s="23">
        <f>'Sizemore 2015'!F256</f>
        <v>5</v>
      </c>
      <c r="G177" s="23">
        <f>'Sizemore 2015'!G256</f>
        <v>1</v>
      </c>
      <c r="H177" s="23">
        <f>'Sizemore 2015'!H256</f>
        <v>39</v>
      </c>
      <c r="I177" s="23">
        <f>'Sizemore 2015'!I256</f>
        <v>18</v>
      </c>
      <c r="J177" s="23">
        <f>'Sizemore 2015'!J256</f>
        <v>42</v>
      </c>
      <c r="K177" s="23">
        <f>'Sizemore 2015'!K256</f>
        <v>16</v>
      </c>
      <c r="L177" s="23">
        <f>'Sizemore 2015'!L256</f>
        <v>4</v>
      </c>
      <c r="M177" s="23">
        <f>'Sizemore 2015'!M256</f>
        <v>5</v>
      </c>
      <c r="N177" s="23">
        <f>'Sizemore 2015'!N256</f>
        <v>8</v>
      </c>
      <c r="O177" s="24">
        <f>'Sizemore 2015'!O256</f>
        <v>0.51851851851851849</v>
      </c>
      <c r="P177" s="24">
        <f>'Sizemore 2015'!P256</f>
        <v>0.47863247863247865</v>
      </c>
      <c r="Q177" s="24">
        <f>'Sizemore 2015'!Q256</f>
        <v>0.37606837606837606</v>
      </c>
      <c r="R177" s="23">
        <f>'Sizemore 2015'!R256</f>
        <v>56</v>
      </c>
      <c r="S177" s="23">
        <f>'Sizemore 2015'!S256</f>
        <v>18</v>
      </c>
      <c r="T177" s="23">
        <f>'Sizemore 2015'!T256</f>
        <v>8</v>
      </c>
      <c r="U177" s="23">
        <f>'Sizemore 2015'!U256</f>
        <v>78</v>
      </c>
      <c r="V177" s="23">
        <f>'Sizemore 2015'!V256</f>
        <v>130</v>
      </c>
      <c r="W177" s="24">
        <f>'Sizemore 2015'!W256</f>
        <v>0.96296296296296291</v>
      </c>
    </row>
    <row r="178" spans="1:23" ht="17" customHeight="1" x14ac:dyDescent="0.2">
      <c r="A178" s="32" t="s">
        <v>213</v>
      </c>
      <c r="B178" s="23">
        <f>Hatcher2010!B234</f>
        <v>134</v>
      </c>
      <c r="C178" s="23">
        <f>Hatcher2010!C234</f>
        <v>26</v>
      </c>
      <c r="D178" s="23">
        <f>Hatcher2010!D234</f>
        <v>51</v>
      </c>
      <c r="E178" s="23">
        <f>Hatcher2010!E234</f>
        <v>10</v>
      </c>
      <c r="F178" s="23">
        <f>Hatcher2010!F234</f>
        <v>0</v>
      </c>
      <c r="G178" s="23">
        <f>Hatcher2010!G234</f>
        <v>5</v>
      </c>
      <c r="H178" s="23">
        <f>Hatcher2010!H234</f>
        <v>42</v>
      </c>
      <c r="I178" s="23">
        <f>Hatcher2010!I234</f>
        <v>31</v>
      </c>
      <c r="J178" s="23">
        <f>Hatcher2010!J234</f>
        <v>15</v>
      </c>
      <c r="K178" s="23">
        <f>Hatcher2010!K234</f>
        <v>9</v>
      </c>
      <c r="L178" s="23">
        <f>Hatcher2010!L234</f>
        <v>0</v>
      </c>
      <c r="M178" s="23">
        <f>Hatcher2010!M234</f>
        <v>1</v>
      </c>
      <c r="N178" s="23">
        <f>Hatcher2010!N234</f>
        <v>4</v>
      </c>
      <c r="O178" s="24">
        <f>Hatcher2010!O234</f>
        <v>0.49685534591194969</v>
      </c>
      <c r="P178" s="24">
        <f>Hatcher2010!P234</f>
        <v>0.56716417910447758</v>
      </c>
      <c r="Q178" s="24">
        <f>Hatcher2010!Q234</f>
        <v>0.38059701492537312</v>
      </c>
      <c r="R178" s="23">
        <f>Hatcher2010!R234</f>
        <v>7</v>
      </c>
      <c r="S178" s="22">
        <v>3</v>
      </c>
      <c r="T178" s="23">
        <f>Hatcher2010!T234</f>
        <v>1</v>
      </c>
      <c r="U178" s="23">
        <f>Hatcher2010!U234</f>
        <v>1</v>
      </c>
      <c r="V178" s="23">
        <f>Hatcher2010!V234</f>
        <v>19</v>
      </c>
      <c r="W178" s="24">
        <f>Hatcher2010!W234</f>
        <v>0.95238095238095233</v>
      </c>
    </row>
    <row r="179" spans="1:23" ht="17" customHeight="1" x14ac:dyDescent="0.2">
      <c r="A179" s="32" t="s">
        <v>214</v>
      </c>
      <c r="B179" s="23">
        <f>'Sizemore 2015'!B257</f>
        <v>0</v>
      </c>
      <c r="C179" s="23">
        <v>1</v>
      </c>
      <c r="D179" s="23">
        <v>0</v>
      </c>
      <c r="E179" s="23">
        <v>0</v>
      </c>
      <c r="F179" s="23">
        <v>0</v>
      </c>
      <c r="G179" s="23">
        <v>0</v>
      </c>
      <c r="H179" s="23">
        <v>0</v>
      </c>
      <c r="I179" s="23">
        <v>0</v>
      </c>
      <c r="J179" s="23">
        <v>1</v>
      </c>
      <c r="K179" s="23">
        <v>0</v>
      </c>
      <c r="L179" s="23">
        <v>0</v>
      </c>
      <c r="M179" s="23">
        <v>0</v>
      </c>
      <c r="N179" s="23">
        <v>0</v>
      </c>
      <c r="O179" s="24">
        <v>1</v>
      </c>
      <c r="P179" s="24">
        <v>0</v>
      </c>
      <c r="Q179" s="24">
        <v>0</v>
      </c>
      <c r="R179" s="23">
        <v>0</v>
      </c>
      <c r="S179" s="23">
        <v>0</v>
      </c>
      <c r="T179" s="23">
        <f>Fiedler2014!T141</f>
        <v>0</v>
      </c>
      <c r="U179" s="23">
        <f>Fiedler2014!U141</f>
        <v>2</v>
      </c>
      <c r="V179" s="23">
        <f>Fiedler2014!V141</f>
        <v>0</v>
      </c>
      <c r="W179" s="24">
        <f>(U179+V179)/(T179+U179+V179)</f>
        <v>1</v>
      </c>
    </row>
    <row r="180" spans="1:23" ht="17" customHeight="1" x14ac:dyDescent="0.2">
      <c r="A180" s="16" t="s">
        <v>104</v>
      </c>
      <c r="B180" s="28">
        <f>'Sizemore 2015'!B264</f>
        <v>81</v>
      </c>
      <c r="C180" s="28">
        <f>'Sizemore 2015'!C264</f>
        <v>2</v>
      </c>
      <c r="D180" s="28">
        <f>'Sizemore 2015'!D264</f>
        <v>24</v>
      </c>
      <c r="E180" s="28">
        <f>'Sizemore 2015'!E264</f>
        <v>2</v>
      </c>
      <c r="F180" s="28">
        <f>'Sizemore 2015'!F264</f>
        <v>0</v>
      </c>
      <c r="G180" s="28">
        <f>'Sizemore 2015'!G264</f>
        <v>0</v>
      </c>
      <c r="H180" s="28">
        <f>'Sizemore 2015'!H264</f>
        <v>13</v>
      </c>
      <c r="I180" s="28">
        <f>'Sizemore 2015'!I264</f>
        <v>16</v>
      </c>
      <c r="J180" s="28">
        <f>'Sizemore 2015'!J264</f>
        <v>5</v>
      </c>
      <c r="K180" s="28">
        <f>'Sizemore 2015'!K264</f>
        <v>4</v>
      </c>
      <c r="L180" s="28">
        <f>'Sizemore 2015'!L264</f>
        <v>3</v>
      </c>
      <c r="M180" s="28">
        <f>'Sizemore 2015'!M264</f>
        <v>0</v>
      </c>
      <c r="N180" s="28">
        <f>'Sizemore 2015'!N264</f>
        <v>2</v>
      </c>
      <c r="O180" s="29">
        <f>'Sizemore 2015'!O264</f>
        <v>0.3888888888888889</v>
      </c>
      <c r="P180" s="29">
        <f>'Sizemore 2015'!P264</f>
        <v>0.32098765432098764</v>
      </c>
      <c r="Q180" s="29">
        <f>'Sizemore 2015'!Q264</f>
        <v>0.29629629629629628</v>
      </c>
      <c r="R180" s="28">
        <f>'Sizemore 2015'!R264</f>
        <v>0</v>
      </c>
      <c r="S180" s="28">
        <f>'Sizemore 2015'!S264</f>
        <v>1</v>
      </c>
      <c r="T180" s="28">
        <f>'Sizemore 2015'!T264</f>
        <v>4</v>
      </c>
      <c r="U180" s="28">
        <f>'Sizemore 2015'!U264</f>
        <v>11</v>
      </c>
      <c r="V180" s="28">
        <f>'Sizemore 2015'!V264</f>
        <v>131</v>
      </c>
      <c r="W180" s="29">
        <f>'Sizemore 2015'!W264</f>
        <v>0.9726027397260274</v>
      </c>
    </row>
    <row r="181" spans="1:23" ht="18.25" customHeight="1" x14ac:dyDescent="0.2">
      <c r="A181" s="55"/>
      <c r="B181" s="18">
        <f t="shared" ref="B181:N181" si="0">SUM(B6:B180)</f>
        <v>11334</v>
      </c>
      <c r="C181" s="18">
        <f t="shared" si="0"/>
        <v>2331</v>
      </c>
      <c r="D181" s="18">
        <f t="shared" si="0"/>
        <v>3148</v>
      </c>
      <c r="E181" s="18">
        <f t="shared" si="0"/>
        <v>535</v>
      </c>
      <c r="F181" s="19">
        <f t="shared" si="0"/>
        <v>96</v>
      </c>
      <c r="G181" s="18">
        <f t="shared" si="0"/>
        <v>75</v>
      </c>
      <c r="H181" s="18">
        <f t="shared" si="0"/>
        <v>1747</v>
      </c>
      <c r="I181" s="18">
        <f t="shared" si="0"/>
        <v>2517</v>
      </c>
      <c r="J181" s="18">
        <f t="shared" si="0"/>
        <v>1604</v>
      </c>
      <c r="K181" s="18">
        <f t="shared" si="0"/>
        <v>467</v>
      </c>
      <c r="L181" s="18">
        <f t="shared" si="0"/>
        <v>101</v>
      </c>
      <c r="M181" s="18">
        <f t="shared" si="0"/>
        <v>144</v>
      </c>
      <c r="N181" s="18">
        <f t="shared" si="0"/>
        <v>417</v>
      </c>
      <c r="O181" s="20">
        <f>(D181+J181+K181)/(B181+J181+K181+M181)</f>
        <v>0.38519447929736511</v>
      </c>
      <c r="P181" s="20">
        <f>($D181+$E181+($F181*2)+(G181*3))/$B181</f>
        <v>0.3617434268572437</v>
      </c>
      <c r="Q181" s="20">
        <f>D181/B181</f>
        <v>0.27774836774307393</v>
      </c>
      <c r="R181" s="18">
        <f>SUM(R6:R180)</f>
        <v>954</v>
      </c>
      <c r="S181" s="18">
        <f>SUM(S6:S180)</f>
        <v>253</v>
      </c>
      <c r="T181" s="18">
        <f>SUM(T6:T180)</f>
        <v>635</v>
      </c>
      <c r="U181" s="18">
        <f>SUM(U6:U180)</f>
        <v>2826</v>
      </c>
      <c r="V181" s="18">
        <f>SUM(V6:V180)</f>
        <v>7499</v>
      </c>
      <c r="W181" s="20">
        <f>(U181+V181)/(T181+U181+V181)</f>
        <v>0.94206204379562042</v>
      </c>
    </row>
    <row r="182" spans="1:23" ht="19" customHeight="1" x14ac:dyDescent="0.2">
      <c r="A182" s="53"/>
      <c r="B182" s="53"/>
      <c r="C182" s="53"/>
      <c r="D182" s="53"/>
      <c r="E182" s="53"/>
      <c r="F182" s="33"/>
      <c r="G182" s="53"/>
      <c r="H182" s="53"/>
      <c r="I182" s="53"/>
      <c r="J182" s="53"/>
      <c r="K182" s="53"/>
      <c r="L182" s="53"/>
      <c r="M182" s="53"/>
      <c r="N182" s="53"/>
      <c r="O182" s="86"/>
      <c r="P182" s="87"/>
      <c r="Q182" s="103"/>
      <c r="R182" s="103"/>
      <c r="S182" s="53"/>
      <c r="T182" s="53"/>
      <c r="U182" s="53"/>
      <c r="V182" s="53"/>
      <c r="W182" s="53"/>
    </row>
    <row r="183" spans="1:23" ht="19" customHeight="1" x14ac:dyDescent="0.2">
      <c r="A183" s="53"/>
      <c r="B183" s="53"/>
      <c r="C183" s="53"/>
      <c r="D183" s="53"/>
      <c r="E183" s="53"/>
      <c r="F183" s="33"/>
      <c r="G183" s="53"/>
      <c r="H183" s="53"/>
      <c r="I183" s="53"/>
      <c r="J183" s="53"/>
      <c r="K183" s="53"/>
      <c r="L183" s="53"/>
      <c r="M183" s="53"/>
      <c r="N183" s="53"/>
      <c r="O183" s="86"/>
      <c r="P183" s="87"/>
      <c r="Q183" s="103"/>
      <c r="R183" s="103"/>
      <c r="S183" s="53"/>
      <c r="T183" s="53"/>
      <c r="U183" s="53"/>
      <c r="V183" s="53"/>
      <c r="W183" s="53"/>
    </row>
    <row r="184" spans="1:23" ht="28.25" customHeight="1" x14ac:dyDescent="0.2">
      <c r="A184" s="150" t="s">
        <v>215</v>
      </c>
      <c r="B184" s="151" t="s">
        <v>8</v>
      </c>
      <c r="C184" s="151" t="s">
        <v>9</v>
      </c>
      <c r="D184" s="151" t="s">
        <v>10</v>
      </c>
      <c r="E184" s="151" t="s">
        <v>11</v>
      </c>
      <c r="F184" s="161" t="s">
        <v>12</v>
      </c>
      <c r="G184" s="151" t="s">
        <v>13</v>
      </c>
      <c r="H184" s="151" t="s">
        <v>14</v>
      </c>
      <c r="I184" s="151" t="s">
        <v>15</v>
      </c>
      <c r="J184" s="151" t="s">
        <v>16</v>
      </c>
      <c r="K184" s="151" t="s">
        <v>17</v>
      </c>
      <c r="L184" s="151" t="s">
        <v>18</v>
      </c>
      <c r="M184" s="151" t="s">
        <v>19</v>
      </c>
      <c r="N184" s="151" t="s">
        <v>20</v>
      </c>
      <c r="O184" s="151" t="s">
        <v>21</v>
      </c>
      <c r="P184" s="152" t="s">
        <v>22</v>
      </c>
      <c r="Q184" s="151" t="s">
        <v>144</v>
      </c>
      <c r="R184" s="151" t="s">
        <v>24</v>
      </c>
      <c r="S184" s="150" t="s">
        <v>25</v>
      </c>
      <c r="T184" s="150" t="s">
        <v>26</v>
      </c>
      <c r="U184" s="151" t="s">
        <v>27</v>
      </c>
      <c r="V184" s="150" t="s">
        <v>28</v>
      </c>
      <c r="W184" s="153" t="s">
        <v>29</v>
      </c>
    </row>
    <row r="185" spans="1:23" ht="28.25" customHeight="1" x14ac:dyDescent="0.2">
      <c r="A185" s="157">
        <v>2024</v>
      </c>
      <c r="B185" s="157">
        <v>765</v>
      </c>
      <c r="C185" s="157">
        <v>137</v>
      </c>
      <c r="D185" s="157">
        <v>211</v>
      </c>
      <c r="E185" s="157">
        <v>33</v>
      </c>
      <c r="F185" s="195">
        <v>10</v>
      </c>
      <c r="G185" s="157">
        <v>7</v>
      </c>
      <c r="H185" s="157">
        <v>105</v>
      </c>
      <c r="I185" s="157">
        <v>178</v>
      </c>
      <c r="J185" s="157">
        <v>82</v>
      </c>
      <c r="K185" s="157">
        <v>33</v>
      </c>
      <c r="L185" s="157">
        <v>4</v>
      </c>
      <c r="M185" s="157">
        <v>11</v>
      </c>
      <c r="N185" s="157">
        <v>19</v>
      </c>
      <c r="O185" s="158">
        <v>0.36599999999999999</v>
      </c>
      <c r="P185" s="159">
        <v>0.373</v>
      </c>
      <c r="Q185" s="158">
        <v>0.27600000000000002</v>
      </c>
      <c r="R185" s="157">
        <v>57</v>
      </c>
      <c r="S185" s="157">
        <v>8</v>
      </c>
      <c r="T185" s="157">
        <v>44</v>
      </c>
      <c r="U185" s="157">
        <v>211</v>
      </c>
      <c r="V185" s="157">
        <v>527</v>
      </c>
      <c r="W185" s="159">
        <v>0.94399999999999995</v>
      </c>
    </row>
    <row r="186" spans="1:23" ht="17" customHeight="1" x14ac:dyDescent="0.2">
      <c r="A186" s="157">
        <v>2023</v>
      </c>
      <c r="B186" s="157">
        <v>733</v>
      </c>
      <c r="C186" s="157">
        <v>208</v>
      </c>
      <c r="D186" s="157">
        <v>222</v>
      </c>
      <c r="E186" s="194">
        <v>57</v>
      </c>
      <c r="F186" s="195">
        <v>10</v>
      </c>
      <c r="G186" s="157">
        <v>11</v>
      </c>
      <c r="H186" s="157">
        <v>162</v>
      </c>
      <c r="I186" s="157">
        <v>176</v>
      </c>
      <c r="J186" s="157">
        <v>119</v>
      </c>
      <c r="K186" s="157">
        <v>28</v>
      </c>
      <c r="L186" s="157">
        <v>3</v>
      </c>
      <c r="M186" s="194">
        <v>12</v>
      </c>
      <c r="N186" s="157">
        <v>35</v>
      </c>
      <c r="O186" s="158">
        <v>0.41399999999999998</v>
      </c>
      <c r="P186" s="198">
        <v>0.45300000000000001</v>
      </c>
      <c r="Q186" s="158">
        <v>0.30299999999999999</v>
      </c>
      <c r="R186" s="157">
        <v>64</v>
      </c>
      <c r="S186" s="157">
        <v>20</v>
      </c>
      <c r="T186" s="157">
        <v>52</v>
      </c>
      <c r="U186" s="157">
        <v>182</v>
      </c>
      <c r="V186" s="157">
        <v>517</v>
      </c>
      <c r="W186" s="159">
        <v>0.93100000000000005</v>
      </c>
    </row>
    <row r="187" spans="1:23" ht="17" customHeight="1" x14ac:dyDescent="0.2">
      <c r="A187" s="157">
        <v>2022</v>
      </c>
      <c r="B187" s="157">
        <v>694</v>
      </c>
      <c r="C187" s="157">
        <v>123</v>
      </c>
      <c r="D187" s="157">
        <v>184</v>
      </c>
      <c r="E187" s="157">
        <v>26</v>
      </c>
      <c r="F187" s="162">
        <v>4</v>
      </c>
      <c r="G187" s="200">
        <v>1</v>
      </c>
      <c r="H187" s="157">
        <v>92</v>
      </c>
      <c r="I187" s="157">
        <v>179</v>
      </c>
      <c r="J187" s="157">
        <v>92</v>
      </c>
      <c r="K187" s="157">
        <v>27</v>
      </c>
      <c r="L187" s="157">
        <v>4</v>
      </c>
      <c r="M187" s="157">
        <v>11</v>
      </c>
      <c r="N187" s="200">
        <v>18</v>
      </c>
      <c r="O187" s="158">
        <v>0.32800000000000001</v>
      </c>
      <c r="P187" s="159">
        <v>0.318</v>
      </c>
      <c r="Q187" s="158">
        <v>0.26500000000000001</v>
      </c>
      <c r="R187" s="200">
        <v>41</v>
      </c>
      <c r="S187" s="200">
        <v>9</v>
      </c>
      <c r="T187" s="157">
        <v>53</v>
      </c>
      <c r="U187" s="157">
        <v>156</v>
      </c>
      <c r="V187" s="157">
        <v>539</v>
      </c>
      <c r="W187" s="206">
        <v>0.92900000000000005</v>
      </c>
    </row>
    <row r="188" spans="1:23" ht="17" customHeight="1" x14ac:dyDescent="0.2">
      <c r="A188" s="157">
        <v>2021</v>
      </c>
      <c r="B188" s="157">
        <v>674</v>
      </c>
      <c r="C188" s="200">
        <v>107</v>
      </c>
      <c r="D188" s="200">
        <v>157</v>
      </c>
      <c r="E188" s="157">
        <v>25</v>
      </c>
      <c r="F188" s="162">
        <v>3</v>
      </c>
      <c r="G188" s="200">
        <v>1</v>
      </c>
      <c r="H188" s="157">
        <v>73</v>
      </c>
      <c r="I188" s="157">
        <v>161</v>
      </c>
      <c r="J188" s="157">
        <v>101</v>
      </c>
      <c r="K188" s="200">
        <v>20</v>
      </c>
      <c r="L188" s="157">
        <v>2</v>
      </c>
      <c r="M188" s="157">
        <v>6</v>
      </c>
      <c r="N188" s="157">
        <v>27</v>
      </c>
      <c r="O188" s="204">
        <v>0.32700000000000001</v>
      </c>
      <c r="P188" s="205">
        <f>($D188+$E188+($F188*2)+(G188*3))/$B188</f>
        <v>0.28338278931750743</v>
      </c>
      <c r="Q188" s="204">
        <v>0.23300000000000001</v>
      </c>
      <c r="R188" s="157">
        <v>56</v>
      </c>
      <c r="S188" s="157">
        <v>14</v>
      </c>
      <c r="T188" s="157">
        <v>36</v>
      </c>
      <c r="U188" s="157">
        <v>181</v>
      </c>
      <c r="V188" s="157">
        <v>522</v>
      </c>
      <c r="W188" s="159">
        <v>0.95099999999999996</v>
      </c>
    </row>
    <row r="189" spans="1:23" ht="16" customHeight="1" x14ac:dyDescent="0.2">
      <c r="A189" s="157">
        <v>2020</v>
      </c>
      <c r="B189" s="157">
        <v>244</v>
      </c>
      <c r="C189" s="157">
        <v>35</v>
      </c>
      <c r="D189" s="157">
        <v>56</v>
      </c>
      <c r="E189" s="157">
        <v>7</v>
      </c>
      <c r="F189" s="162">
        <v>3</v>
      </c>
      <c r="G189" s="157">
        <v>0</v>
      </c>
      <c r="H189" s="157">
        <v>23</v>
      </c>
      <c r="I189" s="157">
        <v>82</v>
      </c>
      <c r="J189" s="157">
        <v>37</v>
      </c>
      <c r="K189" s="157">
        <v>6</v>
      </c>
      <c r="L189" s="157">
        <v>0</v>
      </c>
      <c r="M189" s="157">
        <v>3</v>
      </c>
      <c r="N189" s="157">
        <v>3</v>
      </c>
      <c r="O189" s="158">
        <v>0.34100000000000003</v>
      </c>
      <c r="P189" s="159">
        <v>0.28299999999999997</v>
      </c>
      <c r="Q189" s="158">
        <v>0.23</v>
      </c>
      <c r="R189" s="157">
        <v>18</v>
      </c>
      <c r="S189" s="157">
        <v>9</v>
      </c>
      <c r="T189" s="157">
        <v>29</v>
      </c>
      <c r="U189" s="157">
        <v>80</v>
      </c>
      <c r="V189" s="157">
        <v>193</v>
      </c>
      <c r="W189" s="206">
        <v>0.92900000000000005</v>
      </c>
    </row>
    <row r="190" spans="1:23" ht="16" x14ac:dyDescent="0.2">
      <c r="A190" s="157">
        <v>2019</v>
      </c>
      <c r="B190" s="157">
        <v>708</v>
      </c>
      <c r="C190" s="157">
        <v>155</v>
      </c>
      <c r="D190" s="157">
        <v>190</v>
      </c>
      <c r="E190" s="157">
        <v>35</v>
      </c>
      <c r="F190" s="162">
        <v>5</v>
      </c>
      <c r="G190" s="157">
        <v>8</v>
      </c>
      <c r="H190" s="157">
        <v>119</v>
      </c>
      <c r="I190" s="157">
        <v>162</v>
      </c>
      <c r="J190" s="157">
        <v>109</v>
      </c>
      <c r="K190" s="157">
        <v>28</v>
      </c>
      <c r="L190" s="200">
        <v>1</v>
      </c>
      <c r="M190" s="157">
        <v>14</v>
      </c>
      <c r="N190" s="157">
        <v>30</v>
      </c>
      <c r="O190" s="158">
        <v>0.39</v>
      </c>
      <c r="P190" s="159">
        <v>0.373</v>
      </c>
      <c r="Q190" s="158">
        <v>0.27</v>
      </c>
      <c r="R190" s="157">
        <v>61</v>
      </c>
      <c r="S190" s="157">
        <v>18</v>
      </c>
      <c r="T190" s="157">
        <v>44</v>
      </c>
      <c r="U190" s="157">
        <v>182</v>
      </c>
      <c r="V190" s="157">
        <v>517</v>
      </c>
      <c r="W190" s="159">
        <v>0.94099999999999995</v>
      </c>
    </row>
    <row r="191" spans="1:23" ht="16" x14ac:dyDescent="0.2">
      <c r="A191" s="154">
        <v>2018</v>
      </c>
      <c r="B191" s="154">
        <v>734</v>
      </c>
      <c r="C191" s="154">
        <v>167</v>
      </c>
      <c r="D191" s="154">
        <v>198</v>
      </c>
      <c r="E191" s="154">
        <v>44</v>
      </c>
      <c r="F191" s="163">
        <v>7</v>
      </c>
      <c r="G191" s="154">
        <v>6</v>
      </c>
      <c r="H191" s="154">
        <v>125</v>
      </c>
      <c r="I191" s="154">
        <v>165</v>
      </c>
      <c r="J191" s="154">
        <v>123</v>
      </c>
      <c r="K191" s="154">
        <v>27</v>
      </c>
      <c r="L191" s="154">
        <v>5</v>
      </c>
      <c r="M191" s="154">
        <v>8</v>
      </c>
      <c r="N191" s="154">
        <v>35</v>
      </c>
      <c r="O191" s="155">
        <v>0.39</v>
      </c>
      <c r="P191" s="156">
        <v>0.373</v>
      </c>
      <c r="Q191" s="155">
        <v>0.27</v>
      </c>
      <c r="R191" s="154">
        <v>58</v>
      </c>
      <c r="S191" s="154">
        <v>23</v>
      </c>
      <c r="T191" s="154">
        <v>46</v>
      </c>
      <c r="U191" s="154">
        <v>213</v>
      </c>
      <c r="V191" s="154">
        <v>543</v>
      </c>
      <c r="W191" s="156">
        <v>0.94299999999999995</v>
      </c>
    </row>
    <row r="192" spans="1:23" ht="16" x14ac:dyDescent="0.2">
      <c r="A192" s="122">
        <v>2017</v>
      </c>
      <c r="B192" s="122">
        <v>744</v>
      </c>
      <c r="C192" s="122">
        <v>141</v>
      </c>
      <c r="D192" s="122">
        <v>213</v>
      </c>
      <c r="E192" s="122">
        <v>28</v>
      </c>
      <c r="F192" s="164">
        <v>2</v>
      </c>
      <c r="G192" s="122">
        <v>6</v>
      </c>
      <c r="H192" s="122">
        <v>97</v>
      </c>
      <c r="I192" s="122">
        <v>139</v>
      </c>
      <c r="J192" s="122">
        <v>84</v>
      </c>
      <c r="K192" s="122">
        <v>30</v>
      </c>
      <c r="L192" s="122">
        <v>11</v>
      </c>
      <c r="M192" s="196">
        <v>12</v>
      </c>
      <c r="N192" s="122">
        <v>27</v>
      </c>
      <c r="O192" s="131">
        <v>0.376</v>
      </c>
      <c r="P192" s="131">
        <v>0.35299999999999998</v>
      </c>
      <c r="Q192" s="131">
        <v>0.28599999999999998</v>
      </c>
      <c r="R192" s="122">
        <v>44</v>
      </c>
      <c r="S192" s="122">
        <v>24</v>
      </c>
      <c r="T192" s="122">
        <v>39</v>
      </c>
      <c r="U192" s="122">
        <v>224</v>
      </c>
      <c r="V192" s="122">
        <v>570</v>
      </c>
      <c r="W192" s="199">
        <f>(U192+V192)/(T192+U192+V192)</f>
        <v>0.95318127250900364</v>
      </c>
    </row>
    <row r="193" spans="1:25" ht="17" customHeight="1" x14ac:dyDescent="0.2">
      <c r="A193" s="101">
        <v>2016</v>
      </c>
      <c r="B193" s="101">
        <v>692</v>
      </c>
      <c r="C193" s="101">
        <v>141</v>
      </c>
      <c r="D193" s="101">
        <v>207</v>
      </c>
      <c r="E193" s="101">
        <v>33</v>
      </c>
      <c r="F193" s="108">
        <v>5</v>
      </c>
      <c r="G193" s="101">
        <v>5</v>
      </c>
      <c r="H193" s="101">
        <v>112</v>
      </c>
      <c r="I193" s="203">
        <v>128</v>
      </c>
      <c r="J193" s="101">
        <v>90</v>
      </c>
      <c r="K193" s="101">
        <v>25</v>
      </c>
      <c r="L193" s="101">
        <v>5</v>
      </c>
      <c r="M193" s="101">
        <v>9</v>
      </c>
      <c r="N193" s="101">
        <v>21</v>
      </c>
      <c r="O193" s="102">
        <f t="shared" ref="O193:O199" si="1">(D193+J193+K193)/(B193+J193+K193+M193)</f>
        <v>0.39460784313725489</v>
      </c>
      <c r="P193" s="102">
        <f>($D193+$E193+($F193*2)+(G193*3))/$B193</f>
        <v>0.38294797687861271</v>
      </c>
      <c r="Q193" s="102">
        <f>D193/B193</f>
        <v>0.29913294797687862</v>
      </c>
      <c r="R193" s="101">
        <v>73</v>
      </c>
      <c r="S193" s="101">
        <v>23</v>
      </c>
      <c r="T193" s="101">
        <v>39</v>
      </c>
      <c r="U193" s="203">
        <v>154</v>
      </c>
      <c r="V193" s="101">
        <v>490</v>
      </c>
      <c r="W193" s="102">
        <f>(U193+V193)/(T193+U193+V193)</f>
        <v>0.94289897510980969</v>
      </c>
    </row>
    <row r="194" spans="1:25" ht="17" customHeight="1" x14ac:dyDescent="0.2">
      <c r="A194" s="22">
        <v>2015</v>
      </c>
      <c r="B194" s="22">
        <v>685</v>
      </c>
      <c r="C194" s="22">
        <v>131</v>
      </c>
      <c r="D194" s="22">
        <v>179</v>
      </c>
      <c r="E194" s="201">
        <v>21</v>
      </c>
      <c r="F194" s="23">
        <v>8</v>
      </c>
      <c r="G194" s="22">
        <v>2</v>
      </c>
      <c r="H194" s="22">
        <v>138</v>
      </c>
      <c r="I194" s="22">
        <v>153</v>
      </c>
      <c r="J194" s="201">
        <v>73</v>
      </c>
      <c r="K194" s="22">
        <v>26</v>
      </c>
      <c r="L194" s="22">
        <v>10</v>
      </c>
      <c r="M194" s="22">
        <v>11</v>
      </c>
      <c r="N194" s="22">
        <v>32</v>
      </c>
      <c r="O194" s="24">
        <f t="shared" si="1"/>
        <v>0.34968553459119495</v>
      </c>
      <c r="P194" s="24">
        <f>($D194+$E194+($F194*2)+(G194*3))/$B194</f>
        <v>0.32408759124087594</v>
      </c>
      <c r="Q194" s="24">
        <v>0.307</v>
      </c>
      <c r="R194" s="22">
        <v>70</v>
      </c>
      <c r="S194" s="22">
        <v>13</v>
      </c>
      <c r="T194" s="193">
        <v>54</v>
      </c>
      <c r="U194" s="22">
        <v>189</v>
      </c>
      <c r="V194" s="201">
        <v>471</v>
      </c>
      <c r="W194" s="24">
        <f>(U194+V194)/(T194+U194+V194)</f>
        <v>0.92436974789915971</v>
      </c>
    </row>
    <row r="195" spans="1:25" ht="17" customHeight="1" x14ac:dyDescent="0.2">
      <c r="A195" s="22">
        <v>2014</v>
      </c>
      <c r="B195" s="22">
        <v>761</v>
      </c>
      <c r="C195" s="22">
        <v>185</v>
      </c>
      <c r="D195" s="22">
        <v>230</v>
      </c>
      <c r="E195" s="22">
        <v>40</v>
      </c>
      <c r="F195" s="23">
        <v>7</v>
      </c>
      <c r="G195" s="22">
        <v>5</v>
      </c>
      <c r="H195" s="22">
        <v>138</v>
      </c>
      <c r="I195" s="22">
        <v>150</v>
      </c>
      <c r="J195" s="22">
        <v>95</v>
      </c>
      <c r="K195" s="22">
        <v>37</v>
      </c>
      <c r="L195" s="22">
        <v>3</v>
      </c>
      <c r="M195" s="22">
        <v>11</v>
      </c>
      <c r="N195" s="22">
        <v>26</v>
      </c>
      <c r="O195" s="24">
        <f t="shared" si="1"/>
        <v>0.40044247787610621</v>
      </c>
      <c r="P195" s="24">
        <v>0.39800000000000002</v>
      </c>
      <c r="Q195" s="24">
        <v>0.307</v>
      </c>
      <c r="R195" s="22">
        <v>72</v>
      </c>
      <c r="S195" s="22">
        <v>10</v>
      </c>
      <c r="T195" s="201">
        <v>37</v>
      </c>
      <c r="U195" s="22">
        <v>214</v>
      </c>
      <c r="V195" s="22">
        <v>513</v>
      </c>
      <c r="W195" s="88">
        <v>0.95199999999999996</v>
      </c>
    </row>
    <row r="196" spans="1:25" ht="19" customHeight="1" x14ac:dyDescent="0.2">
      <c r="A196" s="22">
        <v>2013</v>
      </c>
      <c r="B196" s="22">
        <v>821</v>
      </c>
      <c r="C196" s="22">
        <v>155</v>
      </c>
      <c r="D196" s="22">
        <v>199</v>
      </c>
      <c r="E196" s="22">
        <v>33</v>
      </c>
      <c r="F196" s="23">
        <v>3</v>
      </c>
      <c r="G196" s="201">
        <v>1</v>
      </c>
      <c r="H196" s="22">
        <v>113</v>
      </c>
      <c r="I196" s="22">
        <v>164</v>
      </c>
      <c r="J196" s="22">
        <v>98</v>
      </c>
      <c r="K196" s="193">
        <v>42</v>
      </c>
      <c r="L196" s="193">
        <v>15</v>
      </c>
      <c r="M196" s="22">
        <v>6</v>
      </c>
      <c r="N196" s="193">
        <v>39</v>
      </c>
      <c r="O196" s="24">
        <f t="shared" si="1"/>
        <v>0.35056876938986559</v>
      </c>
      <c r="P196" s="24">
        <f>($D196+$E196+($F196*2)+(G196*3))/$B196</f>
        <v>0.29354445797807549</v>
      </c>
      <c r="Q196" s="24">
        <f>D196/B196</f>
        <v>0.24238733252131547</v>
      </c>
      <c r="R196" s="22">
        <v>60</v>
      </c>
      <c r="S196" s="193">
        <v>25</v>
      </c>
      <c r="T196" s="22">
        <v>51</v>
      </c>
      <c r="U196" s="193">
        <v>251</v>
      </c>
      <c r="V196" s="193">
        <v>651</v>
      </c>
      <c r="W196" s="24">
        <f>(U196+V196)/(T196+U196+V196)</f>
        <v>0.94648478488982157</v>
      </c>
      <c r="Y196" s="132" t="s">
        <v>281</v>
      </c>
    </row>
    <row r="197" spans="1:25" ht="19" customHeight="1" x14ac:dyDescent="0.2">
      <c r="A197" s="22">
        <v>2012</v>
      </c>
      <c r="B197" s="22">
        <v>772</v>
      </c>
      <c r="C197" s="22">
        <v>118</v>
      </c>
      <c r="D197" s="22">
        <v>196</v>
      </c>
      <c r="E197" s="22">
        <v>30</v>
      </c>
      <c r="F197" s="202">
        <v>1</v>
      </c>
      <c r="G197" s="201">
        <v>1</v>
      </c>
      <c r="H197" s="201">
        <v>101</v>
      </c>
      <c r="I197" s="22">
        <v>188</v>
      </c>
      <c r="J197" s="22">
        <v>104</v>
      </c>
      <c r="K197" s="22">
        <v>34</v>
      </c>
      <c r="L197" s="22">
        <v>12</v>
      </c>
      <c r="M197" s="22">
        <v>9</v>
      </c>
      <c r="N197" s="22">
        <v>25</v>
      </c>
      <c r="O197" s="24">
        <f t="shared" si="1"/>
        <v>0.3634385201305767</v>
      </c>
      <c r="P197" s="24">
        <f>($D197+$E197+($F197*2)+(G197*3))/$B197</f>
        <v>0.29922279792746115</v>
      </c>
      <c r="Q197" s="24">
        <f>D197/B197</f>
        <v>0.25388601036269431</v>
      </c>
      <c r="R197" s="22">
        <v>67</v>
      </c>
      <c r="S197" s="22">
        <v>19</v>
      </c>
      <c r="T197" s="22">
        <v>46</v>
      </c>
      <c r="U197" s="22">
        <v>241</v>
      </c>
      <c r="V197" s="22">
        <v>609</v>
      </c>
      <c r="W197" s="24">
        <f>(U197+V197)/(T197+U197+V197)</f>
        <v>0.9486607142857143</v>
      </c>
    </row>
    <row r="198" spans="1:25" ht="19" customHeight="1" x14ac:dyDescent="0.2">
      <c r="A198" s="22">
        <v>2011</v>
      </c>
      <c r="B198" s="22">
        <v>701</v>
      </c>
      <c r="C198" s="22">
        <v>182</v>
      </c>
      <c r="D198" s="22">
        <v>201</v>
      </c>
      <c r="E198" s="22">
        <v>30</v>
      </c>
      <c r="F198" s="23">
        <v>8</v>
      </c>
      <c r="G198" s="22">
        <v>3</v>
      </c>
      <c r="H198" s="22">
        <v>137</v>
      </c>
      <c r="I198" s="22">
        <v>155</v>
      </c>
      <c r="J198" s="22">
        <v>141</v>
      </c>
      <c r="K198" s="22">
        <v>39</v>
      </c>
      <c r="L198" s="22">
        <v>9</v>
      </c>
      <c r="M198" s="22">
        <v>6</v>
      </c>
      <c r="N198" s="22">
        <v>22</v>
      </c>
      <c r="O198" s="24">
        <f t="shared" si="1"/>
        <v>0.4295377677564825</v>
      </c>
      <c r="P198" s="24">
        <f>($D198+$E198+($F198*2)+(G198*3))/$B198</f>
        <v>0.36519258202567761</v>
      </c>
      <c r="Q198" s="24">
        <f>D198/B198</f>
        <v>0.28673323823109842</v>
      </c>
      <c r="R198" s="193">
        <v>84</v>
      </c>
      <c r="S198" s="22">
        <v>19</v>
      </c>
      <c r="T198" s="22">
        <v>45</v>
      </c>
      <c r="U198" s="22">
        <v>223</v>
      </c>
      <c r="V198" s="22">
        <v>541</v>
      </c>
      <c r="W198" s="24">
        <f>(U198+V198)/(T198+U198+V198)</f>
        <v>0.94437577255871441</v>
      </c>
    </row>
    <row r="199" spans="1:25" ht="19" customHeight="1" x14ac:dyDescent="0.2">
      <c r="A199" s="22">
        <v>2010</v>
      </c>
      <c r="B199" s="193">
        <v>849</v>
      </c>
      <c r="C199" s="193">
        <v>223</v>
      </c>
      <c r="D199" s="193">
        <v>264</v>
      </c>
      <c r="E199" s="22">
        <v>57</v>
      </c>
      <c r="F199" s="23">
        <v>9</v>
      </c>
      <c r="G199" s="193">
        <v>12</v>
      </c>
      <c r="H199" s="193">
        <v>168</v>
      </c>
      <c r="I199" s="193">
        <v>209</v>
      </c>
      <c r="J199" s="193">
        <v>170</v>
      </c>
      <c r="K199" s="22">
        <v>40</v>
      </c>
      <c r="L199" s="22">
        <v>14</v>
      </c>
      <c r="M199" s="22">
        <v>5</v>
      </c>
      <c r="N199" s="22">
        <v>34</v>
      </c>
      <c r="O199" s="197">
        <f t="shared" si="1"/>
        <v>0.44548872180451127</v>
      </c>
      <c r="P199" s="24">
        <f>($D199+$E199+($F199*2)+(G199*3))/$B199</f>
        <v>0.44169611307420492</v>
      </c>
      <c r="Q199" s="197">
        <f>D199/B199</f>
        <v>0.31095406360424027</v>
      </c>
      <c r="R199" s="22">
        <v>67</v>
      </c>
      <c r="S199" s="77" t="s">
        <v>216</v>
      </c>
      <c r="T199" s="77" t="s">
        <v>216</v>
      </c>
      <c r="U199" s="77" t="s">
        <v>216</v>
      </c>
      <c r="V199" s="77" t="s">
        <v>216</v>
      </c>
      <c r="W199" s="77" t="s">
        <v>216</v>
      </c>
    </row>
    <row r="200" spans="1:25" ht="19" customHeight="1" x14ac:dyDescent="0.2">
      <c r="A200" s="22">
        <v>2009</v>
      </c>
      <c r="B200" s="53"/>
      <c r="C200" s="53"/>
      <c r="D200" s="53"/>
      <c r="E200" s="53"/>
      <c r="F200" s="33"/>
      <c r="G200" s="53"/>
      <c r="H200" s="53"/>
      <c r="I200" s="53"/>
      <c r="J200" s="53"/>
      <c r="K200" s="53"/>
      <c r="L200" s="53"/>
      <c r="M200" s="53"/>
      <c r="N200" s="53"/>
      <c r="O200" s="86"/>
      <c r="P200" s="87"/>
      <c r="Q200" s="103"/>
      <c r="R200" s="103"/>
      <c r="S200" s="53"/>
      <c r="T200" s="53"/>
      <c r="U200" s="53"/>
      <c r="V200" s="58"/>
      <c r="W200" s="53"/>
    </row>
    <row r="201" spans="1:25" ht="18.25" customHeight="1" x14ac:dyDescent="0.2">
      <c r="A201" s="53" t="s">
        <v>31</v>
      </c>
      <c r="B201" s="22">
        <f>SUM(B190:B200)</f>
        <v>7467</v>
      </c>
      <c r="C201" s="22">
        <f t="shared" ref="C201:N201" si="2">SUM(C190:C200)</f>
        <v>1598</v>
      </c>
      <c r="D201" s="22">
        <f t="shared" si="2"/>
        <v>2077</v>
      </c>
      <c r="E201" s="22">
        <f t="shared" si="2"/>
        <v>351</v>
      </c>
      <c r="F201" s="23">
        <f t="shared" si="2"/>
        <v>55</v>
      </c>
      <c r="G201" s="22">
        <f t="shared" si="2"/>
        <v>49</v>
      </c>
      <c r="H201" s="22">
        <f t="shared" si="2"/>
        <v>1248</v>
      </c>
      <c r="I201" s="22">
        <f t="shared" si="2"/>
        <v>1613</v>
      </c>
      <c r="J201" s="22">
        <f t="shared" si="2"/>
        <v>1087</v>
      </c>
      <c r="K201" s="22">
        <f t="shared" si="2"/>
        <v>328</v>
      </c>
      <c r="L201" s="22">
        <f t="shared" si="2"/>
        <v>85</v>
      </c>
      <c r="M201" s="22">
        <f t="shared" si="2"/>
        <v>91</v>
      </c>
      <c r="N201" s="22">
        <f t="shared" si="2"/>
        <v>291</v>
      </c>
      <c r="O201" s="24">
        <f>(D201+J201+K201)/(B201+J201+K201+M201)</f>
        <v>0.38916750250752258</v>
      </c>
      <c r="P201" s="24">
        <f>($D201+$E201+($F201*2)+(G201*3))/$B201</f>
        <v>0.35958216151064687</v>
      </c>
      <c r="Q201" s="24">
        <f>D201/B201</f>
        <v>0.27815722512387842</v>
      </c>
      <c r="R201" s="22">
        <f>SUM(R190:R200)</f>
        <v>656</v>
      </c>
      <c r="S201" s="22">
        <f t="shared" ref="S201:V201" si="3">SUM(S190:S200)</f>
        <v>174</v>
      </c>
      <c r="T201" s="22">
        <f t="shared" si="3"/>
        <v>401</v>
      </c>
      <c r="U201" s="22">
        <f t="shared" si="3"/>
        <v>1891</v>
      </c>
      <c r="V201" s="22">
        <f t="shared" si="3"/>
        <v>4905</v>
      </c>
      <c r="W201" s="24">
        <f>(U201+V201)/(T201+U201+V201)</f>
        <v>0.94428233986383214</v>
      </c>
    </row>
    <row r="202" spans="1:25" ht="19" customHeight="1" x14ac:dyDescent="0.2">
      <c r="A202" s="53"/>
      <c r="B202" s="53"/>
      <c r="C202" s="53"/>
      <c r="D202" s="53"/>
      <c r="E202" s="53"/>
      <c r="F202" s="33"/>
      <c r="G202" s="53"/>
      <c r="H202" s="53"/>
      <c r="I202" s="53"/>
      <c r="J202" s="53"/>
      <c r="K202" s="53"/>
      <c r="L202" s="53"/>
      <c r="M202" s="53"/>
      <c r="N202" s="53"/>
      <c r="O202" s="86"/>
      <c r="P202" s="87"/>
      <c r="Q202" s="103"/>
      <c r="R202" s="103"/>
      <c r="S202" s="53"/>
      <c r="T202" s="53"/>
      <c r="U202" s="53"/>
      <c r="V202" s="53"/>
      <c r="W202" s="53"/>
    </row>
    <row r="203" spans="1:25" ht="18.25" customHeight="1" x14ac:dyDescent="0.2">
      <c r="A203" s="53"/>
      <c r="B203" s="53"/>
      <c r="C203" s="53"/>
      <c r="D203" s="53"/>
      <c r="E203" s="53"/>
      <c r="F203" s="33"/>
      <c r="G203" s="53"/>
      <c r="H203" s="53"/>
      <c r="I203" s="53"/>
      <c r="J203" s="53"/>
      <c r="K203" s="53"/>
      <c r="L203" s="53"/>
      <c r="M203" s="53"/>
      <c r="N203" s="53"/>
      <c r="O203" s="53"/>
      <c r="P203" s="53"/>
      <c r="Q203" s="103"/>
      <c r="R203" s="103"/>
      <c r="S203" s="53"/>
      <c r="T203" s="53"/>
      <c r="U203" s="53"/>
      <c r="V203" s="53"/>
      <c r="W203" s="53"/>
    </row>
    <row r="204" spans="1:25" ht="19" customHeight="1" x14ac:dyDescent="0.2">
      <c r="A204" s="89" t="s">
        <v>217</v>
      </c>
      <c r="B204" s="58"/>
      <c r="C204" s="58"/>
      <c r="D204" s="77" t="s">
        <v>218</v>
      </c>
      <c r="E204" s="58"/>
      <c r="F204" s="58"/>
      <c r="G204" s="58"/>
      <c r="H204" s="58"/>
      <c r="I204" s="58"/>
      <c r="J204" s="58"/>
      <c r="K204" s="58"/>
      <c r="L204" s="58"/>
      <c r="M204" s="58"/>
      <c r="N204" s="58"/>
      <c r="O204" s="33"/>
      <c r="P204" s="53"/>
      <c r="Q204" s="103"/>
      <c r="R204" s="103"/>
      <c r="S204" s="53"/>
      <c r="T204" s="53"/>
      <c r="U204" s="53"/>
      <c r="V204" s="53"/>
      <c r="W204" s="90"/>
    </row>
    <row r="205" spans="1:25" ht="19.5" customHeight="1" x14ac:dyDescent="0.2">
      <c r="A205" s="176" t="s">
        <v>219</v>
      </c>
      <c r="B205" s="177" t="s">
        <v>33</v>
      </c>
      <c r="C205" s="173" t="s">
        <v>34</v>
      </c>
      <c r="D205" s="173" t="s">
        <v>35</v>
      </c>
      <c r="E205" s="173" t="s">
        <v>36</v>
      </c>
      <c r="F205" s="178" t="s">
        <v>37</v>
      </c>
      <c r="G205" s="173" t="s">
        <v>9</v>
      </c>
      <c r="H205" s="173" t="s">
        <v>10</v>
      </c>
      <c r="I205" s="173" t="s">
        <v>15</v>
      </c>
      <c r="J205" s="173" t="s">
        <v>16</v>
      </c>
      <c r="K205" s="173" t="s">
        <v>17</v>
      </c>
      <c r="L205" s="173" t="s">
        <v>45</v>
      </c>
      <c r="M205" s="177" t="s">
        <v>38</v>
      </c>
      <c r="N205" s="173" t="s">
        <v>39</v>
      </c>
      <c r="O205" s="173" t="s">
        <v>40</v>
      </c>
      <c r="P205" s="173" t="s">
        <v>220</v>
      </c>
      <c r="Q205" s="173" t="s">
        <v>277</v>
      </c>
      <c r="R205" s="161" t="s">
        <v>346</v>
      </c>
      <c r="S205" s="53"/>
      <c r="T205" s="53"/>
      <c r="U205" s="53"/>
      <c r="V205" s="53"/>
      <c r="W205" s="53"/>
    </row>
    <row r="206" spans="1:25" ht="19.5" customHeight="1" x14ac:dyDescent="0.2">
      <c r="A206" s="181" t="s">
        <v>391</v>
      </c>
      <c r="B206" s="162">
        <f>'2021'!B406</f>
        <v>27</v>
      </c>
      <c r="C206" s="162">
        <f>'2021'!C406</f>
        <v>3</v>
      </c>
      <c r="D206" s="162">
        <f>'2021'!D406</f>
        <v>5</v>
      </c>
      <c r="E206" s="162">
        <f>'2021'!E406</f>
        <v>3</v>
      </c>
      <c r="F206" s="162">
        <f>'2021'!F406</f>
        <v>61.33</v>
      </c>
      <c r="G206" s="162">
        <f>'2021'!G406</f>
        <v>31</v>
      </c>
      <c r="H206" s="162">
        <f>'2021'!H406</f>
        <v>49</v>
      </c>
      <c r="I206" s="162">
        <f>'2021'!I406</f>
        <v>83</v>
      </c>
      <c r="J206" s="162">
        <f>'2021'!J406</f>
        <v>35</v>
      </c>
      <c r="K206" s="162">
        <f>'2021'!K406</f>
        <v>8</v>
      </c>
      <c r="L206" s="162">
        <f>'2021'!L406</f>
        <v>16</v>
      </c>
      <c r="M206" s="162">
        <f>'2021'!M406</f>
        <v>18</v>
      </c>
      <c r="N206" s="162">
        <f>'2021'!N406</f>
        <v>2.0544594814935593</v>
      </c>
      <c r="O206" s="182">
        <f>'2021'!O406</f>
        <v>1.5000815261699005</v>
      </c>
      <c r="P206" s="183">
        <f t="shared" ref="P206:P214" si="4">(I206/F206*9)</f>
        <v>12.18000978314039</v>
      </c>
      <c r="Q206" s="184">
        <f>J206/F206</f>
        <v>0.57068318930376649</v>
      </c>
      <c r="R206" s="185">
        <f>7*J206/(F206)</f>
        <v>3.9947823251263657</v>
      </c>
      <c r="S206" s="175"/>
      <c r="T206" s="53"/>
      <c r="U206" s="53"/>
      <c r="V206" s="53"/>
      <c r="W206" s="53"/>
    </row>
    <row r="207" spans="1:25" ht="19.5" customHeight="1" x14ac:dyDescent="0.2">
      <c r="A207" s="179" t="s">
        <v>145</v>
      </c>
      <c r="B207" s="108">
        <f>Hatcher2010!B36</f>
        <v>18</v>
      </c>
      <c r="C207" s="108">
        <f>Hatcher2010!C36</f>
        <v>5</v>
      </c>
      <c r="D207" s="108">
        <f>Hatcher2010!D36</f>
        <v>4</v>
      </c>
      <c r="E207" s="108">
        <f>Hatcher2010!E36</f>
        <v>1</v>
      </c>
      <c r="F207" s="108">
        <f>Hatcher2010!F36</f>
        <v>57</v>
      </c>
      <c r="G207" s="108">
        <f>Hatcher2010!G36</f>
        <v>26</v>
      </c>
      <c r="H207" s="108">
        <f>Hatcher2010!H36</f>
        <v>52</v>
      </c>
      <c r="I207" s="108">
        <f>Hatcher2010!I36</f>
        <v>37</v>
      </c>
      <c r="J207" s="108">
        <f>Hatcher2010!J36</f>
        <v>10</v>
      </c>
      <c r="K207" s="108">
        <f>Hatcher2010!K36</f>
        <v>8</v>
      </c>
      <c r="L207" s="108">
        <f>Hatcher2010!L36</f>
        <v>1</v>
      </c>
      <c r="M207" s="108">
        <f>Hatcher2010!M36</f>
        <v>19</v>
      </c>
      <c r="N207" s="124">
        <f>Hatcher2010!N36</f>
        <v>2.3333333333333335</v>
      </c>
      <c r="O207" s="124">
        <f>Hatcher2010!O36</f>
        <v>1.2280701754385965</v>
      </c>
      <c r="P207" s="124">
        <f t="shared" si="4"/>
        <v>5.8421052631578947</v>
      </c>
      <c r="Q207" s="123">
        <f>J207/F207</f>
        <v>0.17543859649122806</v>
      </c>
      <c r="R207" s="180">
        <f>7*J207/(F207)</f>
        <v>1.2280701754385965</v>
      </c>
      <c r="S207" s="53"/>
      <c r="T207" s="53"/>
      <c r="U207" s="53"/>
      <c r="V207" s="53"/>
      <c r="W207" s="53"/>
    </row>
    <row r="208" spans="1:25" ht="19" customHeight="1" x14ac:dyDescent="0.2">
      <c r="A208" s="32" t="s">
        <v>146</v>
      </c>
      <c r="B208" s="23">
        <f>'Sizemore 2015'!B147</f>
        <v>22</v>
      </c>
      <c r="C208" s="23">
        <f>'Sizemore 2015'!C147</f>
        <v>4</v>
      </c>
      <c r="D208" s="23">
        <f>'Sizemore 2015'!D147</f>
        <v>5</v>
      </c>
      <c r="E208" s="23">
        <f>'Sizemore 2015'!E147</f>
        <v>0</v>
      </c>
      <c r="F208" s="23">
        <f>'Sizemore 2015'!F147</f>
        <v>55</v>
      </c>
      <c r="G208" s="23">
        <f>'Sizemore 2015'!G147</f>
        <v>49</v>
      </c>
      <c r="H208" s="23">
        <f>'Sizemore 2015'!H147</f>
        <v>65</v>
      </c>
      <c r="I208" s="23">
        <f>'Sizemore 2015'!I147</f>
        <v>46</v>
      </c>
      <c r="J208" s="23">
        <f>'Sizemore 2015'!J147</f>
        <v>16</v>
      </c>
      <c r="K208" s="23">
        <f>'Sizemore 2015'!K147</f>
        <v>5</v>
      </c>
      <c r="L208" s="23">
        <f>'Sizemore 2015'!L147</f>
        <v>3</v>
      </c>
      <c r="M208" s="23">
        <f>'Sizemore 2015'!M147</f>
        <v>21</v>
      </c>
      <c r="N208" s="42">
        <f>'Sizemore 2015'!N147</f>
        <v>2.6727272727272728</v>
      </c>
      <c r="O208" s="42">
        <f>'Sizemore 2015'!O147</f>
        <v>1.5636363636363637</v>
      </c>
      <c r="P208" s="42">
        <f t="shared" si="4"/>
        <v>7.5272727272727264</v>
      </c>
      <c r="Q208" s="77">
        <f>J208/F208</f>
        <v>0.29090909090909089</v>
      </c>
      <c r="R208" s="169">
        <f t="shared" ref="R208:R290" si="5">7*J208/(F208)</f>
        <v>2.0363636363636362</v>
      </c>
      <c r="S208" s="53"/>
      <c r="T208" s="53"/>
      <c r="U208" s="53"/>
      <c r="V208" s="53"/>
      <c r="W208" s="53"/>
    </row>
    <row r="209" spans="1:23" ht="19" customHeight="1" x14ac:dyDescent="0.2">
      <c r="A209" s="32" t="s">
        <v>357</v>
      </c>
      <c r="B209" s="23">
        <f>'2021'!B195</f>
        <v>17</v>
      </c>
      <c r="C209" s="23">
        <f>'2021'!C195</f>
        <v>3</v>
      </c>
      <c r="D209" s="23">
        <f>'2021'!D195</f>
        <v>2</v>
      </c>
      <c r="E209" s="23">
        <f>'2021'!E195</f>
        <v>0</v>
      </c>
      <c r="F209" s="23">
        <f>'2021'!F195</f>
        <v>26.67</v>
      </c>
      <c r="G209" s="23">
        <f>'2021'!G195</f>
        <v>36</v>
      </c>
      <c r="H209" s="23">
        <f>'2021'!H195</f>
        <v>30</v>
      </c>
      <c r="I209" s="23">
        <f>'2021'!I195</f>
        <v>32</v>
      </c>
      <c r="J209" s="23">
        <f>'2021'!J195</f>
        <v>41</v>
      </c>
      <c r="K209" s="23">
        <f>'2021'!K195</f>
        <v>7</v>
      </c>
      <c r="L209" s="23">
        <f>'2021'!L195</f>
        <v>11</v>
      </c>
      <c r="M209" s="23">
        <f>'2021'!M195</f>
        <v>24</v>
      </c>
      <c r="N209" s="42">
        <f>'2021'!N195</f>
        <v>6.2992125984251963</v>
      </c>
      <c r="O209" s="42">
        <f>'2021'!O195</f>
        <v>2.9246344206974126</v>
      </c>
      <c r="P209" s="42">
        <f t="shared" si="4"/>
        <v>10.798650168728908</v>
      </c>
      <c r="Q209" s="77">
        <f>J209/F209</f>
        <v>1.5373078365204349</v>
      </c>
      <c r="R209" s="169">
        <f t="shared" si="5"/>
        <v>10.761154855643044</v>
      </c>
      <c r="S209" s="53"/>
      <c r="T209" s="53"/>
      <c r="U209" s="53"/>
      <c r="V209" s="53"/>
      <c r="W209" s="53"/>
    </row>
    <row r="210" spans="1:23" ht="18.25" customHeight="1" x14ac:dyDescent="0.2">
      <c r="A210" s="32" t="s">
        <v>131</v>
      </c>
      <c r="B210" s="23">
        <f>Polling2011!B62</f>
        <v>7</v>
      </c>
      <c r="C210" s="23">
        <f>Polling2011!C62</f>
        <v>0</v>
      </c>
      <c r="D210" s="23">
        <f>Polling2011!D62</f>
        <v>0</v>
      </c>
      <c r="E210" s="23">
        <f>Polling2011!E62</f>
        <v>0</v>
      </c>
      <c r="F210" s="23">
        <f>Polling2011!F62</f>
        <v>9.33</v>
      </c>
      <c r="G210" s="23">
        <f>Polling2011!G62</f>
        <v>17</v>
      </c>
      <c r="H210" s="23">
        <f>Polling2011!H62</f>
        <v>15</v>
      </c>
      <c r="I210" s="23">
        <f>Polling2011!I62</f>
        <v>6</v>
      </c>
      <c r="J210" s="23">
        <f>Polling2011!J62</f>
        <v>8</v>
      </c>
      <c r="K210" s="23">
        <f>Polling2011!K62</f>
        <v>1</v>
      </c>
      <c r="L210" s="23">
        <f>Polling2011!L62</f>
        <v>3</v>
      </c>
      <c r="M210" s="23">
        <f>Polling2011!M62</f>
        <v>11</v>
      </c>
      <c r="N210" s="42">
        <f>Polling2011!N62</f>
        <v>8.2529474812433019</v>
      </c>
      <c r="O210" s="42">
        <f>Polling2011!O62</f>
        <v>2.572347266881029</v>
      </c>
      <c r="P210" s="42">
        <f t="shared" si="4"/>
        <v>5.787781350482315</v>
      </c>
      <c r="Q210" s="77">
        <f t="shared" ref="Q210:Q304" si="6">J210/F210</f>
        <v>0.857449088960343</v>
      </c>
      <c r="R210" s="169">
        <f t="shared" si="5"/>
        <v>6.002143622722401</v>
      </c>
      <c r="S210" s="53"/>
      <c r="T210" s="53"/>
      <c r="U210" s="53"/>
      <c r="V210" s="53"/>
      <c r="W210" s="53"/>
    </row>
    <row r="211" spans="1:23" ht="18.25" customHeight="1" x14ac:dyDescent="0.2">
      <c r="A211" s="32" t="s">
        <v>221</v>
      </c>
      <c r="B211" s="23">
        <f>'Miller-2017'!B117</f>
        <v>7</v>
      </c>
      <c r="C211" s="23">
        <f>'Miller-2017'!C117</f>
        <v>0</v>
      </c>
      <c r="D211" s="23">
        <f>'Miller-2017'!D117</f>
        <v>0</v>
      </c>
      <c r="E211" s="23">
        <f>'Miller-2017'!E117</f>
        <v>0</v>
      </c>
      <c r="F211" s="23">
        <f>'Miller-2017'!F117</f>
        <v>10.67</v>
      </c>
      <c r="G211" s="23">
        <f>'Miller-2017'!G117</f>
        <v>7</v>
      </c>
      <c r="H211" s="23">
        <f>'Miller-2017'!H117</f>
        <v>9</v>
      </c>
      <c r="I211" s="23">
        <f>'Miller-2017'!I117</f>
        <v>9</v>
      </c>
      <c r="J211" s="23">
        <f>'Miller-2017'!J117</f>
        <v>8</v>
      </c>
      <c r="K211" s="23">
        <f>'Miller-2017'!K117</f>
        <v>1</v>
      </c>
      <c r="L211" s="23">
        <f>'Miller-2017'!L117</f>
        <v>0</v>
      </c>
      <c r="M211" s="23">
        <f>'Miller-2017'!M117</f>
        <v>6</v>
      </c>
      <c r="N211" s="42">
        <f>'Miller-2017'!N117</f>
        <v>3.936269915651359</v>
      </c>
      <c r="O211" s="42">
        <f>'Miller-2017'!O117</f>
        <v>1.6869728209934396</v>
      </c>
      <c r="P211" s="42">
        <f t="shared" si="4"/>
        <v>7.5913776944704781</v>
      </c>
      <c r="Q211" s="77">
        <f t="shared" si="6"/>
        <v>0.7497656982193065</v>
      </c>
      <c r="R211" s="169">
        <f t="shared" si="5"/>
        <v>5.2483598875351456</v>
      </c>
      <c r="S211" s="53"/>
      <c r="T211" s="53"/>
      <c r="U211" s="53"/>
      <c r="V211" s="53"/>
      <c r="W211" s="53"/>
    </row>
    <row r="212" spans="1:23" ht="18.25" customHeight="1" x14ac:dyDescent="0.2">
      <c r="A212" s="32" t="s">
        <v>290</v>
      </c>
      <c r="B212" s="23">
        <f>'2018-2020'!B217</f>
        <v>1</v>
      </c>
      <c r="C212" s="23">
        <f>'2018-2020'!C217</f>
        <v>0</v>
      </c>
      <c r="D212" s="23">
        <f>'2018-2020'!D217</f>
        <v>0</v>
      </c>
      <c r="E212" s="23">
        <f>'2018-2020'!E217</f>
        <v>0</v>
      </c>
      <c r="F212" s="23">
        <f>'2018-2020'!F217</f>
        <v>0</v>
      </c>
      <c r="G212" s="23">
        <f>'2018-2020'!G217</f>
        <v>4</v>
      </c>
      <c r="H212" s="23">
        <f>'2018-2020'!H217</f>
        <v>1</v>
      </c>
      <c r="I212" s="23">
        <f>'2018-2020'!I217</f>
        <v>0</v>
      </c>
      <c r="J212" s="23">
        <f>'2018-2020'!J217</f>
        <v>3</v>
      </c>
      <c r="K212" s="23">
        <f>'2018-2020'!K217</f>
        <v>1</v>
      </c>
      <c r="L212" s="23">
        <f>'2018-2020'!L217</f>
        <v>0</v>
      </c>
      <c r="M212" s="23">
        <f>'2018-2020'!M217</f>
        <v>4</v>
      </c>
      <c r="N212" s="23" t="e">
        <f>'2018-2020'!N217</f>
        <v>#DIV/0!</v>
      </c>
      <c r="O212" s="23" t="e">
        <f>'2018-2020'!O217</f>
        <v>#DIV/0!</v>
      </c>
      <c r="P212" s="23">
        <f>'2018-2020'!P217</f>
        <v>0</v>
      </c>
      <c r="Q212" s="23">
        <f>'2018-2020'!Q217</f>
        <v>0</v>
      </c>
      <c r="R212" s="169" t="e">
        <f t="shared" si="5"/>
        <v>#DIV/0!</v>
      </c>
      <c r="S212" s="53"/>
      <c r="T212" s="53"/>
      <c r="U212" s="53"/>
      <c r="V212" s="53"/>
      <c r="W212" s="53"/>
    </row>
    <row r="213" spans="1:23" ht="18.25" customHeight="1" x14ac:dyDescent="0.2">
      <c r="A213" s="32" t="s">
        <v>150</v>
      </c>
      <c r="B213" s="23">
        <f>Hatcher2010!B53</f>
        <v>10</v>
      </c>
      <c r="C213" s="23">
        <f>Hatcher2010!C53</f>
        <v>4</v>
      </c>
      <c r="D213" s="23">
        <f>Hatcher2010!D53</f>
        <v>0</v>
      </c>
      <c r="E213" s="23">
        <f>Hatcher2010!E53</f>
        <v>1</v>
      </c>
      <c r="F213" s="23">
        <v>32.33</v>
      </c>
      <c r="G213" s="23">
        <f>Hatcher2010!G53</f>
        <v>13</v>
      </c>
      <c r="H213" s="23">
        <f>Hatcher2010!H53</f>
        <v>26</v>
      </c>
      <c r="I213" s="23">
        <f>Hatcher2010!I53</f>
        <v>26</v>
      </c>
      <c r="J213" s="23">
        <f>Hatcher2010!J53</f>
        <v>15</v>
      </c>
      <c r="K213" s="23">
        <f>Hatcher2010!K53</f>
        <v>2</v>
      </c>
      <c r="L213" s="23">
        <f>Hatcher2010!L53</f>
        <v>0</v>
      </c>
      <c r="M213" s="23">
        <f>Hatcher2010!M53</f>
        <v>10</v>
      </c>
      <c r="N213" s="42">
        <f>Hatcher2010!N53</f>
        <v>2.1651716671821837</v>
      </c>
      <c r="O213" s="42">
        <f>Hatcher2010!O53</f>
        <v>1.3300340241261988</v>
      </c>
      <c r="P213" s="42">
        <f t="shared" si="4"/>
        <v>7.237859573151872</v>
      </c>
      <c r="Q213" s="77">
        <f t="shared" si="6"/>
        <v>0.46396535725332511</v>
      </c>
      <c r="R213" s="169">
        <f t="shared" si="5"/>
        <v>3.2477575007732757</v>
      </c>
      <c r="S213" s="53"/>
      <c r="T213" s="53"/>
      <c r="U213" s="53"/>
      <c r="V213" s="53"/>
      <c r="W213" s="53"/>
    </row>
    <row r="214" spans="1:23" ht="18.25" customHeight="1" x14ac:dyDescent="0.2">
      <c r="A214" s="32" t="s">
        <v>152</v>
      </c>
      <c r="B214" s="23">
        <f>Hatcher2010!B70</f>
        <v>18</v>
      </c>
      <c r="C214" s="23">
        <f>Hatcher2010!C70</f>
        <v>3</v>
      </c>
      <c r="D214" s="23">
        <f>Hatcher2010!D70</f>
        <v>1</v>
      </c>
      <c r="E214" s="23">
        <f>Hatcher2010!E70</f>
        <v>0</v>
      </c>
      <c r="F214" s="23">
        <f>Hatcher2010!F70</f>
        <v>29.34</v>
      </c>
      <c r="G214" s="23">
        <f>Hatcher2010!G70</f>
        <v>39</v>
      </c>
      <c r="H214" s="23">
        <f>Hatcher2010!H70</f>
        <v>37</v>
      </c>
      <c r="I214" s="23">
        <f>Hatcher2010!I70</f>
        <v>26</v>
      </c>
      <c r="J214" s="23">
        <f>Hatcher2010!J70</f>
        <v>35</v>
      </c>
      <c r="K214" s="23">
        <f>Hatcher2010!K70</f>
        <v>9</v>
      </c>
      <c r="L214" s="23">
        <f>Hatcher2010!L70</f>
        <v>6</v>
      </c>
      <c r="M214" s="23">
        <f>Hatcher2010!M70</f>
        <v>34</v>
      </c>
      <c r="N214" s="42">
        <f>Hatcher2010!N70</f>
        <v>8.1117927743694622</v>
      </c>
      <c r="O214" s="42">
        <f>Hatcher2010!O70</f>
        <v>2.7607361963190185</v>
      </c>
      <c r="P214" s="42">
        <f t="shared" si="4"/>
        <v>7.9754601226993866</v>
      </c>
      <c r="Q214" s="77">
        <f t="shared" si="6"/>
        <v>1.1929107021131562</v>
      </c>
      <c r="R214" s="169">
        <f t="shared" si="5"/>
        <v>8.3503749147920932</v>
      </c>
      <c r="S214" s="53"/>
      <c r="T214" s="53"/>
      <c r="U214" s="53"/>
      <c r="V214" s="53"/>
      <c r="W214" s="53"/>
    </row>
    <row r="215" spans="1:23" ht="18.25" customHeight="1" x14ac:dyDescent="0.2">
      <c r="A215" s="32" t="s">
        <v>105</v>
      </c>
      <c r="B215" s="23">
        <f>'Sizemore 2015'!B279</f>
        <v>4</v>
      </c>
      <c r="C215" s="23">
        <f>'Sizemore 2015'!C279</f>
        <v>0</v>
      </c>
      <c r="D215" s="23">
        <f>'Sizemore 2015'!D279</f>
        <v>0</v>
      </c>
      <c r="E215" s="23">
        <f>'Sizemore 2015'!E279</f>
        <v>1</v>
      </c>
      <c r="F215" s="23">
        <f>'Sizemore 2015'!F279</f>
        <v>4.33</v>
      </c>
      <c r="G215" s="23">
        <f>'Sizemore 2015'!G279</f>
        <v>2</v>
      </c>
      <c r="H215" s="23">
        <f>'Sizemore 2015'!H279</f>
        <v>6</v>
      </c>
      <c r="I215" s="23">
        <f>'Sizemore 2015'!I279</f>
        <v>2</v>
      </c>
      <c r="J215" s="23">
        <f>'Sizemore 2015'!J279</f>
        <v>1</v>
      </c>
      <c r="K215" s="23">
        <f>'Sizemore 2015'!K279</f>
        <v>1</v>
      </c>
      <c r="L215" s="23">
        <f>'Sizemore 2015'!L279</f>
        <v>0</v>
      </c>
      <c r="M215" s="23">
        <f>'Sizemore 2015'!M279</f>
        <v>1</v>
      </c>
      <c r="N215" s="42">
        <f>'Sizemore 2015'!N279</f>
        <v>1.6166281755196306</v>
      </c>
      <c r="O215" s="42">
        <f>'Sizemore 2015'!O279</f>
        <v>1.8475750577367205</v>
      </c>
      <c r="P215" s="42">
        <f>'Sizemore 2015'!P279</f>
        <v>0</v>
      </c>
      <c r="Q215" s="77">
        <f t="shared" si="6"/>
        <v>0.23094688221709006</v>
      </c>
      <c r="R215" s="169">
        <f t="shared" si="5"/>
        <v>1.6166281755196306</v>
      </c>
      <c r="S215" s="53"/>
      <c r="T215" s="53"/>
      <c r="U215" s="53"/>
      <c r="V215" s="53"/>
      <c r="W215" s="53"/>
    </row>
    <row r="216" spans="1:23" ht="18.25" customHeight="1" x14ac:dyDescent="0.2">
      <c r="A216" s="32" t="s">
        <v>153</v>
      </c>
      <c r="B216" s="23">
        <v>1</v>
      </c>
      <c r="C216" s="23">
        <v>0</v>
      </c>
      <c r="D216" s="23">
        <v>0</v>
      </c>
      <c r="E216" s="23">
        <v>0</v>
      </c>
      <c r="F216" s="23">
        <v>0.33</v>
      </c>
      <c r="G216" s="23">
        <v>0</v>
      </c>
      <c r="H216" s="23">
        <v>0</v>
      </c>
      <c r="I216" s="23">
        <v>0</v>
      </c>
      <c r="J216" s="23">
        <v>1</v>
      </c>
      <c r="K216" s="23">
        <v>0</v>
      </c>
      <c r="L216" s="23">
        <v>0</v>
      </c>
      <c r="M216" s="23">
        <v>0</v>
      </c>
      <c r="N216" s="42">
        <f>'Sizemore 2015'!N280</f>
        <v>0</v>
      </c>
      <c r="O216" s="42">
        <v>1.33</v>
      </c>
      <c r="P216" s="42">
        <v>0</v>
      </c>
      <c r="Q216" s="77">
        <f t="shared" si="6"/>
        <v>3.0303030303030303</v>
      </c>
      <c r="R216" s="169">
        <f t="shared" si="5"/>
        <v>21.212121212121211</v>
      </c>
      <c r="S216" s="53"/>
      <c r="T216" s="53"/>
      <c r="U216" s="53"/>
      <c r="V216" s="53"/>
      <c r="W216" s="53"/>
    </row>
    <row r="217" spans="1:23" ht="18.25" customHeight="1" x14ac:dyDescent="0.2">
      <c r="A217" s="32" t="s">
        <v>155</v>
      </c>
      <c r="B217" s="23">
        <f>'Miller-2017'!B167</f>
        <v>1</v>
      </c>
      <c r="C217" s="23">
        <f>'Miller-2017'!C167</f>
        <v>0</v>
      </c>
      <c r="D217" s="23">
        <f>'Miller-2017'!D167</f>
        <v>0</v>
      </c>
      <c r="E217" s="23">
        <f>'Miller-2017'!E167</f>
        <v>0</v>
      </c>
      <c r="F217" s="23">
        <f>'Miller-2017'!F167</f>
        <v>0.67</v>
      </c>
      <c r="G217" s="23">
        <f>'Miller-2017'!G167</f>
        <v>2</v>
      </c>
      <c r="H217" s="23">
        <f>'Miller-2017'!H167</f>
        <v>1</v>
      </c>
      <c r="I217" s="23">
        <f>'Miller-2017'!I167</f>
        <v>1</v>
      </c>
      <c r="J217" s="23">
        <f>'Miller-2017'!J167</f>
        <v>0</v>
      </c>
      <c r="K217" s="23">
        <f>'Miller-2017'!K167</f>
        <v>3</v>
      </c>
      <c r="L217" s="23">
        <f>'Miller-2017'!L167</f>
        <v>2</v>
      </c>
      <c r="M217" s="23">
        <f>'Miller-2017'!M167</f>
        <v>2</v>
      </c>
      <c r="N217" s="23">
        <f>'Miller-2017'!N167</f>
        <v>20.8955223880597</v>
      </c>
      <c r="O217" s="42">
        <f>'Miller-2017'!O167</f>
        <v>5.9701492537313428</v>
      </c>
      <c r="P217" s="42">
        <f t="shared" ref="P217:Q305" si="7">(I217/F217*9)</f>
        <v>13.432835820895521</v>
      </c>
      <c r="Q217" s="77">
        <f t="shared" si="6"/>
        <v>0</v>
      </c>
      <c r="R217" s="169">
        <f t="shared" si="5"/>
        <v>0</v>
      </c>
      <c r="S217" s="53"/>
      <c r="T217" s="53"/>
      <c r="U217" s="53"/>
      <c r="V217" s="53"/>
      <c r="W217" s="53"/>
    </row>
    <row r="218" spans="1:23" ht="18.25" customHeight="1" x14ac:dyDescent="0.2">
      <c r="A218" s="32" t="s">
        <v>156</v>
      </c>
      <c r="B218" s="23">
        <f>Hatcher2010!B89</f>
        <v>8</v>
      </c>
      <c r="C218" s="23">
        <f>Hatcher2010!C89</f>
        <v>0</v>
      </c>
      <c r="D218" s="23">
        <f>Hatcher2010!D89</f>
        <v>0</v>
      </c>
      <c r="E218" s="23">
        <f>Hatcher2010!E89</f>
        <v>0</v>
      </c>
      <c r="F218" s="23">
        <f>Hatcher2010!F89</f>
        <v>12.66</v>
      </c>
      <c r="G218" s="23">
        <f>Hatcher2010!G89</f>
        <v>8</v>
      </c>
      <c r="H218" s="23">
        <f>Hatcher2010!H89</f>
        <v>9</v>
      </c>
      <c r="I218" s="23">
        <f>Hatcher2010!I89</f>
        <v>17</v>
      </c>
      <c r="J218" s="23">
        <f>Hatcher2010!J89</f>
        <v>16</v>
      </c>
      <c r="K218" s="23">
        <f>Hatcher2010!K89</f>
        <v>1</v>
      </c>
      <c r="L218" s="23">
        <f>Hatcher2010!L89</f>
        <v>4</v>
      </c>
      <c r="M218" s="23">
        <f>Hatcher2010!M89</f>
        <v>7</v>
      </c>
      <c r="N218" s="42">
        <f>Hatcher2010!N89</f>
        <v>3.8704581358609795</v>
      </c>
      <c r="O218" s="42">
        <f>Hatcher2010!O89</f>
        <v>2.0537124802527646</v>
      </c>
      <c r="P218" s="42">
        <f t="shared" si="7"/>
        <v>12.085308056872037</v>
      </c>
      <c r="Q218" s="77">
        <f t="shared" si="6"/>
        <v>1.2638230647709321</v>
      </c>
      <c r="R218" s="169">
        <f t="shared" si="5"/>
        <v>8.8467614533965246</v>
      </c>
      <c r="S218" s="53"/>
      <c r="T218" s="53"/>
      <c r="U218" s="53"/>
      <c r="V218" s="53"/>
      <c r="W218" s="53"/>
    </row>
    <row r="219" spans="1:23" ht="18.25" customHeight="1" x14ac:dyDescent="0.2">
      <c r="A219" s="32" t="s">
        <v>102</v>
      </c>
      <c r="B219" s="23">
        <f>'Sizemore 2015'!B247</f>
        <v>23</v>
      </c>
      <c r="C219" s="23">
        <f>'Sizemore 2015'!C247</f>
        <v>4</v>
      </c>
      <c r="D219" s="23">
        <f>'Sizemore 2015'!D247</f>
        <v>8</v>
      </c>
      <c r="E219" s="23">
        <f>'Sizemore 2015'!E247</f>
        <v>1</v>
      </c>
      <c r="F219" s="23">
        <f>'Sizemore 2015'!F247</f>
        <v>58</v>
      </c>
      <c r="G219" s="23">
        <f>'Sizemore 2015'!G247</f>
        <v>39</v>
      </c>
      <c r="H219" s="23">
        <f>'Sizemore 2015'!H247</f>
        <v>48</v>
      </c>
      <c r="I219" s="23">
        <f>'Sizemore 2015'!I247</f>
        <v>58</v>
      </c>
      <c r="J219" s="23">
        <f>'Sizemore 2015'!J247</f>
        <v>41</v>
      </c>
      <c r="K219" s="23">
        <f>'Sizemore 2015'!K247</f>
        <v>15</v>
      </c>
      <c r="L219" s="23">
        <f>'Sizemore 2015'!L247</f>
        <v>10</v>
      </c>
      <c r="M219" s="23">
        <f>'Sizemore 2015'!M247</f>
        <v>23</v>
      </c>
      <c r="N219" s="99">
        <f>'Sizemore 2015'!N247</f>
        <v>2.7758620689655173</v>
      </c>
      <c r="O219" s="42">
        <f>'Sizemore 2015'!O247</f>
        <v>1.7931034482758621</v>
      </c>
      <c r="P219" s="42">
        <f t="shared" si="7"/>
        <v>9</v>
      </c>
      <c r="Q219" s="77">
        <f t="shared" si="6"/>
        <v>0.7068965517241379</v>
      </c>
      <c r="R219" s="169">
        <f t="shared" si="5"/>
        <v>4.9482758620689653</v>
      </c>
      <c r="S219" s="53"/>
      <c r="T219" s="53"/>
      <c r="U219" s="53"/>
      <c r="V219" s="53"/>
      <c r="W219" s="53"/>
    </row>
    <row r="220" spans="1:23" ht="18.25" customHeight="1" x14ac:dyDescent="0.2">
      <c r="A220" s="32" t="s">
        <v>331</v>
      </c>
      <c r="B220" s="23">
        <f>'2018-2020'!B399</f>
        <v>2</v>
      </c>
      <c r="C220" s="23">
        <f>'2018-2020'!C399</f>
        <v>0</v>
      </c>
      <c r="D220" s="23">
        <f>'2018-2020'!D399</f>
        <v>0</v>
      </c>
      <c r="E220" s="23">
        <f>'2018-2020'!E399</f>
        <v>0</v>
      </c>
      <c r="F220" s="23">
        <f>'2018-2020'!F399</f>
        <v>1.33</v>
      </c>
      <c r="G220" s="23">
        <f>'2018-2020'!G399</f>
        <v>5</v>
      </c>
      <c r="H220" s="23">
        <f>'2018-2020'!H399</f>
        <v>1</v>
      </c>
      <c r="I220" s="23">
        <f>'2018-2020'!I399</f>
        <v>1</v>
      </c>
      <c r="J220" s="23">
        <f>'2018-2020'!J399</f>
        <v>6</v>
      </c>
      <c r="K220" s="23">
        <f>'2018-2020'!K399</f>
        <v>2</v>
      </c>
      <c r="L220" s="23">
        <f>'2018-2020'!L399</f>
        <v>0</v>
      </c>
      <c r="M220" s="23">
        <f>'2018-2020'!M399</f>
        <v>4</v>
      </c>
      <c r="N220" s="42">
        <f>'2018-2020'!N399</f>
        <v>21.052631578947366</v>
      </c>
      <c r="O220" s="42">
        <f>'2018-2020'!O399</f>
        <v>6.7669172932330826</v>
      </c>
      <c r="P220" s="42">
        <f>'2018-2020'!P399</f>
        <v>0</v>
      </c>
      <c r="Q220" s="42">
        <f>'2018-2020'!Q399</f>
        <v>0</v>
      </c>
      <c r="R220" s="169">
        <f t="shared" si="5"/>
        <v>31.578947368421051</v>
      </c>
      <c r="S220" s="53"/>
      <c r="T220" s="53"/>
      <c r="U220" s="53"/>
      <c r="V220" s="53"/>
      <c r="W220" s="53"/>
    </row>
    <row r="221" spans="1:23" ht="18.25" customHeight="1" x14ac:dyDescent="0.2">
      <c r="A221" s="32" t="s">
        <v>106</v>
      </c>
      <c r="B221" s="23">
        <f>'Sizemore 2015'!B294</f>
        <v>8</v>
      </c>
      <c r="C221" s="23">
        <f>'Sizemore 2015'!C294</f>
        <v>2</v>
      </c>
      <c r="D221" s="23">
        <f>'Sizemore 2015'!D294</f>
        <v>2</v>
      </c>
      <c r="E221" s="23">
        <f>'Sizemore 2015'!E294</f>
        <v>0</v>
      </c>
      <c r="F221" s="23">
        <f>'Sizemore 2015'!F294</f>
        <v>25.67</v>
      </c>
      <c r="G221" s="23">
        <f>'Sizemore 2015'!G294</f>
        <v>9</v>
      </c>
      <c r="H221" s="23">
        <f>'Sizemore 2015'!H294</f>
        <v>16</v>
      </c>
      <c r="I221" s="23">
        <f>'Sizemore 2015'!I294</f>
        <v>35</v>
      </c>
      <c r="J221" s="23">
        <f>'Sizemore 2015'!J294</f>
        <v>20</v>
      </c>
      <c r="K221" s="23">
        <f>'Sizemore 2015'!K294</f>
        <v>1</v>
      </c>
      <c r="L221" s="23">
        <f>'Sizemore 2015'!L294</f>
        <v>2</v>
      </c>
      <c r="M221" s="23">
        <f>'Sizemore 2015'!M294</f>
        <v>3</v>
      </c>
      <c r="N221" s="42">
        <f>'Sizemore 2015'!N294</f>
        <v>0.81807557460070113</v>
      </c>
      <c r="O221" s="42">
        <f>'Sizemore 2015'!O294</f>
        <v>1.4413712504869496</v>
      </c>
      <c r="P221" s="42">
        <f t="shared" si="7"/>
        <v>12.271133619010518</v>
      </c>
      <c r="Q221" s="77">
        <f t="shared" si="6"/>
        <v>0.77911959485781057</v>
      </c>
      <c r="R221" s="169">
        <f t="shared" si="5"/>
        <v>5.4538371640046748</v>
      </c>
      <c r="S221" s="53"/>
      <c r="T221" s="53"/>
      <c r="U221" s="53"/>
      <c r="V221" s="53"/>
      <c r="W221" s="53"/>
    </row>
    <row r="222" spans="1:23" ht="18.25" customHeight="1" x14ac:dyDescent="0.2">
      <c r="A222" s="32" t="s">
        <v>159</v>
      </c>
      <c r="B222" s="23">
        <f>DeegenWarford!B21</f>
        <v>44</v>
      </c>
      <c r="C222" s="23">
        <f>DeegenWarford!C21</f>
        <v>19</v>
      </c>
      <c r="D222" s="23">
        <f>DeegenWarford!D21</f>
        <v>9</v>
      </c>
      <c r="E222" s="22">
        <f>DeegenWarford!E21</f>
        <v>2</v>
      </c>
      <c r="F222" s="23">
        <f>DeegenWarford!F21</f>
        <v>189.32999999999998</v>
      </c>
      <c r="G222" s="23">
        <f>DeegenWarford!G21</f>
        <v>96</v>
      </c>
      <c r="H222" s="23">
        <f>DeegenWarford!H21</f>
        <v>168</v>
      </c>
      <c r="I222" s="23">
        <f>DeegenWarford!I21</f>
        <v>179</v>
      </c>
      <c r="J222" s="23">
        <f>DeegenWarford!J21</f>
        <v>71</v>
      </c>
      <c r="K222" s="23">
        <f>DeegenWarford!K21</f>
        <v>22</v>
      </c>
      <c r="L222" s="23">
        <f>DeegenWarford!L21</f>
        <v>14</v>
      </c>
      <c r="M222" s="23">
        <f>DeegenWarford!M21</f>
        <v>73</v>
      </c>
      <c r="N222" s="42">
        <f>DeegenWarford!N21</f>
        <v>2.698991179422173</v>
      </c>
      <c r="O222" s="42">
        <f>DeegenWarford!O21</f>
        <v>1.3785453969260024</v>
      </c>
      <c r="P222" s="42">
        <f t="shared" si="7"/>
        <v>8.5089526224053245</v>
      </c>
      <c r="Q222" s="77">
        <f t="shared" si="6"/>
        <v>0.37500660222891252</v>
      </c>
      <c r="R222" s="169">
        <f t="shared" si="5"/>
        <v>2.6250462156023877</v>
      </c>
      <c r="S222" s="53"/>
      <c r="T222" s="53"/>
      <c r="U222" s="53"/>
      <c r="V222" s="53"/>
      <c r="W222" s="53"/>
    </row>
    <row r="223" spans="1:23" ht="18.25" customHeight="1" x14ac:dyDescent="0.2">
      <c r="A223" s="32" t="s">
        <v>356</v>
      </c>
      <c r="B223" s="23">
        <f>'2021'!B211</f>
        <v>5</v>
      </c>
      <c r="C223" s="23">
        <f>'2021'!C211</f>
        <v>0</v>
      </c>
      <c r="D223" s="23">
        <f>'2021'!D211</f>
        <v>0</v>
      </c>
      <c r="E223" s="23">
        <f>'2021'!E211</f>
        <v>0</v>
      </c>
      <c r="F223" s="23">
        <f>'2021'!F211</f>
        <v>6.67</v>
      </c>
      <c r="G223" s="23">
        <f>'2021'!G211</f>
        <v>7</v>
      </c>
      <c r="H223" s="23">
        <f>'2021'!H211</f>
        <v>1</v>
      </c>
      <c r="I223" s="23">
        <f>'2021'!I211</f>
        <v>9</v>
      </c>
      <c r="J223" s="23">
        <f>'2021'!J211</f>
        <v>10</v>
      </c>
      <c r="K223" s="23">
        <f>'2021'!K211</f>
        <v>2</v>
      </c>
      <c r="L223" s="23">
        <f>'2021'!L211</f>
        <v>3</v>
      </c>
      <c r="M223" s="23">
        <f>'2021'!M211</f>
        <v>4</v>
      </c>
      <c r="N223" s="24">
        <f>'2021'!N211</f>
        <v>4.197901049475262</v>
      </c>
      <c r="O223" s="24">
        <f>'2021'!O211</f>
        <v>1.9490254872563719</v>
      </c>
      <c r="P223" s="160">
        <f>'2021'!P211</f>
        <v>0</v>
      </c>
      <c r="Q223" s="170">
        <f t="shared" si="6"/>
        <v>1.4992503748125938</v>
      </c>
      <c r="R223" s="169">
        <f t="shared" si="5"/>
        <v>10.494752623688155</v>
      </c>
      <c r="S223" s="53"/>
      <c r="T223" s="53"/>
      <c r="U223" s="53"/>
      <c r="V223" s="53"/>
      <c r="W223" s="53"/>
    </row>
    <row r="224" spans="1:23" ht="18.25" customHeight="1" x14ac:dyDescent="0.2">
      <c r="A224" s="32" t="s">
        <v>314</v>
      </c>
      <c r="B224" s="23">
        <f>'2018-2020'!B307</f>
        <v>21</v>
      </c>
      <c r="C224" s="23">
        <f>'2018-2020'!C307</f>
        <v>4</v>
      </c>
      <c r="D224" s="23">
        <f>'2018-2020'!D307</f>
        <v>4</v>
      </c>
      <c r="E224" s="23">
        <f>'2018-2020'!E307</f>
        <v>0</v>
      </c>
      <c r="F224" s="23">
        <f>'2018-2020'!F307</f>
        <v>57.34</v>
      </c>
      <c r="G224" s="23">
        <f>'2018-2020'!G307</f>
        <v>53</v>
      </c>
      <c r="H224" s="23">
        <f>'2018-2020'!H307</f>
        <v>77</v>
      </c>
      <c r="I224" s="23">
        <f>'2018-2020'!I307</f>
        <v>43</v>
      </c>
      <c r="J224" s="23">
        <f>'2018-2020'!J307</f>
        <v>18</v>
      </c>
      <c r="K224" s="23">
        <f>'2018-2020'!K307</f>
        <v>3</v>
      </c>
      <c r="L224" s="23">
        <f>'2018-2020'!L307</f>
        <v>7</v>
      </c>
      <c r="M224" s="23">
        <f>'2018-2020'!M307</f>
        <v>44</v>
      </c>
      <c r="N224" s="42">
        <f>'2018-2020'!N307</f>
        <v>5.3714684339030345</v>
      </c>
      <c r="O224" s="160">
        <f>'2018-2020'!O307</f>
        <v>1.7091035926055109</v>
      </c>
      <c r="P224" s="160">
        <f>'2018-2020'!P307</f>
        <v>0</v>
      </c>
      <c r="Q224" s="160">
        <f>'2018-2020'!Q307</f>
        <v>0</v>
      </c>
      <c r="R224" s="169">
        <f t="shared" si="5"/>
        <v>2.1974189047785142</v>
      </c>
      <c r="S224" s="53"/>
      <c r="T224" s="53"/>
      <c r="U224" s="53"/>
      <c r="V224" s="53"/>
      <c r="W224" s="53"/>
    </row>
    <row r="225" spans="1:23" ht="18.25" customHeight="1" x14ac:dyDescent="0.2">
      <c r="A225" s="32" t="s">
        <v>57</v>
      </c>
      <c r="B225" s="23">
        <f>Fiedler2014!B160</f>
        <v>20</v>
      </c>
      <c r="C225" s="23">
        <f>Fiedler2014!C160</f>
        <v>5</v>
      </c>
      <c r="D225" s="23">
        <f>Fiedler2014!D160</f>
        <v>2</v>
      </c>
      <c r="E225" s="23">
        <f>Fiedler2014!E160</f>
        <v>0</v>
      </c>
      <c r="F225" s="23">
        <f>Fiedler2014!F160</f>
        <v>51</v>
      </c>
      <c r="G225" s="23">
        <f>Fiedler2014!G160</f>
        <v>26</v>
      </c>
      <c r="H225" s="23">
        <f>Fiedler2014!H160</f>
        <v>44</v>
      </c>
      <c r="I225" s="23">
        <f>Fiedler2014!I160</f>
        <v>46</v>
      </c>
      <c r="J225" s="23">
        <f>Fiedler2014!J160</f>
        <v>26</v>
      </c>
      <c r="K225" s="23">
        <f>Fiedler2014!K160</f>
        <v>4</v>
      </c>
      <c r="L225" s="23">
        <f>Fiedler2014!L160</f>
        <v>3</v>
      </c>
      <c r="M225" s="23">
        <f>Fiedler2014!M160</f>
        <v>22</v>
      </c>
      <c r="N225" s="42">
        <f>Fiedler2014!N160</f>
        <v>3.0196078431372548</v>
      </c>
      <c r="O225" s="42">
        <f>Fiedler2014!O160</f>
        <v>1.4509803921568627</v>
      </c>
      <c r="P225" s="42">
        <f t="shared" si="7"/>
        <v>8.117647058823529</v>
      </c>
      <c r="Q225" s="77">
        <f t="shared" si="6"/>
        <v>0.50980392156862742</v>
      </c>
      <c r="R225" s="169">
        <f t="shared" si="5"/>
        <v>3.5686274509803924</v>
      </c>
      <c r="S225" s="53"/>
      <c r="T225" s="53"/>
      <c r="U225" s="53"/>
      <c r="V225" s="53"/>
      <c r="W225" s="53"/>
    </row>
    <row r="226" spans="1:23" ht="18.25" customHeight="1" x14ac:dyDescent="0.2">
      <c r="A226" s="32" t="s">
        <v>287</v>
      </c>
      <c r="B226" s="23">
        <f>Hatcher2010!B143</f>
        <v>15</v>
      </c>
      <c r="C226" s="23">
        <f>Hatcher2010!C143</f>
        <v>3</v>
      </c>
      <c r="D226" s="23">
        <f>Hatcher2010!D143</f>
        <v>3</v>
      </c>
      <c r="E226" s="23">
        <f>Hatcher2010!E143</f>
        <v>2</v>
      </c>
      <c r="F226" s="23">
        <f>Hatcher2010!F143</f>
        <v>36.33</v>
      </c>
      <c r="G226" s="23">
        <f>Hatcher2010!G143</f>
        <v>44</v>
      </c>
      <c r="H226" s="23">
        <f>Hatcher2010!H143</f>
        <v>44</v>
      </c>
      <c r="I226" s="23">
        <f>Hatcher2010!I143</f>
        <v>33</v>
      </c>
      <c r="J226" s="23">
        <f>Hatcher2010!J143</f>
        <v>23</v>
      </c>
      <c r="K226" s="23">
        <f>Hatcher2010!K143</f>
        <v>8</v>
      </c>
      <c r="L226" s="23">
        <f>Hatcher2010!L143</f>
        <v>1</v>
      </c>
      <c r="M226" s="23">
        <f>Hatcher2010!M143</f>
        <v>20</v>
      </c>
      <c r="N226" s="42">
        <f>Hatcher2010!N143</f>
        <v>3.8535645472061657</v>
      </c>
      <c r="O226" s="42">
        <f>Hatcher2010!O143</f>
        <v>2.0644095788604462</v>
      </c>
      <c r="P226" s="42">
        <f t="shared" si="7"/>
        <v>8.1750619322873668</v>
      </c>
      <c r="Q226" s="77">
        <f t="shared" si="6"/>
        <v>0.63308560418387005</v>
      </c>
      <c r="R226" s="169">
        <f t="shared" si="5"/>
        <v>4.4315992292870909</v>
      </c>
      <c r="S226" s="53"/>
      <c r="T226" s="53"/>
      <c r="U226" s="53"/>
      <c r="V226" s="53"/>
      <c r="W226" s="53"/>
    </row>
    <row r="227" spans="1:23" ht="18.25" customHeight="1" x14ac:dyDescent="0.2">
      <c r="A227" s="32" t="s">
        <v>222</v>
      </c>
      <c r="B227" s="23">
        <f>WilliamsEgelin!B17</f>
        <v>17</v>
      </c>
      <c r="C227" s="23">
        <f>WilliamsEgelin!C17</f>
        <v>1</v>
      </c>
      <c r="D227" s="23">
        <f>WilliamsEgelin!D17</f>
        <v>4</v>
      </c>
      <c r="E227" s="23">
        <f>WilliamsEgelin!E17</f>
        <v>1</v>
      </c>
      <c r="F227" s="23">
        <f>WilliamsEgelin!F17</f>
        <v>26</v>
      </c>
      <c r="G227" s="23">
        <f>WilliamsEgelin!G17</f>
        <v>24</v>
      </c>
      <c r="H227" s="23">
        <f>WilliamsEgelin!H17</f>
        <v>25</v>
      </c>
      <c r="I227" s="23">
        <f>WilliamsEgelin!I17</f>
        <v>22</v>
      </c>
      <c r="J227" s="23">
        <f>WilliamsEgelin!J17</f>
        <v>10</v>
      </c>
      <c r="K227" s="23">
        <f>WilliamsEgelin!K17</f>
        <v>6</v>
      </c>
      <c r="L227" s="23">
        <f>WilliamsEgelin!L17</f>
        <v>1</v>
      </c>
      <c r="M227" s="23">
        <f>WilliamsEgelin!M17</f>
        <v>11</v>
      </c>
      <c r="N227" s="42">
        <f>WilliamsEgelin!N17</f>
        <v>2.9615384615384617</v>
      </c>
      <c r="O227" s="42">
        <f>WilliamsEgelin!O17</f>
        <v>1.5769230769230769</v>
      </c>
      <c r="P227" s="42">
        <f t="shared" si="7"/>
        <v>7.615384615384615</v>
      </c>
      <c r="Q227" s="77">
        <f t="shared" si="6"/>
        <v>0.38461538461538464</v>
      </c>
      <c r="R227" s="169">
        <f t="shared" si="5"/>
        <v>2.6923076923076925</v>
      </c>
      <c r="S227" s="53"/>
      <c r="T227" s="53"/>
      <c r="U227" s="53"/>
      <c r="V227" s="53"/>
      <c r="W227" s="53"/>
    </row>
    <row r="228" spans="1:23" ht="18.25" customHeight="1" x14ac:dyDescent="0.2">
      <c r="A228" s="32" t="s">
        <v>380</v>
      </c>
      <c r="B228" s="22">
        <f>'2021'!B304</f>
        <v>19</v>
      </c>
      <c r="C228" s="22">
        <f>'2021'!C304</f>
        <v>4</v>
      </c>
      <c r="D228" s="22">
        <f>'2021'!D304</f>
        <v>8</v>
      </c>
      <c r="E228" s="22">
        <f>'2021'!E304</f>
        <v>1</v>
      </c>
      <c r="F228" s="22">
        <f>'2021'!F304</f>
        <v>67</v>
      </c>
      <c r="G228" s="22">
        <f>'2021'!G304</f>
        <v>71</v>
      </c>
      <c r="H228" s="22">
        <f>'2021'!H304</f>
        <v>101</v>
      </c>
      <c r="I228" s="22">
        <f>'2021'!I304</f>
        <v>55</v>
      </c>
      <c r="J228" s="22">
        <f>'2021'!J304</f>
        <v>23</v>
      </c>
      <c r="K228" s="22">
        <f>'2021'!K304</f>
        <v>10</v>
      </c>
      <c r="L228" s="22">
        <f>'2021'!L304</f>
        <v>20</v>
      </c>
      <c r="M228" s="22">
        <f>'2021'!M304</f>
        <v>51</v>
      </c>
      <c r="N228" s="22">
        <f>'2021'!N304</f>
        <v>5.3283582089552235</v>
      </c>
      <c r="O228" s="22">
        <f>'2021'!O304</f>
        <v>2</v>
      </c>
      <c r="P228" s="42">
        <f t="shared" si="7"/>
        <v>7.388059701492538</v>
      </c>
      <c r="Q228" s="77">
        <f t="shared" si="6"/>
        <v>0.34328358208955223</v>
      </c>
      <c r="R228" s="169">
        <f t="shared" si="5"/>
        <v>2.4029850746268657</v>
      </c>
      <c r="S228" s="53"/>
      <c r="T228" s="53"/>
      <c r="U228" s="53"/>
      <c r="V228" s="53"/>
      <c r="W228" s="53"/>
    </row>
    <row r="229" spans="1:23" ht="18.25" customHeight="1" x14ac:dyDescent="0.2">
      <c r="A229" s="32" t="s">
        <v>161</v>
      </c>
      <c r="B229" s="23">
        <f>'Sizemore 2015'!B310</f>
        <v>33</v>
      </c>
      <c r="C229" s="23">
        <f>'Sizemore 2015'!C310</f>
        <v>13</v>
      </c>
      <c r="D229" s="23">
        <f>'Sizemore 2015'!D310</f>
        <v>6</v>
      </c>
      <c r="E229" s="23">
        <f>'Sizemore 2015'!E310</f>
        <v>0</v>
      </c>
      <c r="F229" s="23">
        <f>'Sizemore 2015'!F310</f>
        <v>123.99</v>
      </c>
      <c r="G229" s="23">
        <f>'Sizemore 2015'!G310</f>
        <v>56</v>
      </c>
      <c r="H229" s="23">
        <f>'Sizemore 2015'!H310</f>
        <v>97</v>
      </c>
      <c r="I229" s="23">
        <f>'Sizemore 2015'!I310</f>
        <v>122</v>
      </c>
      <c r="J229" s="23">
        <f>'Sizemore 2015'!J310</f>
        <v>39</v>
      </c>
      <c r="K229" s="23">
        <f>'Sizemore 2015'!K310</f>
        <v>12</v>
      </c>
      <c r="L229" s="23">
        <f>'Sizemore 2015'!L310</f>
        <v>3</v>
      </c>
      <c r="M229" s="23">
        <f>'Sizemore 2015'!M310</f>
        <v>44</v>
      </c>
      <c r="N229" s="42">
        <f>'Sizemore 2015'!N310</f>
        <v>2.4840712960722642</v>
      </c>
      <c r="O229" s="42">
        <f>'Sizemore 2015'!O310</f>
        <v>1.1936446487619969</v>
      </c>
      <c r="P229" s="42">
        <f t="shared" si="7"/>
        <v>8.8555528671667076</v>
      </c>
      <c r="Q229" s="77">
        <f t="shared" si="6"/>
        <v>0.31454149528187758</v>
      </c>
      <c r="R229" s="169">
        <f t="shared" si="5"/>
        <v>2.2017904669731432</v>
      </c>
      <c r="S229" s="53"/>
      <c r="T229" s="53"/>
      <c r="U229" s="53"/>
      <c r="V229" s="53"/>
      <c r="W229" s="53"/>
    </row>
    <row r="230" spans="1:23" ht="18.25" customHeight="1" x14ac:dyDescent="0.2">
      <c r="A230" s="32" t="s">
        <v>296</v>
      </c>
      <c r="B230" s="23">
        <v>1</v>
      </c>
      <c r="C230" s="23">
        <v>0</v>
      </c>
      <c r="D230" s="23">
        <v>0</v>
      </c>
      <c r="E230" s="23">
        <v>0</v>
      </c>
      <c r="F230" s="23">
        <v>1</v>
      </c>
      <c r="G230" s="23">
        <v>0</v>
      </c>
      <c r="H230" s="23">
        <v>0</v>
      </c>
      <c r="I230" s="23">
        <v>1</v>
      </c>
      <c r="J230" s="23">
        <v>1</v>
      </c>
      <c r="K230" s="23">
        <v>0</v>
      </c>
      <c r="L230" s="23">
        <v>0</v>
      </c>
      <c r="M230" s="23">
        <v>0</v>
      </c>
      <c r="N230" s="42">
        <v>0</v>
      </c>
      <c r="O230" s="42">
        <v>1</v>
      </c>
      <c r="P230" s="42">
        <v>9</v>
      </c>
      <c r="Q230" s="170">
        <v>1</v>
      </c>
      <c r="R230" s="169">
        <f t="shared" si="5"/>
        <v>7</v>
      </c>
      <c r="S230" s="53"/>
      <c r="T230" s="53"/>
      <c r="U230" s="53"/>
      <c r="V230" s="53"/>
      <c r="W230" s="53"/>
    </row>
    <row r="231" spans="1:23" ht="18.25" customHeight="1" x14ac:dyDescent="0.2">
      <c r="A231" s="32" t="s">
        <v>376</v>
      </c>
      <c r="B231" s="23">
        <f>'2021'!B335</f>
        <v>4</v>
      </c>
      <c r="C231" s="23">
        <f>'2021'!C335</f>
        <v>0</v>
      </c>
      <c r="D231" s="23">
        <f>'2021'!D335</f>
        <v>0</v>
      </c>
      <c r="E231" s="23">
        <f>'2021'!E335</f>
        <v>0</v>
      </c>
      <c r="F231" s="23">
        <f>'2021'!F335</f>
        <v>4</v>
      </c>
      <c r="G231" s="23">
        <f>'2021'!G335</f>
        <v>12</v>
      </c>
      <c r="H231" s="23">
        <f>'2021'!H335</f>
        <v>5</v>
      </c>
      <c r="I231" s="23">
        <f>'2021'!I335</f>
        <v>3</v>
      </c>
      <c r="J231" s="23">
        <f>'2021'!J335</f>
        <v>8</v>
      </c>
      <c r="K231" s="23">
        <f>'2021'!K335</f>
        <v>4</v>
      </c>
      <c r="L231" s="23">
        <f>'2021'!L335</f>
        <v>1</v>
      </c>
      <c r="M231" s="23">
        <f>'2021'!M335</f>
        <v>11</v>
      </c>
      <c r="N231" s="23">
        <f>'2021'!N335</f>
        <v>19.25</v>
      </c>
      <c r="O231" s="24">
        <f>'2021'!O335</f>
        <v>4.25</v>
      </c>
      <c r="P231" s="42">
        <f t="shared" si="7"/>
        <v>6.75</v>
      </c>
      <c r="Q231" s="42">
        <f t="shared" si="7"/>
        <v>6</v>
      </c>
      <c r="R231" s="169">
        <f t="shared" si="5"/>
        <v>14</v>
      </c>
      <c r="S231" s="53"/>
      <c r="T231" s="53"/>
      <c r="U231" s="53"/>
      <c r="V231" s="53"/>
      <c r="W231" s="53"/>
    </row>
    <row r="232" spans="1:23" ht="18.25" customHeight="1" x14ac:dyDescent="0.2">
      <c r="A232" s="32" t="s">
        <v>165</v>
      </c>
      <c r="B232" s="23">
        <f>Hatcher2010!B160</f>
        <v>3</v>
      </c>
      <c r="C232" s="23">
        <f>Hatcher2010!C160</f>
        <v>1</v>
      </c>
      <c r="D232" s="23">
        <f>Hatcher2010!D160</f>
        <v>1</v>
      </c>
      <c r="E232" s="23">
        <f>Hatcher2010!E160</f>
        <v>0</v>
      </c>
      <c r="F232" s="23">
        <f>Hatcher2010!F160</f>
        <v>9.33</v>
      </c>
      <c r="G232" s="23">
        <f>Hatcher2010!G160</f>
        <v>9</v>
      </c>
      <c r="H232" s="23">
        <f>Hatcher2010!H160</f>
        <v>8</v>
      </c>
      <c r="I232" s="23">
        <f>Hatcher2010!I160</f>
        <v>13</v>
      </c>
      <c r="J232" s="23">
        <f>Hatcher2010!J160</f>
        <v>9</v>
      </c>
      <c r="K232" s="23">
        <f>Hatcher2010!K160</f>
        <v>2</v>
      </c>
      <c r="L232" s="23">
        <f>Hatcher2010!L160</f>
        <v>3</v>
      </c>
      <c r="M232" s="23">
        <f>Hatcher2010!M160</f>
        <v>5</v>
      </c>
      <c r="N232" s="42">
        <f>Hatcher2010!N160</f>
        <v>3.7513397642015005</v>
      </c>
      <c r="O232" s="42">
        <f>Hatcher2010!O160</f>
        <v>2.0364415862808145</v>
      </c>
      <c r="P232" s="42">
        <f t="shared" si="7"/>
        <v>12.540192926045016</v>
      </c>
      <c r="Q232" s="77">
        <f t="shared" si="6"/>
        <v>0.96463022508038587</v>
      </c>
      <c r="R232" s="169">
        <f t="shared" si="5"/>
        <v>6.752411575562701</v>
      </c>
      <c r="S232" s="53"/>
      <c r="T232" s="53"/>
      <c r="U232" s="53"/>
      <c r="V232" s="53"/>
      <c r="W232" s="53"/>
    </row>
    <row r="233" spans="1:23" ht="18.25" customHeight="1" x14ac:dyDescent="0.2">
      <c r="A233" s="32" t="s">
        <v>397</v>
      </c>
      <c r="B233" s="23">
        <f>'2021'!B422</f>
        <v>3</v>
      </c>
      <c r="C233" s="23">
        <f>'2021'!C422</f>
        <v>0</v>
      </c>
      <c r="D233" s="23">
        <f>'2021'!D422</f>
        <v>0</v>
      </c>
      <c r="E233" s="23">
        <f>'2021'!E422</f>
        <v>0</v>
      </c>
      <c r="F233" s="23">
        <f>'2021'!F422</f>
        <v>1.67</v>
      </c>
      <c r="G233" s="23">
        <f>'2021'!G422</f>
        <v>4</v>
      </c>
      <c r="H233" s="23">
        <f>'2021'!H422</f>
        <v>2</v>
      </c>
      <c r="I233" s="23">
        <f>'2021'!I422</f>
        <v>0</v>
      </c>
      <c r="J233" s="23">
        <f>'2021'!J422</f>
        <v>5</v>
      </c>
      <c r="K233" s="23">
        <f>'2021'!K422</f>
        <v>2</v>
      </c>
      <c r="L233" s="23">
        <f>'2021'!L422</f>
        <v>0</v>
      </c>
      <c r="M233" s="23">
        <f>'2021'!M422</f>
        <v>1</v>
      </c>
      <c r="N233" s="42">
        <f>'2021'!N422</f>
        <v>4.1916167664670665</v>
      </c>
      <c r="O233" s="42">
        <f>'2021'!O422</f>
        <v>5.3892215568862278</v>
      </c>
      <c r="P233" s="42">
        <f t="shared" si="7"/>
        <v>0</v>
      </c>
      <c r="Q233" s="170">
        <f t="shared" si="6"/>
        <v>2.9940119760479043</v>
      </c>
      <c r="R233" s="169">
        <f t="shared" si="5"/>
        <v>20.95808383233533</v>
      </c>
      <c r="S233" s="53"/>
      <c r="T233" s="53"/>
      <c r="U233" s="53"/>
      <c r="V233" s="53"/>
      <c r="W233" s="53"/>
    </row>
    <row r="234" spans="1:23" ht="16" x14ac:dyDescent="0.2">
      <c r="A234" s="32" t="s">
        <v>303</v>
      </c>
      <c r="B234" s="23">
        <f>'2018-2020'!B235</f>
        <v>17</v>
      </c>
      <c r="C234" s="23">
        <f>'2018-2020'!C235</f>
        <v>4</v>
      </c>
      <c r="D234" s="23">
        <f>'2018-2020'!D235</f>
        <v>5</v>
      </c>
      <c r="E234" s="23">
        <f>'2018-2020'!E235</f>
        <v>2</v>
      </c>
      <c r="F234" s="23">
        <f>'2018-2020'!F235</f>
        <v>49.67</v>
      </c>
      <c r="G234" s="23">
        <f>'2018-2020'!G235</f>
        <v>35</v>
      </c>
      <c r="H234" s="23">
        <f>'2018-2020'!H235</f>
        <v>46</v>
      </c>
      <c r="I234" s="23">
        <f>'2018-2020'!I235</f>
        <v>36</v>
      </c>
      <c r="J234" s="23">
        <f>'2018-2020'!J235</f>
        <v>20</v>
      </c>
      <c r="K234" s="23">
        <f>'2018-2020'!K235</f>
        <v>12</v>
      </c>
      <c r="L234" s="23">
        <f>'2018-2020'!L235</f>
        <v>2</v>
      </c>
      <c r="M234" s="23">
        <f>'2018-2020'!M235</f>
        <v>25</v>
      </c>
      <c r="N234" s="42">
        <f>'2018-2020'!N235</f>
        <v>3.5232534729212803</v>
      </c>
      <c r="O234" s="42">
        <f>'2018-2020'!O235</f>
        <v>1.5703644050734848</v>
      </c>
      <c r="P234" s="42">
        <f t="shared" si="7"/>
        <v>6.5230521441513991</v>
      </c>
      <c r="Q234" s="77">
        <f t="shared" si="6"/>
        <v>0.40265753976243202</v>
      </c>
      <c r="R234" s="169">
        <f t="shared" si="5"/>
        <v>2.8186027783370244</v>
      </c>
      <c r="S234" s="53"/>
      <c r="T234" s="53"/>
      <c r="U234" s="53"/>
      <c r="V234" s="53"/>
      <c r="W234" s="53"/>
    </row>
    <row r="235" spans="1:23" ht="18.25" customHeight="1" x14ac:dyDescent="0.2">
      <c r="A235" s="32" t="s">
        <v>284</v>
      </c>
      <c r="B235" s="23">
        <f>'2018-2020'!B199</f>
        <v>4</v>
      </c>
      <c r="C235" s="23">
        <f>'2018-2020'!C199</f>
        <v>0</v>
      </c>
      <c r="D235" s="23">
        <f>'2018-2020'!D199</f>
        <v>0</v>
      </c>
      <c r="E235" s="23">
        <f>'2018-2020'!E199</f>
        <v>0</v>
      </c>
      <c r="F235" s="23">
        <f>'2018-2020'!F199</f>
        <v>2</v>
      </c>
      <c r="G235" s="23">
        <f>'2018-2020'!G199</f>
        <v>8</v>
      </c>
      <c r="H235" s="23">
        <f>'2018-2020'!H199</f>
        <v>6</v>
      </c>
      <c r="I235" s="23">
        <f>'2018-2020'!I199</f>
        <v>2</v>
      </c>
      <c r="J235" s="23">
        <f>'2018-2020'!J199</f>
        <v>9</v>
      </c>
      <c r="K235" s="23">
        <f>'2018-2020'!K199</f>
        <v>1</v>
      </c>
      <c r="L235" s="23">
        <f>'2018-2020'!L199</f>
        <v>0</v>
      </c>
      <c r="M235" s="23">
        <f>'2018-2020'!M199</f>
        <v>6</v>
      </c>
      <c r="N235" s="42">
        <f>'2018-2020'!N199</f>
        <v>21</v>
      </c>
      <c r="O235" s="42">
        <f>'2018-2020'!O199</f>
        <v>8</v>
      </c>
      <c r="P235" s="42">
        <f t="shared" si="7"/>
        <v>9</v>
      </c>
      <c r="Q235" s="77">
        <f t="shared" si="6"/>
        <v>4.5</v>
      </c>
      <c r="R235" s="169">
        <f t="shared" si="5"/>
        <v>31.5</v>
      </c>
      <c r="S235" s="53"/>
      <c r="T235" s="53"/>
      <c r="U235" s="53"/>
      <c r="V235" s="53"/>
      <c r="W235" s="53"/>
    </row>
    <row r="236" spans="1:23" ht="18.25" customHeight="1" x14ac:dyDescent="0.2">
      <c r="A236" s="32" t="s">
        <v>382</v>
      </c>
      <c r="B236" s="22">
        <f>'2021'!B359</f>
        <v>2</v>
      </c>
      <c r="C236" s="22">
        <f>'2021'!C359</f>
        <v>0</v>
      </c>
      <c r="D236" s="22">
        <f>'2021'!D359</f>
        <v>0</v>
      </c>
      <c r="E236" s="22">
        <f>'2021'!E359</f>
        <v>0</v>
      </c>
      <c r="F236" s="22">
        <f>'2021'!F359</f>
        <v>1.33</v>
      </c>
      <c r="G236" s="22">
        <f>'2021'!G359</f>
        <v>4</v>
      </c>
      <c r="H236" s="22">
        <f>'2021'!H359</f>
        <v>3</v>
      </c>
      <c r="I236" s="22">
        <f>'2021'!I359</f>
        <v>1</v>
      </c>
      <c r="J236" s="22">
        <f>'2021'!J359</f>
        <v>2</v>
      </c>
      <c r="K236" s="22">
        <f>'2021'!K359</f>
        <v>2</v>
      </c>
      <c r="L236" s="22">
        <f>'2021'!L359</f>
        <v>2</v>
      </c>
      <c r="M236" s="22">
        <f>'2021'!M359</f>
        <v>3</v>
      </c>
      <c r="N236" s="24">
        <f>'2021'!N359</f>
        <v>15.789473684210526</v>
      </c>
      <c r="O236" s="42">
        <f>'2021'!O359</f>
        <v>5.2631578947368416</v>
      </c>
      <c r="P236" s="42">
        <f t="shared" si="7"/>
        <v>6.7669172932330826</v>
      </c>
      <c r="Q236" s="77">
        <f t="shared" si="6"/>
        <v>1.5037593984962405</v>
      </c>
      <c r="R236" s="169">
        <f t="shared" si="5"/>
        <v>10.526315789473683</v>
      </c>
      <c r="S236" s="53"/>
      <c r="T236" s="53"/>
      <c r="U236" s="53"/>
      <c r="V236" s="53"/>
      <c r="W236" s="53"/>
    </row>
    <row r="237" spans="1:23" ht="18.25" customHeight="1" x14ac:dyDescent="0.2">
      <c r="A237" s="32" t="s">
        <v>286</v>
      </c>
      <c r="B237" s="23">
        <f>'2018-2020'!B126</f>
        <v>22</v>
      </c>
      <c r="C237" s="23">
        <f>'2018-2020'!C126</f>
        <v>6</v>
      </c>
      <c r="D237" s="23">
        <f>'2018-2020'!D126</f>
        <v>6</v>
      </c>
      <c r="E237" s="23">
        <f>'2018-2020'!E126</f>
        <v>3</v>
      </c>
      <c r="F237" s="23">
        <f>'2018-2020'!F126</f>
        <v>75.34</v>
      </c>
      <c r="G237" s="23">
        <f>'2018-2020'!G126</f>
        <v>65</v>
      </c>
      <c r="H237" s="23">
        <f>'2018-2020'!H126</f>
        <v>63</v>
      </c>
      <c r="I237" s="23">
        <f>'2018-2020'!I126</f>
        <v>79</v>
      </c>
      <c r="J237" s="23">
        <f>'2018-2020'!J126</f>
        <v>40</v>
      </c>
      <c r="K237" s="23">
        <f>'2018-2020'!K126</f>
        <v>19</v>
      </c>
      <c r="L237" s="23">
        <f>'2018-2020'!L126</f>
        <v>8</v>
      </c>
      <c r="M237" s="23">
        <f>'2018-2020'!M126</f>
        <v>39</v>
      </c>
      <c r="N237" s="42">
        <f>'2018-2020'!N126</f>
        <v>3.6235731351207856</v>
      </c>
      <c r="O237" s="42">
        <f>'2018-2020'!O126</f>
        <v>1.6193257233873108</v>
      </c>
      <c r="P237" s="42">
        <f t="shared" si="7"/>
        <v>9.4372179453145719</v>
      </c>
      <c r="Q237" s="77">
        <f t="shared" si="6"/>
        <v>0.53092646668436416</v>
      </c>
      <c r="R237" s="169">
        <f t="shared" si="5"/>
        <v>3.7164852667905492</v>
      </c>
      <c r="S237" s="53"/>
      <c r="T237" s="53"/>
      <c r="U237" s="53"/>
      <c r="V237" s="53"/>
      <c r="W237" s="53"/>
    </row>
    <row r="238" spans="1:23" ht="18.25" customHeight="1" x14ac:dyDescent="0.2">
      <c r="A238" s="32" t="s">
        <v>167</v>
      </c>
      <c r="B238" s="23">
        <f>'Sizemore 2015'!B327</f>
        <v>14</v>
      </c>
      <c r="C238" s="23">
        <f>'Sizemore 2015'!C327</f>
        <v>3</v>
      </c>
      <c r="D238" s="23">
        <f>'Sizemore 2015'!D327</f>
        <v>2</v>
      </c>
      <c r="E238" s="23">
        <f>'Sizemore 2015'!E327</f>
        <v>2</v>
      </c>
      <c r="F238" s="23">
        <f>'Sizemore 2015'!F327</f>
        <v>26.34</v>
      </c>
      <c r="G238" s="23">
        <f>'Sizemore 2015'!G327</f>
        <v>16</v>
      </c>
      <c r="H238" s="23">
        <f>'Sizemore 2015'!H327</f>
        <v>14</v>
      </c>
      <c r="I238" s="23">
        <f>'Sizemore 2015'!I327</f>
        <v>33</v>
      </c>
      <c r="J238" s="23">
        <f>'Sizemore 2015'!J327</f>
        <v>13</v>
      </c>
      <c r="K238" s="23">
        <f>'Sizemore 2015'!K327</f>
        <v>8</v>
      </c>
      <c r="L238" s="23">
        <f>'Sizemore 2015'!L327</f>
        <v>4</v>
      </c>
      <c r="M238" s="23">
        <f>'Sizemore 2015'!M327</f>
        <v>8</v>
      </c>
      <c r="N238" s="42">
        <f>'Sizemore 2015'!N327</f>
        <v>2.1260440394836748</v>
      </c>
      <c r="O238" s="42">
        <f>'Sizemore 2015'!O327</f>
        <v>1.3287775246772968</v>
      </c>
      <c r="P238" s="42">
        <f t="shared" si="7"/>
        <v>11.275626423690206</v>
      </c>
      <c r="Q238" s="77">
        <f t="shared" si="6"/>
        <v>0.49354593773728173</v>
      </c>
      <c r="R238" s="169">
        <f t="shared" si="5"/>
        <v>3.4548215641609721</v>
      </c>
      <c r="S238" s="53"/>
      <c r="T238" s="53"/>
      <c r="U238" s="53"/>
      <c r="V238" s="53"/>
      <c r="W238" s="53"/>
    </row>
    <row r="239" spans="1:23" ht="18.25" customHeight="1" x14ac:dyDescent="0.2">
      <c r="A239" s="32" t="s">
        <v>259</v>
      </c>
      <c r="B239" s="23">
        <f>'2018-2020'!B31</f>
        <v>14</v>
      </c>
      <c r="C239" s="23">
        <f>'2018-2020'!C31</f>
        <v>2</v>
      </c>
      <c r="D239" s="23">
        <f>'2018-2020'!D31</f>
        <v>3</v>
      </c>
      <c r="E239" s="23">
        <f>'2018-2020'!E31</f>
        <v>1</v>
      </c>
      <c r="F239" s="23">
        <f>'2018-2020'!F31</f>
        <v>36.340000000000003</v>
      </c>
      <c r="G239" s="23">
        <f>'2018-2020'!G31</f>
        <v>35</v>
      </c>
      <c r="H239" s="23">
        <f>'2018-2020'!H31</f>
        <v>36</v>
      </c>
      <c r="I239" s="23">
        <f>'2018-2020'!I31</f>
        <v>30</v>
      </c>
      <c r="J239" s="23">
        <f>'2018-2020'!J31</f>
        <v>28</v>
      </c>
      <c r="K239" s="23">
        <f>'2018-2020'!K31</f>
        <v>16</v>
      </c>
      <c r="L239" s="23">
        <f>'2018-2020'!L31</f>
        <v>10</v>
      </c>
      <c r="M239" s="23">
        <f>'2018-2020'!M31</f>
        <v>27</v>
      </c>
      <c r="N239" s="42">
        <f>'2018-2020'!N31</f>
        <v>5.200880572372041</v>
      </c>
      <c r="O239" s="42">
        <f>'2018-2020'!O31</f>
        <v>2.2014309301045678</v>
      </c>
      <c r="P239" s="42">
        <f t="shared" si="7"/>
        <v>7.4298293891029168</v>
      </c>
      <c r="Q239" s="77">
        <f t="shared" si="6"/>
        <v>0.77050082553659871</v>
      </c>
      <c r="R239" s="169">
        <f t="shared" si="5"/>
        <v>5.3935057787561913</v>
      </c>
      <c r="S239" s="53"/>
      <c r="T239" s="53"/>
      <c r="U239" s="53"/>
      <c r="V239" s="53"/>
      <c r="W239" s="53"/>
    </row>
    <row r="240" spans="1:23" ht="18.25" customHeight="1" x14ac:dyDescent="0.2">
      <c r="A240" s="32" t="s">
        <v>122</v>
      </c>
      <c r="B240" s="23">
        <f>Yelverton2012!B39</f>
        <v>5</v>
      </c>
      <c r="C240" s="23">
        <f>Yelverton2012!C39</f>
        <v>0</v>
      </c>
      <c r="D240" s="23">
        <f>Yelverton2012!D39</f>
        <v>0</v>
      </c>
      <c r="E240" s="23">
        <f>Yelverton2012!E39</f>
        <v>0</v>
      </c>
      <c r="F240" s="23">
        <f>Yelverton2012!F39</f>
        <v>8</v>
      </c>
      <c r="G240" s="23">
        <f>Yelverton2012!G39</f>
        <v>5</v>
      </c>
      <c r="H240" s="23">
        <f>Yelverton2012!H39</f>
        <v>7</v>
      </c>
      <c r="I240" s="23">
        <f>Yelverton2012!I39</f>
        <v>4</v>
      </c>
      <c r="J240" s="23">
        <f>Yelverton2012!J39</f>
        <v>5</v>
      </c>
      <c r="K240" s="23">
        <f>Yelverton2012!K39</f>
        <v>0</v>
      </c>
      <c r="L240" s="23">
        <f>Yelverton2012!L39</f>
        <v>3</v>
      </c>
      <c r="M240" s="23">
        <f>Yelverton2012!M39</f>
        <v>4</v>
      </c>
      <c r="N240" s="42">
        <f>Yelverton2012!N39</f>
        <v>3.5</v>
      </c>
      <c r="O240" s="42">
        <f>Yelverton2012!O39</f>
        <v>1.5</v>
      </c>
      <c r="P240" s="42">
        <f t="shared" si="7"/>
        <v>4.5</v>
      </c>
      <c r="Q240" s="77">
        <f t="shared" si="6"/>
        <v>0.625</v>
      </c>
      <c r="R240" s="169">
        <f t="shared" si="5"/>
        <v>4.375</v>
      </c>
      <c r="S240" s="53"/>
      <c r="T240" s="53"/>
      <c r="U240" s="53"/>
      <c r="V240" s="53"/>
      <c r="W240" s="53"/>
    </row>
    <row r="241" spans="1:23" ht="18.25" customHeight="1" x14ac:dyDescent="0.2">
      <c r="A241" s="32" t="s">
        <v>169</v>
      </c>
      <c r="B241" s="22">
        <f>Hatcher2010!B17</f>
        <v>17</v>
      </c>
      <c r="C241" s="22">
        <f>Hatcher2010!C17</f>
        <v>4</v>
      </c>
      <c r="D241" s="23">
        <f>Hatcher2010!D17</f>
        <v>2</v>
      </c>
      <c r="E241" s="23">
        <f>Hatcher2010!E17</f>
        <v>0</v>
      </c>
      <c r="F241" s="23">
        <f>Hatcher2010!F17</f>
        <v>32.33</v>
      </c>
      <c r="G241" s="23">
        <f>Hatcher2010!G17</f>
        <v>26</v>
      </c>
      <c r="H241" s="22">
        <f>Hatcher2010!H17</f>
        <v>42</v>
      </c>
      <c r="I241" s="22">
        <f>Hatcher2010!I17</f>
        <v>32</v>
      </c>
      <c r="J241" s="23">
        <f>Hatcher2010!J17</f>
        <v>13</v>
      </c>
      <c r="K241" s="23">
        <f>Hatcher2010!K17</f>
        <v>3</v>
      </c>
      <c r="L241" s="23">
        <f>Hatcher2010!L17</f>
        <v>1</v>
      </c>
      <c r="M241" s="23">
        <f>Hatcher2010!M17</f>
        <v>24</v>
      </c>
      <c r="N241" s="42">
        <f>Hatcher2010!N17</f>
        <v>5.196412001237241</v>
      </c>
      <c r="O241" s="42">
        <f>Hatcher2010!O17</f>
        <v>1.7939993813795239</v>
      </c>
      <c r="P241" s="42">
        <f t="shared" si="7"/>
        <v>8.9081348592638427</v>
      </c>
      <c r="Q241" s="77">
        <f t="shared" si="6"/>
        <v>0.40210330961954843</v>
      </c>
      <c r="R241" s="169">
        <f t="shared" si="5"/>
        <v>2.8147231673368389</v>
      </c>
      <c r="S241" s="53"/>
      <c r="T241" s="53"/>
      <c r="U241" s="53"/>
      <c r="V241" s="53"/>
      <c r="W241" s="53"/>
    </row>
    <row r="242" spans="1:23" ht="18.25" customHeight="1" x14ac:dyDescent="0.2">
      <c r="A242" s="32" t="s">
        <v>223</v>
      </c>
      <c r="B242" s="23">
        <f>HeffnerOhnoLevitt!B14</f>
        <v>20</v>
      </c>
      <c r="C242" s="23">
        <f>HeffnerOhnoLevitt!C14</f>
        <v>3</v>
      </c>
      <c r="D242" s="23">
        <f>HeffnerOhnoLevitt!D14</f>
        <v>3</v>
      </c>
      <c r="E242" s="23">
        <f>HeffnerOhnoLevitt!E14</f>
        <v>0</v>
      </c>
      <c r="F242" s="23">
        <f>HeffnerOhnoLevitt!F14</f>
        <v>44</v>
      </c>
      <c r="G242" s="23">
        <f>HeffnerOhnoLevitt!G14</f>
        <v>22</v>
      </c>
      <c r="H242" s="23">
        <f>HeffnerOhnoLevitt!H14</f>
        <v>34</v>
      </c>
      <c r="I242" s="23">
        <f>HeffnerOhnoLevitt!I14</f>
        <v>50</v>
      </c>
      <c r="J242" s="23">
        <f>HeffnerOhnoLevitt!J14</f>
        <v>32</v>
      </c>
      <c r="K242" s="23">
        <f>HeffnerOhnoLevitt!K14</f>
        <v>2</v>
      </c>
      <c r="L242" s="23">
        <f>HeffnerOhnoLevitt!L14</f>
        <v>3</v>
      </c>
      <c r="M242" s="23">
        <f>HeffnerOhnoLevitt!M14</f>
        <v>13</v>
      </c>
      <c r="N242" s="42">
        <f>HeffnerOhnoLevitt!N14</f>
        <v>2.0681818181818183</v>
      </c>
      <c r="O242" s="42">
        <f>HeffnerOhnoLevitt!O14</f>
        <v>1.5454545454545454</v>
      </c>
      <c r="P242" s="42">
        <f t="shared" si="7"/>
        <v>10.227272727272728</v>
      </c>
      <c r="Q242" s="77">
        <f t="shared" si="6"/>
        <v>0.72727272727272729</v>
      </c>
      <c r="R242" s="169">
        <f t="shared" si="5"/>
        <v>5.0909090909090908</v>
      </c>
      <c r="S242" s="53"/>
      <c r="T242" s="53"/>
      <c r="U242" s="53"/>
      <c r="V242" s="53"/>
      <c r="W242" s="53"/>
    </row>
    <row r="243" spans="1:23" ht="18.25" customHeight="1" x14ac:dyDescent="0.2">
      <c r="A243" s="32" t="s">
        <v>320</v>
      </c>
      <c r="B243" s="23">
        <f>'2018-2020'!B334</f>
        <v>43</v>
      </c>
      <c r="C243" s="23">
        <f>'2018-2020'!C334</f>
        <v>12</v>
      </c>
      <c r="D243" s="23">
        <f>'2018-2020'!D334</f>
        <v>17</v>
      </c>
      <c r="E243" s="23">
        <f>'2018-2020'!E334</f>
        <v>4</v>
      </c>
      <c r="F243" s="23">
        <f>'2018-2020'!F334</f>
        <v>148.66</v>
      </c>
      <c r="G243" s="23">
        <f>'2018-2020'!G334</f>
        <v>111</v>
      </c>
      <c r="H243" s="23">
        <f>'2018-2020'!H334</f>
        <v>134</v>
      </c>
      <c r="I243" s="23">
        <f>'2018-2020'!I334</f>
        <v>206</v>
      </c>
      <c r="J243" s="23">
        <f>'2018-2020'!J334</f>
        <v>89</v>
      </c>
      <c r="K243" s="23">
        <f>'2018-2020'!K334</f>
        <v>23</v>
      </c>
      <c r="L243" s="23">
        <f>'2018-2020'!L334</f>
        <v>27</v>
      </c>
      <c r="M243" s="23">
        <f>'2018-2020'!M334</f>
        <v>77</v>
      </c>
      <c r="N243" s="42">
        <f>'2018-2020'!N334</f>
        <v>3.6257231265976055</v>
      </c>
      <c r="O243" s="42">
        <f>'2018-2020'!O334</f>
        <v>1.6547827256827661</v>
      </c>
      <c r="P243" s="42">
        <f t="shared" si="7"/>
        <v>12.471411274048164</v>
      </c>
      <c r="Q243" s="77">
        <f t="shared" si="6"/>
        <v>0.59868155522669175</v>
      </c>
      <c r="R243" s="169">
        <f t="shared" si="5"/>
        <v>4.1907708865868427</v>
      </c>
      <c r="S243" s="53"/>
      <c r="T243" s="53"/>
      <c r="U243" s="53"/>
      <c r="V243" s="53"/>
      <c r="W243" s="53"/>
    </row>
    <row r="244" spans="1:23" ht="18.25" customHeight="1" x14ac:dyDescent="0.2">
      <c r="A244" s="32" t="s">
        <v>172</v>
      </c>
      <c r="B244" s="23">
        <f>'Sizemore 2015'!B56</f>
        <v>4</v>
      </c>
      <c r="C244" s="23">
        <f>'Sizemore 2015'!C56</f>
        <v>0</v>
      </c>
      <c r="D244" s="23">
        <f>'Sizemore 2015'!D56</f>
        <v>0</v>
      </c>
      <c r="E244" s="23">
        <f>'Sizemore 2015'!E56</f>
        <v>0</v>
      </c>
      <c r="F244" s="23">
        <f>'Sizemore 2015'!F56</f>
        <v>4</v>
      </c>
      <c r="G244" s="23">
        <f>'Sizemore 2015'!G56</f>
        <v>4</v>
      </c>
      <c r="H244" s="23">
        <f>'Sizemore 2015'!H56</f>
        <v>8</v>
      </c>
      <c r="I244" s="23">
        <f>'Sizemore 2015'!I56</f>
        <v>1</v>
      </c>
      <c r="J244" s="23">
        <f>'Sizemore 2015'!J56</f>
        <v>2</v>
      </c>
      <c r="K244" s="23">
        <f>'Sizemore 2015'!K56</f>
        <v>3</v>
      </c>
      <c r="L244" s="23">
        <f>'Sizemore 2015'!L56</f>
        <v>0</v>
      </c>
      <c r="M244" s="23">
        <f>'Sizemore 2015'!M56</f>
        <v>4</v>
      </c>
      <c r="N244" s="42">
        <f>'Sizemore 2015'!N56</f>
        <v>7</v>
      </c>
      <c r="O244" s="42">
        <f>'Sizemore 2015'!O56</f>
        <v>3.25</v>
      </c>
      <c r="P244" s="42">
        <f t="shared" si="7"/>
        <v>2.25</v>
      </c>
      <c r="Q244" s="77">
        <f t="shared" si="6"/>
        <v>0.5</v>
      </c>
      <c r="R244" s="169">
        <f t="shared" si="5"/>
        <v>3.5</v>
      </c>
      <c r="S244" s="53"/>
      <c r="T244" s="53"/>
      <c r="U244" s="53"/>
      <c r="V244" s="53"/>
      <c r="W244" s="53"/>
    </row>
    <row r="245" spans="1:23" ht="18.25" customHeight="1" x14ac:dyDescent="0.2">
      <c r="A245" s="32" t="s">
        <v>308</v>
      </c>
      <c r="B245" s="23">
        <v>1</v>
      </c>
      <c r="C245" s="23">
        <v>0</v>
      </c>
      <c r="D245" s="23">
        <v>0</v>
      </c>
      <c r="E245" s="23">
        <v>0</v>
      </c>
      <c r="F245" s="23">
        <v>0.33</v>
      </c>
      <c r="G245" s="23">
        <v>1</v>
      </c>
      <c r="H245" s="23">
        <v>0</v>
      </c>
      <c r="I245" s="23">
        <v>1</v>
      </c>
      <c r="J245" s="23">
        <v>0</v>
      </c>
      <c r="K245" s="23">
        <v>1</v>
      </c>
      <c r="L245" s="23">
        <v>0</v>
      </c>
      <c r="M245" s="23">
        <v>0</v>
      </c>
      <c r="N245" s="42">
        <v>21.01</v>
      </c>
      <c r="O245" s="42">
        <v>3</v>
      </c>
      <c r="P245" s="42">
        <f t="shared" si="7"/>
        <v>27.272727272727273</v>
      </c>
      <c r="Q245" s="77">
        <f t="shared" si="6"/>
        <v>0</v>
      </c>
      <c r="R245" s="169">
        <f t="shared" si="5"/>
        <v>0</v>
      </c>
      <c r="S245" s="53"/>
      <c r="T245" s="53"/>
      <c r="U245" s="53"/>
      <c r="V245" s="53"/>
      <c r="W245" s="53"/>
    </row>
    <row r="246" spans="1:23" ht="18.25" customHeight="1" x14ac:dyDescent="0.2">
      <c r="A246" s="32" t="s">
        <v>260</v>
      </c>
      <c r="B246" s="23">
        <f>'2018-2020'!B47</f>
        <v>21</v>
      </c>
      <c r="C246" s="23">
        <f>'2018-2020'!C47</f>
        <v>2</v>
      </c>
      <c r="D246" s="23">
        <f>'2018-2020'!D47</f>
        <v>3</v>
      </c>
      <c r="E246" s="23">
        <f>'2018-2020'!E47</f>
        <v>0</v>
      </c>
      <c r="F246" s="23">
        <f>'2018-2020'!F47</f>
        <v>28.66</v>
      </c>
      <c r="G246" s="23">
        <f>'2018-2020'!G47</f>
        <v>22</v>
      </c>
      <c r="H246" s="23">
        <f>'2018-2020'!H47</f>
        <v>24</v>
      </c>
      <c r="I246" s="23">
        <f>'2018-2020'!I47</f>
        <v>22</v>
      </c>
      <c r="J246" s="23">
        <f>'2018-2020'!J47</f>
        <v>13</v>
      </c>
      <c r="K246" s="23">
        <f>'2018-2020'!K47</f>
        <v>11</v>
      </c>
      <c r="L246" s="23">
        <f>'2018-2020'!L47</f>
        <v>1</v>
      </c>
      <c r="M246" s="23">
        <f>'2018-2020'!M47</f>
        <v>12</v>
      </c>
      <c r="N246" s="42">
        <f>'2018-2020'!N47</f>
        <v>2.9309141660851359</v>
      </c>
      <c r="O246" s="42">
        <f>'2018-2020'!O47</f>
        <v>1.674808094905792</v>
      </c>
      <c r="P246" s="42">
        <f t="shared" si="7"/>
        <v>6.9085833914863928</v>
      </c>
      <c r="Q246" s="77">
        <f t="shared" si="6"/>
        <v>0.45359385903698535</v>
      </c>
      <c r="R246" s="169">
        <f t="shared" si="5"/>
        <v>3.1751570132588975</v>
      </c>
      <c r="S246" s="53"/>
      <c r="T246" s="53"/>
      <c r="U246" s="53"/>
      <c r="V246" s="53"/>
      <c r="W246" s="53"/>
    </row>
    <row r="247" spans="1:23" ht="18.25" customHeight="1" x14ac:dyDescent="0.2">
      <c r="A247" s="32" t="s">
        <v>174</v>
      </c>
      <c r="B247" s="23">
        <f>JohnsonSheller!B18</f>
        <v>24</v>
      </c>
      <c r="C247" s="23">
        <f>JohnsonSheller!C18</f>
        <v>11</v>
      </c>
      <c r="D247" s="23">
        <f>JohnsonSheller!D18</f>
        <v>4</v>
      </c>
      <c r="E247" s="23">
        <f>JohnsonSheller!E18</f>
        <v>0</v>
      </c>
      <c r="F247" s="23">
        <f>JohnsonSheller!F18</f>
        <v>73.33</v>
      </c>
      <c r="G247" s="23">
        <f>JohnsonSheller!G18</f>
        <v>24</v>
      </c>
      <c r="H247" s="23">
        <f>JohnsonSheller!H18</f>
        <v>53</v>
      </c>
      <c r="I247" s="23">
        <f>JohnsonSheller!I18</f>
        <v>85</v>
      </c>
      <c r="J247" s="23">
        <f>JohnsonSheller!J18</f>
        <v>27</v>
      </c>
      <c r="K247" s="23">
        <f>JohnsonSheller!K18</f>
        <v>3</v>
      </c>
      <c r="L247" s="23">
        <f>JohnsonSheller!L18</f>
        <v>2</v>
      </c>
      <c r="M247" s="23">
        <f>JohnsonSheller!M18</f>
        <v>16</v>
      </c>
      <c r="N247" s="42">
        <f>JohnsonSheller!N18</f>
        <v>1.5273421519159962</v>
      </c>
      <c r="O247" s="42">
        <f>JohnsonSheller!O18</f>
        <v>1.1318696304377471</v>
      </c>
      <c r="P247" s="42">
        <f t="shared" si="7"/>
        <v>10.432292376926224</v>
      </c>
      <c r="Q247" s="77">
        <f t="shared" si="6"/>
        <v>0.36819855447974909</v>
      </c>
      <c r="R247" s="169">
        <f t="shared" si="5"/>
        <v>2.5773898813582434</v>
      </c>
      <c r="S247" s="53"/>
      <c r="T247" s="53"/>
      <c r="U247" s="53"/>
      <c r="V247" s="53"/>
      <c r="W247" s="53"/>
    </row>
    <row r="248" spans="1:23" ht="18.25" customHeight="1" x14ac:dyDescent="0.2">
      <c r="A248" s="32" t="s">
        <v>175</v>
      </c>
      <c r="B248" s="23">
        <f>'Miller-2017'!B151</f>
        <v>19</v>
      </c>
      <c r="C248" s="23">
        <f>'Miller-2017'!C151</f>
        <v>2</v>
      </c>
      <c r="D248" s="23">
        <f>'Miller-2017'!D151</f>
        <v>3</v>
      </c>
      <c r="E248" s="23">
        <f>'Miller-2017'!E151</f>
        <v>0</v>
      </c>
      <c r="F248" s="23">
        <f>'Miller-2017'!F151</f>
        <v>36.989999999999995</v>
      </c>
      <c r="G248" s="23">
        <f>'Miller-2017'!G151</f>
        <v>28</v>
      </c>
      <c r="H248" s="23">
        <f>'Miller-2017'!H151</f>
        <v>37</v>
      </c>
      <c r="I248" s="23">
        <f>'Miller-2017'!I151</f>
        <v>27</v>
      </c>
      <c r="J248" s="23">
        <f>'Miller-2017'!J151</f>
        <v>31</v>
      </c>
      <c r="K248" s="23">
        <f>'Miller-2017'!K151</f>
        <v>7</v>
      </c>
      <c r="L248" s="23">
        <f>'Miller-2017'!L151</f>
        <v>4</v>
      </c>
      <c r="M248" s="23">
        <f>'Miller-2017'!M151</f>
        <v>22</v>
      </c>
      <c r="N248" s="42">
        <f>'Miller-2017'!N151</f>
        <v>4.1632873749662078</v>
      </c>
      <c r="O248" s="42">
        <f>'Miller-2017'!O151</f>
        <v>2.0275750202757505</v>
      </c>
      <c r="P248" s="42">
        <f t="shared" si="7"/>
        <v>6.569343065693432</v>
      </c>
      <c r="Q248" s="77">
        <f t="shared" si="6"/>
        <v>0.83806434171397681</v>
      </c>
      <c r="R248" s="169">
        <f t="shared" si="5"/>
        <v>5.8664503919978381</v>
      </c>
      <c r="S248" s="53"/>
      <c r="T248" s="53"/>
      <c r="U248" s="53"/>
      <c r="V248" s="53"/>
      <c r="W248" s="53"/>
    </row>
    <row r="249" spans="1:23" ht="18.25" customHeight="1" x14ac:dyDescent="0.2">
      <c r="A249" s="32" t="s">
        <v>53</v>
      </c>
      <c r="B249" s="23">
        <f>Fiedler2014!B131</f>
        <v>8</v>
      </c>
      <c r="C249" s="23">
        <f>Fiedler2014!C131</f>
        <v>3</v>
      </c>
      <c r="D249" s="23">
        <f>Fiedler2014!D131</f>
        <v>1</v>
      </c>
      <c r="E249" s="23">
        <f>Fiedler2014!E131</f>
        <v>1</v>
      </c>
      <c r="F249" s="23">
        <f>Fiedler2014!F131</f>
        <v>23.67</v>
      </c>
      <c r="G249" s="23">
        <f>Fiedler2014!G131</f>
        <v>13</v>
      </c>
      <c r="H249" s="23">
        <f>Fiedler2014!H131</f>
        <v>19</v>
      </c>
      <c r="I249" s="23">
        <f>Fiedler2014!I131</f>
        <v>20</v>
      </c>
      <c r="J249" s="23">
        <f>Fiedler2014!J131</f>
        <v>11</v>
      </c>
      <c r="K249" s="23">
        <f>Fiedler2014!K131</f>
        <v>10</v>
      </c>
      <c r="L249" s="23">
        <f>Fiedler2014!L131</f>
        <v>3</v>
      </c>
      <c r="M249" s="23">
        <f>Fiedler2014!M131</f>
        <v>7</v>
      </c>
      <c r="N249" s="42">
        <f>Fiedler2014!N131</f>
        <v>2.0701309674693702</v>
      </c>
      <c r="O249" s="42">
        <f>Fiedler2014!O131</f>
        <v>1.6899028305872412</v>
      </c>
      <c r="P249" s="42">
        <f t="shared" si="7"/>
        <v>7.6045627376425857</v>
      </c>
      <c r="Q249" s="77">
        <f t="shared" si="6"/>
        <v>0.4647232784114913</v>
      </c>
      <c r="R249" s="169">
        <f t="shared" si="5"/>
        <v>3.253062948880439</v>
      </c>
      <c r="S249" s="53"/>
      <c r="T249" s="53"/>
      <c r="U249" s="53"/>
      <c r="V249" s="53"/>
      <c r="W249" s="53"/>
    </row>
    <row r="250" spans="1:23" ht="18.25" customHeight="1" x14ac:dyDescent="0.2">
      <c r="A250" s="32" t="s">
        <v>412</v>
      </c>
      <c r="B250" s="23">
        <f>'2025'!B93</f>
        <v>1</v>
      </c>
      <c r="C250" s="23">
        <f>'2025'!C93</f>
        <v>0</v>
      </c>
      <c r="D250" s="23">
        <f>'2025'!D93</f>
        <v>0</v>
      </c>
      <c r="E250" s="23">
        <f>'2025'!E93</f>
        <v>0</v>
      </c>
      <c r="F250" s="23">
        <f>'2025'!F93</f>
        <v>1</v>
      </c>
      <c r="G250" s="23">
        <f>'2025'!G93</f>
        <v>0</v>
      </c>
      <c r="H250" s="23">
        <f>'2025'!H93</f>
        <v>0</v>
      </c>
      <c r="I250" s="23">
        <f>'2025'!I93</f>
        <v>2</v>
      </c>
      <c r="J250" s="23">
        <f>'2025'!J93</f>
        <v>0</v>
      </c>
      <c r="K250" s="23">
        <f>'2025'!K93</f>
        <v>0</v>
      </c>
      <c r="L250" s="23">
        <f>'2025'!L93</f>
        <v>0</v>
      </c>
      <c r="M250" s="23">
        <f>'2025'!M93</f>
        <v>0</v>
      </c>
      <c r="N250" s="42">
        <f>'2025'!N93</f>
        <v>0</v>
      </c>
      <c r="O250" s="42">
        <f>'2025'!O93</f>
        <v>0</v>
      </c>
      <c r="P250" s="42">
        <f>'2025'!P93</f>
        <v>0</v>
      </c>
      <c r="Q250" s="42">
        <f>'2025'!Q93</f>
        <v>0</v>
      </c>
      <c r="R250" s="42">
        <f>'2025'!R93</f>
        <v>0</v>
      </c>
      <c r="S250" s="53"/>
      <c r="T250" s="53"/>
      <c r="U250" s="53"/>
      <c r="V250" s="53"/>
      <c r="W250" s="53"/>
    </row>
    <row r="251" spans="1:23" ht="18.25" customHeight="1" x14ac:dyDescent="0.2">
      <c r="A251" s="32" t="s">
        <v>400</v>
      </c>
      <c r="B251" s="22">
        <f>'2021'!B438</f>
        <v>22</v>
      </c>
      <c r="C251" s="22">
        <f>'2021'!C438</f>
        <v>10</v>
      </c>
      <c r="D251" s="22">
        <f>'2021'!D438</f>
        <v>7</v>
      </c>
      <c r="E251" s="22">
        <f>'2021'!E438</f>
        <v>0</v>
      </c>
      <c r="F251" s="22">
        <f>'2021'!F438</f>
        <v>107</v>
      </c>
      <c r="G251" s="22">
        <f>'2021'!G438</f>
        <v>48</v>
      </c>
      <c r="H251" s="22">
        <f>'2021'!H438</f>
        <v>86</v>
      </c>
      <c r="I251" s="22">
        <f>'2021'!I438</f>
        <v>92</v>
      </c>
      <c r="J251" s="22">
        <f>'2021'!J438</f>
        <v>42</v>
      </c>
      <c r="K251" s="22">
        <f>'2021'!K438</f>
        <v>23</v>
      </c>
      <c r="L251" s="22">
        <f>'2021'!L438</f>
        <v>10</v>
      </c>
      <c r="M251" s="22">
        <f>'2021'!M438</f>
        <v>37</v>
      </c>
      <c r="N251" s="22">
        <f>'2021'!N438</f>
        <v>2.4205607476635516</v>
      </c>
      <c r="O251" s="22">
        <f>'2021'!O438</f>
        <v>1.4112149532710281</v>
      </c>
      <c r="P251" s="42">
        <f t="shared" si="7"/>
        <v>7.7383177570093453</v>
      </c>
      <c r="Q251" s="77">
        <f t="shared" si="6"/>
        <v>0.3925233644859813</v>
      </c>
      <c r="R251" s="169">
        <f t="shared" si="5"/>
        <v>2.7476635514018692</v>
      </c>
      <c r="S251" s="53"/>
      <c r="T251" s="53"/>
      <c r="U251" s="53"/>
      <c r="V251" s="53"/>
      <c r="W251" s="53"/>
    </row>
    <row r="252" spans="1:23" ht="18.25" customHeight="1" x14ac:dyDescent="0.2">
      <c r="A252" s="32" t="s">
        <v>56</v>
      </c>
      <c r="B252" s="23">
        <f>Fiedler2014!B151</f>
        <v>21</v>
      </c>
      <c r="C252" s="23">
        <f>Fiedler2014!C151</f>
        <v>1</v>
      </c>
      <c r="D252" s="23">
        <f>Fiedler2014!D151</f>
        <v>3</v>
      </c>
      <c r="E252" s="23">
        <f>Fiedler2014!E151</f>
        <v>6</v>
      </c>
      <c r="F252" s="23">
        <f>Fiedler2014!F151</f>
        <v>21.33</v>
      </c>
      <c r="G252" s="23">
        <f>Fiedler2014!G151</f>
        <v>18</v>
      </c>
      <c r="H252" s="23">
        <f>Fiedler2014!H151</f>
        <v>14</v>
      </c>
      <c r="I252" s="23">
        <f>Fiedler2014!I151</f>
        <v>16</v>
      </c>
      <c r="J252" s="23">
        <f>Fiedler2014!J151</f>
        <v>21</v>
      </c>
      <c r="K252" s="23">
        <f>Fiedler2014!K151</f>
        <v>14</v>
      </c>
      <c r="L252" s="23">
        <f>Fiedler2014!L151</f>
        <v>2</v>
      </c>
      <c r="M252" s="23">
        <f>Fiedler2014!M151</f>
        <v>16</v>
      </c>
      <c r="N252" s="42">
        <f>Fiedler2014!N151</f>
        <v>5.2508204406938592</v>
      </c>
      <c r="O252" s="42">
        <f>Fiedler2014!O151</f>
        <v>2.2972339428035631</v>
      </c>
      <c r="P252" s="42">
        <f t="shared" si="7"/>
        <v>6.7510548523206753</v>
      </c>
      <c r="Q252" s="77">
        <f t="shared" si="6"/>
        <v>0.98452883263009849</v>
      </c>
      <c r="R252" s="169">
        <f t="shared" si="5"/>
        <v>6.8917018284106897</v>
      </c>
      <c r="S252" s="53"/>
      <c r="T252" s="53"/>
      <c r="U252" s="53"/>
      <c r="V252" s="53"/>
      <c r="W252" s="53"/>
    </row>
    <row r="253" spans="1:23" ht="18.25" customHeight="1" x14ac:dyDescent="0.2">
      <c r="A253" s="32" t="s">
        <v>285</v>
      </c>
      <c r="B253" s="23">
        <f>'2018-2020'!B143</f>
        <v>13</v>
      </c>
      <c r="C253" s="23">
        <f>'2018-2020'!C143</f>
        <v>0</v>
      </c>
      <c r="D253" s="23">
        <f>'2018-2020'!D143</f>
        <v>0</v>
      </c>
      <c r="E253" s="23">
        <f>'2018-2020'!E143</f>
        <v>1</v>
      </c>
      <c r="F253" s="23">
        <f>'2018-2020'!F143</f>
        <v>18.329999999999998</v>
      </c>
      <c r="G253" s="23">
        <f>'2018-2020'!G143</f>
        <v>11</v>
      </c>
      <c r="H253" s="23">
        <f>'2018-2020'!H143</f>
        <v>11</v>
      </c>
      <c r="I253" s="23">
        <f>'2018-2020'!I143</f>
        <v>11</v>
      </c>
      <c r="J253" s="23">
        <f>'2018-2020'!J143</f>
        <v>8</v>
      </c>
      <c r="K253" s="23">
        <f>'2018-2020'!K143</f>
        <v>6</v>
      </c>
      <c r="L253" s="23">
        <f>'2018-2020'!L143</f>
        <v>3</v>
      </c>
      <c r="M253" s="23">
        <f>'2018-2020'!M143</f>
        <v>7</v>
      </c>
      <c r="N253" s="42">
        <f>'2018-2020'!N143</f>
        <v>2.673213311511184</v>
      </c>
      <c r="O253" s="42">
        <f>'2018-2020'!O143</f>
        <v>1.3638843426077469</v>
      </c>
      <c r="P253" s="42">
        <f t="shared" si="7"/>
        <v>5.4009819967266779</v>
      </c>
      <c r="Q253" s="77">
        <f t="shared" si="6"/>
        <v>0.43644298963447903</v>
      </c>
      <c r="R253" s="169">
        <f t="shared" si="5"/>
        <v>3.0551009274413534</v>
      </c>
      <c r="S253" s="53"/>
      <c r="T253" s="53"/>
      <c r="U253" s="53"/>
      <c r="V253" s="53"/>
      <c r="W253" s="53"/>
    </row>
    <row r="254" spans="1:23" ht="18.25" customHeight="1" x14ac:dyDescent="0.2">
      <c r="A254" s="32" t="s">
        <v>178</v>
      </c>
      <c r="B254" s="23">
        <f>'Miller-2017'!B134</f>
        <v>3</v>
      </c>
      <c r="C254" s="23">
        <f>'Miller-2017'!C134</f>
        <v>0</v>
      </c>
      <c r="D254" s="23">
        <f>'Miller-2017'!D134</f>
        <v>0</v>
      </c>
      <c r="E254" s="23">
        <f>'Miller-2017'!E134</f>
        <v>0</v>
      </c>
      <c r="F254" s="23">
        <f>'Miller-2017'!F134</f>
        <v>3.33</v>
      </c>
      <c r="G254" s="23">
        <f>'Miller-2017'!G134</f>
        <v>3</v>
      </c>
      <c r="H254" s="23">
        <f>'Miller-2017'!H134</f>
        <v>4</v>
      </c>
      <c r="I254" s="23">
        <f>'Miller-2017'!I134</f>
        <v>1</v>
      </c>
      <c r="J254" s="23">
        <f>'Miller-2017'!J134</f>
        <v>2</v>
      </c>
      <c r="K254" s="23">
        <f>'Miller-2017'!K134</f>
        <v>0</v>
      </c>
      <c r="L254" s="23">
        <f>'Miller-2017'!L134</f>
        <v>1</v>
      </c>
      <c r="M254" s="23">
        <f>'Miller-2017'!M134</f>
        <v>2</v>
      </c>
      <c r="N254" s="42">
        <f>'Miller-2017'!N134</f>
        <v>4.2042042042042045</v>
      </c>
      <c r="O254" s="42">
        <f>'Miller-2017'!O134</f>
        <v>1.8018018018018018</v>
      </c>
      <c r="P254" s="42">
        <f t="shared" si="7"/>
        <v>2.7027027027027026</v>
      </c>
      <c r="Q254" s="77">
        <f t="shared" si="6"/>
        <v>0.60060060060060061</v>
      </c>
      <c r="R254" s="169">
        <f t="shared" si="5"/>
        <v>4.2042042042042045</v>
      </c>
      <c r="S254" s="53"/>
      <c r="T254" s="53"/>
      <c r="U254" s="53"/>
      <c r="V254" s="53"/>
      <c r="W254" s="53"/>
    </row>
    <row r="255" spans="1:23" ht="18.25" customHeight="1" x14ac:dyDescent="0.2">
      <c r="A255" s="32" t="s">
        <v>97</v>
      </c>
      <c r="B255" s="23">
        <f>'Sizemore 2015'!B181</f>
        <v>8</v>
      </c>
      <c r="C255" s="23">
        <f>'Sizemore 2015'!C181</f>
        <v>0</v>
      </c>
      <c r="D255" s="23">
        <f>'Sizemore 2015'!D181</f>
        <v>1</v>
      </c>
      <c r="E255" s="23">
        <f>'Sizemore 2015'!E181</f>
        <v>0</v>
      </c>
      <c r="F255" s="23">
        <f>'Sizemore 2015'!F181</f>
        <v>7.33</v>
      </c>
      <c r="G255" s="23">
        <f>'Sizemore 2015'!G181</f>
        <v>14</v>
      </c>
      <c r="H255" s="23">
        <f>'Sizemore 2015'!H181</f>
        <v>14</v>
      </c>
      <c r="I255" s="23">
        <f>'Sizemore 2015'!I181</f>
        <v>3</v>
      </c>
      <c r="J255" s="23">
        <f>'Sizemore 2015'!J181</f>
        <v>5</v>
      </c>
      <c r="K255" s="23">
        <f>'Sizemore 2015'!K181</f>
        <v>1</v>
      </c>
      <c r="L255" s="23">
        <f>'Sizemore 2015'!L181</f>
        <v>0</v>
      </c>
      <c r="M255" s="23">
        <f>'Sizemore 2015'!M181</f>
        <v>8</v>
      </c>
      <c r="N255" s="42">
        <f>'Sizemore 2015'!N181</f>
        <v>7.6398362892223739</v>
      </c>
      <c r="O255" s="42">
        <f>'Sizemore 2015'!O181</f>
        <v>2.7285129604365621</v>
      </c>
      <c r="P255" s="42">
        <f t="shared" si="7"/>
        <v>3.6834924965893587</v>
      </c>
      <c r="Q255" s="77">
        <f t="shared" si="6"/>
        <v>0.68212824010914053</v>
      </c>
      <c r="R255" s="169">
        <f t="shared" si="5"/>
        <v>4.774897680763984</v>
      </c>
      <c r="S255" s="53"/>
      <c r="T255" s="53"/>
      <c r="U255" s="53"/>
      <c r="V255" s="53"/>
      <c r="W255" s="53"/>
    </row>
    <row r="256" spans="1:23" ht="18.25" customHeight="1" x14ac:dyDescent="0.2">
      <c r="A256" s="32" t="s">
        <v>179</v>
      </c>
      <c r="B256" s="23">
        <v>1</v>
      </c>
      <c r="C256" s="23">
        <v>0</v>
      </c>
      <c r="D256" s="23">
        <v>0</v>
      </c>
      <c r="E256" s="23">
        <v>0</v>
      </c>
      <c r="F256" s="23">
        <v>0.67</v>
      </c>
      <c r="G256" s="23">
        <v>0</v>
      </c>
      <c r="H256" s="23">
        <v>0</v>
      </c>
      <c r="I256" s="23">
        <v>0</v>
      </c>
      <c r="J256" s="23">
        <v>0</v>
      </c>
      <c r="K256" s="23">
        <v>0</v>
      </c>
      <c r="L256" s="23">
        <v>0</v>
      </c>
      <c r="M256" s="23">
        <v>0</v>
      </c>
      <c r="N256" s="42">
        <v>0</v>
      </c>
      <c r="O256" s="42">
        <v>0</v>
      </c>
      <c r="P256" s="42">
        <f t="shared" si="7"/>
        <v>0</v>
      </c>
      <c r="Q256" s="77">
        <f t="shared" si="6"/>
        <v>0</v>
      </c>
      <c r="R256" s="169">
        <f t="shared" si="5"/>
        <v>0</v>
      </c>
      <c r="S256" s="53"/>
      <c r="T256" s="53"/>
      <c r="U256" s="53"/>
      <c r="V256" s="53"/>
      <c r="W256" s="53"/>
    </row>
    <row r="257" spans="1:23" ht="18.25" customHeight="1" x14ac:dyDescent="0.2">
      <c r="A257" s="32" t="s">
        <v>431</v>
      </c>
      <c r="B257" s="23">
        <f>'2025'!B118</f>
        <v>2</v>
      </c>
      <c r="C257" s="23">
        <f>'2025'!C118</f>
        <v>0</v>
      </c>
      <c r="D257" s="23">
        <f>'2025'!D118</f>
        <v>0</v>
      </c>
      <c r="E257" s="23">
        <f>'2025'!E118</f>
        <v>0</v>
      </c>
      <c r="F257" s="23">
        <f>'2025'!F118</f>
        <v>2.33</v>
      </c>
      <c r="G257" s="23">
        <f>'2025'!G118</f>
        <v>4</v>
      </c>
      <c r="H257" s="23">
        <f>'2025'!H118</f>
        <v>4</v>
      </c>
      <c r="I257" s="23">
        <f>'2025'!I118</f>
        <v>1</v>
      </c>
      <c r="J257" s="23">
        <f>'2025'!J118</f>
        <v>2</v>
      </c>
      <c r="K257" s="23">
        <f>'2025'!K118</f>
        <v>1</v>
      </c>
      <c r="L257" s="23">
        <f>'2025'!L118</f>
        <v>1</v>
      </c>
      <c r="M257" s="23">
        <f>'2025'!M118</f>
        <v>4</v>
      </c>
      <c r="N257" s="42">
        <f>'2025'!N118</f>
        <v>12.017167381974248</v>
      </c>
      <c r="O257" s="42">
        <f>'2025'!O118</f>
        <v>3.0042918454935621</v>
      </c>
      <c r="P257" s="42">
        <f t="shared" si="7"/>
        <v>3.8626609442060085</v>
      </c>
      <c r="Q257" s="77">
        <f t="shared" si="6"/>
        <v>0.85836909871244638</v>
      </c>
      <c r="R257" s="169">
        <f t="shared" si="5"/>
        <v>6.0085836909871242</v>
      </c>
      <c r="S257" s="53"/>
      <c r="T257" s="53"/>
      <c r="U257" s="53"/>
      <c r="V257" s="53"/>
      <c r="W257" s="53"/>
    </row>
    <row r="258" spans="1:23" ht="18.25" customHeight="1" x14ac:dyDescent="0.2">
      <c r="A258" s="32" t="s">
        <v>181</v>
      </c>
      <c r="B258" s="23">
        <f>'Miller-2017'!B103</f>
        <v>21</v>
      </c>
      <c r="C258" s="23">
        <f>'Miller-2017'!C103</f>
        <v>6</v>
      </c>
      <c r="D258" s="23">
        <f>'Miller-2017'!D103</f>
        <v>4</v>
      </c>
      <c r="E258" s="23">
        <f>'Miller-2017'!E103</f>
        <v>1</v>
      </c>
      <c r="F258" s="23">
        <f>'Miller-2017'!F103</f>
        <v>65</v>
      </c>
      <c r="G258" s="23">
        <f>'Miller-2017'!G103</f>
        <v>45</v>
      </c>
      <c r="H258" s="23">
        <f>'Miller-2017'!H103</f>
        <v>70</v>
      </c>
      <c r="I258" s="23">
        <f>'Miller-2017'!I103</f>
        <v>58</v>
      </c>
      <c r="J258" s="23">
        <f>'Miller-2017'!J103</f>
        <v>22</v>
      </c>
      <c r="K258" s="23">
        <f>'Miller-2017'!K103</f>
        <v>6</v>
      </c>
      <c r="L258" s="23">
        <f>'Miller-2017'!L103</f>
        <v>6</v>
      </c>
      <c r="M258" s="23">
        <f>'Miller-2017'!M103</f>
        <v>29</v>
      </c>
      <c r="N258" s="42">
        <f>'Miller-2017'!N103</f>
        <v>3.1230769230769231</v>
      </c>
      <c r="O258" s="42">
        <f>'Miller-2017'!O103</f>
        <v>1.5076923076923077</v>
      </c>
      <c r="P258" s="42">
        <f t="shared" si="7"/>
        <v>8.0307692307692307</v>
      </c>
      <c r="Q258" s="77">
        <f t="shared" si="6"/>
        <v>0.33846153846153848</v>
      </c>
      <c r="R258" s="169">
        <f t="shared" si="5"/>
        <v>2.3692307692307693</v>
      </c>
      <c r="S258" s="53"/>
      <c r="T258" s="53"/>
      <c r="U258" s="53"/>
      <c r="V258" s="53"/>
      <c r="W258" s="53"/>
    </row>
    <row r="259" spans="1:23" ht="18.25" customHeight="1" x14ac:dyDescent="0.2">
      <c r="A259" s="32" t="s">
        <v>389</v>
      </c>
      <c r="B259" s="22">
        <f>'2021'!B399</f>
        <v>18</v>
      </c>
      <c r="C259" s="22">
        <f>'2021'!C399</f>
        <v>3</v>
      </c>
      <c r="D259" s="22">
        <f>'2021'!D399</f>
        <v>3</v>
      </c>
      <c r="E259" s="22">
        <f>'2021'!E399</f>
        <v>3</v>
      </c>
      <c r="F259" s="22">
        <f>'2021'!F399</f>
        <v>41.33</v>
      </c>
      <c r="G259" s="22">
        <f>'2021'!G399</f>
        <v>22</v>
      </c>
      <c r="H259" s="22">
        <f>'2021'!H399</f>
        <v>29</v>
      </c>
      <c r="I259" s="22">
        <f>'2021'!I399</f>
        <v>59</v>
      </c>
      <c r="J259" s="22">
        <f>'2021'!J399</f>
        <v>23</v>
      </c>
      <c r="K259" s="22">
        <f>'2021'!K399</f>
        <v>7</v>
      </c>
      <c r="L259" s="22">
        <f>'2021'!L399</f>
        <v>12</v>
      </c>
      <c r="M259" s="22">
        <f>'2021'!M399</f>
        <v>12</v>
      </c>
      <c r="N259" s="22">
        <f>'2021'!N399</f>
        <v>2.0324219695136705</v>
      </c>
      <c r="O259" s="22">
        <f>'2021'!O399</f>
        <v>1.4275344785869828</v>
      </c>
      <c r="P259" s="42">
        <f t="shared" si="7"/>
        <v>12.847810307282845</v>
      </c>
      <c r="Q259" s="77">
        <f t="shared" si="6"/>
        <v>0.55649649165255266</v>
      </c>
      <c r="R259" s="169">
        <f t="shared" si="5"/>
        <v>3.8954754415678687</v>
      </c>
      <c r="S259" s="53"/>
      <c r="T259" s="53"/>
      <c r="U259" s="53"/>
      <c r="V259" s="53"/>
      <c r="W259" s="53"/>
    </row>
    <row r="260" spans="1:23" ht="18.25" customHeight="1" x14ac:dyDescent="0.2">
      <c r="A260" s="32" t="s">
        <v>371</v>
      </c>
      <c r="B260" s="22">
        <f>'2021'!B289</f>
        <v>16</v>
      </c>
      <c r="C260" s="22">
        <f>'2021'!C289</f>
        <v>1</v>
      </c>
      <c r="D260" s="22">
        <f>'2021'!D289</f>
        <v>1</v>
      </c>
      <c r="E260" s="22">
        <f>'2021'!E289</f>
        <v>3</v>
      </c>
      <c r="F260" s="22">
        <f>'2021'!F289</f>
        <v>35</v>
      </c>
      <c r="G260" s="22">
        <f>'2021'!G289</f>
        <v>32</v>
      </c>
      <c r="H260" s="22">
        <f>'2021'!H289</f>
        <v>31</v>
      </c>
      <c r="I260" s="22">
        <f>'2021'!I289</f>
        <v>29</v>
      </c>
      <c r="J260" s="22">
        <f>'2021'!J289</f>
        <v>29</v>
      </c>
      <c r="K260" s="22">
        <f>'2021'!K289</f>
        <v>7</v>
      </c>
      <c r="L260" s="22">
        <f>'2021'!L289</f>
        <v>1</v>
      </c>
      <c r="M260" s="22">
        <f>'2021'!M289</f>
        <v>21</v>
      </c>
      <c r="N260" s="22">
        <f>'2021'!N289</f>
        <v>4.2</v>
      </c>
      <c r="O260" s="22">
        <f>'2021'!O289</f>
        <v>1.9142857142857144</v>
      </c>
      <c r="P260" s="42">
        <f t="shared" si="7"/>
        <v>7.4571428571428573</v>
      </c>
      <c r="Q260" s="77">
        <f t="shared" si="6"/>
        <v>0.82857142857142863</v>
      </c>
      <c r="R260" s="169">
        <f t="shared" si="5"/>
        <v>5.8</v>
      </c>
      <c r="S260" s="53"/>
      <c r="T260" s="53"/>
      <c r="U260" s="53"/>
      <c r="V260" s="53"/>
      <c r="W260" s="53"/>
    </row>
    <row r="261" spans="1:23" ht="18.25" customHeight="1" x14ac:dyDescent="0.2">
      <c r="A261" s="32" t="s">
        <v>426</v>
      </c>
      <c r="B261" s="22">
        <f>'2025'!B85</f>
        <v>2</v>
      </c>
      <c r="C261" s="22">
        <f>'2025'!C85</f>
        <v>1</v>
      </c>
      <c r="D261" s="22">
        <f>'2025'!D85</f>
        <v>0</v>
      </c>
      <c r="E261" s="22">
        <f>'2025'!E85</f>
        <v>0</v>
      </c>
      <c r="F261" s="22">
        <f>'2025'!F85</f>
        <v>4</v>
      </c>
      <c r="G261" s="22">
        <f>'2025'!G85</f>
        <v>1</v>
      </c>
      <c r="H261" s="22">
        <f>'2025'!H85</f>
        <v>2</v>
      </c>
      <c r="I261" s="22">
        <f>'2025'!I85</f>
        <v>2</v>
      </c>
      <c r="J261" s="22">
        <f>'2025'!J85</f>
        <v>1</v>
      </c>
      <c r="K261" s="22">
        <f>'2025'!K85</f>
        <v>0</v>
      </c>
      <c r="L261" s="22">
        <f>'2025'!L85</f>
        <v>0</v>
      </c>
      <c r="M261" s="22">
        <f>'2025'!M85</f>
        <v>0</v>
      </c>
      <c r="N261" s="42">
        <f>'2025'!N85</f>
        <v>0</v>
      </c>
      <c r="O261" s="42">
        <f>'2025'!O85</f>
        <v>0.75</v>
      </c>
      <c r="P261" s="42">
        <f>'2025'!P85</f>
        <v>0</v>
      </c>
      <c r="Q261" s="42">
        <f>'2025'!Q85</f>
        <v>0</v>
      </c>
      <c r="R261" s="42">
        <f>'2025'!R85</f>
        <v>0</v>
      </c>
      <c r="S261" s="53"/>
      <c r="T261" s="53"/>
      <c r="U261" s="53"/>
      <c r="V261" s="53"/>
      <c r="W261" s="53"/>
    </row>
    <row r="262" spans="1:23" ht="18.25" customHeight="1" x14ac:dyDescent="0.2">
      <c r="A262" s="32" t="s">
        <v>419</v>
      </c>
      <c r="B262" s="22">
        <f>'2025'!B50</f>
        <v>9</v>
      </c>
      <c r="C262" s="22">
        <f>'2025'!C50</f>
        <v>2</v>
      </c>
      <c r="D262" s="22">
        <f>'2025'!D50</f>
        <v>2</v>
      </c>
      <c r="E262" s="22">
        <f>'2025'!E50</f>
        <v>0</v>
      </c>
      <c r="F262" s="22">
        <f>'2025'!F50</f>
        <v>30</v>
      </c>
      <c r="G262" s="22">
        <f>'2025'!G50</f>
        <v>20</v>
      </c>
      <c r="H262" s="22">
        <f>'2025'!H50</f>
        <v>28</v>
      </c>
      <c r="I262" s="22">
        <f>'2025'!I50</f>
        <v>33</v>
      </c>
      <c r="J262" s="22">
        <f>'2025'!J50</f>
        <v>24</v>
      </c>
      <c r="K262" s="22">
        <f>'2025'!K50</f>
        <v>1</v>
      </c>
      <c r="L262" s="22">
        <f>'2025'!L50</f>
        <v>7</v>
      </c>
      <c r="M262" s="22">
        <f>'2025'!M50</f>
        <v>13</v>
      </c>
      <c r="N262" s="22">
        <f>'2025'!N50</f>
        <v>3.0333333333333332</v>
      </c>
      <c r="O262" s="22">
        <f>'2025'!O50</f>
        <v>1.7666666666666666</v>
      </c>
      <c r="P262" s="42">
        <f t="shared" si="7"/>
        <v>9.9</v>
      </c>
      <c r="Q262" s="77">
        <f t="shared" si="6"/>
        <v>0.8</v>
      </c>
      <c r="R262" s="169">
        <f t="shared" si="5"/>
        <v>5.6</v>
      </c>
      <c r="S262" s="53"/>
      <c r="T262" s="53"/>
      <c r="U262" s="53"/>
      <c r="V262" s="53"/>
      <c r="W262" s="53"/>
    </row>
    <row r="263" spans="1:23" ht="18.25" customHeight="1" x14ac:dyDescent="0.2">
      <c r="A263" s="32" t="s">
        <v>295</v>
      </c>
      <c r="B263" s="23">
        <v>1</v>
      </c>
      <c r="C263" s="23">
        <v>0</v>
      </c>
      <c r="D263" s="23">
        <v>0</v>
      </c>
      <c r="E263" s="23">
        <v>0</v>
      </c>
      <c r="F263" s="23">
        <v>1</v>
      </c>
      <c r="G263" s="23">
        <v>0</v>
      </c>
      <c r="H263" s="23">
        <v>0</v>
      </c>
      <c r="I263" s="23">
        <v>1</v>
      </c>
      <c r="J263" s="23">
        <v>1</v>
      </c>
      <c r="K263" s="23">
        <v>0</v>
      </c>
      <c r="L263" s="23">
        <v>0</v>
      </c>
      <c r="M263" s="23">
        <v>0</v>
      </c>
      <c r="N263" s="42">
        <v>0</v>
      </c>
      <c r="O263" s="42">
        <v>1</v>
      </c>
      <c r="P263" s="42">
        <v>9</v>
      </c>
      <c r="Q263" s="170">
        <v>1</v>
      </c>
      <c r="R263" s="169">
        <f t="shared" si="5"/>
        <v>7</v>
      </c>
      <c r="S263" s="53"/>
      <c r="T263" s="53"/>
      <c r="U263" s="53"/>
      <c r="V263" s="53"/>
      <c r="W263" s="53"/>
    </row>
    <row r="264" spans="1:23" ht="18.25" customHeight="1" x14ac:dyDescent="0.2">
      <c r="A264" s="32" t="s">
        <v>375</v>
      </c>
      <c r="B264" s="22">
        <f>'2021'!B320</f>
        <v>7</v>
      </c>
      <c r="C264" s="22">
        <f>'2021'!C320</f>
        <v>1</v>
      </c>
      <c r="D264" s="22">
        <f>'2021'!D320</f>
        <v>0</v>
      </c>
      <c r="E264" s="22">
        <f>'2021'!E320</f>
        <v>0</v>
      </c>
      <c r="F264" s="22">
        <f>'2021'!F320</f>
        <v>9.33</v>
      </c>
      <c r="G264" s="22">
        <f>'2021'!G320</f>
        <v>8</v>
      </c>
      <c r="H264" s="22">
        <f>'2021'!H320</f>
        <v>5</v>
      </c>
      <c r="I264" s="22">
        <f>'2021'!I320</f>
        <v>9</v>
      </c>
      <c r="J264" s="22">
        <f>'2021'!J320</f>
        <v>15</v>
      </c>
      <c r="K264" s="22">
        <f>'2021'!K320</f>
        <v>4</v>
      </c>
      <c r="L264" s="22">
        <f>'2021'!L320</f>
        <v>0</v>
      </c>
      <c r="M264" s="22">
        <f>'2021'!M320</f>
        <v>7</v>
      </c>
      <c r="N264" s="22">
        <f>'2021'!N320</f>
        <v>5.251875669882101</v>
      </c>
      <c r="O264" s="22">
        <f>'2021'!O320</f>
        <v>2.572347266881029</v>
      </c>
      <c r="P264" s="42">
        <f t="shared" si="7"/>
        <v>8.6816720257234721</v>
      </c>
      <c r="Q264" s="77">
        <f t="shared" si="6"/>
        <v>1.607717041800643</v>
      </c>
      <c r="R264" s="169">
        <f t="shared" si="5"/>
        <v>11.254019292604502</v>
      </c>
      <c r="S264" s="53"/>
      <c r="T264" s="53"/>
      <c r="U264" s="53"/>
      <c r="V264" s="53"/>
      <c r="W264" s="53"/>
    </row>
    <row r="265" spans="1:23" ht="18.25" customHeight="1" x14ac:dyDescent="0.2">
      <c r="A265" s="32" t="s">
        <v>184</v>
      </c>
      <c r="B265" s="23">
        <f>'Sizemore 2015'!B343</f>
        <v>9</v>
      </c>
      <c r="C265" s="23">
        <f>'Sizemore 2015'!C343</f>
        <v>0</v>
      </c>
      <c r="D265" s="23">
        <f>'Sizemore 2015'!D343</f>
        <v>3</v>
      </c>
      <c r="E265" s="23">
        <f>'Sizemore 2015'!E343</f>
        <v>1</v>
      </c>
      <c r="F265" s="23">
        <f>'Sizemore 2015'!F343</f>
        <v>13</v>
      </c>
      <c r="G265" s="23">
        <f>'Sizemore 2015'!G343</f>
        <v>22</v>
      </c>
      <c r="H265" s="23">
        <f>'Sizemore 2015'!H343</f>
        <v>20</v>
      </c>
      <c r="I265" s="23">
        <f>'Sizemore 2015'!I343</f>
        <v>12</v>
      </c>
      <c r="J265" s="23">
        <f>'Sizemore 2015'!J343</f>
        <v>14</v>
      </c>
      <c r="K265" s="23">
        <f>'Sizemore 2015'!K343</f>
        <v>5</v>
      </c>
      <c r="L265" s="23">
        <f>'Sizemore 2015'!L343</f>
        <v>7</v>
      </c>
      <c r="M265" s="23">
        <f>'Sizemore 2015'!M343</f>
        <v>15</v>
      </c>
      <c r="N265" s="42">
        <f>'Sizemore 2015'!N343</f>
        <v>8.0769230769230766</v>
      </c>
      <c r="O265" s="42">
        <f>'Sizemore 2015'!O343</f>
        <v>3</v>
      </c>
      <c r="P265" s="42">
        <f t="shared" si="7"/>
        <v>8.3076923076923084</v>
      </c>
      <c r="Q265" s="170">
        <f t="shared" si="6"/>
        <v>1.0769230769230769</v>
      </c>
      <c r="R265" s="169">
        <f t="shared" si="5"/>
        <v>7.5384615384615383</v>
      </c>
      <c r="S265" s="53"/>
      <c r="T265" s="53"/>
      <c r="U265" s="53"/>
      <c r="V265" s="53"/>
      <c r="W265" s="53"/>
    </row>
    <row r="266" spans="1:23" ht="18.25" customHeight="1" x14ac:dyDescent="0.2">
      <c r="A266" s="32" t="s">
        <v>185</v>
      </c>
      <c r="B266" s="23">
        <f>'Sizemore 2015'!B359</f>
        <v>11</v>
      </c>
      <c r="C266" s="23">
        <f>'Sizemore 2015'!C359</f>
        <v>1</v>
      </c>
      <c r="D266" s="23">
        <f>'Sizemore 2015'!D359</f>
        <v>1</v>
      </c>
      <c r="E266" s="23">
        <f>'Sizemore 2015'!E359</f>
        <v>1</v>
      </c>
      <c r="F266" s="23">
        <f>'Sizemore 2015'!F359</f>
        <v>23.67</v>
      </c>
      <c r="G266" s="23">
        <f>'Sizemore 2015'!G359</f>
        <v>17</v>
      </c>
      <c r="H266" s="23">
        <f>'Sizemore 2015'!H359</f>
        <v>21</v>
      </c>
      <c r="I266" s="23">
        <f>'Sizemore 2015'!I359</f>
        <v>22</v>
      </c>
      <c r="J266" s="23">
        <f>'Sizemore 2015'!J359</f>
        <v>11</v>
      </c>
      <c r="K266" s="23">
        <f>'Sizemore 2015'!K359</f>
        <v>7</v>
      </c>
      <c r="L266" s="23">
        <f>'Sizemore 2015'!L359</f>
        <v>6</v>
      </c>
      <c r="M266" s="23">
        <f>'Sizemore 2015'!M359</f>
        <v>8</v>
      </c>
      <c r="N266" s="42">
        <f>'Sizemore 2015'!N359</f>
        <v>2.3658639628221376</v>
      </c>
      <c r="O266" s="42">
        <f>'Sizemore 2015'!O359</f>
        <v>1.64765525982256</v>
      </c>
      <c r="P266" s="42">
        <f t="shared" si="7"/>
        <v>8.3650190114068437</v>
      </c>
      <c r="Q266" s="77">
        <f t="shared" si="6"/>
        <v>0.4647232784114913</v>
      </c>
      <c r="R266" s="169">
        <f t="shared" si="5"/>
        <v>3.253062948880439</v>
      </c>
      <c r="S266" s="53"/>
      <c r="T266" s="53"/>
      <c r="U266" s="53"/>
      <c r="V266" s="53"/>
      <c r="W266" s="53"/>
    </row>
    <row r="267" spans="1:23" ht="18.25" customHeight="1" x14ac:dyDescent="0.2">
      <c r="A267" s="32" t="s">
        <v>224</v>
      </c>
      <c r="B267" s="23">
        <f>Hatcher2010!B187</f>
        <v>8</v>
      </c>
      <c r="C267" s="23">
        <f>Hatcher2010!C187</f>
        <v>1</v>
      </c>
      <c r="D267" s="23">
        <f>Hatcher2010!D187</f>
        <v>1</v>
      </c>
      <c r="E267" s="23">
        <f>Hatcher2010!E187</f>
        <v>2</v>
      </c>
      <c r="F267" s="23">
        <f>Hatcher2010!F187</f>
        <v>10</v>
      </c>
      <c r="G267" s="23">
        <f>Hatcher2010!G187</f>
        <v>11</v>
      </c>
      <c r="H267" s="23">
        <f>Hatcher2010!H187</f>
        <v>14</v>
      </c>
      <c r="I267" s="23">
        <f>Hatcher2010!I187</f>
        <v>6</v>
      </c>
      <c r="J267" s="23">
        <f>Hatcher2010!J187</f>
        <v>1</v>
      </c>
      <c r="K267" s="23">
        <f>Hatcher2010!K187</f>
        <v>1</v>
      </c>
      <c r="L267" s="23">
        <f>Hatcher2010!L187</f>
        <v>0</v>
      </c>
      <c r="M267" s="23">
        <f>Hatcher2010!M187</f>
        <v>4</v>
      </c>
      <c r="N267" s="42">
        <f>Hatcher2010!N187</f>
        <v>2.8</v>
      </c>
      <c r="O267" s="42">
        <f>Hatcher2010!O187</f>
        <v>1.6</v>
      </c>
      <c r="P267" s="42">
        <f t="shared" si="7"/>
        <v>5.3999999999999995</v>
      </c>
      <c r="Q267" s="77">
        <f t="shared" si="6"/>
        <v>0.1</v>
      </c>
      <c r="R267" s="169">
        <f t="shared" si="5"/>
        <v>0.7</v>
      </c>
      <c r="S267" s="53"/>
      <c r="T267" s="53"/>
      <c r="U267" s="53"/>
      <c r="V267" s="53"/>
      <c r="W267" s="53"/>
    </row>
    <row r="268" spans="1:23" ht="18.25" customHeight="1" x14ac:dyDescent="0.2">
      <c r="A268" s="32" t="s">
        <v>429</v>
      </c>
      <c r="B268" s="23">
        <f>'2025'!B110</f>
        <v>5</v>
      </c>
      <c r="C268" s="23">
        <f>'2025'!C110</f>
        <v>2</v>
      </c>
      <c r="D268" s="23">
        <f>'2025'!D110</f>
        <v>0</v>
      </c>
      <c r="E268" s="23">
        <f>'2025'!E110</f>
        <v>0</v>
      </c>
      <c r="F268" s="23">
        <f>'2025'!F110</f>
        <v>9</v>
      </c>
      <c r="G268" s="23">
        <f>'2025'!G110</f>
        <v>2</v>
      </c>
      <c r="H268" s="23">
        <f>'2025'!H110</f>
        <v>7</v>
      </c>
      <c r="I268" s="23">
        <f>'2025'!I110</f>
        <v>11</v>
      </c>
      <c r="J268" s="23">
        <f>'2025'!J110</f>
        <v>6</v>
      </c>
      <c r="K268" s="23">
        <f>'2025'!K110</f>
        <v>0</v>
      </c>
      <c r="L268" s="23">
        <f>'2025'!L110</f>
        <v>1</v>
      </c>
      <c r="M268" s="23">
        <f>'2025'!M110</f>
        <v>1</v>
      </c>
      <c r="N268" s="42">
        <f>'2025'!N110</f>
        <v>0.77777777777777779</v>
      </c>
      <c r="O268" s="42">
        <f>'2025'!O110</f>
        <v>1.4444444444444444</v>
      </c>
      <c r="P268" s="42">
        <f>'2025'!P110</f>
        <v>0</v>
      </c>
      <c r="Q268" s="77">
        <f t="shared" si="6"/>
        <v>0.66666666666666663</v>
      </c>
      <c r="R268" s="169">
        <f t="shared" si="5"/>
        <v>4.666666666666667</v>
      </c>
      <c r="S268" s="53"/>
      <c r="T268" s="53"/>
      <c r="U268" s="53"/>
      <c r="V268" s="53"/>
      <c r="W268" s="53"/>
    </row>
    <row r="269" spans="1:23" ht="18.25" customHeight="1" x14ac:dyDescent="0.2">
      <c r="A269" s="32" t="s">
        <v>188</v>
      </c>
      <c r="B269" s="23">
        <f>Hatcher2010!B178</f>
        <v>13</v>
      </c>
      <c r="C269" s="23">
        <f>Hatcher2010!C178</f>
        <v>3</v>
      </c>
      <c r="D269" s="23">
        <f>Hatcher2010!D178</f>
        <v>2</v>
      </c>
      <c r="E269" s="23">
        <f>Hatcher2010!E178</f>
        <v>0</v>
      </c>
      <c r="F269" s="23">
        <f>Hatcher2010!F178</f>
        <v>26</v>
      </c>
      <c r="G269" s="23">
        <f>Hatcher2010!G178</f>
        <v>28</v>
      </c>
      <c r="H269" s="23">
        <f>Hatcher2010!H178</f>
        <v>24</v>
      </c>
      <c r="I269" s="23">
        <f>Hatcher2010!I178</f>
        <v>28</v>
      </c>
      <c r="J269" s="23">
        <f>Hatcher2010!J178</f>
        <v>21</v>
      </c>
      <c r="K269" s="23">
        <f>Hatcher2010!K178</f>
        <v>4</v>
      </c>
      <c r="L269" s="23">
        <f>Hatcher2010!L178</f>
        <v>1</v>
      </c>
      <c r="M269" s="23">
        <f>Hatcher2010!M178</f>
        <v>18</v>
      </c>
      <c r="N269" s="42">
        <f>Hatcher2010!N178</f>
        <v>4.8461538461538458</v>
      </c>
      <c r="O269" s="42">
        <f>Hatcher2010!O178</f>
        <v>1.8846153846153846</v>
      </c>
      <c r="P269" s="42">
        <f t="shared" si="7"/>
        <v>9.6923076923076916</v>
      </c>
      <c r="Q269" s="77">
        <f t="shared" si="6"/>
        <v>0.80769230769230771</v>
      </c>
      <c r="R269" s="169">
        <f t="shared" si="5"/>
        <v>5.6538461538461542</v>
      </c>
      <c r="S269" s="53"/>
      <c r="T269" s="53"/>
      <c r="U269" s="53"/>
      <c r="V269" s="53"/>
      <c r="W269" s="53"/>
    </row>
    <row r="270" spans="1:23" ht="18.25" customHeight="1" x14ac:dyDescent="0.2">
      <c r="A270" s="32" t="s">
        <v>258</v>
      </c>
      <c r="B270" s="23">
        <f>'2018-2020'!B15</f>
        <v>3</v>
      </c>
      <c r="C270" s="23">
        <f>'2018-2020'!C15</f>
        <v>2</v>
      </c>
      <c r="D270" s="23">
        <f>'2018-2020'!D15</f>
        <v>0</v>
      </c>
      <c r="E270" s="23">
        <f>'2018-2020'!E15</f>
        <v>0</v>
      </c>
      <c r="F270" s="23">
        <f>'2018-2020'!F15</f>
        <v>7</v>
      </c>
      <c r="G270" s="23">
        <f>'2018-2020'!G15</f>
        <v>11</v>
      </c>
      <c r="H270" s="23">
        <f>'2018-2020'!H15</f>
        <v>7</v>
      </c>
      <c r="I270" s="23">
        <f>'2018-2020'!I15</f>
        <v>7</v>
      </c>
      <c r="J270" s="23">
        <f>'2018-2020'!J15</f>
        <v>11</v>
      </c>
      <c r="K270" s="23">
        <f>'2018-2020'!K15</f>
        <v>1</v>
      </c>
      <c r="L270" s="23">
        <f>'2018-2020'!L15</f>
        <v>0</v>
      </c>
      <c r="M270" s="23">
        <f>'2018-2020'!M15</f>
        <v>9</v>
      </c>
      <c r="N270" s="42">
        <f>'2018-2020'!N15</f>
        <v>9</v>
      </c>
      <c r="O270" s="42">
        <f>'2018-2020'!O15</f>
        <v>2.7142857142857144</v>
      </c>
      <c r="P270" s="42">
        <f t="shared" si="7"/>
        <v>9</v>
      </c>
      <c r="Q270" s="77">
        <f t="shared" si="6"/>
        <v>1.5714285714285714</v>
      </c>
      <c r="R270" s="169">
        <f t="shared" si="5"/>
        <v>11</v>
      </c>
      <c r="S270" s="53"/>
      <c r="T270" s="53"/>
      <c r="U270" s="53"/>
      <c r="V270" s="53"/>
      <c r="W270" s="53"/>
    </row>
    <row r="271" spans="1:23" ht="18.25" customHeight="1" x14ac:dyDescent="0.2">
      <c r="A271" s="32" t="s">
        <v>330</v>
      </c>
      <c r="B271" s="23">
        <f>'2018-2020'!B389</f>
        <v>11</v>
      </c>
      <c r="C271" s="23">
        <f>'2018-2020'!C389</f>
        <v>0</v>
      </c>
      <c r="D271" s="23">
        <f>'2018-2020'!D389</f>
        <v>3</v>
      </c>
      <c r="E271" s="23">
        <f>'2018-2020'!E389</f>
        <v>0</v>
      </c>
      <c r="F271" s="23">
        <f>'2018-2020'!F389</f>
        <v>13.33</v>
      </c>
      <c r="G271" s="23">
        <f>'2018-2020'!G389</f>
        <v>13</v>
      </c>
      <c r="H271" s="23">
        <f>'2018-2020'!H389</f>
        <v>12</v>
      </c>
      <c r="I271" s="23">
        <f>'2018-2020'!I389</f>
        <v>9</v>
      </c>
      <c r="J271" s="23">
        <f>'2018-2020'!J389</f>
        <v>21</v>
      </c>
      <c r="K271" s="23">
        <f>'2018-2020'!K389</f>
        <v>3</v>
      </c>
      <c r="L271" s="23">
        <f>'2018-2020'!L389</f>
        <v>0</v>
      </c>
      <c r="M271" s="23">
        <f>'2018-2020'!M389</f>
        <v>12</v>
      </c>
      <c r="N271" s="42">
        <f>'2018-2020'!N389</f>
        <v>6.301575393848462</v>
      </c>
      <c r="O271" s="42">
        <f>'2018-2020'!O389</f>
        <v>2.7006751687921979</v>
      </c>
      <c r="P271" s="42">
        <f t="shared" si="7"/>
        <v>6.0765191297824455</v>
      </c>
      <c r="Q271" s="77">
        <f t="shared" si="6"/>
        <v>1.5753938484621155</v>
      </c>
      <c r="R271" s="169">
        <f t="shared" si="5"/>
        <v>11.027756939234809</v>
      </c>
      <c r="S271" s="53"/>
      <c r="T271" s="53"/>
      <c r="U271" s="53"/>
      <c r="V271" s="53"/>
      <c r="W271" s="53"/>
    </row>
    <row r="272" spans="1:23" ht="18.25" customHeight="1" x14ac:dyDescent="0.2">
      <c r="A272" s="32" t="s">
        <v>189</v>
      </c>
      <c r="B272" s="23">
        <f>Fiedler2014!B88</f>
        <v>12</v>
      </c>
      <c r="C272" s="23">
        <f>Fiedler2014!C88</f>
        <v>1</v>
      </c>
      <c r="D272" s="23">
        <f>Fiedler2014!D88</f>
        <v>3</v>
      </c>
      <c r="E272" s="23">
        <f>Fiedler2014!E88</f>
        <v>0</v>
      </c>
      <c r="F272" s="23">
        <f>Fiedler2014!F88</f>
        <v>33</v>
      </c>
      <c r="G272" s="23">
        <f>Fiedler2014!G88</f>
        <v>16</v>
      </c>
      <c r="H272" s="23">
        <f>Fiedler2014!H88</f>
        <v>27</v>
      </c>
      <c r="I272" s="23">
        <f>Fiedler2014!I88</f>
        <v>17</v>
      </c>
      <c r="J272" s="23">
        <f>Fiedler2014!J88</f>
        <v>20</v>
      </c>
      <c r="K272" s="23">
        <f>Fiedler2014!K88</f>
        <v>4</v>
      </c>
      <c r="L272" s="23">
        <f>Fiedler2014!L88</f>
        <v>2</v>
      </c>
      <c r="M272" s="23">
        <f>Fiedler2014!M88</f>
        <v>10</v>
      </c>
      <c r="N272" s="42">
        <f>Fiedler2014!N88</f>
        <v>2.1212121212121211</v>
      </c>
      <c r="O272" s="42">
        <f>Fiedler2014!O88</f>
        <v>1.5454545454545454</v>
      </c>
      <c r="P272" s="42">
        <f t="shared" si="7"/>
        <v>4.6363636363636367</v>
      </c>
      <c r="Q272" s="77">
        <f t="shared" si="6"/>
        <v>0.60606060606060608</v>
      </c>
      <c r="R272" s="169">
        <f t="shared" si="5"/>
        <v>4.2424242424242422</v>
      </c>
      <c r="S272" s="53"/>
      <c r="T272" s="53"/>
      <c r="U272" s="53"/>
      <c r="V272" s="53"/>
      <c r="W272" s="53"/>
    </row>
    <row r="273" spans="1:23" ht="18.25" customHeight="1" x14ac:dyDescent="0.2">
      <c r="A273" s="32" t="s">
        <v>191</v>
      </c>
      <c r="B273" s="23">
        <f>'Miller-2017'!B184</f>
        <v>17</v>
      </c>
      <c r="C273" s="23">
        <f>'Miller-2017'!C184</f>
        <v>2</v>
      </c>
      <c r="D273" s="23">
        <f>'Miller-2017'!D184</f>
        <v>2</v>
      </c>
      <c r="E273" s="23">
        <f>'Miller-2017'!E184</f>
        <v>3</v>
      </c>
      <c r="F273" s="23">
        <f>'Miller-2017'!F184</f>
        <v>19.66</v>
      </c>
      <c r="G273" s="23">
        <f>'Miller-2017'!G184</f>
        <v>20</v>
      </c>
      <c r="H273" s="23">
        <f>'Miller-2017'!H184</f>
        <v>28</v>
      </c>
      <c r="I273" s="23">
        <f>'Miller-2017'!I184</f>
        <v>14</v>
      </c>
      <c r="J273" s="23">
        <f>'Miller-2017'!J184</f>
        <v>16</v>
      </c>
      <c r="K273" s="23">
        <f>'Miller-2017'!K184</f>
        <v>1</v>
      </c>
      <c r="L273" s="23">
        <f>'Miller-2017'!L184</f>
        <v>2</v>
      </c>
      <c r="M273" s="23">
        <f>'Miller-2017'!M184</f>
        <v>13</v>
      </c>
      <c r="N273" s="42">
        <f>'Miller-2017'!N184</f>
        <v>4.6286876907426242</v>
      </c>
      <c r="O273" s="42">
        <f>'Miller-2017'!O184</f>
        <v>2.2889114954221772</v>
      </c>
      <c r="P273" s="42">
        <f t="shared" si="7"/>
        <v>6.4089521871820949</v>
      </c>
      <c r="Q273" s="77">
        <f t="shared" si="6"/>
        <v>0.81383519837232965</v>
      </c>
      <c r="R273" s="169">
        <f t="shared" si="5"/>
        <v>5.696846388606307</v>
      </c>
      <c r="S273" s="53"/>
      <c r="T273" s="53"/>
      <c r="U273" s="53"/>
      <c r="V273" s="53"/>
      <c r="W273" s="53"/>
    </row>
    <row r="274" spans="1:23" ht="18.25" customHeight="1" x14ac:dyDescent="0.2">
      <c r="A274" s="32" t="s">
        <v>385</v>
      </c>
      <c r="B274" s="22">
        <f>'2021'!B375</f>
        <v>3</v>
      </c>
      <c r="C274" s="22">
        <f>'2021'!C375</f>
        <v>0</v>
      </c>
      <c r="D274" s="22">
        <f>'2021'!D375</f>
        <v>0</v>
      </c>
      <c r="E274" s="22">
        <f>'2021'!E375</f>
        <v>0</v>
      </c>
      <c r="F274" s="22">
        <f>'2021'!F375</f>
        <v>5</v>
      </c>
      <c r="G274" s="22">
        <f>'2021'!G375</f>
        <v>3</v>
      </c>
      <c r="H274" s="22">
        <f>'2021'!H375</f>
        <v>3</v>
      </c>
      <c r="I274" s="22">
        <f>'2021'!I375</f>
        <v>2</v>
      </c>
      <c r="J274" s="22">
        <f>'2021'!J375</f>
        <v>4</v>
      </c>
      <c r="K274" s="22">
        <f>'2021'!K375</f>
        <v>4</v>
      </c>
      <c r="L274" s="22">
        <f>'2021'!L375</f>
        <v>0</v>
      </c>
      <c r="M274" s="22">
        <f>'2021'!M375</f>
        <v>3</v>
      </c>
      <c r="N274" s="22">
        <f>'2021'!N375</f>
        <v>4.2</v>
      </c>
      <c r="O274" s="22">
        <f>'2021'!O375</f>
        <v>2.2000000000000002</v>
      </c>
      <c r="P274" s="42">
        <f t="shared" si="7"/>
        <v>3.6</v>
      </c>
      <c r="Q274" s="77">
        <f t="shared" si="6"/>
        <v>0.8</v>
      </c>
      <c r="R274" s="169">
        <f t="shared" si="5"/>
        <v>5.6</v>
      </c>
      <c r="S274" s="53"/>
      <c r="T274" s="53"/>
      <c r="U274" s="53"/>
      <c r="V274" s="53"/>
      <c r="W274" s="53"/>
    </row>
    <row r="275" spans="1:23" ht="18.25" customHeight="1" x14ac:dyDescent="0.2">
      <c r="A275" s="32" t="s">
        <v>275</v>
      </c>
      <c r="B275" s="23">
        <f>'2018-2020'!B108</f>
        <v>14</v>
      </c>
      <c r="C275" s="23">
        <f>'2018-2020'!C108</f>
        <v>2</v>
      </c>
      <c r="D275" s="23">
        <f>'2018-2020'!D108</f>
        <v>0</v>
      </c>
      <c r="E275" s="23">
        <f>'2018-2020'!E108</f>
        <v>2</v>
      </c>
      <c r="F275" s="23">
        <f>'2018-2020'!F108</f>
        <v>19</v>
      </c>
      <c r="G275" s="23">
        <f>'2018-2020'!G108</f>
        <v>16</v>
      </c>
      <c r="H275" s="23">
        <f>'2018-2020'!H108</f>
        <v>15</v>
      </c>
      <c r="I275" s="23">
        <f>'2018-2020'!I108</f>
        <v>16</v>
      </c>
      <c r="J275" s="23">
        <f>'2018-2020'!J108</f>
        <v>19</v>
      </c>
      <c r="K275" s="23">
        <f>'2018-2020'!K108</f>
        <v>5</v>
      </c>
      <c r="L275" s="23">
        <f>'2018-2020'!L108</f>
        <v>1</v>
      </c>
      <c r="M275" s="23">
        <f>'2018-2020'!M108</f>
        <v>8</v>
      </c>
      <c r="N275" s="42">
        <f>'2018-2020'!N108</f>
        <v>2.9473684210526314</v>
      </c>
      <c r="O275" s="42">
        <f>'2018-2020'!O108</f>
        <v>2.0526315789473686</v>
      </c>
      <c r="P275" s="42">
        <f t="shared" si="7"/>
        <v>7.5789473684210522</v>
      </c>
      <c r="Q275" s="171">
        <f t="shared" si="6"/>
        <v>1</v>
      </c>
      <c r="R275" s="169">
        <f t="shared" si="5"/>
        <v>7</v>
      </c>
      <c r="S275" s="53"/>
      <c r="T275" s="53"/>
      <c r="U275" s="53"/>
      <c r="V275" s="53"/>
      <c r="W275" s="53"/>
    </row>
    <row r="276" spans="1:23" ht="18.25" customHeight="1" x14ac:dyDescent="0.2">
      <c r="A276" s="32" t="s">
        <v>398</v>
      </c>
      <c r="B276" s="23">
        <f>'2021'!B237</f>
        <v>12</v>
      </c>
      <c r="C276" s="23">
        <f>'2021'!C237</f>
        <v>3</v>
      </c>
      <c r="D276" s="23">
        <f>'2021'!D237</f>
        <v>1</v>
      </c>
      <c r="E276" s="23">
        <f>'2021'!E237</f>
        <v>0</v>
      </c>
      <c r="F276" s="42">
        <f>'2021'!F237</f>
        <v>23.34</v>
      </c>
      <c r="G276" s="23">
        <f>'2021'!G237</f>
        <v>8</v>
      </c>
      <c r="H276" s="23">
        <f>'2021'!H237</f>
        <v>20</v>
      </c>
      <c r="I276" s="23">
        <f>'2021'!I237</f>
        <v>30</v>
      </c>
      <c r="J276" s="23">
        <f>'2021'!J237</f>
        <v>11</v>
      </c>
      <c r="K276" s="23">
        <f>'2021'!K237</f>
        <v>3</v>
      </c>
      <c r="L276" s="23">
        <f>'2021'!L237</f>
        <v>0</v>
      </c>
      <c r="M276" s="23">
        <f>'2021'!M237</f>
        <v>6</v>
      </c>
      <c r="N276" s="42">
        <f>'2021'!N237</f>
        <v>1.7994858611825193</v>
      </c>
      <c r="O276" s="42">
        <f>'2021'!O237</f>
        <v>1.4567266495287061</v>
      </c>
      <c r="P276" s="42">
        <f t="shared" si="7"/>
        <v>11.568123393316196</v>
      </c>
      <c r="Q276" s="77">
        <f t="shared" si="6"/>
        <v>0.47129391602399312</v>
      </c>
      <c r="R276" s="169">
        <f t="shared" si="5"/>
        <v>3.2990574121679521</v>
      </c>
      <c r="S276" s="53"/>
      <c r="T276" s="53"/>
      <c r="U276" s="53"/>
      <c r="V276" s="53"/>
      <c r="W276" s="53"/>
    </row>
    <row r="277" spans="1:23" ht="18.25" customHeight="1" x14ac:dyDescent="0.2">
      <c r="A277" s="32" t="s">
        <v>333</v>
      </c>
      <c r="B277" s="23">
        <f>'2021'!B17</f>
        <v>11</v>
      </c>
      <c r="C277" s="23">
        <f>'2021'!C17</f>
        <v>3</v>
      </c>
      <c r="D277" s="23">
        <f>'2021'!D17</f>
        <v>3</v>
      </c>
      <c r="E277" s="23">
        <f>'2021'!E17</f>
        <v>0</v>
      </c>
      <c r="F277" s="23">
        <f>'2021'!F17</f>
        <v>35</v>
      </c>
      <c r="G277" s="23">
        <f>'2021'!G17</f>
        <v>19</v>
      </c>
      <c r="H277" s="23">
        <f>'2021'!H17</f>
        <v>29</v>
      </c>
      <c r="I277" s="23">
        <f>'2021'!I17</f>
        <v>21</v>
      </c>
      <c r="J277" s="23">
        <f>'2021'!J17</f>
        <v>13</v>
      </c>
      <c r="K277" s="23">
        <f>'2021'!K17</f>
        <v>13</v>
      </c>
      <c r="L277" s="23">
        <f>'2021'!L17</f>
        <v>3</v>
      </c>
      <c r="M277" s="23">
        <f>'2021'!M17</f>
        <v>15</v>
      </c>
      <c r="N277" s="42">
        <f>'2021'!N17</f>
        <v>3</v>
      </c>
      <c r="O277" s="42">
        <f>'2021'!O17</f>
        <v>1.5714285714285714</v>
      </c>
      <c r="P277" s="42">
        <f t="shared" si="7"/>
        <v>5.3999999999999995</v>
      </c>
      <c r="Q277" s="171">
        <f t="shared" si="6"/>
        <v>0.37142857142857144</v>
      </c>
      <c r="R277" s="169">
        <f t="shared" si="5"/>
        <v>2.6</v>
      </c>
      <c r="S277" s="53"/>
      <c r="T277" s="53"/>
      <c r="U277" s="53"/>
      <c r="V277" s="53"/>
      <c r="W277" s="53"/>
    </row>
    <row r="278" spans="1:23" ht="18.25" customHeight="1" x14ac:dyDescent="0.2">
      <c r="A278" s="32" t="s">
        <v>271</v>
      </c>
      <c r="B278" s="23">
        <f>'2018-2020'!B83</f>
        <v>6</v>
      </c>
      <c r="C278" s="23">
        <f>'2018-2020'!C83</f>
        <v>0</v>
      </c>
      <c r="D278" s="23">
        <f>'2018-2020'!D83</f>
        <v>0</v>
      </c>
      <c r="E278" s="23">
        <f>'2018-2020'!E83</f>
        <v>0</v>
      </c>
      <c r="F278" s="23">
        <f>'2018-2020'!F83</f>
        <v>5.67</v>
      </c>
      <c r="G278" s="23">
        <f>'2018-2020'!G83</f>
        <v>9</v>
      </c>
      <c r="H278" s="23">
        <f>'2018-2020'!H83</f>
        <v>13</v>
      </c>
      <c r="I278" s="23">
        <f>'2018-2020'!I83</f>
        <v>3</v>
      </c>
      <c r="J278" s="23">
        <f>'2018-2020'!J83</f>
        <v>7</v>
      </c>
      <c r="K278" s="23">
        <f>'2018-2020'!K83</f>
        <v>0</v>
      </c>
      <c r="L278" s="23">
        <f>'2018-2020'!L83</f>
        <v>1</v>
      </c>
      <c r="M278" s="23">
        <f>'2018-2020'!M83</f>
        <v>9</v>
      </c>
      <c r="N278" s="42">
        <f>'2018-2020'!N83</f>
        <v>11.111111111111111</v>
      </c>
      <c r="O278" s="42">
        <f>'2018-2020'!O83</f>
        <v>3.5273368606701943</v>
      </c>
      <c r="P278" s="42">
        <f>'2018-2020'!P83</f>
        <v>0</v>
      </c>
      <c r="Q278" s="77">
        <f t="shared" si="6"/>
        <v>1.2345679012345678</v>
      </c>
      <c r="R278" s="169">
        <f t="shared" si="5"/>
        <v>8.6419753086419746</v>
      </c>
      <c r="S278" s="53"/>
      <c r="T278" s="53"/>
      <c r="U278" s="53"/>
      <c r="V278" s="53"/>
      <c r="W278" s="53"/>
    </row>
    <row r="279" spans="1:23" ht="18.25" customHeight="1" x14ac:dyDescent="0.2">
      <c r="A279" s="32" t="s">
        <v>44</v>
      </c>
      <c r="B279" s="23">
        <f>Fiedler2014!B41</f>
        <v>7</v>
      </c>
      <c r="C279" s="23">
        <f>Fiedler2014!C41</f>
        <v>0</v>
      </c>
      <c r="D279" s="23">
        <f>Fiedler2014!D41</f>
        <v>0</v>
      </c>
      <c r="E279" s="23">
        <f>Fiedler2014!E41</f>
        <v>0</v>
      </c>
      <c r="F279" s="23">
        <f>Fiedler2014!F41</f>
        <v>12</v>
      </c>
      <c r="G279" s="23">
        <f>Fiedler2014!G41</f>
        <v>7</v>
      </c>
      <c r="H279" s="23">
        <f>Fiedler2014!H41</f>
        <v>13</v>
      </c>
      <c r="I279" s="23">
        <f>Fiedler2014!I41</f>
        <v>9</v>
      </c>
      <c r="J279" s="23">
        <f>Fiedler2014!J41</f>
        <v>8</v>
      </c>
      <c r="K279" s="23">
        <f>Fiedler2014!K41</f>
        <v>1</v>
      </c>
      <c r="L279" s="23">
        <f>Fiedler2014!L41</f>
        <v>1</v>
      </c>
      <c r="M279" s="23">
        <f>Fiedler2014!M41</f>
        <v>7</v>
      </c>
      <c r="N279" s="42">
        <f>Fiedler2014!N41</f>
        <v>4.083333333333333</v>
      </c>
      <c r="O279" s="42">
        <f>Fiedler2014!O41</f>
        <v>1.8333333333333333</v>
      </c>
      <c r="P279" s="42">
        <f t="shared" si="7"/>
        <v>6.75</v>
      </c>
      <c r="Q279" s="77">
        <f t="shared" si="6"/>
        <v>0.66666666666666663</v>
      </c>
      <c r="R279" s="169">
        <f t="shared" si="5"/>
        <v>4.666666666666667</v>
      </c>
      <c r="S279" s="53"/>
      <c r="T279" s="53"/>
      <c r="U279" s="53"/>
      <c r="V279" s="53"/>
      <c r="W279" s="53"/>
    </row>
    <row r="280" spans="1:23" ht="18.25" customHeight="1" x14ac:dyDescent="0.2">
      <c r="A280" s="32" t="s">
        <v>193</v>
      </c>
      <c r="B280" s="22">
        <f>'Sizemore 2015'!B376</f>
        <v>10</v>
      </c>
      <c r="C280" s="22">
        <f>'Sizemore 2015'!C376</f>
        <v>2</v>
      </c>
      <c r="D280" s="22">
        <f>'Sizemore 2015'!D376</f>
        <v>0</v>
      </c>
      <c r="E280" s="23">
        <f>'Sizemore 2015'!E376</f>
        <v>0</v>
      </c>
      <c r="F280" s="23">
        <f>'Sizemore 2015'!F376</f>
        <v>15.33</v>
      </c>
      <c r="G280" s="22">
        <f>'Sizemore 2015'!G376</f>
        <v>11</v>
      </c>
      <c r="H280" s="22">
        <f>'Sizemore 2015'!H376</f>
        <v>24</v>
      </c>
      <c r="I280" s="22">
        <f>'Sizemore 2015'!I376</f>
        <v>15</v>
      </c>
      <c r="J280" s="22">
        <f>'Sizemore 2015'!J376</f>
        <v>12</v>
      </c>
      <c r="K280" s="22">
        <f>'Sizemore 2015'!K376</f>
        <v>2</v>
      </c>
      <c r="L280" s="22">
        <f>'Sizemore 2015'!L376</f>
        <v>2</v>
      </c>
      <c r="M280" s="22">
        <f>'Sizemore 2015'!M376</f>
        <v>11</v>
      </c>
      <c r="N280" s="42">
        <f>'Sizemore 2015'!N376</f>
        <v>5.0228310502283104</v>
      </c>
      <c r="O280" s="42">
        <f>'Sizemore 2015'!O376</f>
        <v>2.4787997390737115</v>
      </c>
      <c r="P280" s="42">
        <f t="shared" si="7"/>
        <v>8.8062622309197653</v>
      </c>
      <c r="Q280" s="77">
        <f t="shared" si="6"/>
        <v>0.78277886497064575</v>
      </c>
      <c r="R280" s="169">
        <f t="shared" si="5"/>
        <v>5.4794520547945202</v>
      </c>
      <c r="S280" s="53"/>
      <c r="T280" s="53"/>
      <c r="U280" s="53"/>
      <c r="V280" s="53"/>
      <c r="W280" s="53"/>
    </row>
    <row r="281" spans="1:23" ht="18.25" customHeight="1" x14ac:dyDescent="0.2">
      <c r="A281" s="32" t="s">
        <v>351</v>
      </c>
      <c r="B281" s="22">
        <f>'2021'!B178</f>
        <v>5</v>
      </c>
      <c r="C281" s="22">
        <f>'2021'!C178</f>
        <v>1</v>
      </c>
      <c r="D281" s="22">
        <f>'2021'!D178</f>
        <v>1</v>
      </c>
      <c r="E281" s="22">
        <f>'2021'!E178</f>
        <v>0</v>
      </c>
      <c r="F281" s="22">
        <f>'2021'!F178</f>
        <v>16.670000000000002</v>
      </c>
      <c r="G281" s="22">
        <f>'2021'!G178</f>
        <v>12</v>
      </c>
      <c r="H281" s="22">
        <f>'2021'!H178</f>
        <v>16</v>
      </c>
      <c r="I281" s="22">
        <f>'2021'!I178</f>
        <v>12</v>
      </c>
      <c r="J281" s="22">
        <f>'2021'!J178</f>
        <v>6</v>
      </c>
      <c r="K281" s="22">
        <f>'2021'!K178</f>
        <v>2</v>
      </c>
      <c r="L281" s="22">
        <f>'2021'!L178</f>
        <v>6</v>
      </c>
      <c r="M281" s="22">
        <f>'2021'!M178</f>
        <v>9</v>
      </c>
      <c r="N281" s="160">
        <f>'2021'!N178</f>
        <v>3.7792441511697659</v>
      </c>
      <c r="O281" s="160">
        <f>'2021'!O178</f>
        <v>1.4397120575884821</v>
      </c>
      <c r="P281" s="42">
        <f t="shared" si="7"/>
        <v>6.4787042591481692</v>
      </c>
      <c r="Q281" s="77">
        <f t="shared" si="6"/>
        <v>0.35992801439712052</v>
      </c>
      <c r="R281" s="169">
        <f t="shared" si="5"/>
        <v>2.5194961007798438</v>
      </c>
      <c r="S281" s="53"/>
      <c r="T281" s="53"/>
      <c r="U281" s="53"/>
      <c r="V281" s="53"/>
      <c r="W281" s="53"/>
    </row>
    <row r="282" spans="1:23" ht="18.25" customHeight="1" x14ac:dyDescent="0.2">
      <c r="A282" s="32" t="s">
        <v>353</v>
      </c>
      <c r="B282" s="22">
        <f>'2021'!B82</f>
        <v>8</v>
      </c>
      <c r="C282" s="22">
        <f>'2021'!C82</f>
        <v>1</v>
      </c>
      <c r="D282" s="22">
        <f>'2021'!D82</f>
        <v>1</v>
      </c>
      <c r="E282" s="22">
        <f>'2021'!E82</f>
        <v>1</v>
      </c>
      <c r="F282" s="22">
        <f>'2021'!F82</f>
        <v>17</v>
      </c>
      <c r="G282" s="22">
        <f>'2021'!G82</f>
        <v>9</v>
      </c>
      <c r="H282" s="22">
        <f>'2021'!H82</f>
        <v>19</v>
      </c>
      <c r="I282" s="22">
        <f>'2021'!I82</f>
        <v>9</v>
      </c>
      <c r="J282" s="22">
        <f>'2021'!J82</f>
        <v>5</v>
      </c>
      <c r="K282" s="22">
        <f>'2021'!K82</f>
        <v>1</v>
      </c>
      <c r="L282" s="22">
        <f>'2021'!L82</f>
        <v>3</v>
      </c>
      <c r="M282" s="22">
        <f>'2021'!M82</f>
        <v>6</v>
      </c>
      <c r="N282" s="22">
        <f>'2021'!N82</f>
        <v>2.4705882352941178</v>
      </c>
      <c r="O282" s="22">
        <f>'2021'!O82</f>
        <v>1.4705882352941178</v>
      </c>
      <c r="P282" s="42">
        <f t="shared" si="7"/>
        <v>4.7647058823529411</v>
      </c>
      <c r="Q282" s="77">
        <f t="shared" si="6"/>
        <v>0.29411764705882354</v>
      </c>
      <c r="R282" s="169">
        <f t="shared" si="5"/>
        <v>2.0588235294117645</v>
      </c>
      <c r="S282" s="53"/>
      <c r="T282" s="53"/>
      <c r="U282" s="53"/>
      <c r="V282" s="53"/>
      <c r="W282" s="53"/>
    </row>
    <row r="283" spans="1:23" ht="18.25" customHeight="1" x14ac:dyDescent="0.2">
      <c r="A283" s="32" t="s">
        <v>196</v>
      </c>
      <c r="B283" s="22">
        <f>'Miller-2017'!B78</f>
        <v>29</v>
      </c>
      <c r="C283" s="22">
        <f>'Miller-2017'!C78</f>
        <v>15</v>
      </c>
      <c r="D283" s="22">
        <f>'Miller-2017'!D78</f>
        <v>8</v>
      </c>
      <c r="E283" s="23">
        <f>'Miller-2017'!E78</f>
        <v>2</v>
      </c>
      <c r="F283" s="23">
        <f>'Miller-2017'!F78</f>
        <v>113.34</v>
      </c>
      <c r="G283" s="22">
        <f>'Miller-2017'!G78</f>
        <v>50</v>
      </c>
      <c r="H283" s="22">
        <f>'Miller-2017'!H78</f>
        <v>68</v>
      </c>
      <c r="I283" s="22">
        <f>'Miller-2017'!I78</f>
        <v>157</v>
      </c>
      <c r="J283" s="22">
        <f>'Miller-2017'!J78</f>
        <v>59</v>
      </c>
      <c r="K283" s="22">
        <f>'Miller-2017'!K78</f>
        <v>6</v>
      </c>
      <c r="L283" s="22">
        <f>'Miller-2017'!L78</f>
        <v>1</v>
      </c>
      <c r="M283" s="22">
        <f>'Miller-2017'!M78</f>
        <v>31</v>
      </c>
      <c r="N283" s="42">
        <f>'Miller-2017'!N78</f>
        <v>1.9145932592200459</v>
      </c>
      <c r="O283" s="42">
        <f>'Miller-2017'!O78</f>
        <v>1.1734603846832539</v>
      </c>
      <c r="P283" s="42">
        <f t="shared" si="7"/>
        <v>12.466913710958179</v>
      </c>
      <c r="Q283" s="77">
        <f t="shared" si="6"/>
        <v>0.52055761425798486</v>
      </c>
      <c r="R283" s="169">
        <f t="shared" si="5"/>
        <v>3.6439032998058938</v>
      </c>
      <c r="S283" s="53"/>
      <c r="T283" s="53"/>
      <c r="U283" s="53"/>
      <c r="V283" s="53"/>
      <c r="W283" s="53"/>
    </row>
    <row r="284" spans="1:23" ht="18.25" customHeight="1" x14ac:dyDescent="0.2">
      <c r="A284" s="32" t="s">
        <v>345</v>
      </c>
      <c r="B284" s="22">
        <f>'2021'!B66</f>
        <v>12</v>
      </c>
      <c r="C284" s="22">
        <f>'2021'!C66</f>
        <v>0</v>
      </c>
      <c r="D284" s="22">
        <f>'2021'!D66</f>
        <v>3</v>
      </c>
      <c r="E284" s="22">
        <f>'2021'!E66</f>
        <v>0</v>
      </c>
      <c r="F284" s="23">
        <f>'2021'!F66</f>
        <v>23</v>
      </c>
      <c r="G284" s="22">
        <f>'2021'!G66</f>
        <v>22</v>
      </c>
      <c r="H284" s="22">
        <f>'2021'!H66</f>
        <v>23</v>
      </c>
      <c r="I284" s="22">
        <f>'2021'!I66</f>
        <v>33</v>
      </c>
      <c r="J284" s="22">
        <f>'2021'!J66</f>
        <v>21</v>
      </c>
      <c r="K284" s="22">
        <f>'2021'!K66</f>
        <v>7</v>
      </c>
      <c r="L284" s="22">
        <f>'2021'!L66</f>
        <v>6</v>
      </c>
      <c r="M284" s="22">
        <f>'2021'!M66</f>
        <v>21</v>
      </c>
      <c r="N284" s="22">
        <f>'2021'!N66</f>
        <v>6.3913043478260869</v>
      </c>
      <c r="O284" s="42">
        <f>'2021'!O66</f>
        <v>2.2173913043478262</v>
      </c>
      <c r="P284" s="42">
        <f t="shared" si="7"/>
        <v>12.913043478260869</v>
      </c>
      <c r="Q284" s="77">
        <f t="shared" si="6"/>
        <v>0.91304347826086951</v>
      </c>
      <c r="R284" s="169">
        <f t="shared" si="5"/>
        <v>6.3913043478260869</v>
      </c>
      <c r="S284" s="53"/>
      <c r="T284" s="53"/>
      <c r="U284" s="53"/>
      <c r="V284" s="53"/>
      <c r="W284" s="53"/>
    </row>
    <row r="285" spans="1:23" ht="18.25" customHeight="1" x14ac:dyDescent="0.2">
      <c r="A285" s="32" t="s">
        <v>198</v>
      </c>
      <c r="B285" s="22">
        <f>'Sizemore 2015'!B38</f>
        <v>6</v>
      </c>
      <c r="C285" s="22">
        <f>'Sizemore 2015'!C38</f>
        <v>2</v>
      </c>
      <c r="D285" s="22">
        <f>'Sizemore 2015'!D38</f>
        <v>2</v>
      </c>
      <c r="E285" s="23">
        <f>'Sizemore 2015'!E38</f>
        <v>1</v>
      </c>
      <c r="F285" s="23">
        <f>'Sizemore 2015'!F38</f>
        <v>10.67</v>
      </c>
      <c r="G285" s="22">
        <f>'Sizemore 2015'!G38</f>
        <v>12</v>
      </c>
      <c r="H285" s="22">
        <f>'Sizemore 2015'!H38</f>
        <v>10</v>
      </c>
      <c r="I285" s="22">
        <f>'Sizemore 2015'!I38</f>
        <v>8</v>
      </c>
      <c r="J285" s="22">
        <f>'Sizemore 2015'!J38</f>
        <v>14</v>
      </c>
      <c r="K285" s="22">
        <f>'Sizemore 2015'!K38</f>
        <v>1</v>
      </c>
      <c r="L285" s="22">
        <f>'Sizemore 2015'!L38</f>
        <v>1</v>
      </c>
      <c r="M285" s="22">
        <f>'Sizemore 2015'!M38</f>
        <v>8</v>
      </c>
      <c r="N285" s="42">
        <f>'Sizemore 2015'!N38</f>
        <v>5.2483598875351456</v>
      </c>
      <c r="O285" s="42">
        <f>'Sizemore 2015'!O38</f>
        <v>2.3430178069353329</v>
      </c>
      <c r="P285" s="42">
        <f t="shared" si="7"/>
        <v>6.7478912839737584</v>
      </c>
      <c r="Q285" s="77">
        <f t="shared" si="6"/>
        <v>1.3120899718837864</v>
      </c>
      <c r="R285" s="169">
        <f t="shared" si="5"/>
        <v>9.184629803186505</v>
      </c>
      <c r="S285" s="53"/>
      <c r="T285" s="53"/>
      <c r="U285" s="53"/>
      <c r="V285" s="53"/>
      <c r="W285" s="53"/>
    </row>
    <row r="286" spans="1:23" ht="18.25" customHeight="1" x14ac:dyDescent="0.2">
      <c r="A286" s="32" t="s">
        <v>225</v>
      </c>
      <c r="B286" s="22">
        <f>Hatcher2010!B217</f>
        <v>1</v>
      </c>
      <c r="C286" s="22">
        <f>Hatcher2010!C217</f>
        <v>0</v>
      </c>
      <c r="D286" s="22">
        <f>Hatcher2010!D217</f>
        <v>1</v>
      </c>
      <c r="E286" s="22">
        <f>Hatcher2010!E217</f>
        <v>0</v>
      </c>
      <c r="F286" s="23">
        <f>Hatcher2010!F217</f>
        <v>0.33</v>
      </c>
      <c r="G286" s="22">
        <f>Hatcher2010!G217</f>
        <v>1</v>
      </c>
      <c r="H286" s="22">
        <f>Hatcher2010!H217</f>
        <v>1</v>
      </c>
      <c r="I286" s="22">
        <f>Hatcher2010!I217</f>
        <v>0</v>
      </c>
      <c r="J286" s="22">
        <f>Hatcher2010!J217</f>
        <v>2</v>
      </c>
      <c r="K286" s="22">
        <f>Hatcher2010!K217</f>
        <v>0</v>
      </c>
      <c r="L286" s="22">
        <f>Hatcher2010!L217</f>
        <v>0</v>
      </c>
      <c r="M286" s="22">
        <f>Hatcher2010!M217</f>
        <v>1</v>
      </c>
      <c r="N286" s="99">
        <f>Hatcher2010!N217</f>
        <v>21.212121212121211</v>
      </c>
      <c r="O286" s="42">
        <f>Hatcher2010!O217</f>
        <v>9.0909090909090899</v>
      </c>
      <c r="P286" s="42">
        <f t="shared" si="7"/>
        <v>0</v>
      </c>
      <c r="Q286" s="77">
        <f t="shared" si="6"/>
        <v>6.0606060606060606</v>
      </c>
      <c r="R286" s="169">
        <f t="shared" si="5"/>
        <v>42.424242424242422</v>
      </c>
      <c r="S286" s="53"/>
      <c r="T286" s="53"/>
      <c r="U286" s="53"/>
      <c r="V286" s="53"/>
      <c r="W286" s="53"/>
    </row>
    <row r="287" spans="1:23" ht="18.25" customHeight="1" x14ac:dyDescent="0.2">
      <c r="A287" s="32" t="s">
        <v>200</v>
      </c>
      <c r="B287" s="23">
        <f>'Miller-2017'!B200</f>
        <v>4</v>
      </c>
      <c r="C287" s="23">
        <f>'Miller-2017'!C200</f>
        <v>0</v>
      </c>
      <c r="D287" s="23">
        <f>'Miller-2017'!D200</f>
        <v>1</v>
      </c>
      <c r="E287" s="23">
        <f>'Miller-2017'!E200</f>
        <v>0</v>
      </c>
      <c r="F287" s="23">
        <f>'Miller-2017'!F200</f>
        <v>4</v>
      </c>
      <c r="G287" s="23">
        <f>'Miller-2017'!G200</f>
        <v>4</v>
      </c>
      <c r="H287" s="23">
        <f>'Miller-2017'!H200</f>
        <v>2</v>
      </c>
      <c r="I287" s="23">
        <f>'Miller-2017'!I200</f>
        <v>6</v>
      </c>
      <c r="J287" s="23">
        <f>'Miller-2017'!J200</f>
        <v>4</v>
      </c>
      <c r="K287" s="23">
        <f>'Miller-2017'!K200</f>
        <v>1</v>
      </c>
      <c r="L287" s="23">
        <f>'Miller-2017'!L200</f>
        <v>0</v>
      </c>
      <c r="M287" s="23">
        <f>'Miller-2017'!M200</f>
        <v>3</v>
      </c>
      <c r="N287" s="42">
        <f>'Miller-2017'!N200</f>
        <v>5.25</v>
      </c>
      <c r="O287" s="42">
        <f>'Miller-2017'!O200</f>
        <v>1.75</v>
      </c>
      <c r="P287" s="42">
        <f t="shared" si="7"/>
        <v>13.5</v>
      </c>
      <c r="Q287" s="171">
        <f t="shared" si="6"/>
        <v>1</v>
      </c>
      <c r="R287" s="169">
        <f t="shared" si="5"/>
        <v>7</v>
      </c>
      <c r="S287" s="53"/>
      <c r="T287" s="53"/>
      <c r="U287" s="53"/>
      <c r="V287" s="53"/>
      <c r="W287" s="53"/>
    </row>
    <row r="288" spans="1:23" ht="18.25" customHeight="1" x14ac:dyDescent="0.2">
      <c r="A288" s="32" t="s">
        <v>201</v>
      </c>
      <c r="B288" s="22">
        <v>1</v>
      </c>
      <c r="C288" s="22">
        <v>0</v>
      </c>
      <c r="D288" s="22">
        <v>0</v>
      </c>
      <c r="E288" s="22">
        <v>0</v>
      </c>
      <c r="F288" s="23">
        <v>1</v>
      </c>
      <c r="G288" s="22">
        <v>0</v>
      </c>
      <c r="H288" s="22">
        <v>0</v>
      </c>
      <c r="I288" s="22">
        <v>2</v>
      </c>
      <c r="J288" s="22">
        <v>0</v>
      </c>
      <c r="K288" s="22">
        <v>0</v>
      </c>
      <c r="L288" s="22">
        <v>0</v>
      </c>
      <c r="M288" s="22">
        <v>0</v>
      </c>
      <c r="N288" s="42">
        <v>0</v>
      </c>
      <c r="O288" s="42">
        <v>0</v>
      </c>
      <c r="P288" s="42">
        <f t="shared" si="7"/>
        <v>18</v>
      </c>
      <c r="Q288" s="171">
        <f t="shared" si="6"/>
        <v>0</v>
      </c>
      <c r="R288" s="169">
        <f t="shared" si="5"/>
        <v>0</v>
      </c>
      <c r="S288" s="53"/>
      <c r="T288" s="53"/>
      <c r="U288" s="53"/>
      <c r="V288" s="53"/>
      <c r="W288" s="53"/>
    </row>
    <row r="289" spans="1:23" ht="18.25" customHeight="1" x14ac:dyDescent="0.2">
      <c r="A289" s="32" t="s">
        <v>202</v>
      </c>
      <c r="B289" s="23">
        <f>JohnsonSheller!B39</f>
        <v>27</v>
      </c>
      <c r="C289" s="23">
        <f>JohnsonSheller!C39</f>
        <v>6</v>
      </c>
      <c r="D289" s="23">
        <f>JohnsonSheller!D39</f>
        <v>2</v>
      </c>
      <c r="E289" s="23">
        <f>JohnsonSheller!E39</f>
        <v>6</v>
      </c>
      <c r="F289" s="23">
        <f>JohnsonSheller!F39</f>
        <v>47.67</v>
      </c>
      <c r="G289" s="23">
        <f>JohnsonSheller!G39</f>
        <v>14</v>
      </c>
      <c r="H289" s="23">
        <f>JohnsonSheller!H39</f>
        <v>28</v>
      </c>
      <c r="I289" s="23">
        <f>JohnsonSheller!I39</f>
        <v>50</v>
      </c>
      <c r="J289" s="23">
        <f>JohnsonSheller!J39</f>
        <v>16</v>
      </c>
      <c r="K289" s="23">
        <f>JohnsonSheller!K39</f>
        <v>3</v>
      </c>
      <c r="L289" s="23">
        <f>JohnsonSheller!L39</f>
        <v>4</v>
      </c>
      <c r="M289" s="23">
        <f>JohnsonSheller!M39</f>
        <v>12</v>
      </c>
      <c r="N289" s="42">
        <f>JohnsonSheller!N39</f>
        <v>1.7621145374449338</v>
      </c>
      <c r="O289" s="42">
        <f>JohnsonSheller!O39</f>
        <v>0.98594503880847495</v>
      </c>
      <c r="P289" s="42">
        <f t="shared" si="7"/>
        <v>9.4398993077407169</v>
      </c>
      <c r="Q289" s="77">
        <f t="shared" si="6"/>
        <v>0.33564086427522549</v>
      </c>
      <c r="R289" s="169">
        <f t="shared" si="5"/>
        <v>2.3494860499265786</v>
      </c>
      <c r="S289" s="53"/>
      <c r="T289" s="53"/>
      <c r="U289" s="53"/>
      <c r="V289" s="53"/>
      <c r="W289" s="53"/>
    </row>
    <row r="290" spans="1:23" ht="18.25" customHeight="1" x14ac:dyDescent="0.2">
      <c r="A290" s="32" t="s">
        <v>203</v>
      </c>
      <c r="B290" s="23">
        <f>'Sizemore 2015'!B20</f>
        <v>8</v>
      </c>
      <c r="C290" s="23">
        <f>'Sizemore 2015'!C20</f>
        <v>0</v>
      </c>
      <c r="D290" s="23">
        <f>'Sizemore 2015'!D20</f>
        <v>1</v>
      </c>
      <c r="E290" s="23">
        <f>'Sizemore 2015'!E20</f>
        <v>1</v>
      </c>
      <c r="F290" s="23">
        <f>'Sizemore 2015'!F20</f>
        <v>12</v>
      </c>
      <c r="G290" s="23">
        <f>'Sizemore 2015'!G20</f>
        <v>6</v>
      </c>
      <c r="H290" s="23">
        <f>'Sizemore 2015'!H20</f>
        <v>11</v>
      </c>
      <c r="I290" s="23">
        <f>'Sizemore 2015'!I20</f>
        <v>20</v>
      </c>
      <c r="J290" s="23">
        <f>'Sizemore 2015'!J20</f>
        <v>5</v>
      </c>
      <c r="K290" s="23">
        <f>'Sizemore 2015'!K20</f>
        <v>5</v>
      </c>
      <c r="L290" s="23">
        <f>'Sizemore 2015'!L20</f>
        <v>0</v>
      </c>
      <c r="M290" s="23">
        <f>'Sizemore 2015'!M20</f>
        <v>5</v>
      </c>
      <c r="N290" s="42">
        <f>'Sizemore 2015'!N20</f>
        <v>2.9166666666666665</v>
      </c>
      <c r="O290" s="42">
        <f>'Sizemore 2015'!O20</f>
        <v>1.3333333333333333</v>
      </c>
      <c r="P290" s="42">
        <f t="shared" si="7"/>
        <v>15</v>
      </c>
      <c r="Q290" s="77">
        <f t="shared" si="6"/>
        <v>0.41666666666666669</v>
      </c>
      <c r="R290" s="169">
        <f t="shared" si="5"/>
        <v>2.9166666666666665</v>
      </c>
      <c r="S290" s="53"/>
      <c r="T290" s="53"/>
      <c r="U290" s="53"/>
      <c r="V290" s="53"/>
      <c r="W290" s="53"/>
    </row>
    <row r="291" spans="1:23" ht="18.25" customHeight="1" x14ac:dyDescent="0.2">
      <c r="A291" s="32" t="s">
        <v>132</v>
      </c>
      <c r="B291" s="23">
        <f>Polling2011!B74</f>
        <v>4</v>
      </c>
      <c r="C291" s="23">
        <f>Polling2011!C74</f>
        <v>0</v>
      </c>
      <c r="D291" s="23">
        <f>Polling2011!D74</f>
        <v>0</v>
      </c>
      <c r="E291" s="23">
        <f>Polling2011!E74</f>
        <v>0</v>
      </c>
      <c r="F291" s="23">
        <f>Polling2011!F74</f>
        <v>3</v>
      </c>
      <c r="G291" s="23">
        <f>Polling2011!G74</f>
        <v>7</v>
      </c>
      <c r="H291" s="23">
        <f>Polling2011!H74</f>
        <v>3</v>
      </c>
      <c r="I291" s="23">
        <f>Polling2011!I74</f>
        <v>1</v>
      </c>
      <c r="J291" s="23">
        <f>Polling2011!J74</f>
        <v>4</v>
      </c>
      <c r="K291" s="23">
        <f>Polling2011!K74</f>
        <v>3</v>
      </c>
      <c r="L291" s="23">
        <f>Polling2011!L74</f>
        <v>1</v>
      </c>
      <c r="M291" s="23">
        <f>Polling2011!M74</f>
        <v>6</v>
      </c>
      <c r="N291" s="42">
        <f>Polling2011!N74</f>
        <v>14</v>
      </c>
      <c r="O291" s="42">
        <f>Polling2011!O74</f>
        <v>3.3333333333333335</v>
      </c>
      <c r="P291" s="42">
        <f t="shared" si="7"/>
        <v>3</v>
      </c>
      <c r="Q291" s="77">
        <f t="shared" si="6"/>
        <v>1.3333333333333333</v>
      </c>
      <c r="R291" s="169">
        <f t="shared" ref="R291:R304" si="8">7*J291/(F291)</f>
        <v>9.3333333333333339</v>
      </c>
      <c r="S291" s="53"/>
      <c r="T291" s="53"/>
      <c r="U291" s="53"/>
      <c r="V291" s="53"/>
      <c r="W291" s="53"/>
    </row>
    <row r="292" spans="1:23" ht="18.25" customHeight="1" x14ac:dyDescent="0.2">
      <c r="A292" s="32" t="s">
        <v>297</v>
      </c>
      <c r="B292" s="23">
        <v>1</v>
      </c>
      <c r="C292" s="23">
        <v>0</v>
      </c>
      <c r="D292" s="23">
        <v>0</v>
      </c>
      <c r="E292" s="23">
        <v>0</v>
      </c>
      <c r="F292" s="23">
        <v>1</v>
      </c>
      <c r="G292" s="23">
        <v>0</v>
      </c>
      <c r="H292" s="23">
        <v>1</v>
      </c>
      <c r="I292" s="23">
        <v>1</v>
      </c>
      <c r="J292" s="23">
        <v>0</v>
      </c>
      <c r="K292" s="23">
        <v>0</v>
      </c>
      <c r="L292" s="23">
        <v>0</v>
      </c>
      <c r="M292" s="23">
        <v>0</v>
      </c>
      <c r="N292" s="42">
        <v>0</v>
      </c>
      <c r="O292" s="42">
        <v>1</v>
      </c>
      <c r="P292" s="42">
        <v>9</v>
      </c>
      <c r="Q292" s="171">
        <v>1</v>
      </c>
      <c r="R292" s="169">
        <f t="shared" si="8"/>
        <v>0</v>
      </c>
      <c r="S292" s="53"/>
      <c r="T292" s="53"/>
      <c r="U292" s="53"/>
      <c r="V292" s="53"/>
      <c r="W292" s="53"/>
    </row>
    <row r="293" spans="1:23" ht="18.25" customHeight="1" x14ac:dyDescent="0.2">
      <c r="A293" s="32" t="s">
        <v>306</v>
      </c>
      <c r="B293" s="23">
        <f>'2018-2020'!B253</f>
        <v>3</v>
      </c>
      <c r="C293" s="23">
        <f>'2018-2020'!C253</f>
        <v>0</v>
      </c>
      <c r="D293" s="23">
        <f>'2018-2020'!D253</f>
        <v>1</v>
      </c>
      <c r="E293" s="23">
        <f>'2018-2020'!E253</f>
        <v>0</v>
      </c>
      <c r="F293" s="23">
        <f>'2018-2020'!F253</f>
        <v>9.67</v>
      </c>
      <c r="G293" s="23">
        <f>'2018-2020'!G253</f>
        <v>9</v>
      </c>
      <c r="H293" s="23">
        <f>'2018-2020'!H253</f>
        <v>10</v>
      </c>
      <c r="I293" s="23">
        <f>'2018-2020'!I253</f>
        <v>5</v>
      </c>
      <c r="J293" s="23">
        <f>'2018-2020'!J253</f>
        <v>8</v>
      </c>
      <c r="K293" s="23">
        <f>'2018-2020'!K253</f>
        <v>3</v>
      </c>
      <c r="L293" s="23">
        <f>'2018-2020'!L253</f>
        <v>1</v>
      </c>
      <c r="M293" s="23">
        <f>'2018-2020'!M253</f>
        <v>9</v>
      </c>
      <c r="N293" s="42">
        <f>'2018-2020'!N253</f>
        <v>6.5149948293691828</v>
      </c>
      <c r="O293" s="42">
        <f>'2018-2020'!O253</f>
        <v>2.1716649431230612</v>
      </c>
      <c r="P293" s="42">
        <f t="shared" si="7"/>
        <v>4.6535677352637022</v>
      </c>
      <c r="Q293" s="77">
        <f t="shared" si="6"/>
        <v>0.82730093071354704</v>
      </c>
      <c r="R293" s="169">
        <f t="shared" si="8"/>
        <v>5.7911065149948291</v>
      </c>
      <c r="S293" s="53"/>
      <c r="T293" s="53"/>
      <c r="U293" s="53"/>
      <c r="V293" s="53"/>
      <c r="W293" s="53"/>
    </row>
    <row r="294" spans="1:23" ht="18.25" customHeight="1" x14ac:dyDescent="0.2">
      <c r="A294" s="32" t="s">
        <v>226</v>
      </c>
      <c r="B294" s="22">
        <f>'Miller-2017'!B53</f>
        <v>10</v>
      </c>
      <c r="C294" s="22">
        <f>'Miller-2017'!C53</f>
        <v>0</v>
      </c>
      <c r="D294" s="22">
        <f>'Miller-2017'!D53</f>
        <v>0</v>
      </c>
      <c r="E294" s="23">
        <f>'Miller-2017'!E53</f>
        <v>2</v>
      </c>
      <c r="F294" s="23">
        <f>'Miller-2017'!F53</f>
        <v>11.67</v>
      </c>
      <c r="G294" s="22">
        <f>'Miller-2017'!G53</f>
        <v>12</v>
      </c>
      <c r="H294" s="22">
        <f>'Miller-2017'!H53</f>
        <v>16</v>
      </c>
      <c r="I294" s="22">
        <f>'Miller-2017'!I53</f>
        <v>14</v>
      </c>
      <c r="J294" s="22">
        <f>'Miller-2017'!J53</f>
        <v>13</v>
      </c>
      <c r="K294" s="22">
        <f>'Miller-2017'!K53</f>
        <v>3</v>
      </c>
      <c r="L294" s="22">
        <f>'Miller-2017'!L53</f>
        <v>0</v>
      </c>
      <c r="M294" s="22">
        <f>'Miller-2017'!M53</f>
        <v>8</v>
      </c>
      <c r="N294" s="42">
        <f>'Miller-2017'!N53</f>
        <v>4.7986289631533845</v>
      </c>
      <c r="O294" s="42">
        <f>'Miller-2017'!O53</f>
        <v>2.7420736932305054</v>
      </c>
      <c r="P294" s="42">
        <f t="shared" si="7"/>
        <v>10.796915167095115</v>
      </c>
      <c r="Q294" s="77">
        <f t="shared" si="6"/>
        <v>1.1139674378748929</v>
      </c>
      <c r="R294" s="169">
        <f t="shared" si="8"/>
        <v>7.7977720651242501</v>
      </c>
      <c r="S294" s="53"/>
      <c r="T294" s="53"/>
      <c r="U294" s="53"/>
      <c r="V294" s="53"/>
      <c r="W294" s="53"/>
    </row>
    <row r="295" spans="1:23" ht="18.25" customHeight="1" x14ac:dyDescent="0.2">
      <c r="A295" s="32" t="s">
        <v>99</v>
      </c>
      <c r="B295" s="22">
        <f>'Sizemore 2015'!B213</f>
        <v>22</v>
      </c>
      <c r="C295" s="22">
        <f>'Sizemore 2015'!C213</f>
        <v>3</v>
      </c>
      <c r="D295" s="22">
        <f>'Sizemore 2015'!D213</f>
        <v>4</v>
      </c>
      <c r="E295" s="23">
        <f>'Sizemore 2015'!E213</f>
        <v>3</v>
      </c>
      <c r="F295" s="23">
        <f>'Sizemore 2015'!F213</f>
        <v>64.66</v>
      </c>
      <c r="G295" s="22">
        <f>'Sizemore 2015'!G213</f>
        <v>34</v>
      </c>
      <c r="H295" s="22">
        <f>'Sizemore 2015'!H213</f>
        <v>68</v>
      </c>
      <c r="I295" s="22">
        <f>'Sizemore 2015'!I213</f>
        <v>49</v>
      </c>
      <c r="J295" s="22">
        <f>'Sizemore 2015'!J213</f>
        <v>17</v>
      </c>
      <c r="K295" s="22">
        <f>'Sizemore 2015'!K213</f>
        <v>8</v>
      </c>
      <c r="L295" s="22">
        <f>'Sizemore 2015'!L213</f>
        <v>4</v>
      </c>
      <c r="M295" s="22">
        <f>'Sizemore 2015'!M213</f>
        <v>28</v>
      </c>
      <c r="N295" s="42">
        <f>'Sizemore 2015'!N213</f>
        <v>3.0312403340550573</v>
      </c>
      <c r="O295" s="42">
        <f>'Sizemore 2015'!O213</f>
        <v>1.4382926074853077</v>
      </c>
      <c r="P295" s="42">
        <f t="shared" si="7"/>
        <v>6.8202907516238787</v>
      </c>
      <c r="Q295" s="77">
        <f t="shared" si="6"/>
        <v>0.26291370244355089</v>
      </c>
      <c r="R295" s="169">
        <f t="shared" si="8"/>
        <v>1.8403959171048563</v>
      </c>
      <c r="S295" s="53"/>
      <c r="T295" s="53"/>
      <c r="U295" s="53"/>
      <c r="V295" s="53"/>
      <c r="W295" s="53"/>
    </row>
    <row r="296" spans="1:23" ht="18.25" customHeight="1" x14ac:dyDescent="0.2">
      <c r="A296" s="32" t="s">
        <v>227</v>
      </c>
      <c r="B296" s="23">
        <f>DeegenWarford!B32</f>
        <v>25</v>
      </c>
      <c r="C296" s="23">
        <f>DeegenWarford!C32</f>
        <v>17</v>
      </c>
      <c r="D296" s="23">
        <f>DeegenWarford!D32</f>
        <v>4</v>
      </c>
      <c r="E296" s="22">
        <f>DeegenWarford!E32</f>
        <v>0</v>
      </c>
      <c r="F296" s="23">
        <f>DeegenWarford!F32</f>
        <v>112</v>
      </c>
      <c r="G296" s="23">
        <f>DeegenWarford!G32</f>
        <v>69</v>
      </c>
      <c r="H296" s="23">
        <f>DeegenWarford!H32</f>
        <v>102</v>
      </c>
      <c r="I296" s="23">
        <f>DeegenWarford!I32</f>
        <v>97</v>
      </c>
      <c r="J296" s="23">
        <f>DeegenWarford!J32</f>
        <v>46</v>
      </c>
      <c r="K296" s="23">
        <f>DeegenWarford!K32</f>
        <v>7</v>
      </c>
      <c r="L296" s="23">
        <f>DeegenWarford!L32</f>
        <v>4</v>
      </c>
      <c r="M296" s="23">
        <f>DeegenWarford!M32</f>
        <v>32</v>
      </c>
      <c r="N296" s="42">
        <f>DeegenWarford!N32</f>
        <v>2</v>
      </c>
      <c r="O296" s="42">
        <f>DeegenWarford!O32</f>
        <v>1.3839285714285714</v>
      </c>
      <c r="P296" s="42">
        <f t="shared" si="7"/>
        <v>7.7946428571428577</v>
      </c>
      <c r="Q296" s="77">
        <f t="shared" si="6"/>
        <v>0.4107142857142857</v>
      </c>
      <c r="R296" s="169">
        <f t="shared" si="8"/>
        <v>2.875</v>
      </c>
      <c r="S296" s="53"/>
      <c r="T296" s="53"/>
      <c r="U296" s="53"/>
      <c r="V296" s="53"/>
      <c r="W296" s="53"/>
    </row>
    <row r="297" spans="1:23" ht="18.25" customHeight="1" x14ac:dyDescent="0.2">
      <c r="A297" s="32" t="s">
        <v>228</v>
      </c>
      <c r="B297" s="23">
        <f>Hatcher2010!B249</f>
        <v>8</v>
      </c>
      <c r="C297" s="23">
        <f>Hatcher2010!C249</f>
        <v>0</v>
      </c>
      <c r="D297" s="23">
        <f>Hatcher2010!D249</f>
        <v>1</v>
      </c>
      <c r="E297" s="23">
        <f>Hatcher2010!E249</f>
        <v>1</v>
      </c>
      <c r="F297" s="23">
        <f>Hatcher2010!F249</f>
        <v>10</v>
      </c>
      <c r="G297" s="23">
        <f>Hatcher2010!G249</f>
        <v>4</v>
      </c>
      <c r="H297" s="23">
        <f>Hatcher2010!H249</f>
        <v>10</v>
      </c>
      <c r="I297" s="23">
        <f>Hatcher2010!I249</f>
        <v>7</v>
      </c>
      <c r="J297" s="23">
        <f>Hatcher2010!J249</f>
        <v>5</v>
      </c>
      <c r="K297" s="23">
        <f>Hatcher2010!K249</f>
        <v>1</v>
      </c>
      <c r="L297" s="23">
        <f>Hatcher2010!L249</f>
        <v>2</v>
      </c>
      <c r="M297" s="23">
        <f>Hatcher2010!M249</f>
        <v>2</v>
      </c>
      <c r="N297" s="42">
        <f>Hatcher2010!N249</f>
        <v>1.4</v>
      </c>
      <c r="O297" s="42">
        <f>Hatcher2010!O249</f>
        <v>1.6</v>
      </c>
      <c r="P297" s="42">
        <f t="shared" si="7"/>
        <v>6.3</v>
      </c>
      <c r="Q297" s="77">
        <f t="shared" si="6"/>
        <v>0.5</v>
      </c>
      <c r="R297" s="169">
        <f t="shared" si="8"/>
        <v>3.5</v>
      </c>
      <c r="S297" s="53"/>
      <c r="T297" s="53"/>
      <c r="U297" s="53"/>
      <c r="V297" s="53"/>
      <c r="W297" s="53"/>
    </row>
    <row r="298" spans="1:23" ht="18.25" customHeight="1" x14ac:dyDescent="0.2">
      <c r="A298" s="32" t="s">
        <v>384</v>
      </c>
      <c r="B298" s="22">
        <f>'2021'!B270</f>
        <v>4</v>
      </c>
      <c r="C298" s="22">
        <f>'2021'!C270</f>
        <v>0</v>
      </c>
      <c r="D298" s="22">
        <f>'2021'!D270</f>
        <v>1</v>
      </c>
      <c r="E298" s="22">
        <f>'2021'!E270</f>
        <v>0</v>
      </c>
      <c r="F298" s="22">
        <f>'2021'!F270</f>
        <v>4.34</v>
      </c>
      <c r="G298" s="22">
        <f>'2021'!G270</f>
        <v>12</v>
      </c>
      <c r="H298" s="22">
        <f>'2021'!H270</f>
        <v>16</v>
      </c>
      <c r="I298" s="22">
        <f>'2021'!I270</f>
        <v>5</v>
      </c>
      <c r="J298" s="22">
        <f>'2021'!J270</f>
        <v>4</v>
      </c>
      <c r="K298" s="22">
        <f>'2021'!K270</f>
        <v>2</v>
      </c>
      <c r="L298" s="22">
        <f>'2021'!L270</f>
        <v>1</v>
      </c>
      <c r="M298" s="22">
        <f>'2021'!M270</f>
        <v>5</v>
      </c>
      <c r="N298" s="22">
        <f>'2021'!N270</f>
        <v>8.064516129032258</v>
      </c>
      <c r="O298" s="22">
        <f>'2021'!O270</f>
        <v>5.0691244239631335</v>
      </c>
      <c r="P298" s="42">
        <f t="shared" si="7"/>
        <v>10.368663594470046</v>
      </c>
      <c r="Q298" s="77">
        <f t="shared" si="6"/>
        <v>0.92165898617511521</v>
      </c>
      <c r="R298" s="169">
        <f t="shared" si="8"/>
        <v>6.4516129032258069</v>
      </c>
      <c r="S298" s="53"/>
      <c r="T298" s="53"/>
      <c r="U298" s="53"/>
      <c r="V298" s="53"/>
      <c r="W298" s="53"/>
    </row>
    <row r="299" spans="1:23" ht="18.25" customHeight="1" x14ac:dyDescent="0.2">
      <c r="A299" s="32" t="s">
        <v>404</v>
      </c>
      <c r="B299" s="22">
        <f>'2021'!B463</f>
        <v>6</v>
      </c>
      <c r="C299" s="22">
        <f>'2021'!C463</f>
        <v>1</v>
      </c>
      <c r="D299" s="22">
        <f>'2021'!D463</f>
        <v>0</v>
      </c>
      <c r="E299" s="22">
        <f>'2021'!E463</f>
        <v>0</v>
      </c>
      <c r="F299" s="22">
        <f>'2021'!F463</f>
        <v>8.67</v>
      </c>
      <c r="G299" s="22">
        <f>'2021'!G463</f>
        <v>9</v>
      </c>
      <c r="H299" s="22">
        <f>'2021'!H463</f>
        <v>14</v>
      </c>
      <c r="I299" s="22">
        <f>'2021'!I463</f>
        <v>7</v>
      </c>
      <c r="J299" s="22">
        <f>'2021'!J463</f>
        <v>8</v>
      </c>
      <c r="K299" s="22">
        <f>'2021'!K463</f>
        <v>1</v>
      </c>
      <c r="L299" s="22">
        <f>'2021'!L463</f>
        <v>3</v>
      </c>
      <c r="M299" s="22">
        <f>'2021'!M463</f>
        <v>9</v>
      </c>
      <c r="N299" s="160">
        <f>'2021'!N463</f>
        <v>7.2664359861591699</v>
      </c>
      <c r="O299" s="160">
        <f>'2021'!O463</f>
        <v>2.6528258362168398</v>
      </c>
      <c r="P299" s="160">
        <f>'2021'!P463</f>
        <v>0</v>
      </c>
      <c r="Q299" s="160">
        <f>'2021'!Q463</f>
        <v>0</v>
      </c>
      <c r="R299" s="160">
        <f>'2021'!R463</f>
        <v>0</v>
      </c>
      <c r="S299" s="53"/>
      <c r="T299" s="53"/>
      <c r="U299" s="53"/>
      <c r="V299" s="53"/>
      <c r="W299" s="53"/>
    </row>
    <row r="300" spans="1:23" ht="18.25" customHeight="1" x14ac:dyDescent="0.2">
      <c r="A300" s="32" t="s">
        <v>210</v>
      </c>
      <c r="B300" s="23">
        <f>WilliamsEgelin!B8</f>
        <v>19</v>
      </c>
      <c r="C300" s="23">
        <f>WilliamsEgelin!C8</f>
        <v>1</v>
      </c>
      <c r="D300" s="23">
        <f>WilliamsEgelin!D8</f>
        <v>3</v>
      </c>
      <c r="E300" s="23">
        <f>WilliamsEgelin!E8</f>
        <v>3</v>
      </c>
      <c r="F300" s="23">
        <f>WilliamsEgelin!F8</f>
        <v>42</v>
      </c>
      <c r="G300" s="23">
        <f>WilliamsEgelin!G8</f>
        <v>32</v>
      </c>
      <c r="H300" s="23">
        <f>WilliamsEgelin!H8</f>
        <v>56</v>
      </c>
      <c r="I300" s="23">
        <f>WilliamsEgelin!I8</f>
        <v>20</v>
      </c>
      <c r="J300" s="23">
        <f>WilliamsEgelin!J8</f>
        <v>3</v>
      </c>
      <c r="K300" s="23">
        <f>WilliamsEgelin!K8</f>
        <v>1</v>
      </c>
      <c r="L300" s="23">
        <f>WilliamsEgelin!L8</f>
        <v>1</v>
      </c>
      <c r="M300" s="23">
        <f>WilliamsEgelin!M8</f>
        <v>24</v>
      </c>
      <c r="N300" s="42">
        <f>WilliamsEgelin!N8</f>
        <v>4</v>
      </c>
      <c r="O300" s="42">
        <f>WilliamsEgelin!O8</f>
        <v>1.4285714285714286</v>
      </c>
      <c r="P300" s="42">
        <f t="shared" si="7"/>
        <v>4.2857142857142856</v>
      </c>
      <c r="Q300" s="77">
        <f t="shared" si="6"/>
        <v>7.1428571428571425E-2</v>
      </c>
      <c r="R300" s="169">
        <f t="shared" si="8"/>
        <v>0.5</v>
      </c>
      <c r="S300" s="53"/>
      <c r="T300" s="53"/>
      <c r="U300" s="53"/>
      <c r="V300" s="53"/>
      <c r="W300" s="53"/>
    </row>
    <row r="301" spans="1:23" ht="18.25" customHeight="1" x14ac:dyDescent="0.2">
      <c r="A301" s="32" t="s">
        <v>408</v>
      </c>
      <c r="B301" s="23">
        <f>'2021'!B479</f>
        <v>2</v>
      </c>
      <c r="C301" s="23">
        <f>'2021'!C479</f>
        <v>0</v>
      </c>
      <c r="D301" s="23">
        <f>'2021'!D479</f>
        <v>1</v>
      </c>
      <c r="E301" s="23">
        <f>'2021'!E479</f>
        <v>0</v>
      </c>
      <c r="F301" s="23">
        <f>'2021'!F479</f>
        <v>3.33</v>
      </c>
      <c r="G301" s="23">
        <f>'2021'!G479</f>
        <v>4</v>
      </c>
      <c r="H301" s="23">
        <f>'2021'!H479</f>
        <v>4</v>
      </c>
      <c r="I301" s="23">
        <f>'2021'!I479</f>
        <v>4</v>
      </c>
      <c r="J301" s="23">
        <f>'2021'!J479</f>
        <v>2</v>
      </c>
      <c r="K301" s="23">
        <f>'2021'!K479</f>
        <v>1</v>
      </c>
      <c r="L301" s="23">
        <f>'2021'!L479</f>
        <v>1</v>
      </c>
      <c r="M301" s="23">
        <f>'2021'!M479</f>
        <v>4</v>
      </c>
      <c r="N301" s="160">
        <f>'2021'!N479</f>
        <v>8.408408408408409</v>
      </c>
      <c r="O301" s="160">
        <f>'2021'!O479</f>
        <v>2.1021021021021022</v>
      </c>
      <c r="P301" s="42">
        <f t="shared" si="7"/>
        <v>10.810810810810811</v>
      </c>
      <c r="Q301" s="77">
        <f t="shared" si="6"/>
        <v>0.60060060060060061</v>
      </c>
      <c r="R301" s="169">
        <f t="shared" si="8"/>
        <v>4.2042042042042045</v>
      </c>
      <c r="S301" s="53"/>
      <c r="T301" s="53"/>
      <c r="U301" s="53"/>
      <c r="V301" s="53"/>
      <c r="W301" s="53"/>
    </row>
    <row r="302" spans="1:23" ht="18.25" customHeight="1" x14ac:dyDescent="0.2">
      <c r="A302" s="32" t="s">
        <v>212</v>
      </c>
      <c r="B302" s="23">
        <f>Yelverton2012!B19</f>
        <v>29</v>
      </c>
      <c r="C302" s="23">
        <f>Yelverton2012!C19</f>
        <v>14</v>
      </c>
      <c r="D302" s="23">
        <f>Yelverton2012!D19</f>
        <v>5</v>
      </c>
      <c r="E302" s="22">
        <f>Yelverton2012!E19</f>
        <v>1</v>
      </c>
      <c r="F302" s="23">
        <f>Yelverton2012!F19</f>
        <v>112.34</v>
      </c>
      <c r="G302" s="23">
        <f>Yelverton2012!G19</f>
        <v>42</v>
      </c>
      <c r="H302" s="23">
        <f>Yelverton2012!H19</f>
        <v>99</v>
      </c>
      <c r="I302" s="23">
        <f>Yelverton2012!I19</f>
        <v>106</v>
      </c>
      <c r="J302" s="23">
        <f>Yelverton2012!J19</f>
        <v>30</v>
      </c>
      <c r="K302" s="23">
        <f>Yelverton2012!K19</f>
        <v>4</v>
      </c>
      <c r="L302" s="23">
        <f>Yelverton2012!L19</f>
        <v>1</v>
      </c>
      <c r="M302" s="23">
        <f>Yelverton2012!M19</f>
        <v>29</v>
      </c>
      <c r="N302" s="42">
        <f>Yelverton2012!N19</f>
        <v>1.8070144205091685</v>
      </c>
      <c r="O302" s="42">
        <f>Yelverton2012!O19</f>
        <v>1.1839059996439381</v>
      </c>
      <c r="P302" s="42">
        <f t="shared" si="7"/>
        <v>8.4920776215061426</v>
      </c>
      <c r="Q302" s="77">
        <f t="shared" si="6"/>
        <v>0.2670464660850988</v>
      </c>
      <c r="R302" s="169">
        <f t="shared" si="8"/>
        <v>1.8693252625956915</v>
      </c>
      <c r="S302" s="53"/>
      <c r="T302" s="53"/>
      <c r="U302" s="53"/>
      <c r="V302" s="53"/>
      <c r="W302" s="53"/>
    </row>
    <row r="303" spans="1:23" ht="18.25" customHeight="1" x14ac:dyDescent="0.2">
      <c r="A303" s="32" t="s">
        <v>336</v>
      </c>
      <c r="B303" s="23">
        <f>'2021'!B34</f>
        <v>18</v>
      </c>
      <c r="C303" s="23">
        <f>'2021'!C34</f>
        <v>0</v>
      </c>
      <c r="D303" s="23">
        <f>'2021'!D34</f>
        <v>1</v>
      </c>
      <c r="E303" s="23">
        <f>'2021'!E34</f>
        <v>1</v>
      </c>
      <c r="F303" s="23">
        <f>'2021'!F34</f>
        <v>32.67</v>
      </c>
      <c r="G303" s="23">
        <f>'2021'!G34</f>
        <v>31</v>
      </c>
      <c r="H303" s="23">
        <f>'2021'!H34</f>
        <v>34</v>
      </c>
      <c r="I303" s="23">
        <f>'2021'!I34</f>
        <v>30</v>
      </c>
      <c r="J303" s="23">
        <f>'2021'!J34</f>
        <v>19</v>
      </c>
      <c r="K303" s="23">
        <f>'2021'!K34</f>
        <v>12</v>
      </c>
      <c r="L303" s="23">
        <f>'2021'!L34</f>
        <v>7</v>
      </c>
      <c r="M303" s="23">
        <f>'2021'!M34</f>
        <v>19</v>
      </c>
      <c r="N303" s="42">
        <f>'2021'!N34</f>
        <v>4.0710131619222523</v>
      </c>
      <c r="O303" s="42">
        <f>'2021'!O34</f>
        <v>1.9895928986838076</v>
      </c>
      <c r="P303" s="42">
        <f t="shared" si="7"/>
        <v>8.2644628099173545</v>
      </c>
      <c r="Q303" s="170">
        <f t="shared" si="6"/>
        <v>0.58157330884603609</v>
      </c>
      <c r="R303" s="169">
        <f t="shared" si="8"/>
        <v>4.0710131619222523</v>
      </c>
      <c r="S303" s="53"/>
      <c r="T303" s="53"/>
      <c r="U303" s="53"/>
      <c r="V303" s="53"/>
      <c r="W303" s="53"/>
    </row>
    <row r="304" spans="1:23" ht="18.25" customHeight="1" x14ac:dyDescent="0.2">
      <c r="A304" s="16" t="s">
        <v>55</v>
      </c>
      <c r="B304" s="28">
        <f>Fiedler2014!B141</f>
        <v>13</v>
      </c>
      <c r="C304" s="28">
        <f>Fiedler2014!C141</f>
        <v>0</v>
      </c>
      <c r="D304" s="28">
        <f>Fiedler2014!D141</f>
        <v>1</v>
      </c>
      <c r="E304" s="28">
        <f>Fiedler2014!E141</f>
        <v>0</v>
      </c>
      <c r="F304" s="28">
        <f>Fiedler2014!F141</f>
        <v>13.34</v>
      </c>
      <c r="G304" s="28">
        <f>Fiedler2014!G141</f>
        <v>23</v>
      </c>
      <c r="H304" s="28">
        <f>Fiedler2014!H141</f>
        <v>22</v>
      </c>
      <c r="I304" s="28">
        <f>Fiedler2014!I141</f>
        <v>6</v>
      </c>
      <c r="J304" s="28">
        <f>Fiedler2014!J141</f>
        <v>10</v>
      </c>
      <c r="K304" s="28">
        <f>Fiedler2014!K141</f>
        <v>7</v>
      </c>
      <c r="L304" s="28">
        <f>Fiedler2014!L141</f>
        <v>3</v>
      </c>
      <c r="M304" s="28">
        <f>Fiedler2014!M141</f>
        <v>21</v>
      </c>
      <c r="N304" s="100">
        <f>Fiedler2014!N141</f>
        <v>11.019490254872563</v>
      </c>
      <c r="O304" s="39">
        <f>Fiedler2014!O141</f>
        <v>2.9235382308845579</v>
      </c>
      <c r="P304" s="42">
        <f t="shared" si="7"/>
        <v>4.0479760119940025</v>
      </c>
      <c r="Q304" s="77">
        <f t="shared" si="6"/>
        <v>0.74962518740629691</v>
      </c>
      <c r="R304" s="169">
        <f t="shared" si="8"/>
        <v>5.2473763118440777</v>
      </c>
      <c r="S304" s="53"/>
      <c r="T304" s="53"/>
      <c r="U304" s="53"/>
      <c r="V304" s="53"/>
      <c r="W304" s="53"/>
    </row>
    <row r="305" spans="1:23" ht="18.25" customHeight="1" x14ac:dyDescent="0.2">
      <c r="A305" s="31" t="s">
        <v>31</v>
      </c>
      <c r="B305" s="18"/>
      <c r="C305" s="18">
        <f t="shared" ref="C305:M305" si="9">SUM(C207:C304)</f>
        <v>235</v>
      </c>
      <c r="D305" s="18">
        <f t="shared" si="9"/>
        <v>190</v>
      </c>
      <c r="E305" s="18">
        <f t="shared" si="9"/>
        <v>68</v>
      </c>
      <c r="F305" s="19">
        <f t="shared" si="9"/>
        <v>2779.3300000000004</v>
      </c>
      <c r="G305" s="18">
        <f t="shared" si="9"/>
        <v>1934</v>
      </c>
      <c r="H305" s="18">
        <f t="shared" si="9"/>
        <v>2622</v>
      </c>
      <c r="I305" s="18">
        <f t="shared" si="9"/>
        <v>2639</v>
      </c>
      <c r="J305" s="18">
        <f t="shared" si="9"/>
        <v>1490</v>
      </c>
      <c r="K305" s="18">
        <f t="shared" si="9"/>
        <v>456</v>
      </c>
      <c r="L305" s="18">
        <f t="shared" si="9"/>
        <v>288</v>
      </c>
      <c r="M305" s="18">
        <f t="shared" si="9"/>
        <v>1339</v>
      </c>
      <c r="N305" s="36">
        <f>(M305*7)/F305</f>
        <v>3.3723955053915868</v>
      </c>
      <c r="O305" s="36">
        <f>(H305+J305+K305)/F305</f>
        <v>1.6435615777903305</v>
      </c>
      <c r="P305" s="42">
        <f t="shared" si="7"/>
        <v>8.5455847272544094</v>
      </c>
      <c r="Q305" s="103"/>
      <c r="R305" s="103"/>
      <c r="S305" s="53"/>
      <c r="T305" s="53"/>
      <c r="U305" s="53"/>
      <c r="V305" s="53"/>
      <c r="W305" s="53"/>
    </row>
    <row r="306" spans="1:23" ht="19" customHeight="1" x14ac:dyDescent="0.2">
      <c r="A306" s="33"/>
      <c r="B306" s="33"/>
      <c r="C306" s="33"/>
      <c r="D306" s="33"/>
      <c r="E306" s="33"/>
      <c r="F306" s="33"/>
      <c r="G306" s="33"/>
      <c r="H306" s="33"/>
      <c r="I306" s="33"/>
      <c r="J306" s="33"/>
      <c r="K306" s="33"/>
      <c r="L306" s="33"/>
      <c r="M306" s="33"/>
      <c r="N306" s="33"/>
      <c r="O306" s="33"/>
      <c r="P306" s="53"/>
      <c r="Q306" s="103"/>
      <c r="R306" s="103"/>
      <c r="S306" s="53"/>
      <c r="T306" s="53"/>
      <c r="U306" s="53"/>
      <c r="V306" s="53"/>
      <c r="W306" s="53"/>
    </row>
    <row r="307" spans="1:23" ht="18.25" customHeight="1" x14ac:dyDescent="0.2">
      <c r="A307" s="53"/>
      <c r="B307" s="53"/>
      <c r="C307" s="53"/>
      <c r="D307" s="53"/>
      <c r="E307" s="53"/>
      <c r="F307" s="33"/>
      <c r="G307" s="53"/>
      <c r="H307" s="53"/>
      <c r="I307" s="53"/>
      <c r="J307" s="53"/>
      <c r="K307" s="53"/>
      <c r="L307" s="53"/>
      <c r="M307" s="53"/>
      <c r="N307" s="53"/>
      <c r="O307" s="53"/>
      <c r="P307" s="53"/>
      <c r="Q307" s="103"/>
      <c r="R307" s="103"/>
      <c r="S307" s="53"/>
      <c r="T307" s="53"/>
      <c r="U307" s="53"/>
      <c r="V307" s="53"/>
      <c r="W307" s="53"/>
    </row>
    <row r="308" spans="1:23" ht="18.25" customHeight="1" x14ac:dyDescent="0.2">
      <c r="A308" s="53"/>
      <c r="B308" s="53"/>
      <c r="C308" s="53"/>
      <c r="D308" s="53"/>
      <c r="E308" s="53"/>
      <c r="F308" s="33"/>
      <c r="G308" s="53"/>
      <c r="H308" s="53"/>
      <c r="I308" s="53"/>
      <c r="J308" s="53"/>
      <c r="K308" s="53"/>
      <c r="L308" s="23"/>
      <c r="M308" s="23"/>
      <c r="N308" s="53"/>
      <c r="O308" s="53"/>
      <c r="P308" s="53"/>
      <c r="Q308" s="103"/>
      <c r="R308" s="103"/>
      <c r="S308" s="53"/>
      <c r="T308" s="53"/>
      <c r="U308" s="53"/>
      <c r="V308" s="53"/>
      <c r="W308" s="53"/>
    </row>
    <row r="309" spans="1:23" ht="19.5" customHeight="1" x14ac:dyDescent="0.2">
      <c r="A309" s="53"/>
      <c r="B309" s="53"/>
      <c r="C309" s="92" t="s">
        <v>34</v>
      </c>
      <c r="D309" s="92" t="s">
        <v>35</v>
      </c>
      <c r="E309" s="92" t="s">
        <v>36</v>
      </c>
      <c r="F309" s="165" t="s">
        <v>37</v>
      </c>
      <c r="G309" s="92" t="s">
        <v>9</v>
      </c>
      <c r="H309" s="92" t="s">
        <v>10</v>
      </c>
      <c r="I309" s="92" t="s">
        <v>15</v>
      </c>
      <c r="J309" s="92" t="s">
        <v>16</v>
      </c>
      <c r="K309" s="92" t="s">
        <v>17</v>
      </c>
      <c r="L309" s="92" t="s">
        <v>45</v>
      </c>
      <c r="M309" s="91" t="s">
        <v>38</v>
      </c>
      <c r="N309" s="92" t="s">
        <v>39</v>
      </c>
      <c r="O309" s="92" t="s">
        <v>40</v>
      </c>
      <c r="P309" s="53"/>
      <c r="Q309" s="103"/>
      <c r="R309" s="103"/>
      <c r="S309" s="53"/>
      <c r="T309" s="53"/>
      <c r="U309" s="53"/>
      <c r="V309" s="53"/>
      <c r="W309" s="53"/>
    </row>
    <row r="310" spans="1:23" ht="19.5" customHeight="1" x14ac:dyDescent="0.2">
      <c r="A310" s="77">
        <v>2009</v>
      </c>
      <c r="B310" s="58"/>
      <c r="C310" s="93">
        <v>5</v>
      </c>
      <c r="D310" s="93">
        <v>14</v>
      </c>
      <c r="E310" s="93"/>
      <c r="F310" s="93"/>
      <c r="G310" s="93"/>
      <c r="H310" s="93"/>
      <c r="I310" s="93"/>
      <c r="J310" s="93"/>
      <c r="K310" s="93"/>
      <c r="L310" s="93"/>
      <c r="M310" s="93"/>
      <c r="N310" s="93"/>
      <c r="O310" s="93"/>
      <c r="P310" s="53"/>
      <c r="Q310" s="103"/>
      <c r="R310" s="103"/>
      <c r="S310" s="53"/>
      <c r="T310" s="53"/>
      <c r="U310" s="53"/>
      <c r="V310" s="53"/>
      <c r="W310" s="53"/>
    </row>
    <row r="311" spans="1:23" ht="19" customHeight="1" x14ac:dyDescent="0.2">
      <c r="A311" s="77">
        <v>2010</v>
      </c>
      <c r="B311" s="58"/>
      <c r="C311" s="22">
        <v>18</v>
      </c>
      <c r="D311" s="22">
        <v>13</v>
      </c>
      <c r="E311" s="22">
        <v>3</v>
      </c>
      <c r="F311" s="42">
        <v>204.67</v>
      </c>
      <c r="G311" s="193">
        <v>194</v>
      </c>
      <c r="H311" s="193">
        <v>221</v>
      </c>
      <c r="I311" s="22">
        <v>182</v>
      </c>
      <c r="J311" s="22">
        <v>129</v>
      </c>
      <c r="K311" s="22">
        <v>24</v>
      </c>
      <c r="L311" s="22">
        <v>7</v>
      </c>
      <c r="M311" s="22">
        <v>111</v>
      </c>
      <c r="N311" s="42">
        <f t="shared" ref="N311:N327" si="10">(M311*7)/F311</f>
        <v>3.7963551082229934</v>
      </c>
      <c r="O311" s="42">
        <f t="shared" ref="O311:O327" si="11">(H311+J311+K311)/F311</f>
        <v>1.8273318024136416</v>
      </c>
      <c r="P311" s="53"/>
      <c r="Q311" s="103"/>
      <c r="R311" s="103"/>
      <c r="S311" s="53"/>
      <c r="T311" s="53"/>
      <c r="U311" s="53"/>
      <c r="V311" s="53"/>
      <c r="W311" s="53"/>
    </row>
    <row r="312" spans="1:23" ht="19" customHeight="1" x14ac:dyDescent="0.2">
      <c r="A312" s="77">
        <v>2011</v>
      </c>
      <c r="B312" s="58"/>
      <c r="C312" s="22">
        <v>17</v>
      </c>
      <c r="D312" s="22">
        <v>10</v>
      </c>
      <c r="E312" s="22">
        <v>4</v>
      </c>
      <c r="F312" s="42">
        <v>184.33</v>
      </c>
      <c r="G312" s="22">
        <v>133</v>
      </c>
      <c r="H312" s="22">
        <v>192</v>
      </c>
      <c r="I312" s="22">
        <v>159</v>
      </c>
      <c r="J312" s="22">
        <v>93</v>
      </c>
      <c r="K312" s="22">
        <v>26</v>
      </c>
      <c r="L312" s="22">
        <v>22</v>
      </c>
      <c r="M312" s="22">
        <v>95</v>
      </c>
      <c r="N312" s="42">
        <f t="shared" si="10"/>
        <v>3.607660174686703</v>
      </c>
      <c r="O312" s="42">
        <f t="shared" si="11"/>
        <v>1.6871914501166385</v>
      </c>
      <c r="P312" s="53"/>
      <c r="Q312" s="103"/>
      <c r="R312" s="103"/>
      <c r="S312" s="53"/>
      <c r="T312" s="53"/>
      <c r="U312" s="53"/>
      <c r="V312" s="53"/>
      <c r="W312" s="53"/>
    </row>
    <row r="313" spans="1:23" ht="19" customHeight="1" x14ac:dyDescent="0.2">
      <c r="A313" s="77">
        <v>2012</v>
      </c>
      <c r="B313" s="58"/>
      <c r="C313" s="193">
        <v>21</v>
      </c>
      <c r="D313" s="22">
        <v>9</v>
      </c>
      <c r="E313" s="22">
        <v>6</v>
      </c>
      <c r="F313" s="42">
        <v>211</v>
      </c>
      <c r="G313" s="22">
        <v>67</v>
      </c>
      <c r="H313" s="22">
        <v>162</v>
      </c>
      <c r="I313" s="22">
        <v>171</v>
      </c>
      <c r="J313" s="193">
        <v>62</v>
      </c>
      <c r="K313" s="22">
        <v>12</v>
      </c>
      <c r="L313" s="22">
        <v>10</v>
      </c>
      <c r="M313" s="22">
        <v>51</v>
      </c>
      <c r="N313" s="207">
        <f t="shared" si="10"/>
        <v>1.6919431279620853</v>
      </c>
      <c r="O313" s="207">
        <f t="shared" si="11"/>
        <v>1.1184834123222749</v>
      </c>
      <c r="P313" s="53"/>
      <c r="Q313" s="103"/>
      <c r="R313" s="103"/>
      <c r="S313" s="53"/>
      <c r="T313" s="53"/>
      <c r="U313" s="53"/>
      <c r="V313" s="53"/>
      <c r="W313" s="53"/>
    </row>
    <row r="314" spans="1:23" ht="19" customHeight="1" x14ac:dyDescent="0.2">
      <c r="A314" s="77">
        <v>2013</v>
      </c>
      <c r="B314" s="58"/>
      <c r="C314" s="193">
        <v>21</v>
      </c>
      <c r="D314" s="22">
        <v>11</v>
      </c>
      <c r="E314" s="22">
        <v>7</v>
      </c>
      <c r="F314" s="207">
        <v>222.33</v>
      </c>
      <c r="G314" s="22">
        <v>109</v>
      </c>
      <c r="H314" s="22">
        <v>200</v>
      </c>
      <c r="I314" s="193">
        <v>231</v>
      </c>
      <c r="J314" s="22">
        <v>69</v>
      </c>
      <c r="K314" s="22">
        <v>22</v>
      </c>
      <c r="L314" s="22">
        <v>15</v>
      </c>
      <c r="M314" s="22">
        <v>75</v>
      </c>
      <c r="N314" s="42">
        <f t="shared" si="10"/>
        <v>2.3613547429496693</v>
      </c>
      <c r="O314" s="42">
        <f t="shared" si="11"/>
        <v>1.3088652003778167</v>
      </c>
      <c r="P314" s="9"/>
      <c r="Q314" s="103"/>
      <c r="R314" s="103"/>
      <c r="S314" s="53"/>
      <c r="T314" s="53"/>
      <c r="U314" s="53"/>
      <c r="V314" s="53"/>
      <c r="W314" s="53"/>
    </row>
    <row r="315" spans="1:23" ht="19" customHeight="1" x14ac:dyDescent="0.2">
      <c r="A315" s="77">
        <v>2014</v>
      </c>
      <c r="B315" s="58"/>
      <c r="C315" s="22">
        <v>20</v>
      </c>
      <c r="D315" s="22">
        <v>9</v>
      </c>
      <c r="E315" s="22">
        <v>6</v>
      </c>
      <c r="F315" s="42">
        <v>186</v>
      </c>
      <c r="G315" s="22">
        <v>103</v>
      </c>
      <c r="H315" s="22">
        <v>153</v>
      </c>
      <c r="I315" s="22">
        <v>174</v>
      </c>
      <c r="J315" s="22">
        <v>101</v>
      </c>
      <c r="K315" s="22">
        <v>30</v>
      </c>
      <c r="L315" s="22">
        <v>9</v>
      </c>
      <c r="M315" s="22">
        <v>79</v>
      </c>
      <c r="N315" s="42">
        <f t="shared" si="10"/>
        <v>2.9731182795698925</v>
      </c>
      <c r="O315" s="42">
        <f t="shared" si="11"/>
        <v>1.5268817204301075</v>
      </c>
      <c r="P315" s="9"/>
      <c r="Q315" s="103"/>
      <c r="R315" s="103"/>
      <c r="S315" s="53"/>
      <c r="T315" s="53"/>
      <c r="U315" s="53"/>
      <c r="V315" s="53"/>
      <c r="W315" s="53"/>
    </row>
    <row r="316" spans="1:23" ht="19" customHeight="1" x14ac:dyDescent="0.2">
      <c r="A316" s="77">
        <v>2015</v>
      </c>
      <c r="B316" s="58"/>
      <c r="C316" s="22">
        <v>8</v>
      </c>
      <c r="D316" s="193">
        <v>18</v>
      </c>
      <c r="E316" s="22">
        <v>6</v>
      </c>
      <c r="F316" s="42">
        <v>168.67</v>
      </c>
      <c r="G316" s="22">
        <v>137</v>
      </c>
      <c r="H316" s="22">
        <v>139</v>
      </c>
      <c r="I316" s="22">
        <v>118</v>
      </c>
      <c r="J316" s="22">
        <v>76</v>
      </c>
      <c r="K316" s="22">
        <v>30</v>
      </c>
      <c r="L316" s="22">
        <v>10</v>
      </c>
      <c r="M316" s="22">
        <v>102</v>
      </c>
      <c r="N316" s="42">
        <f t="shared" si="10"/>
        <v>4.2331179225707007</v>
      </c>
      <c r="O316" s="42">
        <f t="shared" si="11"/>
        <v>1.4525404636272012</v>
      </c>
      <c r="P316" s="9"/>
      <c r="Q316" s="103"/>
      <c r="R316" s="103"/>
      <c r="S316" s="53"/>
      <c r="T316" s="53"/>
      <c r="U316" s="53"/>
      <c r="V316" s="53"/>
      <c r="W316" s="53"/>
    </row>
    <row r="317" spans="1:23" ht="19" customHeight="1" x14ac:dyDescent="0.2">
      <c r="A317" s="133">
        <v>2016</v>
      </c>
      <c r="B317" s="134"/>
      <c r="C317" s="135">
        <v>12</v>
      </c>
      <c r="D317" s="135">
        <v>14</v>
      </c>
      <c r="E317" s="135">
        <v>5</v>
      </c>
      <c r="F317" s="136">
        <v>168.67</v>
      </c>
      <c r="G317" s="135">
        <v>115</v>
      </c>
      <c r="H317" s="135">
        <v>168</v>
      </c>
      <c r="I317" s="135">
        <v>175</v>
      </c>
      <c r="J317" s="135">
        <v>87</v>
      </c>
      <c r="K317" s="135">
        <v>33</v>
      </c>
      <c r="L317" s="135">
        <v>24</v>
      </c>
      <c r="M317" s="135">
        <v>67</v>
      </c>
      <c r="N317" s="136">
        <f t="shared" si="10"/>
        <v>2.7805774589434993</v>
      </c>
      <c r="O317" s="136">
        <f t="shared" si="11"/>
        <v>1.7074761368352405</v>
      </c>
      <c r="P317" s="9"/>
      <c r="Q317" s="103"/>
      <c r="R317" s="103"/>
      <c r="S317" s="53"/>
      <c r="T317" s="53"/>
      <c r="U317" s="53"/>
      <c r="V317" s="53"/>
      <c r="W317" s="53"/>
    </row>
    <row r="318" spans="1:23" ht="19" customHeight="1" x14ac:dyDescent="0.2">
      <c r="A318" s="137">
        <v>2017</v>
      </c>
      <c r="B318" s="138"/>
      <c r="C318" s="139">
        <v>17</v>
      </c>
      <c r="D318" s="139">
        <v>11</v>
      </c>
      <c r="E318" s="139">
        <v>6</v>
      </c>
      <c r="F318" s="140">
        <v>191.67</v>
      </c>
      <c r="G318" s="139">
        <v>96</v>
      </c>
      <c r="H318" s="139">
        <v>157</v>
      </c>
      <c r="I318" s="139">
        <v>172</v>
      </c>
      <c r="J318" s="139">
        <v>78</v>
      </c>
      <c r="K318" s="139">
        <v>26</v>
      </c>
      <c r="L318" s="139">
        <v>14</v>
      </c>
      <c r="M318" s="139">
        <v>58</v>
      </c>
      <c r="N318" s="140">
        <f t="shared" si="10"/>
        <v>2.1182240308864193</v>
      </c>
      <c r="O318" s="140">
        <f t="shared" si="11"/>
        <v>1.361715448426984</v>
      </c>
      <c r="P318" s="9"/>
      <c r="Q318" s="103"/>
      <c r="R318" s="103"/>
      <c r="S318" s="53"/>
      <c r="T318" s="53"/>
      <c r="U318" s="53"/>
      <c r="V318" s="53"/>
      <c r="W318" s="53"/>
    </row>
    <row r="319" spans="1:23" ht="19" customHeight="1" x14ac:dyDescent="0.2">
      <c r="A319" s="123">
        <v>2018</v>
      </c>
      <c r="B319" s="121"/>
      <c r="C319" s="122">
        <v>16</v>
      </c>
      <c r="D319" s="122">
        <v>13</v>
      </c>
      <c r="E319" s="122">
        <v>5</v>
      </c>
      <c r="F319" s="128">
        <v>189.67</v>
      </c>
      <c r="G319" s="122">
        <v>151</v>
      </c>
      <c r="H319" s="122">
        <v>174</v>
      </c>
      <c r="I319" s="122">
        <v>197</v>
      </c>
      <c r="J319" s="122">
        <v>142</v>
      </c>
      <c r="K319" s="122">
        <v>40</v>
      </c>
      <c r="L319" s="122">
        <v>22</v>
      </c>
      <c r="M319" s="122">
        <v>118</v>
      </c>
      <c r="N319" s="191">
        <f t="shared" si="10"/>
        <v>4.3549322507513049</v>
      </c>
      <c r="O319" s="183">
        <f t="shared" si="11"/>
        <v>1.8769441661833712</v>
      </c>
      <c r="P319" s="192"/>
      <c r="Q319" s="103"/>
      <c r="R319" s="103"/>
      <c r="S319" s="53"/>
      <c r="T319" s="53"/>
      <c r="U319" s="53"/>
      <c r="V319" s="53"/>
      <c r="W319" s="53"/>
    </row>
    <row r="320" spans="1:23" ht="19" customHeight="1" x14ac:dyDescent="0.2">
      <c r="A320" s="123">
        <v>2019</v>
      </c>
      <c r="B320" s="121"/>
      <c r="C320" s="122">
        <v>17</v>
      </c>
      <c r="D320" s="122">
        <v>11</v>
      </c>
      <c r="E320" s="122">
        <v>5</v>
      </c>
      <c r="F320" s="190" t="s">
        <v>298</v>
      </c>
      <c r="G320" s="122">
        <v>141</v>
      </c>
      <c r="H320" s="122">
        <v>158</v>
      </c>
      <c r="I320" s="122">
        <v>197</v>
      </c>
      <c r="J320" s="122">
        <v>124</v>
      </c>
      <c r="K320" s="122">
        <v>30</v>
      </c>
      <c r="L320" s="122">
        <v>12</v>
      </c>
      <c r="M320" s="122">
        <v>100</v>
      </c>
      <c r="N320" s="191">
        <f t="shared" si="10"/>
        <v>3.8391926726265559</v>
      </c>
      <c r="O320" s="183">
        <f t="shared" si="11"/>
        <v>1.711183019799265</v>
      </c>
      <c r="P320" s="192"/>
      <c r="Q320" s="103"/>
      <c r="R320" s="103"/>
      <c r="S320" s="53"/>
      <c r="T320" s="53"/>
      <c r="U320" s="53"/>
      <c r="V320" s="53"/>
      <c r="W320" s="53"/>
    </row>
    <row r="321" spans="1:23" ht="19" customHeight="1" x14ac:dyDescent="0.2">
      <c r="A321" s="123">
        <v>2020</v>
      </c>
      <c r="B321" s="121"/>
      <c r="C321" s="122">
        <v>4</v>
      </c>
      <c r="D321" s="122">
        <v>6</v>
      </c>
      <c r="E321" s="122">
        <v>2</v>
      </c>
      <c r="F321" s="190">
        <v>62.67</v>
      </c>
      <c r="G321" s="122">
        <v>46</v>
      </c>
      <c r="H321" s="122">
        <v>61</v>
      </c>
      <c r="I321" s="122">
        <v>42</v>
      </c>
      <c r="J321" s="122">
        <v>31</v>
      </c>
      <c r="K321" s="122">
        <v>9</v>
      </c>
      <c r="L321" s="122">
        <v>11</v>
      </c>
      <c r="M321" s="122">
        <v>27</v>
      </c>
      <c r="N321" s="124">
        <v>3.02</v>
      </c>
      <c r="O321" s="128">
        <v>1.61</v>
      </c>
      <c r="P321" s="9"/>
      <c r="Q321" s="103"/>
      <c r="R321" s="103"/>
      <c r="S321" s="53"/>
      <c r="T321" s="53"/>
      <c r="U321" s="53"/>
      <c r="V321" s="53"/>
      <c r="W321" s="53"/>
    </row>
    <row r="322" spans="1:23" ht="19" customHeight="1" x14ac:dyDescent="0.2">
      <c r="A322" s="123">
        <v>2021</v>
      </c>
      <c r="B322" s="121"/>
      <c r="C322" s="122">
        <v>12</v>
      </c>
      <c r="D322" s="122">
        <v>15</v>
      </c>
      <c r="E322" s="122">
        <v>6</v>
      </c>
      <c r="F322" s="190">
        <v>174</v>
      </c>
      <c r="G322" s="122">
        <v>146</v>
      </c>
      <c r="H322" s="122">
        <v>151</v>
      </c>
      <c r="I322" s="122">
        <v>158</v>
      </c>
      <c r="J322" s="122">
        <v>110</v>
      </c>
      <c r="K322" s="122">
        <v>45</v>
      </c>
      <c r="L322" s="122">
        <v>11</v>
      </c>
      <c r="M322" s="122">
        <v>103</v>
      </c>
      <c r="N322" s="124">
        <v>4.1399999999999997</v>
      </c>
      <c r="O322" s="128">
        <v>1.76</v>
      </c>
      <c r="P322" s="9"/>
      <c r="Q322" s="103"/>
      <c r="R322" s="103"/>
      <c r="S322" s="53"/>
      <c r="T322" s="53"/>
      <c r="U322" s="53"/>
      <c r="V322" s="53"/>
      <c r="W322" s="53"/>
    </row>
    <row r="323" spans="1:23" ht="19" customHeight="1" x14ac:dyDescent="0.2">
      <c r="A323" s="123">
        <v>2022</v>
      </c>
      <c r="B323" s="121"/>
      <c r="C323" s="122">
        <v>9</v>
      </c>
      <c r="D323" s="196">
        <v>18</v>
      </c>
      <c r="E323" s="122">
        <v>3</v>
      </c>
      <c r="F323" s="190">
        <v>178</v>
      </c>
      <c r="G323" s="122">
        <v>172</v>
      </c>
      <c r="H323" s="122">
        <v>212</v>
      </c>
      <c r="I323" s="122">
        <v>169</v>
      </c>
      <c r="J323" s="122">
        <v>105</v>
      </c>
      <c r="K323" s="122">
        <v>28</v>
      </c>
      <c r="L323" s="122">
        <v>37</v>
      </c>
      <c r="M323" s="122">
        <v>130</v>
      </c>
      <c r="N323" s="124">
        <v>5.0999999999999996</v>
      </c>
      <c r="O323" s="128">
        <v>1.93</v>
      </c>
      <c r="P323" s="9"/>
      <c r="Q323" s="103"/>
      <c r="R323" s="103"/>
      <c r="S323" s="53"/>
      <c r="T323" s="53"/>
      <c r="U323" s="53"/>
      <c r="V323" s="53"/>
      <c r="W323" s="53"/>
    </row>
    <row r="324" spans="1:23" ht="19" customHeight="1" x14ac:dyDescent="0.2">
      <c r="A324" s="123">
        <v>2023</v>
      </c>
      <c r="B324" s="121"/>
      <c r="C324" s="122">
        <v>15</v>
      </c>
      <c r="D324" s="122">
        <v>13</v>
      </c>
      <c r="E324" s="122">
        <v>3</v>
      </c>
      <c r="F324" s="190">
        <v>172.67</v>
      </c>
      <c r="G324" s="122">
        <v>132</v>
      </c>
      <c r="H324" s="122">
        <v>172</v>
      </c>
      <c r="I324" s="122">
        <v>205</v>
      </c>
      <c r="J324" s="122">
        <v>99</v>
      </c>
      <c r="K324" s="122">
        <v>45</v>
      </c>
      <c r="L324" s="122">
        <v>35</v>
      </c>
      <c r="M324" s="122">
        <v>93</v>
      </c>
      <c r="N324" s="124">
        <v>3.77</v>
      </c>
      <c r="O324" s="128">
        <v>1.83</v>
      </c>
      <c r="P324" s="9"/>
      <c r="Q324" s="103"/>
      <c r="R324" s="103"/>
      <c r="S324" s="53"/>
      <c r="T324" s="53"/>
      <c r="U324" s="53"/>
      <c r="V324" s="53"/>
      <c r="W324" s="53"/>
    </row>
    <row r="325" spans="1:23" ht="19" customHeight="1" x14ac:dyDescent="0.2">
      <c r="A325" s="123">
        <v>2024</v>
      </c>
      <c r="B325" s="121"/>
      <c r="C325" s="122">
        <v>12</v>
      </c>
      <c r="D325" s="122">
        <v>16</v>
      </c>
      <c r="E325" s="122">
        <v>6</v>
      </c>
      <c r="F325" s="190">
        <v>182.67</v>
      </c>
      <c r="G325" s="122">
        <v>149</v>
      </c>
      <c r="H325" s="122">
        <v>188</v>
      </c>
      <c r="I325" s="122">
        <v>185</v>
      </c>
      <c r="J325" s="122">
        <v>112</v>
      </c>
      <c r="K325" s="122">
        <v>41</v>
      </c>
      <c r="L325" s="122">
        <v>48</v>
      </c>
      <c r="M325" s="122">
        <v>109</v>
      </c>
      <c r="N325" s="124">
        <v>4.18</v>
      </c>
      <c r="O325" s="128">
        <v>1.87</v>
      </c>
      <c r="P325" s="9"/>
      <c r="Q325" s="103"/>
      <c r="R325" s="103"/>
      <c r="S325" s="53"/>
      <c r="T325" s="53"/>
      <c r="U325" s="53"/>
      <c r="V325" s="53"/>
      <c r="W325" s="53"/>
    </row>
    <row r="326" spans="1:23" ht="19" customHeight="1" x14ac:dyDescent="0.2">
      <c r="A326" s="123">
        <v>2025</v>
      </c>
      <c r="B326" s="121"/>
      <c r="C326" s="122"/>
      <c r="D326" s="122"/>
      <c r="E326" s="122"/>
      <c r="F326" s="128"/>
      <c r="G326" s="122"/>
      <c r="H326" s="122"/>
      <c r="I326" s="122"/>
      <c r="J326" s="122"/>
      <c r="K326" s="122"/>
      <c r="L326" s="122"/>
      <c r="M326" s="122"/>
      <c r="N326" s="124"/>
      <c r="O326" s="128"/>
      <c r="P326" s="9"/>
      <c r="Q326" s="103"/>
      <c r="R326" s="103"/>
      <c r="S326" s="53"/>
      <c r="T326" s="53"/>
      <c r="U326" s="53"/>
      <c r="V326" s="53"/>
      <c r="W326" s="53"/>
    </row>
    <row r="327" spans="1:23" ht="19" customHeight="1" x14ac:dyDescent="0.2">
      <c r="A327" s="9" t="s">
        <v>31</v>
      </c>
      <c r="B327" s="55"/>
      <c r="C327" s="19">
        <f>SUM(C310:C325)</f>
        <v>224</v>
      </c>
      <c r="D327" s="19">
        <f>SUM(D310:D325)</f>
        <v>201</v>
      </c>
      <c r="E327" s="18">
        <f>SUM(E311:E325)</f>
        <v>73</v>
      </c>
      <c r="F327" s="36">
        <f>SUM(F311:F322)</f>
        <v>1963.6800000000003</v>
      </c>
      <c r="G327" s="18">
        <f t="shared" ref="G327:M327" si="12">SUM(G311:G325)</f>
        <v>1891</v>
      </c>
      <c r="H327" s="18">
        <f t="shared" si="12"/>
        <v>2508</v>
      </c>
      <c r="I327" s="18">
        <f t="shared" si="12"/>
        <v>2535</v>
      </c>
      <c r="J327" s="18">
        <f t="shared" si="12"/>
        <v>1418</v>
      </c>
      <c r="K327" s="18">
        <f t="shared" si="12"/>
        <v>441</v>
      </c>
      <c r="L327" s="18">
        <f t="shared" si="12"/>
        <v>287</v>
      </c>
      <c r="M327" s="18">
        <f t="shared" si="12"/>
        <v>1318</v>
      </c>
      <c r="N327" s="36">
        <f t="shared" si="10"/>
        <v>4.6983215187810634</v>
      </c>
      <c r="O327" s="36">
        <f t="shared" si="11"/>
        <v>2.2238857655015072</v>
      </c>
      <c r="P327" s="53"/>
      <c r="Q327" s="103"/>
      <c r="R327" s="103"/>
      <c r="S327" s="53"/>
      <c r="T327" s="53"/>
      <c r="U327" s="53"/>
      <c r="V327" s="53"/>
      <c r="W327" s="53"/>
    </row>
    <row r="328" spans="1:23" ht="16" x14ac:dyDescent="0.2"/>
    <row r="329" spans="1:23" ht="16" x14ac:dyDescent="0.2"/>
    <row r="330" spans="1:23" ht="16" x14ac:dyDescent="0.2"/>
    <row r="331" spans="1:23" ht="16" x14ac:dyDescent="0.2"/>
    <row r="332" spans="1:23" ht="16" x14ac:dyDescent="0.2"/>
    <row r="333" spans="1:23" ht="16" x14ac:dyDescent="0.2"/>
    <row r="334" spans="1:23" ht="16" x14ac:dyDescent="0.2"/>
    <row r="335" spans="1:23" ht="16" x14ac:dyDescent="0.2"/>
    <row r="336" spans="1:23" ht="16" x14ac:dyDescent="0.2"/>
    <row r="337" ht="16" x14ac:dyDescent="0.2"/>
    <row r="338" ht="16" x14ac:dyDescent="0.2"/>
    <row r="339" ht="16" x14ac:dyDescent="0.2"/>
    <row r="340" ht="16" x14ac:dyDescent="0.2"/>
    <row r="341" ht="16" x14ac:dyDescent="0.2"/>
    <row r="342" ht="16" x14ac:dyDescent="0.2"/>
    <row r="343" ht="16" x14ac:dyDescent="0.2"/>
    <row r="344" ht="16" x14ac:dyDescent="0.2"/>
    <row r="345" ht="16" x14ac:dyDescent="0.2"/>
    <row r="346" ht="16" x14ac:dyDescent="0.2"/>
    <row r="347" ht="16" x14ac:dyDescent="0.2"/>
    <row r="348" ht="16" x14ac:dyDescent="0.2"/>
    <row r="349" ht="16" x14ac:dyDescent="0.2"/>
  </sheetData>
  <mergeCells count="1">
    <mergeCell ref="A1:W1"/>
  </mergeCells>
  <pageMargins left="0.75" right="0.75" top="1" bottom="1" header="0.5" footer="0.5"/>
  <pageSetup orientation="landscape"/>
  <headerFooter>
    <oddFooter>&amp;C&amp;"Geneva,Regular"&amp;10&amp;K000000</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17"/>
  <sheetViews>
    <sheetView showGridLines="0" workbookViewId="0">
      <selection sqref="A1:V1"/>
    </sheetView>
  </sheetViews>
  <sheetFormatPr baseColWidth="10" defaultColWidth="8.125" defaultRowHeight="13" customHeight="1" x14ac:dyDescent="0.2"/>
  <cols>
    <col min="1" max="1" width="11.625" style="5" customWidth="1"/>
    <col min="2" max="2" width="2.125" style="5" customWidth="1"/>
    <col min="3" max="3" width="1.75" style="5" customWidth="1"/>
    <col min="4" max="4" width="1.375" style="5" customWidth="1"/>
    <col min="5" max="5" width="3.625" style="5" customWidth="1"/>
    <col min="6" max="6" width="3.375" style="5" customWidth="1"/>
    <col min="7" max="10" width="2" style="5" customWidth="1"/>
    <col min="11" max="11" width="2.75" style="5" customWidth="1"/>
    <col min="12" max="12" width="3" style="5" customWidth="1"/>
    <col min="13" max="13" width="2.375" style="5" customWidth="1"/>
    <col min="14" max="14" width="3.625" style="5" customWidth="1"/>
    <col min="15" max="15" width="3.25" style="5" customWidth="1"/>
    <col min="16" max="17" width="3" style="5" customWidth="1"/>
    <col min="18" max="18" width="2.625" style="5" customWidth="1"/>
    <col min="19" max="19" width="1.375" style="5" customWidth="1"/>
    <col min="20" max="20" width="2.125" style="5" customWidth="1"/>
    <col min="21" max="22" width="1.5" style="5" customWidth="1"/>
    <col min="23" max="23" width="2.125" style="5" customWidth="1"/>
    <col min="24" max="256" width="8.125" customWidth="1"/>
  </cols>
  <sheetData>
    <row r="1" spans="1:23" ht="21" customHeight="1" x14ac:dyDescent="0.2">
      <c r="A1" s="209" t="s">
        <v>230</v>
      </c>
      <c r="B1" s="216"/>
      <c r="C1" s="216"/>
      <c r="D1" s="216"/>
      <c r="E1" s="216"/>
      <c r="F1" s="216"/>
      <c r="G1" s="216"/>
      <c r="H1" s="216"/>
      <c r="I1" s="216"/>
      <c r="J1" s="216"/>
      <c r="K1" s="216"/>
      <c r="L1" s="216"/>
      <c r="M1" s="216"/>
      <c r="N1" s="216"/>
      <c r="O1" s="216"/>
      <c r="P1" s="216"/>
      <c r="Q1" s="216"/>
      <c r="R1" s="216"/>
      <c r="S1" s="216"/>
      <c r="T1" s="216"/>
      <c r="U1" s="216"/>
      <c r="V1" s="216"/>
      <c r="W1" s="53"/>
    </row>
    <row r="2" spans="1:23" ht="18.25" customHeight="1" x14ac:dyDescent="0.2">
      <c r="A2" s="32" t="s">
        <v>32</v>
      </c>
      <c r="B2" s="23"/>
      <c r="C2" s="23"/>
      <c r="D2" s="23"/>
      <c r="E2" s="23"/>
      <c r="F2" s="23"/>
      <c r="G2" s="23"/>
      <c r="H2" s="23"/>
      <c r="I2" s="23"/>
      <c r="J2" s="23"/>
      <c r="K2" s="23"/>
      <c r="L2" s="23"/>
      <c r="M2" s="26"/>
      <c r="N2" s="12"/>
      <c r="O2" s="26"/>
      <c r="P2" s="26"/>
      <c r="Q2" s="26"/>
      <c r="R2" s="26"/>
      <c r="S2" s="26"/>
      <c r="T2" s="12"/>
      <c r="U2" s="26"/>
      <c r="V2" s="53"/>
      <c r="W2" s="53"/>
    </row>
    <row r="3" spans="1:23" ht="19" customHeight="1" x14ac:dyDescent="0.2">
      <c r="A3" s="16" t="s">
        <v>7</v>
      </c>
      <c r="B3" s="16" t="s">
        <v>33</v>
      </c>
      <c r="C3" s="14" t="s">
        <v>34</v>
      </c>
      <c r="D3" s="14" t="s">
        <v>35</v>
      </c>
      <c r="E3" s="14" t="s">
        <v>36</v>
      </c>
      <c r="F3" s="14" t="s">
        <v>37</v>
      </c>
      <c r="G3" s="14" t="s">
        <v>9</v>
      </c>
      <c r="H3" s="14" t="s">
        <v>10</v>
      </c>
      <c r="I3" s="14" t="s">
        <v>15</v>
      </c>
      <c r="J3" s="14" t="s">
        <v>16</v>
      </c>
      <c r="K3" s="14" t="s">
        <v>17</v>
      </c>
      <c r="L3" s="14" t="s">
        <v>45</v>
      </c>
      <c r="M3" s="16" t="s">
        <v>38</v>
      </c>
      <c r="N3" s="13" t="s">
        <v>39</v>
      </c>
      <c r="O3" s="16" t="s">
        <v>40</v>
      </c>
      <c r="P3" s="14" t="s">
        <v>8</v>
      </c>
      <c r="Q3" s="14" t="s">
        <v>41</v>
      </c>
      <c r="R3" s="14" t="s">
        <v>42</v>
      </c>
      <c r="S3" s="16" t="s">
        <v>231</v>
      </c>
      <c r="T3" s="76"/>
      <c r="U3" s="14" t="s">
        <v>26</v>
      </c>
      <c r="V3" s="71" t="s">
        <v>27</v>
      </c>
      <c r="W3" s="71" t="s">
        <v>28</v>
      </c>
    </row>
    <row r="4" spans="1:23" ht="19" customHeight="1" x14ac:dyDescent="0.2">
      <c r="A4" s="18">
        <v>2012</v>
      </c>
      <c r="B4" s="18">
        <v>9</v>
      </c>
      <c r="C4" s="18">
        <v>1</v>
      </c>
      <c r="D4" s="18">
        <v>2</v>
      </c>
      <c r="E4" s="35">
        <v>2</v>
      </c>
      <c r="F4" s="18">
        <v>25.67</v>
      </c>
      <c r="G4" s="18">
        <v>17</v>
      </c>
      <c r="H4" s="18">
        <v>27</v>
      </c>
      <c r="I4" s="18">
        <v>15</v>
      </c>
      <c r="J4" s="18">
        <v>1</v>
      </c>
      <c r="K4" s="18">
        <v>0</v>
      </c>
      <c r="L4" s="19">
        <v>1</v>
      </c>
      <c r="M4" s="18">
        <v>12</v>
      </c>
      <c r="N4" s="36">
        <f>(M4*7)/F4</f>
        <v>3.2723022984028045</v>
      </c>
      <c r="O4" s="36">
        <f>SUM(H4+J4+K4)/F4</f>
        <v>1.0907674328009349</v>
      </c>
      <c r="P4" s="19"/>
      <c r="Q4" s="19"/>
      <c r="R4" s="19"/>
      <c r="S4" s="34"/>
      <c r="T4" s="61"/>
      <c r="U4" s="18">
        <v>2</v>
      </c>
      <c r="V4" s="18">
        <v>5</v>
      </c>
      <c r="W4" s="54">
        <v>2</v>
      </c>
    </row>
    <row r="5" spans="1:23" ht="19" customHeight="1" x14ac:dyDescent="0.2">
      <c r="A5" s="22">
        <v>2013</v>
      </c>
      <c r="B5" s="22">
        <v>10</v>
      </c>
      <c r="C5" s="23"/>
      <c r="D5" s="22">
        <v>1</v>
      </c>
      <c r="E5" s="41">
        <v>1</v>
      </c>
      <c r="F5" s="22">
        <v>16.329999999999998</v>
      </c>
      <c r="G5" s="22">
        <v>15</v>
      </c>
      <c r="H5" s="22">
        <v>29</v>
      </c>
      <c r="I5" s="22">
        <v>5</v>
      </c>
      <c r="J5" s="22">
        <v>2</v>
      </c>
      <c r="K5" s="22">
        <v>1</v>
      </c>
      <c r="L5" s="23"/>
      <c r="M5" s="22">
        <v>12</v>
      </c>
      <c r="N5" s="42">
        <f>(M5*7)/F5</f>
        <v>5.1439069197795471</v>
      </c>
      <c r="O5" s="42">
        <f>SUM(H5+J5+K5)/F5</f>
        <v>1.9595835884874466</v>
      </c>
      <c r="P5" s="23"/>
      <c r="Q5" s="23"/>
      <c r="R5" s="58"/>
      <c r="S5" s="53"/>
      <c r="T5" s="12"/>
      <c r="U5" s="23"/>
      <c r="V5" s="22">
        <v>3</v>
      </c>
      <c r="W5" s="9">
        <v>1</v>
      </c>
    </row>
    <row r="6" spans="1:23" ht="18.25" customHeight="1" x14ac:dyDescent="0.2">
      <c r="A6" s="26"/>
      <c r="B6" s="23"/>
      <c r="C6" s="23"/>
      <c r="D6" s="23"/>
      <c r="E6" s="41"/>
      <c r="F6" s="23"/>
      <c r="G6" s="23"/>
      <c r="H6" s="23"/>
      <c r="I6" s="23"/>
      <c r="J6" s="23"/>
      <c r="K6" s="23"/>
      <c r="L6" s="42"/>
      <c r="M6" s="23"/>
      <c r="N6" s="12"/>
      <c r="O6" s="26"/>
      <c r="P6" s="23"/>
      <c r="Q6" s="23"/>
      <c r="R6" s="23"/>
      <c r="S6" s="53"/>
      <c r="T6" s="12"/>
      <c r="U6" s="23"/>
      <c r="V6" s="23"/>
      <c r="W6" s="53"/>
    </row>
    <row r="7" spans="1:23" ht="19" customHeight="1" x14ac:dyDescent="0.2">
      <c r="A7" s="27"/>
      <c r="B7" s="28"/>
      <c r="C7" s="28"/>
      <c r="D7" s="28"/>
      <c r="E7" s="38"/>
      <c r="F7" s="28"/>
      <c r="G7" s="28"/>
      <c r="H7" s="28"/>
      <c r="I7" s="28"/>
      <c r="J7" s="28"/>
      <c r="K7" s="28"/>
      <c r="L7" s="39"/>
      <c r="M7" s="28"/>
      <c r="N7" s="76"/>
      <c r="O7" s="27"/>
      <c r="P7" s="28"/>
      <c r="Q7" s="28"/>
      <c r="R7" s="28"/>
      <c r="S7" s="30"/>
      <c r="T7" s="76"/>
      <c r="U7" s="28"/>
      <c r="V7" s="28"/>
      <c r="W7" s="30"/>
    </row>
    <row r="8" spans="1:23" ht="18.25" customHeight="1" x14ac:dyDescent="0.2">
      <c r="A8" s="31" t="s">
        <v>31</v>
      </c>
      <c r="B8" s="19">
        <f t="shared" ref="B8:M8" si="0">SUM(B4:B7)</f>
        <v>19</v>
      </c>
      <c r="C8" s="19">
        <f t="shared" si="0"/>
        <v>1</v>
      </c>
      <c r="D8" s="19">
        <f t="shared" si="0"/>
        <v>3</v>
      </c>
      <c r="E8" s="19">
        <f t="shared" si="0"/>
        <v>3</v>
      </c>
      <c r="F8" s="19">
        <f t="shared" si="0"/>
        <v>42</v>
      </c>
      <c r="G8" s="19">
        <f t="shared" si="0"/>
        <v>32</v>
      </c>
      <c r="H8" s="19">
        <f t="shared" si="0"/>
        <v>56</v>
      </c>
      <c r="I8" s="19">
        <f t="shared" si="0"/>
        <v>20</v>
      </c>
      <c r="J8" s="19">
        <f t="shared" si="0"/>
        <v>3</v>
      </c>
      <c r="K8" s="19">
        <f t="shared" si="0"/>
        <v>1</v>
      </c>
      <c r="L8" s="36">
        <f t="shared" si="0"/>
        <v>1</v>
      </c>
      <c r="M8" s="19">
        <f t="shared" si="0"/>
        <v>24</v>
      </c>
      <c r="N8" s="36">
        <f>(M8*7)/F8</f>
        <v>4</v>
      </c>
      <c r="O8" s="36">
        <f>SUM(H8+J8+K8)/F8</f>
        <v>1.4285714285714286</v>
      </c>
      <c r="P8" s="19">
        <f>SUM(P4:P7)</f>
        <v>0</v>
      </c>
      <c r="Q8" s="19">
        <f>SUM(Q4:Q7)</f>
        <v>0</v>
      </c>
      <c r="R8" s="19">
        <f>SUM(R4:R7)</f>
        <v>0</v>
      </c>
      <c r="S8" s="55"/>
      <c r="T8" s="61"/>
      <c r="U8" s="19">
        <f>SUM(U4:U7)</f>
        <v>2</v>
      </c>
      <c r="V8" s="19">
        <f>SUM(V4:V7)</f>
        <v>8</v>
      </c>
      <c r="W8" s="18">
        <f>SUM(W4:W7)</f>
        <v>3</v>
      </c>
    </row>
    <row r="9" spans="1:23" ht="18.25" customHeight="1" x14ac:dyDescent="0.2">
      <c r="A9" s="26"/>
      <c r="B9" s="26"/>
      <c r="C9" s="26"/>
      <c r="D9" s="26"/>
      <c r="E9" s="23"/>
      <c r="F9" s="26"/>
      <c r="G9" s="26"/>
      <c r="H9" s="26"/>
      <c r="I9" s="26"/>
      <c r="J9" s="26"/>
      <c r="K9" s="26"/>
      <c r="L9" s="26"/>
      <c r="M9" s="26"/>
      <c r="N9" s="26"/>
      <c r="O9" s="26"/>
      <c r="P9" s="26"/>
      <c r="Q9" s="26"/>
      <c r="R9" s="26"/>
      <c r="S9" s="26"/>
      <c r="T9" s="12"/>
      <c r="U9" s="26"/>
      <c r="V9" s="53"/>
      <c r="W9" s="53"/>
    </row>
    <row r="10" spans="1:23" ht="18.25" customHeight="1" x14ac:dyDescent="0.2">
      <c r="A10" s="53"/>
      <c r="B10" s="53"/>
      <c r="C10" s="53"/>
      <c r="D10" s="53"/>
      <c r="E10" s="53"/>
      <c r="F10" s="53"/>
      <c r="G10" s="53"/>
      <c r="H10" s="53"/>
      <c r="I10" s="53"/>
      <c r="J10" s="53"/>
      <c r="K10" s="53"/>
      <c r="L10" s="53"/>
      <c r="M10" s="53"/>
      <c r="N10" s="53"/>
      <c r="O10" s="53"/>
      <c r="P10" s="53"/>
      <c r="Q10" s="53"/>
      <c r="R10" s="53"/>
      <c r="S10" s="53"/>
      <c r="T10" s="53"/>
      <c r="U10" s="53"/>
      <c r="V10" s="53"/>
      <c r="W10" s="53"/>
    </row>
    <row r="11" spans="1:23" ht="21" customHeight="1" x14ac:dyDescent="0.2">
      <c r="A11" s="209" t="s">
        <v>232</v>
      </c>
      <c r="B11" s="220"/>
      <c r="C11" s="220"/>
      <c r="D11" s="220"/>
      <c r="E11" s="220"/>
      <c r="F11" s="220"/>
      <c r="G11" s="220"/>
      <c r="H11" s="220"/>
      <c r="I11" s="220"/>
      <c r="J11" s="220"/>
      <c r="K11" s="220"/>
      <c r="L11" s="220"/>
      <c r="M11" s="220"/>
      <c r="N11" s="220"/>
      <c r="O11" s="220"/>
      <c r="P11" s="220"/>
      <c r="Q11" s="220"/>
      <c r="R11" s="220"/>
      <c r="S11" s="220"/>
      <c r="T11" s="220"/>
      <c r="U11" s="53"/>
      <c r="V11" s="53"/>
      <c r="W11" s="53"/>
    </row>
    <row r="12" spans="1:23" ht="18.25" customHeight="1" x14ac:dyDescent="0.2">
      <c r="A12" s="32" t="s">
        <v>32</v>
      </c>
      <c r="B12" s="23"/>
      <c r="C12" s="23"/>
      <c r="D12" s="23"/>
      <c r="E12" s="23"/>
      <c r="F12" s="23"/>
      <c r="G12" s="23"/>
      <c r="H12" s="23"/>
      <c r="I12" s="23"/>
      <c r="J12" s="23"/>
      <c r="K12" s="23"/>
      <c r="L12" s="23"/>
      <c r="M12" s="26"/>
      <c r="N12" s="12"/>
      <c r="O12" s="26"/>
      <c r="P12" s="26"/>
      <c r="Q12" s="26"/>
      <c r="R12" s="26"/>
      <c r="S12" s="26"/>
      <c r="T12" s="12"/>
      <c r="U12" s="53"/>
      <c r="V12" s="53"/>
      <c r="W12" s="53"/>
    </row>
    <row r="13" spans="1:23" ht="19" customHeight="1" x14ac:dyDescent="0.2">
      <c r="A13" s="16" t="s">
        <v>7</v>
      </c>
      <c r="B13" s="16" t="s">
        <v>33</v>
      </c>
      <c r="C13" s="14" t="s">
        <v>34</v>
      </c>
      <c r="D13" s="14" t="s">
        <v>35</v>
      </c>
      <c r="E13" s="14" t="s">
        <v>36</v>
      </c>
      <c r="F13" s="14" t="s">
        <v>37</v>
      </c>
      <c r="G13" s="14" t="s">
        <v>9</v>
      </c>
      <c r="H13" s="14" t="s">
        <v>10</v>
      </c>
      <c r="I13" s="14" t="s">
        <v>15</v>
      </c>
      <c r="J13" s="14" t="s">
        <v>16</v>
      </c>
      <c r="K13" s="14" t="s">
        <v>17</v>
      </c>
      <c r="L13" s="14" t="s">
        <v>45</v>
      </c>
      <c r="M13" s="16" t="s">
        <v>38</v>
      </c>
      <c r="N13" s="13" t="s">
        <v>39</v>
      </c>
      <c r="O13" s="16" t="s">
        <v>40</v>
      </c>
      <c r="P13" s="14" t="s">
        <v>8</v>
      </c>
      <c r="Q13" s="14" t="s">
        <v>41</v>
      </c>
      <c r="R13" s="14" t="s">
        <v>42</v>
      </c>
      <c r="S13" s="16" t="s">
        <v>231</v>
      </c>
      <c r="T13" s="76"/>
      <c r="U13" s="14" t="s">
        <v>26</v>
      </c>
      <c r="V13" s="71" t="s">
        <v>27</v>
      </c>
      <c r="W13" s="71" t="s">
        <v>28</v>
      </c>
    </row>
    <row r="14" spans="1:23" ht="19" customHeight="1" x14ac:dyDescent="0.2">
      <c r="A14" s="18">
        <v>2013</v>
      </c>
      <c r="B14" s="18">
        <v>7</v>
      </c>
      <c r="C14" s="18">
        <v>1</v>
      </c>
      <c r="D14" s="18">
        <v>2</v>
      </c>
      <c r="E14" s="35">
        <v>1</v>
      </c>
      <c r="F14" s="18">
        <v>14.67</v>
      </c>
      <c r="G14" s="18">
        <v>10</v>
      </c>
      <c r="H14" s="18">
        <v>13</v>
      </c>
      <c r="I14" s="18">
        <v>14</v>
      </c>
      <c r="J14" s="18">
        <v>2</v>
      </c>
      <c r="K14" s="18">
        <v>4</v>
      </c>
      <c r="L14" s="19">
        <v>1</v>
      </c>
      <c r="M14" s="18">
        <v>2</v>
      </c>
      <c r="N14" s="36">
        <f>(M14*7)/F14</f>
        <v>0.95432856169052493</v>
      </c>
      <c r="O14" s="36">
        <f>SUM(H14+J14+K14)/F14</f>
        <v>1.2951601908657124</v>
      </c>
      <c r="P14" s="19"/>
      <c r="Q14" s="19"/>
      <c r="R14" s="19"/>
      <c r="S14" s="34"/>
      <c r="T14" s="61"/>
      <c r="U14" s="55"/>
      <c r="V14" s="94">
        <v>2</v>
      </c>
      <c r="W14" s="55"/>
    </row>
    <row r="15" spans="1:23" ht="19" customHeight="1" x14ac:dyDescent="0.2">
      <c r="A15" s="22" t="s">
        <v>54</v>
      </c>
      <c r="B15" s="22">
        <v>10</v>
      </c>
      <c r="C15" s="23"/>
      <c r="D15" s="22">
        <v>2</v>
      </c>
      <c r="E15" s="41"/>
      <c r="F15" s="22">
        <v>11.33</v>
      </c>
      <c r="G15" s="22">
        <v>14</v>
      </c>
      <c r="H15" s="22">
        <v>12</v>
      </c>
      <c r="I15" s="22">
        <v>8</v>
      </c>
      <c r="J15" s="22">
        <v>8</v>
      </c>
      <c r="K15" s="22">
        <v>2</v>
      </c>
      <c r="L15" s="23"/>
      <c r="M15" s="22">
        <v>9</v>
      </c>
      <c r="N15" s="42">
        <f>(M15*7)/F15</f>
        <v>5.5604589585172111</v>
      </c>
      <c r="O15" s="42">
        <f>SUM(H15+J15+K15)/F15</f>
        <v>1.941747572815534</v>
      </c>
      <c r="P15" s="58"/>
      <c r="Q15" s="23"/>
      <c r="R15" s="23"/>
      <c r="S15" s="26"/>
      <c r="T15" s="12"/>
      <c r="U15" s="26"/>
      <c r="V15" s="32">
        <v>6</v>
      </c>
      <c r="W15" s="53"/>
    </row>
    <row r="16" spans="1:23" ht="19" customHeight="1" x14ac:dyDescent="0.2">
      <c r="A16" s="27"/>
      <c r="B16" s="28"/>
      <c r="C16" s="28"/>
      <c r="D16" s="28"/>
      <c r="E16" s="38"/>
      <c r="F16" s="28"/>
      <c r="G16" s="28"/>
      <c r="H16" s="28"/>
      <c r="I16" s="28"/>
      <c r="J16" s="28"/>
      <c r="K16" s="28"/>
      <c r="L16" s="28"/>
      <c r="M16" s="28"/>
      <c r="N16" s="76"/>
      <c r="O16" s="27"/>
      <c r="P16" s="28"/>
      <c r="Q16" s="28"/>
      <c r="R16" s="28"/>
      <c r="S16" s="27"/>
      <c r="T16" s="76"/>
      <c r="U16" s="27"/>
      <c r="V16" s="27"/>
      <c r="W16" s="30"/>
    </row>
    <row r="17" spans="1:23" ht="18.25" customHeight="1" x14ac:dyDescent="0.2">
      <c r="A17" s="31" t="s">
        <v>31</v>
      </c>
      <c r="B17" s="18">
        <f t="shared" ref="B17:M17" si="1">SUM(B14:B16)</f>
        <v>17</v>
      </c>
      <c r="C17" s="18">
        <f t="shared" si="1"/>
        <v>1</v>
      </c>
      <c r="D17" s="18">
        <f t="shared" si="1"/>
        <v>4</v>
      </c>
      <c r="E17" s="36">
        <f t="shared" si="1"/>
        <v>1</v>
      </c>
      <c r="F17" s="18">
        <f t="shared" si="1"/>
        <v>26</v>
      </c>
      <c r="G17" s="18">
        <f t="shared" si="1"/>
        <v>24</v>
      </c>
      <c r="H17" s="18">
        <f t="shared" si="1"/>
        <v>25</v>
      </c>
      <c r="I17" s="18">
        <f t="shared" si="1"/>
        <v>22</v>
      </c>
      <c r="J17" s="18">
        <f t="shared" si="1"/>
        <v>10</v>
      </c>
      <c r="K17" s="18">
        <f t="shared" si="1"/>
        <v>6</v>
      </c>
      <c r="L17" s="18">
        <f t="shared" si="1"/>
        <v>1</v>
      </c>
      <c r="M17" s="18">
        <f t="shared" si="1"/>
        <v>11</v>
      </c>
      <c r="N17" s="36">
        <f>(M17*7)/F17</f>
        <v>2.9615384615384617</v>
      </c>
      <c r="O17" s="36">
        <f>SUM(H17+J17+K17)/F17</f>
        <v>1.5769230769230769</v>
      </c>
      <c r="P17" s="18">
        <f>SUM(P14:P16)</f>
        <v>0</v>
      </c>
      <c r="Q17" s="18">
        <f>SUM(Q14:Q16)</f>
        <v>0</v>
      </c>
      <c r="R17" s="18">
        <f>SUM(R14:R16)</f>
        <v>0</v>
      </c>
      <c r="S17" s="55"/>
      <c r="T17" s="61"/>
      <c r="U17" s="18">
        <f>SUM(U14:U16)</f>
        <v>0</v>
      </c>
      <c r="V17" s="18">
        <f>SUM(V14:V16)</f>
        <v>8</v>
      </c>
      <c r="W17" s="18">
        <f>SUM(W14:W16)</f>
        <v>0</v>
      </c>
    </row>
  </sheetData>
  <mergeCells count="2">
    <mergeCell ref="A11:T11"/>
    <mergeCell ref="A1:V1"/>
  </mergeCells>
  <pageMargins left="0.75" right="0.75" top="1" bottom="1" header="0.5" footer="0.5"/>
  <pageSetup orientation="portrait"/>
  <headerFooter>
    <oddHeader>&amp;L&amp;"Geneva,Regular"&amp;10&amp;K000000WilliamsEgelin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X249"/>
  <sheetViews>
    <sheetView showGridLines="0" topLeftCell="A216" workbookViewId="0">
      <selection activeCell="A137" sqref="A137:X137"/>
    </sheetView>
  </sheetViews>
  <sheetFormatPr baseColWidth="10" defaultColWidth="8.125" defaultRowHeight="13" customHeight="1" x14ac:dyDescent="0.2"/>
  <cols>
    <col min="1" max="1" width="13.75" style="5" customWidth="1"/>
    <col min="2" max="2" width="4.875" style="5" customWidth="1"/>
    <col min="3" max="3" width="2.375" style="5" bestFit="1" customWidth="1"/>
    <col min="4" max="4" width="3.125" style="5" bestFit="1" customWidth="1"/>
    <col min="5" max="5" width="3.5" style="5" customWidth="1"/>
    <col min="6" max="6" width="3.625" style="5" customWidth="1"/>
    <col min="7" max="7" width="2.375" style="5" bestFit="1" customWidth="1"/>
    <col min="8" max="8" width="2.5" style="5" bestFit="1" customWidth="1"/>
    <col min="9" max="10" width="2.375" style="5" bestFit="1" customWidth="1"/>
    <col min="11" max="11" width="2.75" style="5" customWidth="1"/>
    <col min="12" max="12" width="3" style="5" customWidth="1"/>
    <col min="13" max="13" width="2.375" style="5" customWidth="1"/>
    <col min="14" max="14" width="4.25" style="5" bestFit="1" customWidth="1"/>
    <col min="15" max="15" width="3.625" style="5" bestFit="1" customWidth="1"/>
    <col min="16" max="16" width="5.375" style="5" customWidth="1"/>
    <col min="17" max="17" width="3.5" style="5" bestFit="1" customWidth="1"/>
    <col min="18" max="18" width="2.875" style="5" bestFit="1" customWidth="1"/>
    <col min="19" max="19" width="2" style="5" customWidth="1"/>
    <col min="20" max="20" width="2.375" style="5" bestFit="1" customWidth="1"/>
    <col min="21" max="21" width="2.375" style="5" customWidth="1"/>
    <col min="22" max="22" width="4.125" style="5" bestFit="1" customWidth="1"/>
    <col min="23" max="23" width="5.25" style="5" bestFit="1" customWidth="1"/>
    <col min="24" max="24" width="3.875" style="5" customWidth="1"/>
    <col min="25" max="256" width="8.125" customWidth="1"/>
  </cols>
  <sheetData>
    <row r="1" spans="1:24" ht="21" customHeight="1" x14ac:dyDescent="0.2">
      <c r="A1" s="52" t="s">
        <v>234</v>
      </c>
      <c r="B1" s="11"/>
      <c r="C1" s="11"/>
      <c r="D1" s="11"/>
      <c r="E1" s="11"/>
      <c r="F1" s="11"/>
      <c r="G1" s="11"/>
      <c r="H1" s="11"/>
      <c r="I1" s="11"/>
      <c r="J1" s="11"/>
      <c r="K1" s="11"/>
      <c r="L1" s="11"/>
      <c r="M1" s="11"/>
      <c r="N1" s="11"/>
      <c r="O1" s="11"/>
      <c r="P1" s="11"/>
      <c r="Q1" s="11"/>
      <c r="R1" s="11"/>
      <c r="S1" s="11"/>
      <c r="T1" s="11"/>
      <c r="U1" s="12"/>
      <c r="V1" s="12"/>
      <c r="W1" s="53"/>
      <c r="X1" s="53"/>
    </row>
    <row r="2" spans="1:24" ht="18.25" customHeight="1" x14ac:dyDescent="0.2">
      <c r="A2" s="26"/>
      <c r="B2" s="26"/>
      <c r="C2" s="26"/>
      <c r="D2" s="26"/>
      <c r="E2" s="23"/>
      <c r="F2" s="26"/>
      <c r="G2" s="26"/>
      <c r="H2" s="26"/>
      <c r="I2" s="26"/>
      <c r="J2" s="26"/>
      <c r="K2" s="26"/>
      <c r="L2" s="26"/>
      <c r="M2" s="26"/>
      <c r="N2" s="26"/>
      <c r="O2" s="26"/>
      <c r="P2" s="26"/>
      <c r="Q2" s="26"/>
      <c r="R2" s="26"/>
      <c r="S2" s="26"/>
      <c r="T2" s="26"/>
      <c r="U2" s="12"/>
      <c r="V2" s="26"/>
      <c r="W2" s="53"/>
      <c r="X2" s="53"/>
    </row>
    <row r="3" spans="1:24" ht="18.25" customHeight="1" x14ac:dyDescent="0.2">
      <c r="A3" s="32" t="s">
        <v>32</v>
      </c>
      <c r="B3" s="23"/>
      <c r="C3" s="23"/>
      <c r="D3" s="23"/>
      <c r="E3" s="23"/>
      <c r="F3" s="23"/>
      <c r="G3" s="23"/>
      <c r="H3" s="23"/>
      <c r="I3" s="23"/>
      <c r="J3" s="23"/>
      <c r="K3" s="23"/>
      <c r="L3" s="23"/>
      <c r="M3" s="26"/>
      <c r="N3" s="26"/>
      <c r="O3" s="26"/>
      <c r="P3" s="26"/>
      <c r="Q3" s="26"/>
      <c r="R3" s="26"/>
      <c r="S3" s="26"/>
      <c r="T3" s="26"/>
      <c r="U3" s="12"/>
      <c r="V3" s="26"/>
      <c r="W3" s="53"/>
      <c r="X3" s="53"/>
    </row>
    <row r="4" spans="1:24" ht="52.25" customHeight="1" x14ac:dyDescent="0.2">
      <c r="A4" s="16" t="s">
        <v>7</v>
      </c>
      <c r="B4" s="16" t="s">
        <v>33</v>
      </c>
      <c r="C4" s="14" t="s">
        <v>34</v>
      </c>
      <c r="D4" s="14" t="s">
        <v>35</v>
      </c>
      <c r="E4" s="14" t="s">
        <v>36</v>
      </c>
      <c r="F4" s="14" t="s">
        <v>37</v>
      </c>
      <c r="G4" s="14" t="s">
        <v>9</v>
      </c>
      <c r="H4" s="14" t="s">
        <v>10</v>
      </c>
      <c r="I4" s="14" t="s">
        <v>15</v>
      </c>
      <c r="J4" s="14" t="s">
        <v>16</v>
      </c>
      <c r="K4" s="14" t="s">
        <v>17</v>
      </c>
      <c r="L4" s="14" t="s">
        <v>45</v>
      </c>
      <c r="M4" s="16" t="s">
        <v>38</v>
      </c>
      <c r="N4" s="14" t="s">
        <v>39</v>
      </c>
      <c r="O4" s="14" t="s">
        <v>40</v>
      </c>
      <c r="P4" s="14" t="s">
        <v>24</v>
      </c>
      <c r="Q4" s="14" t="s">
        <v>25</v>
      </c>
      <c r="R4" s="16" t="s">
        <v>26</v>
      </c>
      <c r="S4" s="13" t="s">
        <v>27</v>
      </c>
      <c r="T4" s="16" t="s">
        <v>28</v>
      </c>
      <c r="U4" s="17" t="s">
        <v>29</v>
      </c>
      <c r="V4" s="16" t="s">
        <v>30</v>
      </c>
      <c r="W4" s="53"/>
      <c r="X4" s="53"/>
    </row>
    <row r="5" spans="1:24" ht="18.25" customHeight="1" x14ac:dyDescent="0.2">
      <c r="A5" s="31" t="s">
        <v>235</v>
      </c>
      <c r="B5" s="18">
        <v>1</v>
      </c>
      <c r="C5" s="18">
        <v>1</v>
      </c>
      <c r="D5" s="19"/>
      <c r="E5" s="35"/>
      <c r="F5" s="18">
        <v>1</v>
      </c>
      <c r="G5" s="18">
        <v>0</v>
      </c>
      <c r="H5" s="18">
        <v>3</v>
      </c>
      <c r="I5" s="19"/>
      <c r="J5" s="19"/>
      <c r="K5" s="19"/>
      <c r="L5" s="19"/>
      <c r="M5" s="18">
        <v>0</v>
      </c>
      <c r="N5" s="19"/>
      <c r="O5" s="36"/>
      <c r="P5" s="19"/>
      <c r="Q5" s="19"/>
      <c r="R5" s="19"/>
      <c r="S5" s="19"/>
      <c r="T5" s="34"/>
      <c r="U5" s="61"/>
      <c r="V5" s="34"/>
      <c r="W5" s="53"/>
      <c r="X5" s="53"/>
    </row>
    <row r="6" spans="1:24" ht="19" customHeight="1" x14ac:dyDescent="0.2">
      <c r="A6" s="22" t="s">
        <v>236</v>
      </c>
      <c r="B6" s="22">
        <v>1</v>
      </c>
      <c r="C6" s="23"/>
      <c r="D6" s="23"/>
      <c r="E6" s="41"/>
      <c r="F6" s="23">
        <v>1</v>
      </c>
      <c r="G6" s="22">
        <v>1</v>
      </c>
      <c r="H6" s="22">
        <v>2</v>
      </c>
      <c r="I6" s="23"/>
      <c r="J6" s="22">
        <v>1</v>
      </c>
      <c r="K6" s="23"/>
      <c r="L6" s="42"/>
      <c r="M6" s="23"/>
      <c r="N6" s="42"/>
      <c r="O6" s="23"/>
      <c r="P6" s="58"/>
      <c r="Q6" s="58"/>
      <c r="R6" s="58"/>
      <c r="S6" s="23"/>
      <c r="T6" s="53"/>
      <c r="U6" s="53"/>
      <c r="V6" s="53"/>
      <c r="W6" s="53"/>
      <c r="X6" s="53"/>
    </row>
    <row r="7" spans="1:24" ht="19" customHeight="1" x14ac:dyDescent="0.2">
      <c r="A7" s="32" t="s">
        <v>237</v>
      </c>
      <c r="B7" s="22">
        <v>1</v>
      </c>
      <c r="C7" s="23"/>
      <c r="D7" s="23"/>
      <c r="E7" s="41"/>
      <c r="F7" s="22">
        <v>0.33</v>
      </c>
      <c r="G7" s="22">
        <v>1</v>
      </c>
      <c r="H7" s="22">
        <v>3</v>
      </c>
      <c r="I7" s="22">
        <v>1</v>
      </c>
      <c r="J7" s="22">
        <v>1</v>
      </c>
      <c r="K7" s="23"/>
      <c r="L7" s="42"/>
      <c r="M7" s="22">
        <v>1</v>
      </c>
      <c r="N7" s="23"/>
      <c r="O7" s="23"/>
      <c r="P7" s="58"/>
      <c r="Q7" s="58"/>
      <c r="R7" s="58"/>
      <c r="S7" s="23"/>
      <c r="T7" s="53"/>
      <c r="U7" s="53"/>
      <c r="V7" s="53"/>
      <c r="W7" s="53"/>
      <c r="X7" s="53"/>
    </row>
    <row r="8" spans="1:24" ht="19" customHeight="1" x14ac:dyDescent="0.2">
      <c r="A8" s="32" t="s">
        <v>238</v>
      </c>
      <c r="B8" s="22">
        <v>1</v>
      </c>
      <c r="C8" s="23"/>
      <c r="D8" s="23"/>
      <c r="E8" s="41"/>
      <c r="F8" s="22">
        <v>0.67</v>
      </c>
      <c r="G8" s="23"/>
      <c r="H8" s="22">
        <v>1</v>
      </c>
      <c r="I8" s="23"/>
      <c r="J8" s="23"/>
      <c r="K8" s="23"/>
      <c r="L8" s="42"/>
      <c r="M8" s="23"/>
      <c r="N8" s="23"/>
      <c r="O8" s="23"/>
      <c r="P8" s="58"/>
      <c r="Q8" s="58"/>
      <c r="R8" s="58"/>
      <c r="S8" s="58"/>
      <c r="T8" s="53"/>
      <c r="U8" s="53"/>
      <c r="V8" s="53"/>
      <c r="W8" s="53"/>
      <c r="X8" s="53"/>
    </row>
    <row r="9" spans="1:24" ht="19" customHeight="1" x14ac:dyDescent="0.2">
      <c r="A9" s="32" t="s">
        <v>239</v>
      </c>
      <c r="B9" s="22">
        <v>1</v>
      </c>
      <c r="C9" s="23"/>
      <c r="D9" s="23"/>
      <c r="E9" s="41"/>
      <c r="F9" s="22">
        <v>1</v>
      </c>
      <c r="G9" s="22">
        <v>0</v>
      </c>
      <c r="H9" s="22">
        <v>2</v>
      </c>
      <c r="I9" s="23"/>
      <c r="J9" s="23"/>
      <c r="K9" s="23"/>
      <c r="L9" s="42"/>
      <c r="M9" s="23"/>
      <c r="N9" s="23"/>
      <c r="O9" s="23"/>
      <c r="P9" s="58"/>
      <c r="Q9" s="58"/>
      <c r="R9" s="58"/>
      <c r="S9" s="53"/>
      <c r="T9" s="53"/>
      <c r="U9" s="53"/>
      <c r="V9" s="53"/>
      <c r="W9" s="53"/>
      <c r="X9" s="53"/>
    </row>
    <row r="10" spans="1:24" ht="19" customHeight="1" x14ac:dyDescent="0.2">
      <c r="A10" s="32" t="s">
        <v>240</v>
      </c>
      <c r="B10" s="22">
        <v>1</v>
      </c>
      <c r="C10" s="23"/>
      <c r="D10" s="23"/>
      <c r="E10" s="41"/>
      <c r="F10" s="22">
        <v>1.33</v>
      </c>
      <c r="G10" s="22">
        <v>6</v>
      </c>
      <c r="H10" s="22">
        <v>3</v>
      </c>
      <c r="I10" s="22">
        <v>1</v>
      </c>
      <c r="J10" s="22">
        <v>3</v>
      </c>
      <c r="K10" s="23"/>
      <c r="L10" s="42"/>
      <c r="M10" s="22">
        <v>5</v>
      </c>
      <c r="N10" s="23"/>
      <c r="O10" s="23"/>
      <c r="P10" s="58"/>
      <c r="Q10" s="58"/>
      <c r="R10" s="58"/>
      <c r="S10" s="12"/>
      <c r="T10" s="26"/>
      <c r="U10" s="53"/>
      <c r="V10" s="58"/>
      <c r="W10" s="53"/>
      <c r="X10" s="53"/>
    </row>
    <row r="11" spans="1:24" ht="19" customHeight="1" x14ac:dyDescent="0.2">
      <c r="A11" s="32" t="s">
        <v>241</v>
      </c>
      <c r="B11" s="22">
        <v>1</v>
      </c>
      <c r="C11" s="23"/>
      <c r="D11" s="23"/>
      <c r="E11" s="41"/>
      <c r="F11" s="22">
        <v>1</v>
      </c>
      <c r="G11" s="22">
        <v>1</v>
      </c>
      <c r="H11" s="22">
        <v>2</v>
      </c>
      <c r="I11" s="22">
        <v>1</v>
      </c>
      <c r="J11" s="22">
        <v>1</v>
      </c>
      <c r="K11" s="23"/>
      <c r="L11" s="42"/>
      <c r="M11" s="22">
        <v>1</v>
      </c>
      <c r="N11" s="23"/>
      <c r="O11" s="23"/>
      <c r="P11" s="58"/>
      <c r="Q11" s="58"/>
      <c r="R11" s="58"/>
      <c r="S11" s="53"/>
      <c r="T11" s="53"/>
      <c r="U11" s="53"/>
      <c r="V11" s="53"/>
      <c r="W11" s="53"/>
      <c r="X11" s="53"/>
    </row>
    <row r="12" spans="1:24" ht="19" customHeight="1" x14ac:dyDescent="0.2">
      <c r="A12" s="26"/>
      <c r="B12" s="23"/>
      <c r="C12" s="23"/>
      <c r="D12" s="23"/>
      <c r="E12" s="41"/>
      <c r="F12" s="23"/>
      <c r="G12" s="23"/>
      <c r="H12" s="23"/>
      <c r="I12" s="23"/>
      <c r="J12" s="23"/>
      <c r="K12" s="23"/>
      <c r="L12" s="42"/>
      <c r="M12" s="23"/>
      <c r="N12" s="23"/>
      <c r="O12" s="23"/>
      <c r="P12" s="58"/>
      <c r="Q12" s="58"/>
      <c r="R12" s="58"/>
      <c r="S12" s="53"/>
      <c r="T12" s="53"/>
      <c r="U12" s="53"/>
      <c r="V12" s="53"/>
      <c r="W12" s="53"/>
      <c r="X12" s="53"/>
    </row>
    <row r="13" spans="1:24" ht="19" customHeight="1" x14ac:dyDescent="0.2">
      <c r="A13" s="26"/>
      <c r="B13" s="23"/>
      <c r="C13" s="23"/>
      <c r="D13" s="23"/>
      <c r="E13" s="41"/>
      <c r="F13" s="23"/>
      <c r="G13" s="23"/>
      <c r="H13" s="23"/>
      <c r="I13" s="23"/>
      <c r="J13" s="23"/>
      <c r="K13" s="23"/>
      <c r="L13" s="42"/>
      <c r="M13" s="23"/>
      <c r="N13" s="23"/>
      <c r="O13" s="23"/>
      <c r="P13" s="58"/>
      <c r="Q13" s="58"/>
      <c r="R13" s="58"/>
      <c r="S13" s="53"/>
      <c r="T13" s="53"/>
      <c r="U13" s="53"/>
      <c r="V13" s="53"/>
      <c r="W13" s="53"/>
      <c r="X13" s="53"/>
    </row>
    <row r="14" spans="1:24" ht="19" customHeight="1" x14ac:dyDescent="0.2">
      <c r="A14" s="16" t="s">
        <v>242</v>
      </c>
      <c r="B14" s="14">
        <v>1</v>
      </c>
      <c r="C14" s="28"/>
      <c r="D14" s="28"/>
      <c r="E14" s="38"/>
      <c r="F14" s="14">
        <v>1</v>
      </c>
      <c r="G14" s="14">
        <v>0</v>
      </c>
      <c r="H14" s="14">
        <v>0</v>
      </c>
      <c r="I14" s="14">
        <v>2</v>
      </c>
      <c r="J14" s="28"/>
      <c r="K14" s="28"/>
      <c r="L14" s="39"/>
      <c r="M14" s="28"/>
      <c r="N14" s="28"/>
      <c r="O14" s="28"/>
      <c r="P14" s="57"/>
      <c r="Q14" s="57"/>
      <c r="R14" s="57"/>
      <c r="S14" s="27"/>
      <c r="T14" s="27"/>
      <c r="U14" s="76"/>
      <c r="V14" s="28"/>
      <c r="W14" s="95"/>
      <c r="X14" s="53"/>
    </row>
    <row r="15" spans="1:24" ht="19" customHeight="1" x14ac:dyDescent="0.2">
      <c r="A15" s="31" t="s">
        <v>243</v>
      </c>
      <c r="B15" s="18">
        <f t="shared" ref="B15:M15" si="0">SUM(B5:B14)</f>
        <v>8</v>
      </c>
      <c r="C15" s="19">
        <f t="shared" si="0"/>
        <v>1</v>
      </c>
      <c r="D15" s="19">
        <f t="shared" si="0"/>
        <v>0</v>
      </c>
      <c r="E15" s="19">
        <f t="shared" si="0"/>
        <v>0</v>
      </c>
      <c r="F15" s="19">
        <f t="shared" si="0"/>
        <v>7.33</v>
      </c>
      <c r="G15" s="19">
        <f t="shared" si="0"/>
        <v>9</v>
      </c>
      <c r="H15" s="18">
        <f t="shared" si="0"/>
        <v>16</v>
      </c>
      <c r="I15" s="19">
        <f t="shared" si="0"/>
        <v>5</v>
      </c>
      <c r="J15" s="19">
        <f t="shared" si="0"/>
        <v>6</v>
      </c>
      <c r="K15" s="19">
        <f t="shared" si="0"/>
        <v>0</v>
      </c>
      <c r="L15" s="19">
        <f t="shared" si="0"/>
        <v>0</v>
      </c>
      <c r="M15" s="19">
        <f t="shared" si="0"/>
        <v>7</v>
      </c>
      <c r="N15" s="36">
        <f>(M15*7)/F15</f>
        <v>6.6848567530695773</v>
      </c>
      <c r="O15" s="36">
        <f>SUM(H15+J15+K15)/F15</f>
        <v>3.0013642564802181</v>
      </c>
      <c r="P15" s="96"/>
      <c r="Q15" s="96"/>
      <c r="R15" s="96"/>
      <c r="S15" s="18">
        <v>3</v>
      </c>
      <c r="T15" s="18">
        <v>1</v>
      </c>
      <c r="U15" s="61"/>
      <c r="V15" s="19"/>
      <c r="W15" s="34"/>
      <c r="X15" s="53"/>
    </row>
    <row r="16" spans="1:24" ht="18.25" customHeight="1" x14ac:dyDescent="0.2">
      <c r="A16" s="22" t="s">
        <v>244</v>
      </c>
      <c r="B16" s="14">
        <v>9</v>
      </c>
      <c r="C16" s="14">
        <v>3</v>
      </c>
      <c r="D16" s="14">
        <v>2</v>
      </c>
      <c r="E16" s="28"/>
      <c r="F16" s="14">
        <v>25</v>
      </c>
      <c r="G16" s="14">
        <v>17</v>
      </c>
      <c r="H16" s="14">
        <v>26</v>
      </c>
      <c r="I16" s="14">
        <v>27</v>
      </c>
      <c r="J16" s="14">
        <v>7</v>
      </c>
      <c r="K16" s="14">
        <v>3</v>
      </c>
      <c r="L16" s="14">
        <v>1</v>
      </c>
      <c r="M16" s="14">
        <v>17</v>
      </c>
      <c r="N16" s="39">
        <f>(M16*7)/F16</f>
        <v>4.76</v>
      </c>
      <c r="O16" s="39">
        <f>SUM(H16+J16+K16)/F16</f>
        <v>1.44</v>
      </c>
      <c r="P16" s="29"/>
      <c r="Q16" s="29"/>
      <c r="R16" s="28"/>
      <c r="S16" s="28"/>
      <c r="T16" s="14">
        <v>1</v>
      </c>
      <c r="U16" s="76"/>
      <c r="V16" s="28"/>
      <c r="W16" s="26"/>
      <c r="X16" s="53"/>
    </row>
    <row r="17" spans="1:24" ht="18.25" customHeight="1" x14ac:dyDescent="0.2">
      <c r="A17" s="26"/>
      <c r="B17" s="18">
        <f t="shared" ref="B17:M17" si="1">SUM(B15:B16)</f>
        <v>17</v>
      </c>
      <c r="C17" s="18">
        <f t="shared" si="1"/>
        <v>4</v>
      </c>
      <c r="D17" s="19">
        <f t="shared" si="1"/>
        <v>2</v>
      </c>
      <c r="E17" s="19">
        <f t="shared" si="1"/>
        <v>0</v>
      </c>
      <c r="F17" s="19">
        <f t="shared" si="1"/>
        <v>32.33</v>
      </c>
      <c r="G17" s="19">
        <f t="shared" si="1"/>
        <v>26</v>
      </c>
      <c r="H17" s="18">
        <f t="shared" si="1"/>
        <v>42</v>
      </c>
      <c r="I17" s="18">
        <f t="shared" si="1"/>
        <v>32</v>
      </c>
      <c r="J17" s="19">
        <f t="shared" si="1"/>
        <v>13</v>
      </c>
      <c r="K17" s="19">
        <f t="shared" si="1"/>
        <v>3</v>
      </c>
      <c r="L17" s="19">
        <f t="shared" si="1"/>
        <v>1</v>
      </c>
      <c r="M17" s="19">
        <f t="shared" si="1"/>
        <v>24</v>
      </c>
      <c r="N17" s="36">
        <f>(M17*7)/F17</f>
        <v>5.196412001237241</v>
      </c>
      <c r="O17" s="36">
        <f>SUM(H17+J17+K17)/F17</f>
        <v>1.7939993813795239</v>
      </c>
      <c r="P17" s="20"/>
      <c r="Q17" s="20"/>
      <c r="R17" s="19"/>
      <c r="S17" s="19">
        <f>SUM(S15:S16)</f>
        <v>3</v>
      </c>
      <c r="T17" s="18">
        <f>SUM(T15:T16)</f>
        <v>2</v>
      </c>
      <c r="U17" s="61"/>
      <c r="V17" s="19"/>
      <c r="W17" s="26"/>
      <c r="X17" s="53"/>
    </row>
    <row r="18" spans="1:24" ht="18.25" customHeight="1" x14ac:dyDescent="0.2">
      <c r="A18" s="26"/>
      <c r="B18" s="23"/>
      <c r="C18" s="23"/>
      <c r="D18" s="23"/>
      <c r="E18" s="23"/>
      <c r="F18" s="23"/>
      <c r="G18" s="23"/>
      <c r="H18" s="23"/>
      <c r="I18" s="23"/>
      <c r="J18" s="23"/>
      <c r="K18" s="23"/>
      <c r="L18" s="23"/>
      <c r="M18" s="23"/>
      <c r="N18" s="23"/>
      <c r="O18" s="24"/>
      <c r="P18" s="24"/>
      <c r="Q18" s="24"/>
      <c r="R18" s="23"/>
      <c r="S18" s="23"/>
      <c r="T18" s="23"/>
      <c r="U18" s="12"/>
      <c r="V18" s="23"/>
      <c r="W18" s="26"/>
      <c r="X18" s="53"/>
    </row>
    <row r="19" spans="1:24" ht="18.25" customHeight="1" x14ac:dyDescent="0.2">
      <c r="A19" s="26"/>
      <c r="B19" s="23"/>
      <c r="C19" s="23"/>
      <c r="D19" s="23"/>
      <c r="E19" s="23"/>
      <c r="F19" s="23"/>
      <c r="G19" s="23"/>
      <c r="H19" s="23"/>
      <c r="I19" s="23"/>
      <c r="J19" s="23"/>
      <c r="K19" s="23"/>
      <c r="L19" s="23"/>
      <c r="M19" s="23"/>
      <c r="N19" s="23"/>
      <c r="O19" s="24"/>
      <c r="P19" s="24"/>
      <c r="Q19" s="24"/>
      <c r="R19" s="23"/>
      <c r="S19" s="23"/>
      <c r="T19" s="23"/>
      <c r="U19" s="12"/>
      <c r="V19" s="23"/>
      <c r="W19" s="26"/>
      <c r="X19" s="53"/>
    </row>
    <row r="20" spans="1:24" ht="18.25" customHeight="1" x14ac:dyDescent="0.2">
      <c r="A20" s="26"/>
      <c r="B20" s="23"/>
      <c r="C20" s="23"/>
      <c r="D20" s="23"/>
      <c r="E20" s="23"/>
      <c r="F20" s="23"/>
      <c r="G20" s="23"/>
      <c r="H20" s="23"/>
      <c r="I20" s="23"/>
      <c r="J20" s="23"/>
      <c r="K20" s="23"/>
      <c r="L20" s="23"/>
      <c r="M20" s="23"/>
      <c r="N20" s="23"/>
      <c r="O20" s="24"/>
      <c r="P20" s="24"/>
      <c r="Q20" s="24"/>
      <c r="R20" s="23"/>
      <c r="S20" s="23"/>
      <c r="T20" s="23"/>
      <c r="U20" s="12"/>
      <c r="V20" s="23"/>
      <c r="W20" s="26"/>
      <c r="X20" s="53"/>
    </row>
    <row r="21" spans="1:24" ht="21" customHeight="1" x14ac:dyDescent="0.2">
      <c r="A21" s="211" t="s">
        <v>245</v>
      </c>
      <c r="B21" s="212"/>
      <c r="C21" s="212"/>
      <c r="D21" s="212"/>
      <c r="E21" s="212"/>
      <c r="F21" s="212"/>
      <c r="G21" s="212"/>
      <c r="H21" s="212"/>
      <c r="I21" s="212"/>
      <c r="J21" s="212"/>
      <c r="K21" s="212"/>
      <c r="L21" s="212"/>
      <c r="M21" s="212"/>
      <c r="N21" s="212"/>
      <c r="O21" s="212"/>
      <c r="P21" s="212"/>
      <c r="Q21" s="212"/>
      <c r="R21" s="212"/>
      <c r="S21" s="212"/>
      <c r="T21" s="212"/>
      <c r="U21" s="212"/>
      <c r="V21" s="212"/>
      <c r="W21" s="212"/>
      <c r="X21" s="212"/>
    </row>
    <row r="22" spans="1:24" ht="18.25" customHeight="1" x14ac:dyDescent="0.2">
      <c r="A22" s="23"/>
      <c r="B22" s="26"/>
      <c r="C22" s="26"/>
      <c r="D22" s="26"/>
      <c r="E22" s="23"/>
      <c r="F22" s="26"/>
      <c r="G22" s="26"/>
      <c r="H22" s="26"/>
      <c r="I22" s="26"/>
      <c r="J22" s="26"/>
      <c r="K22" s="26"/>
      <c r="L22" s="26"/>
      <c r="M22" s="26"/>
      <c r="N22" s="26"/>
      <c r="O22" s="26"/>
      <c r="P22" s="26"/>
      <c r="Q22" s="26"/>
      <c r="R22" s="23"/>
      <c r="S22" s="23"/>
      <c r="T22" s="26"/>
      <c r="U22" s="12"/>
      <c r="V22" s="26"/>
      <c r="W22" s="53"/>
      <c r="X22" s="53"/>
    </row>
    <row r="23" spans="1:24" ht="28.25" customHeight="1" x14ac:dyDescent="0.2">
      <c r="A23" s="14" t="s">
        <v>126</v>
      </c>
      <c r="B23" s="14" t="s">
        <v>8</v>
      </c>
      <c r="C23" s="14" t="s">
        <v>9</v>
      </c>
      <c r="D23" s="14" t="s">
        <v>10</v>
      </c>
      <c r="E23" s="14" t="s">
        <v>11</v>
      </c>
      <c r="F23" s="14" t="s">
        <v>12</v>
      </c>
      <c r="G23" s="14" t="s">
        <v>13</v>
      </c>
      <c r="H23" s="14" t="s">
        <v>14</v>
      </c>
      <c r="I23" s="14" t="s">
        <v>15</v>
      </c>
      <c r="J23" s="14" t="s">
        <v>16</v>
      </c>
      <c r="K23" s="14" t="s">
        <v>17</v>
      </c>
      <c r="L23" s="14" t="s">
        <v>18</v>
      </c>
      <c r="M23" s="14" t="s">
        <v>19</v>
      </c>
      <c r="N23" s="14" t="s">
        <v>20</v>
      </c>
      <c r="O23" s="14" t="s">
        <v>21</v>
      </c>
      <c r="P23" s="15" t="s">
        <v>22</v>
      </c>
      <c r="Q23" s="14" t="s">
        <v>23</v>
      </c>
      <c r="R23" s="14" t="s">
        <v>24</v>
      </c>
      <c r="S23" s="14" t="s">
        <v>25</v>
      </c>
      <c r="T23" s="16" t="s">
        <v>26</v>
      </c>
      <c r="U23" s="13" t="s">
        <v>27</v>
      </c>
      <c r="V23" s="16" t="s">
        <v>28</v>
      </c>
      <c r="W23" s="17" t="s">
        <v>29</v>
      </c>
      <c r="X23" s="16" t="s">
        <v>30</v>
      </c>
    </row>
    <row r="24" spans="1:24" ht="17" customHeight="1" x14ac:dyDescent="0.2">
      <c r="A24" s="18">
        <v>2010</v>
      </c>
      <c r="B24" s="18">
        <v>39</v>
      </c>
      <c r="C24" s="18">
        <v>14</v>
      </c>
      <c r="D24" s="18">
        <v>5</v>
      </c>
      <c r="E24" s="18">
        <v>1</v>
      </c>
      <c r="F24" s="19"/>
      <c r="G24" s="19"/>
      <c r="H24" s="18">
        <v>5</v>
      </c>
      <c r="I24" s="18">
        <v>12</v>
      </c>
      <c r="J24" s="18">
        <v>12</v>
      </c>
      <c r="K24" s="18">
        <v>3</v>
      </c>
      <c r="L24" s="18">
        <v>2</v>
      </c>
      <c r="M24" s="19"/>
      <c r="N24" s="18">
        <v>2</v>
      </c>
      <c r="O24" s="20">
        <f>(D24+J24+K24+N24)/(B24+J24+K24+M24)</f>
        <v>0.40740740740740738</v>
      </c>
      <c r="P24" s="20">
        <f>($D24+$E24+($F24*2)+(G24*3))/$B24</f>
        <v>0.15384615384615385</v>
      </c>
      <c r="Q24" s="20">
        <f>D24/B24</f>
        <v>0.12820512820512819</v>
      </c>
      <c r="R24" s="18">
        <v>1</v>
      </c>
      <c r="S24" s="19"/>
      <c r="T24" s="34"/>
      <c r="U24" s="61"/>
      <c r="V24" s="34"/>
      <c r="W24" s="62"/>
      <c r="X24" s="34"/>
    </row>
    <row r="25" spans="1:24" ht="17" customHeight="1" x14ac:dyDescent="0.2">
      <c r="A25" s="22">
        <v>2011</v>
      </c>
      <c r="B25" s="22">
        <v>0</v>
      </c>
      <c r="C25" s="22">
        <v>0</v>
      </c>
      <c r="D25" s="22">
        <v>0</v>
      </c>
      <c r="E25" s="22">
        <v>0</v>
      </c>
      <c r="F25" s="23"/>
      <c r="G25" s="22">
        <v>0</v>
      </c>
      <c r="H25" s="22">
        <v>0</v>
      </c>
      <c r="I25" s="22">
        <v>0</v>
      </c>
      <c r="J25" s="23"/>
      <c r="K25" s="23"/>
      <c r="L25" s="22">
        <v>1</v>
      </c>
      <c r="M25" s="23"/>
      <c r="N25" s="23"/>
      <c r="O25" s="24"/>
      <c r="P25" s="24"/>
      <c r="Q25" s="24"/>
      <c r="R25" s="22">
        <v>1</v>
      </c>
      <c r="S25" s="23"/>
      <c r="T25" s="22">
        <v>1</v>
      </c>
      <c r="U25" s="22">
        <v>7</v>
      </c>
      <c r="V25" s="22">
        <v>2</v>
      </c>
      <c r="W25" s="74"/>
      <c r="X25" s="23"/>
    </row>
    <row r="26" spans="1:24" ht="18.25" customHeight="1" x14ac:dyDescent="0.2">
      <c r="A26" s="22">
        <v>2012</v>
      </c>
      <c r="B26" s="22">
        <v>1</v>
      </c>
      <c r="C26" s="22">
        <v>2</v>
      </c>
      <c r="D26" s="22">
        <v>0</v>
      </c>
      <c r="E26" s="23"/>
      <c r="F26" s="23"/>
      <c r="G26" s="23"/>
      <c r="H26" s="23"/>
      <c r="I26" s="22">
        <v>1</v>
      </c>
      <c r="J26" s="23"/>
      <c r="K26" s="23"/>
      <c r="L26" s="23"/>
      <c r="M26" s="23"/>
      <c r="N26" s="23"/>
      <c r="O26" s="24">
        <f>(D26+J26+K26+N26)/(B26+J26+K26+M26)</f>
        <v>0</v>
      </c>
      <c r="P26" s="24">
        <f>($D26+$E26+($F26*2)+(G26*3))/$B26</f>
        <v>0</v>
      </c>
      <c r="Q26" s="24">
        <f>D26/B26</f>
        <v>0</v>
      </c>
      <c r="R26" s="22">
        <v>1</v>
      </c>
      <c r="S26" s="23"/>
      <c r="T26" s="22">
        <v>1</v>
      </c>
      <c r="U26" s="22">
        <v>5</v>
      </c>
      <c r="V26" s="22">
        <v>2</v>
      </c>
      <c r="W26" s="26"/>
      <c r="X26" s="53"/>
    </row>
    <row r="27" spans="1:24" ht="19" customHeight="1" x14ac:dyDescent="0.2">
      <c r="A27" s="28"/>
      <c r="B27" s="28"/>
      <c r="C27" s="28"/>
      <c r="D27" s="28"/>
      <c r="E27" s="28"/>
      <c r="F27" s="28"/>
      <c r="G27" s="28"/>
      <c r="H27" s="28"/>
      <c r="I27" s="28"/>
      <c r="J27" s="28"/>
      <c r="K27" s="28"/>
      <c r="L27" s="28"/>
      <c r="M27" s="28"/>
      <c r="N27" s="28"/>
      <c r="O27" s="29"/>
      <c r="P27" s="29"/>
      <c r="Q27" s="29"/>
      <c r="R27" s="28"/>
      <c r="S27" s="28"/>
      <c r="T27" s="28"/>
      <c r="U27" s="28"/>
      <c r="V27" s="28"/>
      <c r="W27" s="27"/>
      <c r="X27" s="30"/>
    </row>
    <row r="28" spans="1:24" ht="17" customHeight="1" x14ac:dyDescent="0.2">
      <c r="A28" s="18" t="s">
        <v>31</v>
      </c>
      <c r="B28" s="19">
        <f t="shared" ref="B28:N28" si="2">SUM(B24:B27)</f>
        <v>40</v>
      </c>
      <c r="C28" s="19">
        <f t="shared" si="2"/>
        <v>16</v>
      </c>
      <c r="D28" s="19">
        <f t="shared" si="2"/>
        <v>5</v>
      </c>
      <c r="E28" s="19">
        <f t="shared" si="2"/>
        <v>1</v>
      </c>
      <c r="F28" s="19">
        <f t="shared" si="2"/>
        <v>0</v>
      </c>
      <c r="G28" s="19">
        <f t="shared" si="2"/>
        <v>0</v>
      </c>
      <c r="H28" s="19">
        <f t="shared" si="2"/>
        <v>5</v>
      </c>
      <c r="I28" s="19">
        <f t="shared" si="2"/>
        <v>13</v>
      </c>
      <c r="J28" s="19">
        <f t="shared" si="2"/>
        <v>12</v>
      </c>
      <c r="K28" s="19">
        <f t="shared" si="2"/>
        <v>3</v>
      </c>
      <c r="L28" s="19">
        <f t="shared" si="2"/>
        <v>3</v>
      </c>
      <c r="M28" s="19">
        <f t="shared" si="2"/>
        <v>0</v>
      </c>
      <c r="N28" s="19">
        <f t="shared" si="2"/>
        <v>2</v>
      </c>
      <c r="O28" s="20">
        <f>(D28+J28+K28+N28)/(B28+J28+K28+M28)</f>
        <v>0.4</v>
      </c>
      <c r="P28" s="20">
        <f>($D28+$E28+($F28*2)+(G28*3))/$B28</f>
        <v>0.15</v>
      </c>
      <c r="Q28" s="20">
        <f>D28/B28</f>
        <v>0.125</v>
      </c>
      <c r="R28" s="19">
        <f>SUM(R24:R27)</f>
        <v>3</v>
      </c>
      <c r="S28" s="19">
        <f>SUM(S24:S27)</f>
        <v>0</v>
      </c>
      <c r="T28" s="19">
        <f>SUM(T24:T27)</f>
        <v>2</v>
      </c>
      <c r="U28" s="19">
        <f>SUM(U24:U27)</f>
        <v>12</v>
      </c>
      <c r="V28" s="19">
        <f>SUM(V24:V27)</f>
        <v>4</v>
      </c>
      <c r="W28" s="20">
        <f>(U28+V28)/(T28+U28+V28)</f>
        <v>0.88888888888888884</v>
      </c>
      <c r="X28" s="20">
        <f>(D28-G28)/(B28-I28-G28+M28)</f>
        <v>0.18518518518518517</v>
      </c>
    </row>
    <row r="29" spans="1:24" ht="18.25" customHeight="1" x14ac:dyDescent="0.2">
      <c r="A29" s="53"/>
      <c r="B29" s="53"/>
      <c r="C29" s="53"/>
      <c r="D29" s="53"/>
      <c r="E29" s="53"/>
      <c r="F29" s="53"/>
      <c r="G29" s="53"/>
      <c r="H29" s="53"/>
      <c r="I29" s="53"/>
      <c r="J29" s="53"/>
      <c r="K29" s="53"/>
      <c r="L29" s="53"/>
      <c r="M29" s="53"/>
      <c r="N29" s="53"/>
      <c r="O29" s="53"/>
      <c r="P29" s="53"/>
      <c r="Q29" s="53"/>
      <c r="R29" s="53"/>
      <c r="S29" s="53"/>
      <c r="T29" s="53"/>
      <c r="U29" s="53"/>
      <c r="V29" s="53"/>
      <c r="W29" s="53"/>
      <c r="X29" s="53"/>
    </row>
    <row r="30" spans="1:24" ht="18.25" customHeight="1" x14ac:dyDescent="0.2">
      <c r="A30" s="53"/>
      <c r="B30" s="53"/>
      <c r="C30" s="53"/>
      <c r="D30" s="53"/>
      <c r="E30" s="53"/>
      <c r="F30" s="53"/>
      <c r="G30" s="53"/>
      <c r="H30" s="53"/>
      <c r="I30" s="53"/>
      <c r="J30" s="53"/>
      <c r="K30" s="53"/>
      <c r="L30" s="53"/>
      <c r="M30" s="53"/>
      <c r="N30" s="53"/>
      <c r="O30" s="53"/>
      <c r="P30" s="53"/>
      <c r="Q30" s="53"/>
      <c r="R30" s="53"/>
      <c r="S30" s="53"/>
      <c r="T30" s="53"/>
      <c r="U30" s="53"/>
      <c r="V30" s="53"/>
      <c r="W30" s="53"/>
      <c r="X30" s="53"/>
    </row>
    <row r="31" spans="1:24" ht="19" customHeight="1" x14ac:dyDescent="0.2">
      <c r="A31" s="32" t="s">
        <v>32</v>
      </c>
      <c r="B31" s="23"/>
      <c r="C31" s="23"/>
      <c r="D31" s="23"/>
      <c r="E31" s="23"/>
      <c r="F31" s="23"/>
      <c r="G31" s="23"/>
      <c r="H31" s="23"/>
      <c r="I31" s="23"/>
      <c r="J31" s="23"/>
      <c r="K31" s="23"/>
      <c r="L31" s="23"/>
      <c r="M31" s="26"/>
      <c r="N31" s="26"/>
      <c r="O31" s="26"/>
      <c r="P31" s="26"/>
      <c r="Q31" s="26"/>
      <c r="R31" s="26"/>
      <c r="S31" s="53"/>
      <c r="T31" s="53"/>
      <c r="U31" s="58"/>
      <c r="V31" s="58"/>
      <c r="W31" s="53"/>
      <c r="X31" s="53"/>
    </row>
    <row r="32" spans="1:24" ht="28.25" customHeight="1" x14ac:dyDescent="0.2">
      <c r="A32" s="16" t="s">
        <v>126</v>
      </c>
      <c r="B32" s="16" t="s">
        <v>33</v>
      </c>
      <c r="C32" s="14" t="s">
        <v>34</v>
      </c>
      <c r="D32" s="14" t="s">
        <v>35</v>
      </c>
      <c r="E32" s="14" t="s">
        <v>36</v>
      </c>
      <c r="F32" s="14" t="s">
        <v>37</v>
      </c>
      <c r="G32" s="14" t="s">
        <v>9</v>
      </c>
      <c r="H32" s="14" t="s">
        <v>10</v>
      </c>
      <c r="I32" s="14" t="s">
        <v>15</v>
      </c>
      <c r="J32" s="14" t="s">
        <v>16</v>
      </c>
      <c r="K32" s="14" t="s">
        <v>17</v>
      </c>
      <c r="L32" s="14" t="s">
        <v>45</v>
      </c>
      <c r="M32" s="16" t="s">
        <v>38</v>
      </c>
      <c r="N32" s="14" t="s">
        <v>39</v>
      </c>
      <c r="O32" s="14" t="s">
        <v>40</v>
      </c>
      <c r="P32" s="14" t="s">
        <v>8</v>
      </c>
      <c r="Q32" s="14" t="s">
        <v>41</v>
      </c>
      <c r="R32" s="14" t="s">
        <v>42</v>
      </c>
      <c r="S32" s="16" t="s">
        <v>25</v>
      </c>
      <c r="T32" s="16" t="s">
        <v>26</v>
      </c>
      <c r="U32" s="14" t="s">
        <v>27</v>
      </c>
      <c r="V32" s="14" t="s">
        <v>28</v>
      </c>
      <c r="W32" s="17" t="s">
        <v>29</v>
      </c>
      <c r="X32" s="53"/>
    </row>
    <row r="33" spans="1:24" ht="18.25" customHeight="1" x14ac:dyDescent="0.2">
      <c r="A33" s="18">
        <v>2011</v>
      </c>
      <c r="B33" s="18">
        <v>9</v>
      </c>
      <c r="C33" s="18">
        <v>1</v>
      </c>
      <c r="D33" s="18">
        <v>3</v>
      </c>
      <c r="E33" s="18">
        <v>1</v>
      </c>
      <c r="F33" s="18">
        <v>25.33</v>
      </c>
      <c r="G33" s="18">
        <v>14</v>
      </c>
      <c r="H33" s="18">
        <v>27</v>
      </c>
      <c r="I33" s="18">
        <v>15</v>
      </c>
      <c r="J33" s="18">
        <v>4</v>
      </c>
      <c r="K33" s="18">
        <v>4</v>
      </c>
      <c r="L33" s="18">
        <v>1</v>
      </c>
      <c r="M33" s="18">
        <v>10</v>
      </c>
      <c r="N33" s="36">
        <f>(M33*7)/F33</f>
        <v>2.7635215159889461</v>
      </c>
      <c r="O33" s="36">
        <f>SUM(H33+J33+K33)/F33</f>
        <v>1.3817607579944731</v>
      </c>
      <c r="P33" s="19"/>
      <c r="Q33" s="19"/>
      <c r="R33" s="19"/>
      <c r="S33" s="34"/>
      <c r="T33" s="34"/>
      <c r="U33" s="19"/>
      <c r="V33" s="19"/>
      <c r="W33" s="62"/>
      <c r="X33" s="53"/>
    </row>
    <row r="34" spans="1:24" ht="18.25" customHeight="1" x14ac:dyDescent="0.2">
      <c r="A34" s="22">
        <v>2012</v>
      </c>
      <c r="B34" s="22">
        <v>9</v>
      </c>
      <c r="C34" s="22">
        <v>4</v>
      </c>
      <c r="D34" s="22">
        <v>1</v>
      </c>
      <c r="E34" s="22">
        <v>0</v>
      </c>
      <c r="F34" s="22">
        <v>31.67</v>
      </c>
      <c r="G34" s="22">
        <v>12</v>
      </c>
      <c r="H34" s="22">
        <v>25</v>
      </c>
      <c r="I34" s="22">
        <v>22</v>
      </c>
      <c r="J34" s="22">
        <v>6</v>
      </c>
      <c r="K34" s="22">
        <v>4</v>
      </c>
      <c r="L34" s="22">
        <v>0</v>
      </c>
      <c r="M34" s="22">
        <v>9</v>
      </c>
      <c r="N34" s="42">
        <f>(M34*7)/F34</f>
        <v>1.9892642879696874</v>
      </c>
      <c r="O34" s="42">
        <f>SUM(H34+J34+K34)/F34</f>
        <v>1.1051468266498263</v>
      </c>
      <c r="P34" s="23"/>
      <c r="Q34" s="23"/>
      <c r="R34" s="23"/>
      <c r="S34" s="26"/>
      <c r="T34" s="26"/>
      <c r="U34" s="23"/>
      <c r="V34" s="23"/>
      <c r="W34" s="75"/>
      <c r="X34" s="53"/>
    </row>
    <row r="35" spans="1:24" ht="18.25" customHeight="1" x14ac:dyDescent="0.2">
      <c r="A35" s="27"/>
      <c r="B35" s="28"/>
      <c r="C35" s="28"/>
      <c r="D35" s="28"/>
      <c r="E35" s="38"/>
      <c r="F35" s="28"/>
      <c r="G35" s="28"/>
      <c r="H35" s="28"/>
      <c r="I35" s="28"/>
      <c r="J35" s="28"/>
      <c r="K35" s="28"/>
      <c r="L35" s="39"/>
      <c r="M35" s="27"/>
      <c r="N35" s="28"/>
      <c r="O35" s="28"/>
      <c r="P35" s="28"/>
      <c r="Q35" s="28"/>
      <c r="R35" s="28"/>
      <c r="S35" s="28"/>
      <c r="T35" s="28"/>
      <c r="U35" s="28"/>
      <c r="V35" s="28"/>
      <c r="W35" s="27"/>
      <c r="X35" s="53"/>
    </row>
    <row r="36" spans="1:24" ht="18.25" customHeight="1" x14ac:dyDescent="0.2">
      <c r="A36" s="31" t="s">
        <v>31</v>
      </c>
      <c r="B36" s="19">
        <f t="shared" ref="B36:M36" si="3">SUM(B33:B35)</f>
        <v>18</v>
      </c>
      <c r="C36" s="19">
        <f t="shared" si="3"/>
        <v>5</v>
      </c>
      <c r="D36" s="19">
        <f t="shared" si="3"/>
        <v>4</v>
      </c>
      <c r="E36" s="19">
        <f t="shared" si="3"/>
        <v>1</v>
      </c>
      <c r="F36" s="19">
        <f t="shared" si="3"/>
        <v>57</v>
      </c>
      <c r="G36" s="19">
        <f t="shared" si="3"/>
        <v>26</v>
      </c>
      <c r="H36" s="19">
        <f t="shared" si="3"/>
        <v>52</v>
      </c>
      <c r="I36" s="19">
        <f t="shared" si="3"/>
        <v>37</v>
      </c>
      <c r="J36" s="19">
        <f t="shared" si="3"/>
        <v>10</v>
      </c>
      <c r="K36" s="19">
        <f t="shared" si="3"/>
        <v>8</v>
      </c>
      <c r="L36" s="19">
        <f t="shared" si="3"/>
        <v>1</v>
      </c>
      <c r="M36" s="19">
        <f t="shared" si="3"/>
        <v>19</v>
      </c>
      <c r="N36" s="36">
        <f>(M36*7)/F36</f>
        <v>2.3333333333333335</v>
      </c>
      <c r="O36" s="36">
        <f>SUM(H36+J36+K36)/F36</f>
        <v>1.2280701754385965</v>
      </c>
      <c r="P36" s="19">
        <f t="shared" ref="P36:V36" si="4">SUM(P35:P35)</f>
        <v>0</v>
      </c>
      <c r="Q36" s="19">
        <f t="shared" si="4"/>
        <v>0</v>
      </c>
      <c r="R36" s="19">
        <f t="shared" si="4"/>
        <v>0</v>
      </c>
      <c r="S36" s="19">
        <f t="shared" si="4"/>
        <v>0</v>
      </c>
      <c r="T36" s="19">
        <f t="shared" si="4"/>
        <v>0</v>
      </c>
      <c r="U36" s="19">
        <f t="shared" si="4"/>
        <v>0</v>
      </c>
      <c r="V36" s="19">
        <f t="shared" si="4"/>
        <v>0</v>
      </c>
      <c r="W36" s="20" t="e">
        <f>(U36+V36)/(T36+U36+V36)</f>
        <v>#DIV/0!</v>
      </c>
      <c r="X36" s="53"/>
    </row>
    <row r="37" spans="1:24" ht="18.25" customHeight="1" x14ac:dyDescent="0.2">
      <c r="A37" s="53"/>
      <c r="B37" s="53"/>
      <c r="C37" s="53"/>
      <c r="D37" s="53"/>
      <c r="E37" s="53"/>
      <c r="F37" s="53"/>
      <c r="G37" s="53"/>
      <c r="H37" s="53"/>
      <c r="I37" s="53"/>
      <c r="J37" s="53"/>
      <c r="K37" s="53"/>
      <c r="L37" s="53"/>
      <c r="M37" s="53"/>
      <c r="N37" s="53"/>
      <c r="O37" s="53"/>
      <c r="P37" s="53"/>
      <c r="Q37" s="53"/>
      <c r="R37" s="53"/>
      <c r="S37" s="53"/>
      <c r="T37" s="53"/>
      <c r="U37" s="53"/>
      <c r="V37" s="53"/>
      <c r="W37" s="53"/>
      <c r="X37" s="53"/>
    </row>
    <row r="38" spans="1:24" ht="18.25" customHeight="1" x14ac:dyDescent="0.2">
      <c r="A38" s="53"/>
      <c r="B38" s="53"/>
      <c r="C38" s="53"/>
      <c r="D38" s="53"/>
      <c r="E38" s="53"/>
      <c r="F38" s="53"/>
      <c r="G38" s="53"/>
      <c r="H38" s="53"/>
      <c r="I38" s="53"/>
      <c r="J38" s="53"/>
      <c r="K38" s="53"/>
      <c r="L38" s="53"/>
      <c r="M38" s="53"/>
      <c r="N38" s="53"/>
      <c r="O38" s="53"/>
      <c r="P38" s="53"/>
      <c r="Q38" s="53"/>
      <c r="R38" s="53"/>
      <c r="S38" s="53"/>
      <c r="T38" s="53"/>
      <c r="U38" s="53"/>
      <c r="V38" s="53"/>
      <c r="W38" s="53"/>
      <c r="X38" s="53"/>
    </row>
    <row r="39" spans="1:24" ht="21" customHeight="1" x14ac:dyDescent="0.2">
      <c r="A39" s="211" t="s">
        <v>246</v>
      </c>
      <c r="B39" s="212"/>
      <c r="C39" s="212"/>
      <c r="D39" s="212"/>
      <c r="E39" s="212"/>
      <c r="F39" s="212"/>
      <c r="G39" s="212"/>
      <c r="H39" s="212"/>
      <c r="I39" s="212"/>
      <c r="J39" s="212"/>
      <c r="K39" s="212"/>
      <c r="L39" s="212"/>
      <c r="M39" s="212"/>
      <c r="N39" s="212"/>
      <c r="O39" s="212"/>
      <c r="P39" s="212"/>
      <c r="Q39" s="212"/>
      <c r="R39" s="212"/>
      <c r="S39" s="212"/>
      <c r="T39" s="212"/>
      <c r="U39" s="212"/>
      <c r="V39" s="212"/>
      <c r="W39" s="212"/>
      <c r="X39" s="212"/>
    </row>
    <row r="40" spans="1:24" ht="18.25" customHeight="1" x14ac:dyDescent="0.2">
      <c r="A40" s="23"/>
      <c r="B40" s="26"/>
      <c r="C40" s="26"/>
      <c r="D40" s="26"/>
      <c r="E40" s="23"/>
      <c r="F40" s="26"/>
      <c r="G40" s="26"/>
      <c r="H40" s="26"/>
      <c r="I40" s="26"/>
      <c r="J40" s="26"/>
      <c r="K40" s="26"/>
      <c r="L40" s="26"/>
      <c r="M40" s="26"/>
      <c r="N40" s="26"/>
      <c r="O40" s="26"/>
      <c r="P40" s="26"/>
      <c r="Q40" s="26"/>
      <c r="R40" s="23"/>
      <c r="S40" s="23"/>
      <c r="T40" s="26"/>
      <c r="U40" s="12"/>
      <c r="V40" s="26"/>
      <c r="W40" s="53"/>
      <c r="X40" s="53"/>
    </row>
    <row r="41" spans="1:24" ht="28.25" customHeight="1" x14ac:dyDescent="0.2">
      <c r="A41" s="14" t="s">
        <v>126</v>
      </c>
      <c r="B41" s="14" t="s">
        <v>8</v>
      </c>
      <c r="C41" s="14" t="s">
        <v>9</v>
      </c>
      <c r="D41" s="14" t="s">
        <v>10</v>
      </c>
      <c r="E41" s="14" t="s">
        <v>11</v>
      </c>
      <c r="F41" s="14" t="s">
        <v>12</v>
      </c>
      <c r="G41" s="14" t="s">
        <v>13</v>
      </c>
      <c r="H41" s="14" t="s">
        <v>14</v>
      </c>
      <c r="I41" s="14" t="s">
        <v>15</v>
      </c>
      <c r="J41" s="14" t="s">
        <v>16</v>
      </c>
      <c r="K41" s="14" t="s">
        <v>17</v>
      </c>
      <c r="L41" s="14" t="s">
        <v>18</v>
      </c>
      <c r="M41" s="14" t="s">
        <v>19</v>
      </c>
      <c r="N41" s="14" t="s">
        <v>20</v>
      </c>
      <c r="O41" s="14" t="s">
        <v>21</v>
      </c>
      <c r="P41" s="15" t="s">
        <v>22</v>
      </c>
      <c r="Q41" s="14" t="s">
        <v>23</v>
      </c>
      <c r="R41" s="14" t="s">
        <v>24</v>
      </c>
      <c r="S41" s="14" t="s">
        <v>25</v>
      </c>
      <c r="T41" s="16" t="s">
        <v>26</v>
      </c>
      <c r="U41" s="13" t="s">
        <v>27</v>
      </c>
      <c r="V41" s="16" t="s">
        <v>28</v>
      </c>
      <c r="W41" s="17" t="s">
        <v>29</v>
      </c>
      <c r="X41" s="16" t="s">
        <v>30</v>
      </c>
    </row>
    <row r="42" spans="1:24" ht="17" customHeight="1" x14ac:dyDescent="0.2">
      <c r="A42" s="18">
        <v>2010</v>
      </c>
      <c r="B42" s="18">
        <v>60</v>
      </c>
      <c r="C42" s="18">
        <v>11</v>
      </c>
      <c r="D42" s="18">
        <v>12</v>
      </c>
      <c r="E42" s="18">
        <v>3</v>
      </c>
      <c r="F42" s="18">
        <v>0</v>
      </c>
      <c r="G42" s="18">
        <v>4</v>
      </c>
      <c r="H42" s="18">
        <v>15</v>
      </c>
      <c r="I42" s="18">
        <v>30</v>
      </c>
      <c r="J42" s="18">
        <v>11</v>
      </c>
      <c r="K42" s="18">
        <v>8</v>
      </c>
      <c r="L42" s="18">
        <v>0</v>
      </c>
      <c r="M42" s="18">
        <v>0</v>
      </c>
      <c r="N42" s="18">
        <v>1</v>
      </c>
      <c r="O42" s="20">
        <f>(D42+J42+K42+N42)/(B42+J42+K42+M42)</f>
        <v>0.4050632911392405</v>
      </c>
      <c r="P42" s="20">
        <f>($D42+$E42+($F42*2)+(G42*3))/$B42</f>
        <v>0.45</v>
      </c>
      <c r="Q42" s="20">
        <f>D42/B42</f>
        <v>0.2</v>
      </c>
      <c r="R42" s="18">
        <v>0</v>
      </c>
      <c r="S42" s="19"/>
      <c r="T42" s="34"/>
      <c r="U42" s="61"/>
      <c r="V42" s="34"/>
      <c r="W42" s="62"/>
      <c r="X42" s="34"/>
    </row>
    <row r="43" spans="1:24" ht="17" customHeight="1" x14ac:dyDescent="0.2">
      <c r="A43" s="23">
        <v>2009</v>
      </c>
      <c r="B43" s="23"/>
      <c r="C43" s="23"/>
      <c r="D43" s="23"/>
      <c r="E43" s="23">
        <v>3</v>
      </c>
      <c r="F43" s="23"/>
      <c r="G43" s="23"/>
      <c r="H43" s="23"/>
      <c r="I43" s="23"/>
      <c r="J43" s="23"/>
      <c r="K43" s="23"/>
      <c r="L43" s="23"/>
      <c r="M43" s="23"/>
      <c r="N43" s="23"/>
      <c r="O43" s="24"/>
      <c r="P43" s="24"/>
      <c r="Q43" s="24"/>
      <c r="R43" s="23"/>
      <c r="S43" s="23"/>
      <c r="T43" s="23"/>
      <c r="U43" s="23"/>
      <c r="V43" s="23"/>
      <c r="W43" s="74"/>
      <c r="X43" s="23"/>
    </row>
    <row r="44" spans="1:24" ht="19" customHeight="1" x14ac:dyDescent="0.2">
      <c r="A44" s="28"/>
      <c r="B44" s="28"/>
      <c r="C44" s="28"/>
      <c r="D44" s="28"/>
      <c r="E44" s="28"/>
      <c r="F44" s="28"/>
      <c r="G44" s="28"/>
      <c r="H44" s="28"/>
      <c r="I44" s="28"/>
      <c r="J44" s="28"/>
      <c r="K44" s="28"/>
      <c r="L44" s="28"/>
      <c r="M44" s="28"/>
      <c r="N44" s="28"/>
      <c r="O44" s="29"/>
      <c r="P44" s="29"/>
      <c r="Q44" s="29"/>
      <c r="R44" s="28"/>
      <c r="S44" s="28"/>
      <c r="T44" s="28"/>
      <c r="U44" s="28"/>
      <c r="V44" s="28"/>
      <c r="W44" s="27"/>
      <c r="X44" s="30"/>
    </row>
    <row r="45" spans="1:24" ht="17" customHeight="1" x14ac:dyDescent="0.2">
      <c r="A45" s="18" t="s">
        <v>31</v>
      </c>
      <c r="B45" s="19">
        <f t="shared" ref="B45:N45" si="5">SUM(B42:B44)</f>
        <v>60</v>
      </c>
      <c r="C45" s="19">
        <f t="shared" si="5"/>
        <v>11</v>
      </c>
      <c r="D45" s="19">
        <f t="shared" si="5"/>
        <v>12</v>
      </c>
      <c r="E45" s="19">
        <f t="shared" si="5"/>
        <v>6</v>
      </c>
      <c r="F45" s="19">
        <f t="shared" si="5"/>
        <v>0</v>
      </c>
      <c r="G45" s="19">
        <f t="shared" si="5"/>
        <v>4</v>
      </c>
      <c r="H45" s="19">
        <f t="shared" si="5"/>
        <v>15</v>
      </c>
      <c r="I45" s="19">
        <f t="shared" si="5"/>
        <v>30</v>
      </c>
      <c r="J45" s="19">
        <f t="shared" si="5"/>
        <v>11</v>
      </c>
      <c r="K45" s="19">
        <f t="shared" si="5"/>
        <v>8</v>
      </c>
      <c r="L45" s="19">
        <f t="shared" si="5"/>
        <v>0</v>
      </c>
      <c r="M45" s="19">
        <f t="shared" si="5"/>
        <v>0</v>
      </c>
      <c r="N45" s="19">
        <f t="shared" si="5"/>
        <v>1</v>
      </c>
      <c r="O45" s="20">
        <f>(D45+J45+K45+N45)/(B45+J45+K45+M45)</f>
        <v>0.4050632911392405</v>
      </c>
      <c r="P45" s="20">
        <f>($D45+$E45+($F45*2)+(G45*3))/$B45</f>
        <v>0.5</v>
      </c>
      <c r="Q45" s="20">
        <f>D45/B45</f>
        <v>0.2</v>
      </c>
      <c r="R45" s="19">
        <f>SUM(R42:R44)</f>
        <v>0</v>
      </c>
      <c r="S45" s="19">
        <f>SUM(S42:S44)</f>
        <v>0</v>
      </c>
      <c r="T45" s="19">
        <f>SUM(T42:T44)</f>
        <v>0</v>
      </c>
      <c r="U45" s="19">
        <f>SUM(U42:U44)</f>
        <v>0</v>
      </c>
      <c r="V45" s="19">
        <f>SUM(V42:V44)</f>
        <v>0</v>
      </c>
      <c r="W45" s="20" t="e">
        <f>(U45+V45)/(T45+U45+V45)</f>
        <v>#DIV/0!</v>
      </c>
      <c r="X45" s="20">
        <f>(D45-G45)/(B45-I45-G45+M45)</f>
        <v>0.30769230769230771</v>
      </c>
    </row>
    <row r="46" spans="1:24" ht="18.25" customHeight="1" x14ac:dyDescent="0.2">
      <c r="A46" s="53"/>
      <c r="B46" s="53"/>
      <c r="C46" s="53"/>
      <c r="D46" s="53"/>
      <c r="E46" s="53"/>
      <c r="F46" s="53"/>
      <c r="G46" s="53"/>
      <c r="H46" s="53"/>
      <c r="I46" s="53"/>
      <c r="J46" s="53"/>
      <c r="K46" s="53"/>
      <c r="L46" s="53"/>
      <c r="M46" s="53"/>
      <c r="N46" s="53"/>
      <c r="O46" s="53"/>
      <c r="P46" s="53"/>
      <c r="Q46" s="53"/>
      <c r="R46" s="53"/>
      <c r="S46" s="53"/>
      <c r="T46" s="53"/>
      <c r="U46" s="53"/>
      <c r="V46" s="53"/>
      <c r="W46" s="53"/>
      <c r="X46" s="53"/>
    </row>
    <row r="47" spans="1:24" ht="18.25" customHeight="1" x14ac:dyDescent="0.2">
      <c r="A47" s="53"/>
      <c r="B47" s="53"/>
      <c r="C47" s="53"/>
      <c r="D47" s="53"/>
      <c r="E47" s="53"/>
      <c r="F47" s="53"/>
      <c r="G47" s="53"/>
      <c r="H47" s="53"/>
      <c r="I47" s="53"/>
      <c r="J47" s="53"/>
      <c r="K47" s="53"/>
      <c r="L47" s="53"/>
      <c r="M47" s="53"/>
      <c r="N47" s="53"/>
      <c r="O47" s="53"/>
      <c r="P47" s="53"/>
      <c r="Q47" s="53"/>
      <c r="R47" s="53"/>
      <c r="S47" s="53"/>
      <c r="T47" s="53"/>
      <c r="U47" s="53"/>
      <c r="V47" s="53"/>
      <c r="W47" s="53"/>
      <c r="X47" s="53"/>
    </row>
    <row r="48" spans="1:24" ht="19" customHeight="1" x14ac:dyDescent="0.2">
      <c r="A48" s="32" t="s">
        <v>32</v>
      </c>
      <c r="B48" s="23"/>
      <c r="C48" s="23"/>
      <c r="D48" s="23"/>
      <c r="E48" s="23"/>
      <c r="F48" s="23"/>
      <c r="G48" s="23"/>
      <c r="H48" s="23"/>
      <c r="I48" s="23"/>
      <c r="J48" s="23"/>
      <c r="K48" s="23"/>
      <c r="L48" s="23"/>
      <c r="M48" s="26"/>
      <c r="N48" s="26"/>
      <c r="O48" s="26"/>
      <c r="P48" s="26"/>
      <c r="Q48" s="26"/>
      <c r="R48" s="26"/>
      <c r="S48" s="53"/>
      <c r="T48" s="53"/>
      <c r="U48" s="58"/>
      <c r="V48" s="58"/>
      <c r="W48" s="53"/>
      <c r="X48" s="53"/>
    </row>
    <row r="49" spans="1:24" ht="28.25" customHeight="1" x14ac:dyDescent="0.2">
      <c r="A49" s="16" t="s">
        <v>126</v>
      </c>
      <c r="B49" s="16" t="s">
        <v>33</v>
      </c>
      <c r="C49" s="14" t="s">
        <v>34</v>
      </c>
      <c r="D49" s="14" t="s">
        <v>35</v>
      </c>
      <c r="E49" s="14" t="s">
        <v>36</v>
      </c>
      <c r="F49" s="14" t="s">
        <v>37</v>
      </c>
      <c r="G49" s="14" t="s">
        <v>9</v>
      </c>
      <c r="H49" s="14" t="s">
        <v>10</v>
      </c>
      <c r="I49" s="14" t="s">
        <v>15</v>
      </c>
      <c r="J49" s="14" t="s">
        <v>16</v>
      </c>
      <c r="K49" s="14" t="s">
        <v>17</v>
      </c>
      <c r="L49" s="14" t="s">
        <v>45</v>
      </c>
      <c r="M49" s="16" t="s">
        <v>38</v>
      </c>
      <c r="N49" s="14" t="s">
        <v>39</v>
      </c>
      <c r="O49" s="14" t="s">
        <v>40</v>
      </c>
      <c r="P49" s="14" t="s">
        <v>8</v>
      </c>
      <c r="Q49" s="14" t="s">
        <v>41</v>
      </c>
      <c r="R49" s="14" t="s">
        <v>42</v>
      </c>
      <c r="S49" s="16" t="s">
        <v>25</v>
      </c>
      <c r="T49" s="16" t="s">
        <v>26</v>
      </c>
      <c r="U49" s="14" t="s">
        <v>27</v>
      </c>
      <c r="V49" s="14" t="s">
        <v>28</v>
      </c>
      <c r="W49" s="17" t="s">
        <v>29</v>
      </c>
      <c r="X49" s="53"/>
    </row>
    <row r="50" spans="1:24" ht="18.25" customHeight="1" x14ac:dyDescent="0.2">
      <c r="A50" s="18">
        <v>2010</v>
      </c>
      <c r="B50" s="18">
        <v>10</v>
      </c>
      <c r="C50" s="18">
        <v>4</v>
      </c>
      <c r="D50" s="18">
        <v>0</v>
      </c>
      <c r="E50" s="18">
        <v>1</v>
      </c>
      <c r="F50" s="18">
        <v>32.33</v>
      </c>
      <c r="G50" s="18">
        <v>13</v>
      </c>
      <c r="H50" s="18">
        <v>26</v>
      </c>
      <c r="I50" s="18">
        <v>26</v>
      </c>
      <c r="J50" s="18">
        <v>15</v>
      </c>
      <c r="K50" s="18">
        <v>2</v>
      </c>
      <c r="L50" s="18">
        <v>0</v>
      </c>
      <c r="M50" s="18">
        <v>10</v>
      </c>
      <c r="N50" s="36">
        <f>(M50*7)/F50</f>
        <v>2.1651716671821837</v>
      </c>
      <c r="O50" s="36">
        <f>SUM(H50+J50+K50)/F50</f>
        <v>1.3300340241261988</v>
      </c>
      <c r="P50" s="19"/>
      <c r="Q50" s="19"/>
      <c r="R50" s="19"/>
      <c r="S50" s="34"/>
      <c r="T50" s="34"/>
      <c r="U50" s="19"/>
      <c r="V50" s="19"/>
      <c r="W50" s="62"/>
      <c r="X50" s="53"/>
    </row>
    <row r="51" spans="1:24" ht="18.25" customHeight="1" x14ac:dyDescent="0.2">
      <c r="A51" s="23"/>
      <c r="B51" s="23"/>
      <c r="C51" s="23"/>
      <c r="D51" s="23"/>
      <c r="E51" s="23"/>
      <c r="F51" s="23"/>
      <c r="G51" s="23"/>
      <c r="H51" s="23"/>
      <c r="I51" s="23"/>
      <c r="J51" s="23"/>
      <c r="K51" s="23"/>
      <c r="L51" s="23"/>
      <c r="M51" s="23"/>
      <c r="N51" s="42"/>
      <c r="O51" s="42"/>
      <c r="P51" s="23"/>
      <c r="Q51" s="23"/>
      <c r="R51" s="23"/>
      <c r="S51" s="26"/>
      <c r="T51" s="26"/>
      <c r="U51" s="23"/>
      <c r="V51" s="23"/>
      <c r="W51" s="75"/>
      <c r="X51" s="53"/>
    </row>
    <row r="52" spans="1:24" ht="18.25" customHeight="1" x14ac:dyDescent="0.2">
      <c r="A52" s="27"/>
      <c r="B52" s="28"/>
      <c r="C52" s="28"/>
      <c r="D52" s="28"/>
      <c r="E52" s="38"/>
      <c r="F52" s="28"/>
      <c r="G52" s="28"/>
      <c r="H52" s="28"/>
      <c r="I52" s="28"/>
      <c r="J52" s="28"/>
      <c r="K52" s="28"/>
      <c r="L52" s="39"/>
      <c r="M52" s="27"/>
      <c r="N52" s="28"/>
      <c r="O52" s="28"/>
      <c r="P52" s="28"/>
      <c r="Q52" s="28"/>
      <c r="R52" s="28"/>
      <c r="S52" s="28"/>
      <c r="T52" s="28"/>
      <c r="U52" s="28"/>
      <c r="V52" s="28"/>
      <c r="W52" s="27"/>
      <c r="X52" s="53"/>
    </row>
    <row r="53" spans="1:24" ht="18.25" customHeight="1" x14ac:dyDescent="0.2">
      <c r="A53" s="31" t="s">
        <v>31</v>
      </c>
      <c r="B53" s="19">
        <f t="shared" ref="B53:M53" si="6">SUM(B50:B52)</f>
        <v>10</v>
      </c>
      <c r="C53" s="19">
        <f t="shared" si="6"/>
        <v>4</v>
      </c>
      <c r="D53" s="19">
        <f t="shared" si="6"/>
        <v>0</v>
      </c>
      <c r="E53" s="19">
        <f t="shared" si="6"/>
        <v>1</v>
      </c>
      <c r="F53" s="36">
        <f t="shared" si="6"/>
        <v>32.33</v>
      </c>
      <c r="G53" s="19">
        <f t="shared" si="6"/>
        <v>13</v>
      </c>
      <c r="H53" s="19">
        <f t="shared" si="6"/>
        <v>26</v>
      </c>
      <c r="I53" s="19">
        <f t="shared" si="6"/>
        <v>26</v>
      </c>
      <c r="J53" s="19">
        <f t="shared" si="6"/>
        <v>15</v>
      </c>
      <c r="K53" s="19">
        <f t="shared" si="6"/>
        <v>2</v>
      </c>
      <c r="L53" s="19">
        <f t="shared" si="6"/>
        <v>0</v>
      </c>
      <c r="M53" s="19">
        <f t="shared" si="6"/>
        <v>10</v>
      </c>
      <c r="N53" s="36">
        <f>(M53*7)/F53</f>
        <v>2.1651716671821837</v>
      </c>
      <c r="O53" s="36">
        <f>SUM(H53+J53+K53)/F53</f>
        <v>1.3300340241261988</v>
      </c>
      <c r="P53" s="19">
        <f t="shared" ref="P53:V53" si="7">SUM(P52:P52)</f>
        <v>0</v>
      </c>
      <c r="Q53" s="19">
        <f t="shared" si="7"/>
        <v>0</v>
      </c>
      <c r="R53" s="19">
        <f t="shared" si="7"/>
        <v>0</v>
      </c>
      <c r="S53" s="19">
        <f t="shared" si="7"/>
        <v>0</v>
      </c>
      <c r="T53" s="19">
        <f t="shared" si="7"/>
        <v>0</v>
      </c>
      <c r="U53" s="19">
        <f t="shared" si="7"/>
        <v>0</v>
      </c>
      <c r="V53" s="19">
        <f t="shared" si="7"/>
        <v>0</v>
      </c>
      <c r="W53" s="20" t="e">
        <f>(U53+V53)/(T53+U53+V53)</f>
        <v>#DIV/0!</v>
      </c>
      <c r="X53" s="53"/>
    </row>
    <row r="54" spans="1:24" ht="18.25" customHeight="1" x14ac:dyDescent="0.2">
      <c r="A54" s="53"/>
      <c r="B54" s="53"/>
      <c r="C54" s="53"/>
      <c r="D54" s="53"/>
      <c r="E54" s="53"/>
      <c r="F54" s="53"/>
      <c r="G54" s="53"/>
      <c r="H54" s="53"/>
      <c r="I54" s="53"/>
      <c r="J54" s="53"/>
      <c r="K54" s="53"/>
      <c r="L54" s="53"/>
      <c r="M54" s="53"/>
      <c r="N54" s="53"/>
      <c r="O54" s="53"/>
      <c r="P54" s="53"/>
      <c r="Q54" s="53"/>
      <c r="R54" s="53"/>
      <c r="S54" s="53"/>
      <c r="T54" s="53"/>
      <c r="U54" s="53"/>
      <c r="V54" s="53"/>
      <c r="W54" s="53"/>
      <c r="X54" s="53"/>
    </row>
    <row r="55" spans="1:24" ht="18.25" customHeight="1" x14ac:dyDescent="0.2">
      <c r="A55" s="53"/>
      <c r="B55" s="53"/>
      <c r="C55" s="53"/>
      <c r="D55" s="53"/>
      <c r="E55" s="53"/>
      <c r="F55" s="53"/>
      <c r="G55" s="53"/>
      <c r="H55" s="53"/>
      <c r="I55" s="53"/>
      <c r="J55" s="53"/>
      <c r="K55" s="53"/>
      <c r="L55" s="53"/>
      <c r="M55" s="53"/>
      <c r="N55" s="53"/>
      <c r="O55" s="53"/>
      <c r="P55" s="53"/>
      <c r="Q55" s="53"/>
      <c r="R55" s="53"/>
      <c r="S55" s="53"/>
      <c r="T55" s="53"/>
      <c r="U55" s="53"/>
      <c r="V55" s="53"/>
      <c r="W55" s="53"/>
      <c r="X55" s="53"/>
    </row>
    <row r="56" spans="1:24" ht="21" customHeight="1" x14ac:dyDescent="0.2">
      <c r="A56" s="211" t="s">
        <v>247</v>
      </c>
      <c r="B56" s="212"/>
      <c r="C56" s="212"/>
      <c r="D56" s="212"/>
      <c r="E56" s="212"/>
      <c r="F56" s="212"/>
      <c r="G56" s="212"/>
      <c r="H56" s="212"/>
      <c r="I56" s="212"/>
      <c r="J56" s="212"/>
      <c r="K56" s="212"/>
      <c r="L56" s="212"/>
      <c r="M56" s="212"/>
      <c r="N56" s="212"/>
      <c r="O56" s="212"/>
      <c r="P56" s="212"/>
      <c r="Q56" s="212"/>
      <c r="R56" s="212"/>
      <c r="S56" s="212"/>
      <c r="T56" s="212"/>
      <c r="U56" s="212"/>
      <c r="V56" s="212"/>
      <c r="W56" s="212"/>
      <c r="X56" s="212"/>
    </row>
    <row r="57" spans="1:24" ht="18.25" customHeight="1" x14ac:dyDescent="0.2">
      <c r="A57" s="23"/>
      <c r="B57" s="26"/>
      <c r="C57" s="26"/>
      <c r="D57" s="26"/>
      <c r="E57" s="23"/>
      <c r="F57" s="26"/>
      <c r="G57" s="26"/>
      <c r="H57" s="26"/>
      <c r="I57" s="26"/>
      <c r="J57" s="26"/>
      <c r="K57" s="26"/>
      <c r="L57" s="26"/>
      <c r="M57" s="26"/>
      <c r="N57" s="26"/>
      <c r="O57" s="26"/>
      <c r="P57" s="26"/>
      <c r="Q57" s="26"/>
      <c r="R57" s="23"/>
      <c r="S57" s="23"/>
      <c r="T57" s="26"/>
      <c r="U57" s="12"/>
      <c r="V57" s="26"/>
      <c r="W57" s="53"/>
      <c r="X57" s="53"/>
    </row>
    <row r="58" spans="1:24" ht="28.25" customHeight="1" x14ac:dyDescent="0.2">
      <c r="A58" s="14" t="s">
        <v>126</v>
      </c>
      <c r="B58" s="14" t="s">
        <v>8</v>
      </c>
      <c r="C58" s="14" t="s">
        <v>9</v>
      </c>
      <c r="D58" s="14" t="s">
        <v>10</v>
      </c>
      <c r="E58" s="14" t="s">
        <v>11</v>
      </c>
      <c r="F58" s="14" t="s">
        <v>12</v>
      </c>
      <c r="G58" s="14" t="s">
        <v>13</v>
      </c>
      <c r="H58" s="14" t="s">
        <v>14</v>
      </c>
      <c r="I58" s="14" t="s">
        <v>15</v>
      </c>
      <c r="J58" s="14" t="s">
        <v>16</v>
      </c>
      <c r="K58" s="14" t="s">
        <v>17</v>
      </c>
      <c r="L58" s="14" t="s">
        <v>18</v>
      </c>
      <c r="M58" s="14" t="s">
        <v>19</v>
      </c>
      <c r="N58" s="14" t="s">
        <v>20</v>
      </c>
      <c r="O58" s="14" t="s">
        <v>21</v>
      </c>
      <c r="P58" s="15" t="s">
        <v>22</v>
      </c>
      <c r="Q58" s="14" t="s">
        <v>23</v>
      </c>
      <c r="R58" s="14" t="s">
        <v>24</v>
      </c>
      <c r="S58" s="14" t="s">
        <v>25</v>
      </c>
      <c r="T58" s="16" t="s">
        <v>26</v>
      </c>
      <c r="U58" s="13" t="s">
        <v>27</v>
      </c>
      <c r="V58" s="16" t="s">
        <v>28</v>
      </c>
      <c r="W58" s="17" t="s">
        <v>29</v>
      </c>
      <c r="X58" s="16" t="s">
        <v>30</v>
      </c>
    </row>
    <row r="59" spans="1:24" ht="17" customHeight="1" x14ac:dyDescent="0.2">
      <c r="A59" s="18">
        <v>2010</v>
      </c>
      <c r="B59" s="18">
        <v>7</v>
      </c>
      <c r="C59" s="18">
        <v>1</v>
      </c>
      <c r="D59" s="18">
        <v>1</v>
      </c>
      <c r="E59" s="19"/>
      <c r="F59" s="19"/>
      <c r="G59" s="19"/>
      <c r="H59" s="18">
        <v>3</v>
      </c>
      <c r="I59" s="18">
        <v>1</v>
      </c>
      <c r="J59" s="18">
        <v>0</v>
      </c>
      <c r="K59" s="19"/>
      <c r="L59" s="18">
        <v>1</v>
      </c>
      <c r="M59" s="18">
        <v>2</v>
      </c>
      <c r="N59" s="18">
        <v>0</v>
      </c>
      <c r="O59" s="20">
        <f>(D59+J59+K59+N59)/(B59+J59+K59+M59)</f>
        <v>0.1111111111111111</v>
      </c>
      <c r="P59" s="20">
        <f>($D59+$E59+($F59*2)+(G59*3))/$B59</f>
        <v>0.14285714285714285</v>
      </c>
      <c r="Q59" s="20">
        <f>D59/B59</f>
        <v>0.14285714285714285</v>
      </c>
      <c r="R59" s="18">
        <v>0</v>
      </c>
      <c r="S59" s="18">
        <v>2</v>
      </c>
      <c r="T59" s="34"/>
      <c r="U59" s="61"/>
      <c r="V59" s="34"/>
      <c r="W59" s="62"/>
      <c r="X59" s="34"/>
    </row>
    <row r="60" spans="1:24" ht="17" customHeight="1" x14ac:dyDescent="0.2">
      <c r="A60" s="22">
        <v>2011</v>
      </c>
      <c r="B60" s="22">
        <v>42</v>
      </c>
      <c r="C60" s="22">
        <v>8</v>
      </c>
      <c r="D60" s="22">
        <v>7</v>
      </c>
      <c r="E60" s="23"/>
      <c r="F60" s="23"/>
      <c r="G60" s="23"/>
      <c r="H60" s="22">
        <v>8</v>
      </c>
      <c r="I60" s="22">
        <v>12</v>
      </c>
      <c r="J60" s="22">
        <v>6</v>
      </c>
      <c r="K60" s="23"/>
      <c r="L60" s="22">
        <v>1</v>
      </c>
      <c r="M60" s="22">
        <v>1</v>
      </c>
      <c r="N60" s="22">
        <v>0</v>
      </c>
      <c r="O60" s="24">
        <f>(D60+J60+K60+N60)/(B60+J60+K60+M60)</f>
        <v>0.26530612244897961</v>
      </c>
      <c r="P60" s="24">
        <f>($D60+$E60+($F60*2)+(G60*3))/$B60</f>
        <v>0.16666666666666666</v>
      </c>
      <c r="Q60" s="24">
        <f>D60/B60</f>
        <v>0.16666666666666666</v>
      </c>
      <c r="R60" s="22">
        <v>4</v>
      </c>
      <c r="S60" s="23"/>
      <c r="T60" s="22">
        <v>4</v>
      </c>
      <c r="U60" s="22">
        <v>6</v>
      </c>
      <c r="V60" s="22">
        <v>8</v>
      </c>
      <c r="W60" s="74"/>
      <c r="X60" s="23"/>
    </row>
    <row r="61" spans="1:24" ht="19" customHeight="1" x14ac:dyDescent="0.2">
      <c r="A61" s="28"/>
      <c r="B61" s="28"/>
      <c r="C61" s="28"/>
      <c r="D61" s="28"/>
      <c r="E61" s="28"/>
      <c r="F61" s="28"/>
      <c r="G61" s="28"/>
      <c r="H61" s="28"/>
      <c r="I61" s="28"/>
      <c r="J61" s="28"/>
      <c r="K61" s="28"/>
      <c r="L61" s="28"/>
      <c r="M61" s="28"/>
      <c r="N61" s="28"/>
      <c r="O61" s="29"/>
      <c r="P61" s="29"/>
      <c r="Q61" s="29"/>
      <c r="R61" s="28"/>
      <c r="S61" s="28"/>
      <c r="T61" s="28"/>
      <c r="U61" s="28"/>
      <c r="V61" s="28"/>
      <c r="W61" s="27"/>
      <c r="X61" s="30"/>
    </row>
    <row r="62" spans="1:24" ht="17" customHeight="1" x14ac:dyDescent="0.2">
      <c r="A62" s="18" t="s">
        <v>31</v>
      </c>
      <c r="B62" s="19">
        <f t="shared" ref="B62:N62" si="8">SUM(B59:B61)</f>
        <v>49</v>
      </c>
      <c r="C62" s="19">
        <f t="shared" si="8"/>
        <v>9</v>
      </c>
      <c r="D62" s="19">
        <f t="shared" si="8"/>
        <v>8</v>
      </c>
      <c r="E62" s="19">
        <f t="shared" si="8"/>
        <v>0</v>
      </c>
      <c r="F62" s="19">
        <f t="shared" si="8"/>
        <v>0</v>
      </c>
      <c r="G62" s="19">
        <f t="shared" si="8"/>
        <v>0</v>
      </c>
      <c r="H62" s="19">
        <f t="shared" si="8"/>
        <v>11</v>
      </c>
      <c r="I62" s="19">
        <f t="shared" si="8"/>
        <v>13</v>
      </c>
      <c r="J62" s="19">
        <f t="shared" si="8"/>
        <v>6</v>
      </c>
      <c r="K62" s="19">
        <f t="shared" si="8"/>
        <v>0</v>
      </c>
      <c r="L62" s="19">
        <f t="shared" si="8"/>
        <v>2</v>
      </c>
      <c r="M62" s="19">
        <f t="shared" si="8"/>
        <v>3</v>
      </c>
      <c r="N62" s="19">
        <f t="shared" si="8"/>
        <v>0</v>
      </c>
      <c r="O62" s="20">
        <f>(D62+J62+K62+N62)/(B62+J62+K62+M62)</f>
        <v>0.2413793103448276</v>
      </c>
      <c r="P62" s="20">
        <f>($D62+$E62+($F62*2)+(G62*3))/$B62</f>
        <v>0.16326530612244897</v>
      </c>
      <c r="Q62" s="20">
        <f>D62/B62</f>
        <v>0.16326530612244897</v>
      </c>
      <c r="R62" s="19">
        <f>SUM(R59:R61)</f>
        <v>4</v>
      </c>
      <c r="S62" s="19">
        <f>SUM(S59:S61)</f>
        <v>2</v>
      </c>
      <c r="T62" s="19">
        <f>SUM(T59:T61)</f>
        <v>4</v>
      </c>
      <c r="U62" s="19">
        <f>SUM(U59:U61)</f>
        <v>6</v>
      </c>
      <c r="V62" s="19">
        <f>SUM(V59:V61)</f>
        <v>8</v>
      </c>
      <c r="W62" s="20">
        <f>(U62+V62)/(T62+U62+V62)</f>
        <v>0.77777777777777779</v>
      </c>
      <c r="X62" s="20">
        <f>(D62-G62)/(B62-I62-G62+M62)</f>
        <v>0.20512820512820512</v>
      </c>
    </row>
    <row r="63" spans="1:24" ht="18.25" customHeight="1" x14ac:dyDescent="0.2">
      <c r="A63" s="53"/>
      <c r="B63" s="53"/>
      <c r="C63" s="53"/>
      <c r="D63" s="53"/>
      <c r="E63" s="53"/>
      <c r="F63" s="53"/>
      <c r="G63" s="53"/>
      <c r="H63" s="53"/>
      <c r="I63" s="53"/>
      <c r="J63" s="53"/>
      <c r="K63" s="53"/>
      <c r="L63" s="53"/>
      <c r="M63" s="53"/>
      <c r="N63" s="53"/>
      <c r="O63" s="53"/>
      <c r="P63" s="53"/>
      <c r="Q63" s="53"/>
      <c r="R63" s="53"/>
      <c r="S63" s="53"/>
      <c r="T63" s="53"/>
      <c r="U63" s="53"/>
      <c r="V63" s="53"/>
      <c r="W63" s="53"/>
      <c r="X63" s="53"/>
    </row>
    <row r="64" spans="1:24" ht="18.25" customHeight="1" x14ac:dyDescent="0.2">
      <c r="A64" s="53"/>
      <c r="B64" s="53"/>
      <c r="C64" s="53"/>
      <c r="D64" s="53"/>
      <c r="E64" s="53"/>
      <c r="F64" s="53"/>
      <c r="G64" s="53"/>
      <c r="H64" s="53"/>
      <c r="I64" s="53"/>
      <c r="J64" s="53"/>
      <c r="K64" s="53"/>
      <c r="L64" s="53"/>
      <c r="M64" s="53"/>
      <c r="N64" s="53"/>
      <c r="O64" s="53"/>
      <c r="P64" s="53"/>
      <c r="Q64" s="53"/>
      <c r="R64" s="53"/>
      <c r="S64" s="53"/>
      <c r="T64" s="53"/>
      <c r="U64" s="53"/>
      <c r="V64" s="53"/>
      <c r="W64" s="53"/>
      <c r="X64" s="53"/>
    </row>
    <row r="65" spans="1:24" ht="19" customHeight="1" x14ac:dyDescent="0.2">
      <c r="A65" s="32" t="s">
        <v>32</v>
      </c>
      <c r="B65" s="23"/>
      <c r="C65" s="23"/>
      <c r="D65" s="23"/>
      <c r="E65" s="23"/>
      <c r="F65" s="23"/>
      <c r="G65" s="23"/>
      <c r="H65" s="23"/>
      <c r="I65" s="23"/>
      <c r="J65" s="23"/>
      <c r="K65" s="23"/>
      <c r="L65" s="23"/>
      <c r="M65" s="26"/>
      <c r="N65" s="26"/>
      <c r="O65" s="26"/>
      <c r="P65" s="26"/>
      <c r="Q65" s="26"/>
      <c r="R65" s="26"/>
      <c r="S65" s="53"/>
      <c r="T65" s="53"/>
      <c r="U65" s="58"/>
      <c r="V65" s="58"/>
      <c r="W65" s="53"/>
      <c r="X65" s="53"/>
    </row>
    <row r="66" spans="1:24" ht="28.25" customHeight="1" x14ac:dyDescent="0.2">
      <c r="A66" s="16" t="s">
        <v>126</v>
      </c>
      <c r="B66" s="16" t="s">
        <v>33</v>
      </c>
      <c r="C66" s="14" t="s">
        <v>34</v>
      </c>
      <c r="D66" s="14" t="s">
        <v>35</v>
      </c>
      <c r="E66" s="14" t="s">
        <v>36</v>
      </c>
      <c r="F66" s="14" t="s">
        <v>37</v>
      </c>
      <c r="G66" s="14" t="s">
        <v>9</v>
      </c>
      <c r="H66" s="14" t="s">
        <v>10</v>
      </c>
      <c r="I66" s="14" t="s">
        <v>15</v>
      </c>
      <c r="J66" s="14" t="s">
        <v>16</v>
      </c>
      <c r="K66" s="14" t="s">
        <v>17</v>
      </c>
      <c r="L66" s="14" t="s">
        <v>45</v>
      </c>
      <c r="M66" s="16" t="s">
        <v>38</v>
      </c>
      <c r="N66" s="14" t="s">
        <v>39</v>
      </c>
      <c r="O66" s="14" t="s">
        <v>40</v>
      </c>
      <c r="P66" s="14" t="s">
        <v>8</v>
      </c>
      <c r="Q66" s="14" t="s">
        <v>41</v>
      </c>
      <c r="R66" s="14" t="s">
        <v>42</v>
      </c>
      <c r="S66" s="16" t="s">
        <v>25</v>
      </c>
      <c r="T66" s="16" t="s">
        <v>26</v>
      </c>
      <c r="U66" s="14" t="s">
        <v>27</v>
      </c>
      <c r="V66" s="14" t="s">
        <v>28</v>
      </c>
      <c r="W66" s="17" t="s">
        <v>29</v>
      </c>
      <c r="X66" s="53"/>
    </row>
    <row r="67" spans="1:24" ht="18.25" customHeight="1" x14ac:dyDescent="0.2">
      <c r="A67" s="18">
        <v>2010</v>
      </c>
      <c r="B67" s="18">
        <v>8</v>
      </c>
      <c r="C67" s="18">
        <v>1</v>
      </c>
      <c r="D67" s="18">
        <v>0</v>
      </c>
      <c r="E67" s="19"/>
      <c r="F67" s="36">
        <v>13.67</v>
      </c>
      <c r="G67" s="18">
        <v>23</v>
      </c>
      <c r="H67" s="18">
        <v>20</v>
      </c>
      <c r="I67" s="18">
        <v>13</v>
      </c>
      <c r="J67" s="18">
        <v>19</v>
      </c>
      <c r="K67" s="18">
        <v>4</v>
      </c>
      <c r="L67" s="18">
        <v>3</v>
      </c>
      <c r="M67" s="18">
        <v>21</v>
      </c>
      <c r="N67" s="36">
        <f>(M67*7)/F67</f>
        <v>10.753474762253109</v>
      </c>
      <c r="O67" s="36"/>
      <c r="P67" s="19"/>
      <c r="Q67" s="19"/>
      <c r="R67" s="19"/>
      <c r="S67" s="34"/>
      <c r="T67" s="34"/>
      <c r="U67" s="19"/>
      <c r="V67" s="19"/>
      <c r="W67" s="62"/>
      <c r="X67" s="53"/>
    </row>
    <row r="68" spans="1:24" ht="18.25" customHeight="1" x14ac:dyDescent="0.2">
      <c r="A68" s="22">
        <v>2011</v>
      </c>
      <c r="B68" s="22">
        <v>10</v>
      </c>
      <c r="C68" s="22">
        <v>2</v>
      </c>
      <c r="D68" s="22">
        <v>1</v>
      </c>
      <c r="E68" s="23"/>
      <c r="F68" s="42">
        <v>15.67</v>
      </c>
      <c r="G68" s="22">
        <v>16</v>
      </c>
      <c r="H68" s="22">
        <v>17</v>
      </c>
      <c r="I68" s="22">
        <v>13</v>
      </c>
      <c r="J68" s="22">
        <v>16</v>
      </c>
      <c r="K68" s="22">
        <v>5</v>
      </c>
      <c r="L68" s="22">
        <v>3</v>
      </c>
      <c r="M68" s="22">
        <v>13</v>
      </c>
      <c r="N68" s="42">
        <f>(M68*7)/F68</f>
        <v>5.8072750478621566</v>
      </c>
      <c r="O68" s="42">
        <f>(N68*7)/G68</f>
        <v>2.5406828334396936</v>
      </c>
      <c r="P68" s="23"/>
      <c r="Q68" s="23"/>
      <c r="R68" s="23"/>
      <c r="S68" s="26"/>
      <c r="T68" s="26"/>
      <c r="U68" s="23"/>
      <c r="V68" s="23"/>
      <c r="W68" s="75"/>
      <c r="X68" s="53"/>
    </row>
    <row r="69" spans="1:24" ht="18.25" customHeight="1" x14ac:dyDescent="0.2">
      <c r="A69" s="27"/>
      <c r="B69" s="28"/>
      <c r="C69" s="28"/>
      <c r="D69" s="28"/>
      <c r="E69" s="38"/>
      <c r="F69" s="28"/>
      <c r="G69" s="28"/>
      <c r="H69" s="28"/>
      <c r="I69" s="28"/>
      <c r="J69" s="28"/>
      <c r="K69" s="28"/>
      <c r="L69" s="39"/>
      <c r="M69" s="27"/>
      <c r="N69" s="28"/>
      <c r="O69" s="28"/>
      <c r="P69" s="28"/>
      <c r="Q69" s="28"/>
      <c r="R69" s="28"/>
      <c r="S69" s="28"/>
      <c r="T69" s="28"/>
      <c r="U69" s="28"/>
      <c r="V69" s="28"/>
      <c r="W69" s="27"/>
      <c r="X69" s="53"/>
    </row>
    <row r="70" spans="1:24" ht="18.25" customHeight="1" x14ac:dyDescent="0.2">
      <c r="A70" s="31" t="s">
        <v>31</v>
      </c>
      <c r="B70" s="19">
        <f t="shared" ref="B70:M70" si="9">SUM(B67:B69)</f>
        <v>18</v>
      </c>
      <c r="C70" s="19">
        <f t="shared" si="9"/>
        <v>3</v>
      </c>
      <c r="D70" s="19">
        <f t="shared" si="9"/>
        <v>1</v>
      </c>
      <c r="E70" s="19">
        <f t="shared" si="9"/>
        <v>0</v>
      </c>
      <c r="F70" s="36">
        <f t="shared" si="9"/>
        <v>29.34</v>
      </c>
      <c r="G70" s="19">
        <f t="shared" si="9"/>
        <v>39</v>
      </c>
      <c r="H70" s="19">
        <f t="shared" si="9"/>
        <v>37</v>
      </c>
      <c r="I70" s="19">
        <f t="shared" si="9"/>
        <v>26</v>
      </c>
      <c r="J70" s="19">
        <f t="shared" si="9"/>
        <v>35</v>
      </c>
      <c r="K70" s="19">
        <f t="shared" si="9"/>
        <v>9</v>
      </c>
      <c r="L70" s="19">
        <f t="shared" si="9"/>
        <v>6</v>
      </c>
      <c r="M70" s="19">
        <f t="shared" si="9"/>
        <v>34</v>
      </c>
      <c r="N70" s="36">
        <f>(M70*7)/F70</f>
        <v>8.1117927743694622</v>
      </c>
      <c r="O70" s="36">
        <f>SUM(H70+J70+K70)/F70</f>
        <v>2.7607361963190185</v>
      </c>
      <c r="P70" s="19">
        <f t="shared" ref="P70:V70" si="10">SUM(P69:P69)</f>
        <v>0</v>
      </c>
      <c r="Q70" s="19">
        <f t="shared" si="10"/>
        <v>0</v>
      </c>
      <c r="R70" s="19">
        <f t="shared" si="10"/>
        <v>0</v>
      </c>
      <c r="S70" s="19">
        <f t="shared" si="10"/>
        <v>0</v>
      </c>
      <c r="T70" s="19">
        <f t="shared" si="10"/>
        <v>0</v>
      </c>
      <c r="U70" s="19">
        <f t="shared" si="10"/>
        <v>0</v>
      </c>
      <c r="V70" s="19">
        <f t="shared" si="10"/>
        <v>0</v>
      </c>
      <c r="W70" s="20" t="e">
        <f>(U70+V70)/(T70+U70+V70)</f>
        <v>#DIV/0!</v>
      </c>
      <c r="X70" s="53"/>
    </row>
    <row r="71" spans="1:24" ht="18.25" customHeight="1" x14ac:dyDescent="0.2">
      <c r="A71" s="53"/>
      <c r="B71" s="53"/>
      <c r="C71" s="53"/>
      <c r="D71" s="53"/>
      <c r="E71" s="53"/>
      <c r="F71" s="53"/>
      <c r="G71" s="53"/>
      <c r="H71" s="53"/>
      <c r="I71" s="53"/>
      <c r="J71" s="53"/>
      <c r="K71" s="53"/>
      <c r="L71" s="53"/>
      <c r="M71" s="53"/>
      <c r="N71" s="53"/>
      <c r="O71" s="53"/>
      <c r="P71" s="53"/>
      <c r="Q71" s="53"/>
      <c r="R71" s="53"/>
      <c r="S71" s="53"/>
      <c r="T71" s="53"/>
      <c r="U71" s="53"/>
      <c r="V71" s="53"/>
      <c r="W71" s="53"/>
      <c r="X71" s="53"/>
    </row>
    <row r="72" spans="1:24" ht="18.25" customHeight="1" x14ac:dyDescent="0.2">
      <c r="A72" s="53"/>
      <c r="B72" s="53"/>
      <c r="C72" s="53"/>
      <c r="D72" s="53"/>
      <c r="E72" s="53"/>
      <c r="F72" s="53"/>
      <c r="G72" s="53"/>
      <c r="H72" s="53"/>
      <c r="I72" s="53"/>
      <c r="J72" s="53"/>
      <c r="K72" s="53"/>
      <c r="L72" s="53"/>
      <c r="M72" s="53"/>
      <c r="N72" s="53"/>
      <c r="O72" s="53"/>
      <c r="P72" s="53"/>
      <c r="Q72" s="53"/>
      <c r="R72" s="53"/>
      <c r="S72" s="53"/>
      <c r="T72" s="53"/>
      <c r="U72" s="53"/>
      <c r="V72" s="53"/>
      <c r="W72" s="53"/>
      <c r="X72" s="53"/>
    </row>
    <row r="73" spans="1:24" ht="21" customHeight="1" x14ac:dyDescent="0.2">
      <c r="A73" s="211" t="s">
        <v>248</v>
      </c>
      <c r="B73" s="212"/>
      <c r="C73" s="212"/>
      <c r="D73" s="212"/>
      <c r="E73" s="212"/>
      <c r="F73" s="212"/>
      <c r="G73" s="212"/>
      <c r="H73" s="212"/>
      <c r="I73" s="212"/>
      <c r="J73" s="212"/>
      <c r="K73" s="212"/>
      <c r="L73" s="212"/>
      <c r="M73" s="212"/>
      <c r="N73" s="212"/>
      <c r="O73" s="212"/>
      <c r="P73" s="212"/>
      <c r="Q73" s="212"/>
      <c r="R73" s="212"/>
      <c r="S73" s="212"/>
      <c r="T73" s="212"/>
      <c r="U73" s="212"/>
      <c r="V73" s="212"/>
      <c r="W73" s="212"/>
      <c r="X73" s="212"/>
    </row>
    <row r="74" spans="1:24" ht="18.25" customHeight="1" x14ac:dyDescent="0.2">
      <c r="A74" s="23"/>
      <c r="B74" s="26"/>
      <c r="C74" s="26"/>
      <c r="D74" s="26"/>
      <c r="E74" s="23"/>
      <c r="F74" s="26"/>
      <c r="G74" s="26"/>
      <c r="H74" s="26"/>
      <c r="I74" s="26"/>
      <c r="J74" s="26"/>
      <c r="K74" s="26"/>
      <c r="L74" s="26"/>
      <c r="M74" s="26"/>
      <c r="N74" s="26"/>
      <c r="O74" s="26"/>
      <c r="P74" s="26"/>
      <c r="Q74" s="26"/>
      <c r="R74" s="23"/>
      <c r="S74" s="23"/>
      <c r="T74" s="26"/>
      <c r="U74" s="12"/>
      <c r="V74" s="26"/>
      <c r="W74" s="53"/>
      <c r="X74" s="53"/>
    </row>
    <row r="75" spans="1:24" ht="28.25" customHeight="1" x14ac:dyDescent="0.2">
      <c r="A75" s="14" t="s">
        <v>126</v>
      </c>
      <c r="B75" s="14" t="s">
        <v>8</v>
      </c>
      <c r="C75" s="14" t="s">
        <v>9</v>
      </c>
      <c r="D75" s="14" t="s">
        <v>10</v>
      </c>
      <c r="E75" s="14" t="s">
        <v>11</v>
      </c>
      <c r="F75" s="14" t="s">
        <v>12</v>
      </c>
      <c r="G75" s="14" t="s">
        <v>13</v>
      </c>
      <c r="H75" s="14" t="s">
        <v>14</v>
      </c>
      <c r="I75" s="14" t="s">
        <v>15</v>
      </c>
      <c r="J75" s="14" t="s">
        <v>16</v>
      </c>
      <c r="K75" s="14" t="s">
        <v>17</v>
      </c>
      <c r="L75" s="14" t="s">
        <v>18</v>
      </c>
      <c r="M75" s="14" t="s">
        <v>19</v>
      </c>
      <c r="N75" s="14" t="s">
        <v>20</v>
      </c>
      <c r="O75" s="14" t="s">
        <v>21</v>
      </c>
      <c r="P75" s="15" t="s">
        <v>22</v>
      </c>
      <c r="Q75" s="14" t="s">
        <v>23</v>
      </c>
      <c r="R75" s="14" t="s">
        <v>24</v>
      </c>
      <c r="S75" s="14" t="s">
        <v>25</v>
      </c>
      <c r="T75" s="16" t="s">
        <v>26</v>
      </c>
      <c r="U75" s="13" t="s">
        <v>27</v>
      </c>
      <c r="V75" s="16" t="s">
        <v>28</v>
      </c>
      <c r="W75" s="17" t="s">
        <v>29</v>
      </c>
      <c r="X75" s="16" t="s">
        <v>30</v>
      </c>
    </row>
    <row r="76" spans="1:24" ht="17" customHeight="1" x14ac:dyDescent="0.2">
      <c r="A76" s="18">
        <v>2010</v>
      </c>
      <c r="B76" s="18">
        <v>103</v>
      </c>
      <c r="C76" s="18">
        <v>35</v>
      </c>
      <c r="D76" s="18">
        <v>43</v>
      </c>
      <c r="E76" s="18">
        <v>4</v>
      </c>
      <c r="F76" s="18">
        <v>1</v>
      </c>
      <c r="G76" s="18">
        <v>2</v>
      </c>
      <c r="H76" s="18">
        <v>21</v>
      </c>
      <c r="I76" s="18">
        <v>7</v>
      </c>
      <c r="J76" s="18">
        <v>18</v>
      </c>
      <c r="K76" s="18">
        <v>5</v>
      </c>
      <c r="L76" s="18">
        <v>1</v>
      </c>
      <c r="M76" s="18">
        <v>0</v>
      </c>
      <c r="N76" s="18">
        <v>5</v>
      </c>
      <c r="O76" s="20">
        <f>(D76+J76+K76+N76)/(B76+J76+K76+M76)</f>
        <v>0.56349206349206349</v>
      </c>
      <c r="P76" s="20">
        <f>($D76+$E76+($F76*2)+(G76*3))/$B76</f>
        <v>0.53398058252427183</v>
      </c>
      <c r="Q76" s="20">
        <f>D76/B76</f>
        <v>0.41747572815533979</v>
      </c>
      <c r="R76" s="18">
        <v>22</v>
      </c>
      <c r="S76" s="19"/>
      <c r="T76" s="34"/>
      <c r="U76" s="61"/>
      <c r="V76" s="34"/>
      <c r="W76" s="62"/>
      <c r="X76" s="34"/>
    </row>
    <row r="77" spans="1:24" ht="17" customHeight="1" x14ac:dyDescent="0.2">
      <c r="A77" s="22">
        <v>2011</v>
      </c>
      <c r="B77" s="22">
        <v>97</v>
      </c>
      <c r="C77" s="22">
        <v>29</v>
      </c>
      <c r="D77" s="22">
        <v>38</v>
      </c>
      <c r="E77" s="22">
        <v>6</v>
      </c>
      <c r="F77" s="22">
        <v>1</v>
      </c>
      <c r="G77" s="22">
        <v>0</v>
      </c>
      <c r="H77" s="22">
        <v>14</v>
      </c>
      <c r="I77" s="22">
        <v>2</v>
      </c>
      <c r="J77" s="22">
        <v>8</v>
      </c>
      <c r="K77" s="22">
        <v>1</v>
      </c>
      <c r="L77" s="23"/>
      <c r="M77" s="22">
        <v>1</v>
      </c>
      <c r="N77" s="22">
        <v>4</v>
      </c>
      <c r="O77" s="24">
        <f>(D77+J77+K77+N77)/(B77+J77+K77+M77)</f>
        <v>0.47663551401869159</v>
      </c>
      <c r="P77" s="24">
        <f>($D77+$E77+($F77*2)+(G77*3))/$B77</f>
        <v>0.47422680412371132</v>
      </c>
      <c r="Q77" s="24">
        <f>D77/B77</f>
        <v>0.39175257731958762</v>
      </c>
      <c r="R77" s="22">
        <v>15</v>
      </c>
      <c r="S77" s="22">
        <v>5</v>
      </c>
      <c r="T77" s="22">
        <v>11</v>
      </c>
      <c r="U77" s="22">
        <v>60</v>
      </c>
      <c r="V77" s="22">
        <v>41</v>
      </c>
      <c r="W77" s="74"/>
      <c r="X77" s="23"/>
    </row>
    <row r="78" spans="1:24" ht="19" customHeight="1" x14ac:dyDescent="0.2">
      <c r="A78" s="28">
        <v>2009</v>
      </c>
      <c r="B78" s="28"/>
      <c r="C78" s="28"/>
      <c r="D78" s="28">
        <v>1</v>
      </c>
      <c r="E78" s="28">
        <v>1</v>
      </c>
      <c r="F78" s="28"/>
      <c r="G78" s="28"/>
      <c r="H78" s="28"/>
      <c r="I78" s="28"/>
      <c r="J78" s="28"/>
      <c r="K78" s="28"/>
      <c r="L78" s="28"/>
      <c r="M78" s="28"/>
      <c r="N78" s="28"/>
      <c r="O78" s="29"/>
      <c r="P78" s="29"/>
      <c r="Q78" s="29"/>
      <c r="R78" s="28"/>
      <c r="S78" s="28"/>
      <c r="T78" s="28"/>
      <c r="U78" s="28"/>
      <c r="V78" s="28"/>
      <c r="W78" s="27"/>
      <c r="X78" s="30"/>
    </row>
    <row r="79" spans="1:24" ht="17" customHeight="1" x14ac:dyDescent="0.2">
      <c r="A79" s="18" t="s">
        <v>31</v>
      </c>
      <c r="B79" s="19">
        <f t="shared" ref="B79:N79" si="11">SUM(B76:B78)</f>
        <v>200</v>
      </c>
      <c r="C79" s="19">
        <f t="shared" si="11"/>
        <v>64</v>
      </c>
      <c r="D79" s="19">
        <f t="shared" si="11"/>
        <v>82</v>
      </c>
      <c r="E79" s="19">
        <f t="shared" si="11"/>
        <v>11</v>
      </c>
      <c r="F79" s="19">
        <f t="shared" si="11"/>
        <v>2</v>
      </c>
      <c r="G79" s="19">
        <f t="shared" si="11"/>
        <v>2</v>
      </c>
      <c r="H79" s="19">
        <f t="shared" si="11"/>
        <v>35</v>
      </c>
      <c r="I79" s="19">
        <f t="shared" si="11"/>
        <v>9</v>
      </c>
      <c r="J79" s="19">
        <f t="shared" si="11"/>
        <v>26</v>
      </c>
      <c r="K79" s="19">
        <f t="shared" si="11"/>
        <v>6</v>
      </c>
      <c r="L79" s="19">
        <f t="shared" si="11"/>
        <v>1</v>
      </c>
      <c r="M79" s="19">
        <f t="shared" si="11"/>
        <v>1</v>
      </c>
      <c r="N79" s="19">
        <f t="shared" si="11"/>
        <v>9</v>
      </c>
      <c r="O79" s="20">
        <f>(D79+J79+K79+N79)/(B79+J79+K79+M79)</f>
        <v>0.52789699570815452</v>
      </c>
      <c r="P79" s="20">
        <f>($D79+$E79+($F79*2)+(G79*3))/$B79</f>
        <v>0.51500000000000001</v>
      </c>
      <c r="Q79" s="20">
        <f>D79/B79</f>
        <v>0.41</v>
      </c>
      <c r="R79" s="19">
        <f>SUM(R76:R78)</f>
        <v>37</v>
      </c>
      <c r="S79" s="19">
        <f>SUM(S76:S78)</f>
        <v>5</v>
      </c>
      <c r="T79" s="19">
        <f>SUM(T76:T78)</f>
        <v>11</v>
      </c>
      <c r="U79" s="19">
        <f>SUM(U76:U78)</f>
        <v>60</v>
      </c>
      <c r="V79" s="19">
        <f>SUM(V76:V78)</f>
        <v>41</v>
      </c>
      <c r="W79" s="20">
        <f>(U79+V79)/(T79+U79+V79)</f>
        <v>0.9017857142857143</v>
      </c>
      <c r="X79" s="20">
        <f>(D79-G79)/(B79-I79-G79+M79)</f>
        <v>0.42105263157894735</v>
      </c>
    </row>
    <row r="80" spans="1:24" ht="18.25" customHeight="1" x14ac:dyDescent="0.2">
      <c r="A80" s="53"/>
      <c r="B80" s="53"/>
      <c r="C80" s="53"/>
      <c r="D80" s="53"/>
      <c r="E80" s="53"/>
      <c r="F80" s="53"/>
      <c r="G80" s="53"/>
      <c r="H80" s="53"/>
      <c r="I80" s="53"/>
      <c r="J80" s="53"/>
      <c r="K80" s="53"/>
      <c r="L80" s="53"/>
      <c r="M80" s="53"/>
      <c r="N80" s="53"/>
      <c r="O80" s="53"/>
      <c r="P80" s="53"/>
      <c r="Q80" s="53"/>
      <c r="R80" s="53"/>
      <c r="S80" s="53"/>
      <c r="T80" s="53"/>
      <c r="U80" s="53"/>
      <c r="V80" s="53"/>
      <c r="W80" s="53"/>
      <c r="X80" s="53"/>
    </row>
    <row r="81" spans="1:24" ht="18.25" customHeight="1" x14ac:dyDescent="0.2">
      <c r="A81" s="53"/>
      <c r="B81" s="53"/>
      <c r="C81" s="53"/>
      <c r="D81" s="53"/>
      <c r="E81" s="53"/>
      <c r="F81" s="53"/>
      <c r="G81" s="53"/>
      <c r="H81" s="53"/>
      <c r="I81" s="53"/>
      <c r="J81" s="53"/>
      <c r="K81" s="53"/>
      <c r="L81" s="53"/>
      <c r="M81" s="53"/>
      <c r="N81" s="53"/>
      <c r="O81" s="53"/>
      <c r="P81" s="53"/>
      <c r="Q81" s="53"/>
      <c r="R81" s="53"/>
      <c r="S81" s="53"/>
      <c r="T81" s="53"/>
      <c r="U81" s="53"/>
      <c r="V81" s="53"/>
      <c r="W81" s="53"/>
      <c r="X81" s="53"/>
    </row>
    <row r="82" spans="1:24" ht="18.25" customHeight="1" x14ac:dyDescent="0.2">
      <c r="A82" s="53"/>
      <c r="B82" s="53"/>
      <c r="C82" s="53"/>
      <c r="D82" s="53"/>
      <c r="E82" s="53"/>
      <c r="F82" s="53"/>
      <c r="G82" s="53"/>
      <c r="H82" s="53"/>
      <c r="I82" s="53"/>
      <c r="J82" s="53"/>
      <c r="K82" s="53"/>
      <c r="L82" s="53"/>
      <c r="M82" s="53"/>
      <c r="N82" s="53"/>
      <c r="O82" s="53"/>
      <c r="P82" s="53"/>
      <c r="Q82" s="53"/>
      <c r="R82" s="53"/>
      <c r="S82" s="53"/>
      <c r="T82" s="53"/>
      <c r="U82" s="53"/>
      <c r="V82" s="53"/>
      <c r="W82" s="53"/>
      <c r="X82" s="53"/>
    </row>
    <row r="83" spans="1:24" ht="21" customHeight="1" x14ac:dyDescent="0.2">
      <c r="A83" s="211" t="s">
        <v>249</v>
      </c>
      <c r="B83" s="212"/>
      <c r="C83" s="212"/>
      <c r="D83" s="212"/>
      <c r="E83" s="212"/>
      <c r="F83" s="212"/>
      <c r="G83" s="212"/>
      <c r="H83" s="212"/>
      <c r="I83" s="212"/>
      <c r="J83" s="212"/>
      <c r="K83" s="212"/>
      <c r="L83" s="212"/>
      <c r="M83" s="212"/>
      <c r="N83" s="212"/>
      <c r="O83" s="212"/>
      <c r="P83" s="212"/>
      <c r="Q83" s="212"/>
      <c r="R83" s="212"/>
      <c r="S83" s="212"/>
      <c r="T83" s="212"/>
      <c r="U83" s="212"/>
      <c r="V83" s="212"/>
      <c r="W83" s="212"/>
      <c r="X83" s="212"/>
    </row>
    <row r="84" spans="1:24" ht="19" customHeight="1" x14ac:dyDescent="0.2">
      <c r="A84" s="32" t="s">
        <v>32</v>
      </c>
      <c r="B84" s="23"/>
      <c r="C84" s="23"/>
      <c r="D84" s="23"/>
      <c r="E84" s="23"/>
      <c r="F84" s="23"/>
      <c r="G84" s="23"/>
      <c r="H84" s="23"/>
      <c r="I84" s="23"/>
      <c r="J84" s="23"/>
      <c r="K84" s="23"/>
      <c r="L84" s="23"/>
      <c r="M84" s="26"/>
      <c r="N84" s="26"/>
      <c r="O84" s="26"/>
      <c r="P84" s="26"/>
      <c r="Q84" s="26"/>
      <c r="R84" s="26"/>
      <c r="S84" s="53"/>
      <c r="T84" s="53"/>
      <c r="U84" s="58"/>
      <c r="V84" s="58"/>
      <c r="W84" s="53"/>
      <c r="X84" s="53"/>
    </row>
    <row r="85" spans="1:24" ht="28.25" customHeight="1" x14ac:dyDescent="0.2">
      <c r="A85" s="16" t="s">
        <v>126</v>
      </c>
      <c r="B85" s="16" t="s">
        <v>33</v>
      </c>
      <c r="C85" s="14" t="s">
        <v>34</v>
      </c>
      <c r="D85" s="14" t="s">
        <v>35</v>
      </c>
      <c r="E85" s="14" t="s">
        <v>36</v>
      </c>
      <c r="F85" s="14" t="s">
        <v>37</v>
      </c>
      <c r="G85" s="14" t="s">
        <v>9</v>
      </c>
      <c r="H85" s="14" t="s">
        <v>10</v>
      </c>
      <c r="I85" s="14" t="s">
        <v>15</v>
      </c>
      <c r="J85" s="14" t="s">
        <v>16</v>
      </c>
      <c r="K85" s="14" t="s">
        <v>17</v>
      </c>
      <c r="L85" s="14" t="s">
        <v>45</v>
      </c>
      <c r="M85" s="16" t="s">
        <v>38</v>
      </c>
      <c r="N85" s="14" t="s">
        <v>39</v>
      </c>
      <c r="O85" s="14" t="s">
        <v>40</v>
      </c>
      <c r="P85" s="14" t="s">
        <v>8</v>
      </c>
      <c r="Q85" s="14" t="s">
        <v>41</v>
      </c>
      <c r="R85" s="14" t="s">
        <v>42</v>
      </c>
      <c r="S85" s="16" t="s">
        <v>25</v>
      </c>
      <c r="T85" s="16" t="s">
        <v>26</v>
      </c>
      <c r="U85" s="14" t="s">
        <v>27</v>
      </c>
      <c r="V85" s="14" t="s">
        <v>28</v>
      </c>
      <c r="W85" s="17" t="s">
        <v>29</v>
      </c>
      <c r="X85" s="53"/>
    </row>
    <row r="86" spans="1:24" ht="18.25" customHeight="1" x14ac:dyDescent="0.2">
      <c r="A86" s="18">
        <v>2010</v>
      </c>
      <c r="B86" s="18">
        <v>2</v>
      </c>
      <c r="C86" s="18">
        <v>0</v>
      </c>
      <c r="D86" s="18">
        <v>0</v>
      </c>
      <c r="E86" s="19"/>
      <c r="F86" s="18">
        <v>5.33</v>
      </c>
      <c r="G86" s="18">
        <v>2</v>
      </c>
      <c r="H86" s="18">
        <v>2</v>
      </c>
      <c r="I86" s="18">
        <v>8</v>
      </c>
      <c r="J86" s="18">
        <v>5</v>
      </c>
      <c r="K86" s="19"/>
      <c r="L86" s="19"/>
      <c r="M86" s="18">
        <v>2</v>
      </c>
      <c r="N86" s="36"/>
      <c r="O86" s="36"/>
      <c r="P86" s="19"/>
      <c r="Q86" s="19"/>
      <c r="R86" s="19"/>
      <c r="S86" s="34"/>
      <c r="T86" s="34"/>
      <c r="U86" s="19"/>
      <c r="V86" s="19"/>
      <c r="W86" s="62"/>
      <c r="X86" s="53"/>
    </row>
    <row r="87" spans="1:24" ht="18.25" customHeight="1" x14ac:dyDescent="0.2">
      <c r="A87" s="22">
        <v>2011</v>
      </c>
      <c r="B87" s="22">
        <v>6</v>
      </c>
      <c r="C87" s="22">
        <v>0</v>
      </c>
      <c r="D87" s="22">
        <v>0</v>
      </c>
      <c r="E87" s="23"/>
      <c r="F87" s="22">
        <v>7.33</v>
      </c>
      <c r="G87" s="22">
        <v>6</v>
      </c>
      <c r="H87" s="22">
        <v>7</v>
      </c>
      <c r="I87" s="22">
        <v>9</v>
      </c>
      <c r="J87" s="22">
        <v>11</v>
      </c>
      <c r="K87" s="22">
        <v>1</v>
      </c>
      <c r="L87" s="22">
        <v>4</v>
      </c>
      <c r="M87" s="22">
        <v>5</v>
      </c>
      <c r="N87" s="42"/>
      <c r="O87" s="42"/>
      <c r="P87" s="23"/>
      <c r="Q87" s="23"/>
      <c r="R87" s="23"/>
      <c r="S87" s="26"/>
      <c r="T87" s="26"/>
      <c r="U87" s="23"/>
      <c r="V87" s="23"/>
      <c r="W87" s="75"/>
      <c r="X87" s="53"/>
    </row>
    <row r="88" spans="1:24" ht="18.25" customHeight="1" x14ac:dyDescent="0.2">
      <c r="A88" s="27"/>
      <c r="B88" s="28"/>
      <c r="C88" s="28"/>
      <c r="D88" s="28"/>
      <c r="E88" s="38"/>
      <c r="F88" s="28"/>
      <c r="G88" s="28"/>
      <c r="H88" s="28"/>
      <c r="I88" s="28"/>
      <c r="J88" s="28"/>
      <c r="K88" s="28"/>
      <c r="L88" s="39"/>
      <c r="M88" s="27"/>
      <c r="N88" s="28"/>
      <c r="O88" s="28"/>
      <c r="P88" s="28"/>
      <c r="Q88" s="28"/>
      <c r="R88" s="28"/>
      <c r="S88" s="28"/>
      <c r="T88" s="28"/>
      <c r="U88" s="28"/>
      <c r="V88" s="28"/>
      <c r="W88" s="27"/>
      <c r="X88" s="53"/>
    </row>
    <row r="89" spans="1:24" ht="18.25" customHeight="1" x14ac:dyDescent="0.2">
      <c r="A89" s="31" t="s">
        <v>31</v>
      </c>
      <c r="B89" s="19">
        <f t="shared" ref="B89:M89" si="12">SUM(B86:B88)</f>
        <v>8</v>
      </c>
      <c r="C89" s="19">
        <f t="shared" si="12"/>
        <v>0</v>
      </c>
      <c r="D89" s="19">
        <f t="shared" si="12"/>
        <v>0</v>
      </c>
      <c r="E89" s="19">
        <f t="shared" si="12"/>
        <v>0</v>
      </c>
      <c r="F89" s="19">
        <f t="shared" si="12"/>
        <v>12.66</v>
      </c>
      <c r="G89" s="19">
        <f t="shared" si="12"/>
        <v>8</v>
      </c>
      <c r="H89" s="19">
        <f t="shared" si="12"/>
        <v>9</v>
      </c>
      <c r="I89" s="19">
        <f t="shared" si="12"/>
        <v>17</v>
      </c>
      <c r="J89" s="19">
        <f t="shared" si="12"/>
        <v>16</v>
      </c>
      <c r="K89" s="19">
        <f t="shared" si="12"/>
        <v>1</v>
      </c>
      <c r="L89" s="19">
        <f t="shared" si="12"/>
        <v>4</v>
      </c>
      <c r="M89" s="19">
        <f t="shared" si="12"/>
        <v>7</v>
      </c>
      <c r="N89" s="36">
        <f>(M89*7)/F89</f>
        <v>3.8704581358609795</v>
      </c>
      <c r="O89" s="36">
        <f>SUM(H89+J89+K89)/F89</f>
        <v>2.0537124802527646</v>
      </c>
      <c r="P89" s="19">
        <f t="shared" ref="P89:V89" si="13">SUM(P88:P88)</f>
        <v>0</v>
      </c>
      <c r="Q89" s="19">
        <f t="shared" si="13"/>
        <v>0</v>
      </c>
      <c r="R89" s="19">
        <f t="shared" si="13"/>
        <v>0</v>
      </c>
      <c r="S89" s="19">
        <f t="shared" si="13"/>
        <v>0</v>
      </c>
      <c r="T89" s="19">
        <f t="shared" si="13"/>
        <v>0</v>
      </c>
      <c r="U89" s="19">
        <f t="shared" si="13"/>
        <v>0</v>
      </c>
      <c r="V89" s="19">
        <f t="shared" si="13"/>
        <v>0</v>
      </c>
      <c r="W89" s="20" t="e">
        <f>(U89+V89)/(T89+U89+V89)</f>
        <v>#DIV/0!</v>
      </c>
      <c r="X89" s="53"/>
    </row>
    <row r="90" spans="1:24" ht="18.25" customHeight="1" x14ac:dyDescent="0.2">
      <c r="A90" s="53"/>
      <c r="B90" s="53"/>
      <c r="C90" s="53"/>
      <c r="D90" s="53"/>
      <c r="E90" s="53"/>
      <c r="F90" s="53"/>
      <c r="G90" s="53"/>
      <c r="H90" s="53"/>
      <c r="I90" s="53"/>
      <c r="J90" s="53"/>
      <c r="K90" s="53"/>
      <c r="L90" s="53"/>
      <c r="M90" s="53"/>
      <c r="N90" s="53"/>
      <c r="O90" s="53"/>
      <c r="P90" s="53"/>
      <c r="Q90" s="53"/>
      <c r="R90" s="53"/>
      <c r="S90" s="53"/>
      <c r="T90" s="53"/>
      <c r="U90" s="53"/>
      <c r="V90" s="53"/>
      <c r="W90" s="53"/>
      <c r="X90" s="53"/>
    </row>
    <row r="91" spans="1:24" ht="18.25" customHeight="1" x14ac:dyDescent="0.2">
      <c r="A91" s="53"/>
      <c r="B91" s="53"/>
      <c r="C91" s="53"/>
      <c r="D91" s="53"/>
      <c r="E91" s="53"/>
      <c r="F91" s="53"/>
      <c r="G91" s="53"/>
      <c r="H91" s="53"/>
      <c r="I91" s="53"/>
      <c r="J91" s="53"/>
      <c r="K91" s="53"/>
      <c r="L91" s="53"/>
      <c r="M91" s="53"/>
      <c r="N91" s="53"/>
      <c r="O91" s="53"/>
      <c r="P91" s="53"/>
      <c r="Q91" s="53"/>
      <c r="R91" s="53"/>
      <c r="S91" s="53"/>
      <c r="T91" s="53"/>
      <c r="U91" s="53"/>
      <c r="V91" s="53"/>
      <c r="W91" s="53"/>
      <c r="X91" s="53"/>
    </row>
    <row r="92" spans="1:24" ht="21" customHeight="1" x14ac:dyDescent="0.2">
      <c r="A92" s="211" t="s">
        <v>250</v>
      </c>
      <c r="B92" s="212"/>
      <c r="C92" s="212"/>
      <c r="D92" s="212"/>
      <c r="E92" s="212"/>
      <c r="F92" s="212"/>
      <c r="G92" s="212"/>
      <c r="H92" s="212"/>
      <c r="I92" s="212"/>
      <c r="J92" s="212"/>
      <c r="K92" s="212"/>
      <c r="L92" s="212"/>
      <c r="M92" s="212"/>
      <c r="N92" s="212"/>
      <c r="O92" s="212"/>
      <c r="P92" s="212"/>
      <c r="Q92" s="212"/>
      <c r="R92" s="212"/>
      <c r="S92" s="212"/>
      <c r="T92" s="212"/>
      <c r="U92" s="212"/>
      <c r="V92" s="212"/>
      <c r="W92" s="212"/>
      <c r="X92" s="212"/>
    </row>
    <row r="93" spans="1:24" ht="18.25" customHeight="1" x14ac:dyDescent="0.2">
      <c r="A93" s="23"/>
      <c r="B93" s="26"/>
      <c r="C93" s="26"/>
      <c r="D93" s="26"/>
      <c r="E93" s="23"/>
      <c r="F93" s="26"/>
      <c r="G93" s="26"/>
      <c r="H93" s="26"/>
      <c r="I93" s="26"/>
      <c r="J93" s="26"/>
      <c r="K93" s="26"/>
      <c r="L93" s="26"/>
      <c r="M93" s="26"/>
      <c r="N93" s="26"/>
      <c r="O93" s="26"/>
      <c r="P93" s="26"/>
      <c r="Q93" s="26"/>
      <c r="R93" s="23"/>
      <c r="S93" s="23"/>
      <c r="T93" s="26"/>
      <c r="U93" s="12"/>
      <c r="V93" s="26"/>
      <c r="W93" s="53"/>
      <c r="X93" s="53"/>
    </row>
    <row r="94" spans="1:24" ht="28.25" customHeight="1" x14ac:dyDescent="0.2">
      <c r="A94" s="14" t="s">
        <v>126</v>
      </c>
      <c r="B94" s="14" t="s">
        <v>8</v>
      </c>
      <c r="C94" s="14" t="s">
        <v>9</v>
      </c>
      <c r="D94" s="14" t="s">
        <v>10</v>
      </c>
      <c r="E94" s="14" t="s">
        <v>11</v>
      </c>
      <c r="F94" s="14" t="s">
        <v>12</v>
      </c>
      <c r="G94" s="14" t="s">
        <v>13</v>
      </c>
      <c r="H94" s="14" t="s">
        <v>14</v>
      </c>
      <c r="I94" s="14" t="s">
        <v>15</v>
      </c>
      <c r="J94" s="14" t="s">
        <v>16</v>
      </c>
      <c r="K94" s="14" t="s">
        <v>17</v>
      </c>
      <c r="L94" s="14" t="s">
        <v>18</v>
      </c>
      <c r="M94" s="14" t="s">
        <v>19</v>
      </c>
      <c r="N94" s="14" t="s">
        <v>20</v>
      </c>
      <c r="O94" s="14" t="s">
        <v>21</v>
      </c>
      <c r="P94" s="15" t="s">
        <v>22</v>
      </c>
      <c r="Q94" s="14" t="s">
        <v>23</v>
      </c>
      <c r="R94" s="14" t="s">
        <v>24</v>
      </c>
      <c r="S94" s="14" t="s">
        <v>25</v>
      </c>
      <c r="T94" s="16" t="s">
        <v>26</v>
      </c>
      <c r="U94" s="13" t="s">
        <v>27</v>
      </c>
      <c r="V94" s="16" t="s">
        <v>28</v>
      </c>
      <c r="W94" s="17" t="s">
        <v>29</v>
      </c>
      <c r="X94" s="16" t="s">
        <v>30</v>
      </c>
    </row>
    <row r="95" spans="1:24" ht="17" customHeight="1" x14ac:dyDescent="0.2">
      <c r="A95" s="18">
        <v>2010</v>
      </c>
      <c r="B95" s="18">
        <v>10</v>
      </c>
      <c r="C95" s="18">
        <v>2</v>
      </c>
      <c r="D95" s="18">
        <v>1</v>
      </c>
      <c r="E95" s="18">
        <v>0</v>
      </c>
      <c r="F95" s="18">
        <v>0</v>
      </c>
      <c r="G95" s="18">
        <v>0</v>
      </c>
      <c r="H95" s="18">
        <v>0</v>
      </c>
      <c r="I95" s="18">
        <v>3</v>
      </c>
      <c r="J95" s="18">
        <v>2</v>
      </c>
      <c r="K95" s="18">
        <v>2</v>
      </c>
      <c r="L95" s="18">
        <v>2</v>
      </c>
      <c r="M95" s="18">
        <v>0</v>
      </c>
      <c r="N95" s="18">
        <v>1</v>
      </c>
      <c r="O95" s="20">
        <f>(D95+J95+K95+N95)/(B95+J95+K95+M95)</f>
        <v>0.42857142857142855</v>
      </c>
      <c r="P95" s="20">
        <f>($D95+$E95+($F95*2)+(G95*3))/$B95</f>
        <v>0.1</v>
      </c>
      <c r="Q95" s="20">
        <f>D95/B95</f>
        <v>0.1</v>
      </c>
      <c r="R95" s="18">
        <v>0</v>
      </c>
      <c r="S95" s="19"/>
      <c r="T95" s="34"/>
      <c r="U95" s="61"/>
      <c r="V95" s="34"/>
      <c r="W95" s="62"/>
      <c r="X95" s="34"/>
    </row>
    <row r="96" spans="1:24" ht="17" customHeight="1" x14ac:dyDescent="0.2">
      <c r="A96" s="22">
        <v>2009</v>
      </c>
      <c r="B96" s="23"/>
      <c r="C96" s="23"/>
      <c r="D96" s="23"/>
      <c r="E96" s="23"/>
      <c r="F96" s="23"/>
      <c r="G96" s="23"/>
      <c r="H96" s="23"/>
      <c r="I96" s="23"/>
      <c r="J96" s="23"/>
      <c r="K96" s="23"/>
      <c r="L96" s="23"/>
      <c r="M96" s="23"/>
      <c r="N96" s="23"/>
      <c r="O96" s="24"/>
      <c r="P96" s="24"/>
      <c r="Q96" s="24"/>
      <c r="R96" s="23"/>
      <c r="S96" s="23"/>
      <c r="T96" s="23"/>
      <c r="U96" s="23"/>
      <c r="V96" s="23"/>
      <c r="W96" s="74"/>
      <c r="X96" s="23"/>
    </row>
    <row r="97" spans="1:24" ht="19" customHeight="1" x14ac:dyDescent="0.2">
      <c r="A97" s="28"/>
      <c r="B97" s="28"/>
      <c r="C97" s="28"/>
      <c r="D97" s="28"/>
      <c r="E97" s="28"/>
      <c r="F97" s="28"/>
      <c r="G97" s="28"/>
      <c r="H97" s="28"/>
      <c r="I97" s="28"/>
      <c r="J97" s="28"/>
      <c r="K97" s="28"/>
      <c r="L97" s="28"/>
      <c r="M97" s="28"/>
      <c r="N97" s="28"/>
      <c r="O97" s="29"/>
      <c r="P97" s="29"/>
      <c r="Q97" s="29"/>
      <c r="R97" s="28"/>
      <c r="S97" s="28"/>
      <c r="T97" s="28"/>
      <c r="U97" s="28"/>
      <c r="V97" s="28"/>
      <c r="W97" s="27"/>
      <c r="X97" s="30"/>
    </row>
    <row r="98" spans="1:24" ht="17" customHeight="1" x14ac:dyDescent="0.2">
      <c r="A98" s="18" t="s">
        <v>31</v>
      </c>
      <c r="B98" s="19">
        <f t="shared" ref="B98:N98" si="14">SUM(B95:B97)</f>
        <v>10</v>
      </c>
      <c r="C98" s="19">
        <f t="shared" si="14"/>
        <v>2</v>
      </c>
      <c r="D98" s="19">
        <f t="shared" si="14"/>
        <v>1</v>
      </c>
      <c r="E98" s="19">
        <f t="shared" si="14"/>
        <v>0</v>
      </c>
      <c r="F98" s="19">
        <f t="shared" si="14"/>
        <v>0</v>
      </c>
      <c r="G98" s="19">
        <f t="shared" si="14"/>
        <v>0</v>
      </c>
      <c r="H98" s="19">
        <f t="shared" si="14"/>
        <v>0</v>
      </c>
      <c r="I98" s="19">
        <f t="shared" si="14"/>
        <v>3</v>
      </c>
      <c r="J98" s="19">
        <f t="shared" si="14"/>
        <v>2</v>
      </c>
      <c r="K98" s="19">
        <f t="shared" si="14"/>
        <v>2</v>
      </c>
      <c r="L98" s="19">
        <f t="shared" si="14"/>
        <v>2</v>
      </c>
      <c r="M98" s="19">
        <f t="shared" si="14"/>
        <v>0</v>
      </c>
      <c r="N98" s="19">
        <f t="shared" si="14"/>
        <v>1</v>
      </c>
      <c r="O98" s="20">
        <f>(D98+J98+K98+N98)/(B98+J98+K98+M98)</f>
        <v>0.42857142857142855</v>
      </c>
      <c r="P98" s="20">
        <f>($D98+$E98+($F98*2)+(G98*3))/$B98</f>
        <v>0.1</v>
      </c>
      <c r="Q98" s="20">
        <f>D98/B98</f>
        <v>0.1</v>
      </c>
      <c r="R98" s="19">
        <f>SUM(R95:R97)</f>
        <v>0</v>
      </c>
      <c r="S98" s="19">
        <f>SUM(S95:S97)</f>
        <v>0</v>
      </c>
      <c r="T98" s="19">
        <f>SUM(T95:T97)</f>
        <v>0</v>
      </c>
      <c r="U98" s="19">
        <f>SUM(U95:U97)</f>
        <v>0</v>
      </c>
      <c r="V98" s="19">
        <f>SUM(V95:V97)</f>
        <v>0</v>
      </c>
      <c r="W98" s="20" t="e">
        <f>(U98+V98)/(T98+U98+V98)</f>
        <v>#DIV/0!</v>
      </c>
      <c r="X98" s="20">
        <f>(D98-G98)/(B98-I98-G98+M98)</f>
        <v>0.14285714285714285</v>
      </c>
    </row>
    <row r="99" spans="1:24" ht="18.25" customHeight="1" x14ac:dyDescent="0.2">
      <c r="A99" s="53"/>
      <c r="B99" s="53"/>
      <c r="C99" s="53"/>
      <c r="D99" s="53"/>
      <c r="E99" s="53"/>
      <c r="F99" s="53"/>
      <c r="G99" s="53"/>
      <c r="H99" s="53"/>
      <c r="I99" s="53"/>
      <c r="J99" s="53"/>
      <c r="K99" s="53"/>
      <c r="L99" s="53"/>
      <c r="M99" s="53"/>
      <c r="N99" s="53"/>
      <c r="O99" s="53"/>
      <c r="P99" s="53"/>
      <c r="Q99" s="53"/>
      <c r="R99" s="53"/>
      <c r="S99" s="53"/>
      <c r="T99" s="53"/>
      <c r="U99" s="53"/>
      <c r="V99" s="53"/>
      <c r="W99" s="53"/>
      <c r="X99" s="53"/>
    </row>
    <row r="100" spans="1:24" ht="18.25" customHeight="1" x14ac:dyDescent="0.2">
      <c r="A100" s="53"/>
      <c r="B100" s="53"/>
      <c r="C100" s="53"/>
      <c r="D100" s="53"/>
      <c r="E100" s="53"/>
      <c r="F100" s="53"/>
      <c r="G100" s="53"/>
      <c r="H100" s="53"/>
      <c r="I100" s="53"/>
      <c r="J100" s="53"/>
      <c r="K100" s="53"/>
      <c r="L100" s="53"/>
      <c r="M100" s="53"/>
      <c r="N100" s="53"/>
      <c r="O100" s="53"/>
      <c r="P100" s="53"/>
      <c r="Q100" s="53"/>
      <c r="R100" s="53"/>
      <c r="S100" s="53"/>
      <c r="T100" s="53"/>
      <c r="U100" s="53"/>
      <c r="V100" s="53"/>
      <c r="W100" s="53"/>
      <c r="X100" s="53"/>
    </row>
    <row r="101" spans="1:24" ht="21" customHeight="1" x14ac:dyDescent="0.2">
      <c r="A101" s="211" t="s">
        <v>162</v>
      </c>
      <c r="B101" s="212"/>
      <c r="C101" s="212"/>
      <c r="D101" s="212"/>
      <c r="E101" s="212"/>
      <c r="F101" s="212"/>
      <c r="G101" s="212"/>
      <c r="H101" s="212"/>
      <c r="I101" s="212"/>
      <c r="J101" s="212"/>
      <c r="K101" s="212"/>
      <c r="L101" s="212"/>
      <c r="M101" s="212"/>
      <c r="N101" s="212"/>
      <c r="O101" s="212"/>
      <c r="P101" s="212"/>
      <c r="Q101" s="212"/>
      <c r="R101" s="212"/>
      <c r="S101" s="212"/>
      <c r="T101" s="212"/>
      <c r="U101" s="212"/>
      <c r="V101" s="212"/>
      <c r="W101" s="212"/>
      <c r="X101" s="212"/>
    </row>
    <row r="102" spans="1:24" ht="18.25" customHeight="1" x14ac:dyDescent="0.2">
      <c r="A102" s="23"/>
      <c r="B102" s="26"/>
      <c r="C102" s="26"/>
      <c r="D102" s="26"/>
      <c r="E102" s="23"/>
      <c r="F102" s="26"/>
      <c r="G102" s="26"/>
      <c r="H102" s="26"/>
      <c r="I102" s="26"/>
      <c r="J102" s="26"/>
      <c r="K102" s="26"/>
      <c r="L102" s="26"/>
      <c r="M102" s="26"/>
      <c r="N102" s="26"/>
      <c r="O102" s="26"/>
      <c r="P102" s="26"/>
      <c r="Q102" s="26"/>
      <c r="R102" s="23"/>
      <c r="S102" s="23"/>
      <c r="T102" s="26"/>
      <c r="U102" s="12"/>
      <c r="V102" s="26"/>
      <c r="W102" s="53"/>
      <c r="X102" s="53"/>
    </row>
    <row r="103" spans="1:24" ht="28.25" customHeight="1" x14ac:dyDescent="0.2">
      <c r="A103" s="14" t="s">
        <v>126</v>
      </c>
      <c r="B103" s="14" t="s">
        <v>8</v>
      </c>
      <c r="C103" s="14" t="s">
        <v>9</v>
      </c>
      <c r="D103" s="14" t="s">
        <v>10</v>
      </c>
      <c r="E103" s="14" t="s">
        <v>11</v>
      </c>
      <c r="F103" s="14" t="s">
        <v>12</v>
      </c>
      <c r="G103" s="14" t="s">
        <v>13</v>
      </c>
      <c r="H103" s="14" t="s">
        <v>14</v>
      </c>
      <c r="I103" s="14" t="s">
        <v>15</v>
      </c>
      <c r="J103" s="14" t="s">
        <v>16</v>
      </c>
      <c r="K103" s="14" t="s">
        <v>17</v>
      </c>
      <c r="L103" s="14" t="s">
        <v>18</v>
      </c>
      <c r="M103" s="14" t="s">
        <v>19</v>
      </c>
      <c r="N103" s="14" t="s">
        <v>20</v>
      </c>
      <c r="O103" s="14" t="s">
        <v>21</v>
      </c>
      <c r="P103" s="15" t="s">
        <v>22</v>
      </c>
      <c r="Q103" s="14" t="s">
        <v>23</v>
      </c>
      <c r="R103" s="14" t="s">
        <v>24</v>
      </c>
      <c r="S103" s="14" t="s">
        <v>25</v>
      </c>
      <c r="T103" s="16" t="s">
        <v>26</v>
      </c>
      <c r="U103" s="13" t="s">
        <v>27</v>
      </c>
      <c r="V103" s="16" t="s">
        <v>28</v>
      </c>
      <c r="W103" s="17" t="s">
        <v>29</v>
      </c>
      <c r="X103" s="16" t="s">
        <v>30</v>
      </c>
    </row>
    <row r="104" spans="1:24" ht="17" customHeight="1" x14ac:dyDescent="0.2">
      <c r="A104" s="18">
        <v>2010</v>
      </c>
      <c r="B104" s="18">
        <v>65</v>
      </c>
      <c r="C104" s="18">
        <v>24</v>
      </c>
      <c r="D104" s="18">
        <v>24</v>
      </c>
      <c r="E104" s="18">
        <v>9</v>
      </c>
      <c r="F104" s="18">
        <v>0</v>
      </c>
      <c r="G104" s="18">
        <v>0</v>
      </c>
      <c r="H104" s="18">
        <v>20</v>
      </c>
      <c r="I104" s="18">
        <v>5</v>
      </c>
      <c r="J104" s="18">
        <v>20</v>
      </c>
      <c r="K104" s="18">
        <v>4</v>
      </c>
      <c r="L104" s="18">
        <v>0</v>
      </c>
      <c r="M104" s="18">
        <v>1</v>
      </c>
      <c r="N104" s="18">
        <v>2</v>
      </c>
      <c r="O104" s="20">
        <f>(D104+J104+K104+N104)/(B104+J104+K104+M104)</f>
        <v>0.55555555555555558</v>
      </c>
      <c r="P104" s="20">
        <f>($D104+$E104+($F104*2)+(G104*3))/$B104</f>
        <v>0.50769230769230766</v>
      </c>
      <c r="Q104" s="20">
        <f>D104/B104</f>
        <v>0.36923076923076925</v>
      </c>
      <c r="R104" s="18">
        <v>0</v>
      </c>
      <c r="S104" s="19"/>
      <c r="T104" s="34"/>
      <c r="U104" s="61"/>
      <c r="V104" s="34"/>
      <c r="W104" s="62"/>
      <c r="X104" s="34"/>
    </row>
    <row r="105" spans="1:24" ht="17" customHeight="1" x14ac:dyDescent="0.2">
      <c r="A105" s="22">
        <v>2009</v>
      </c>
      <c r="B105" s="23"/>
      <c r="C105" s="23"/>
      <c r="D105" s="23"/>
      <c r="E105" s="23"/>
      <c r="F105" s="23"/>
      <c r="G105" s="23"/>
      <c r="H105" s="23"/>
      <c r="I105" s="23"/>
      <c r="J105" s="23"/>
      <c r="K105" s="23"/>
      <c r="L105" s="23"/>
      <c r="M105" s="23"/>
      <c r="N105" s="23"/>
      <c r="O105" s="24"/>
      <c r="P105" s="24"/>
      <c r="Q105" s="24"/>
      <c r="R105" s="23"/>
      <c r="S105" s="23"/>
      <c r="T105" s="23"/>
      <c r="U105" s="23"/>
      <c r="V105" s="23"/>
      <c r="W105" s="74"/>
      <c r="X105" s="23"/>
    </row>
    <row r="106" spans="1:24" ht="19" customHeight="1" x14ac:dyDescent="0.2">
      <c r="A106" s="28"/>
      <c r="B106" s="28"/>
      <c r="C106" s="28"/>
      <c r="D106" s="28"/>
      <c r="E106" s="28"/>
      <c r="F106" s="28"/>
      <c r="G106" s="28"/>
      <c r="H106" s="28"/>
      <c r="I106" s="28"/>
      <c r="J106" s="28"/>
      <c r="K106" s="28"/>
      <c r="L106" s="28"/>
      <c r="M106" s="28"/>
      <c r="N106" s="28"/>
      <c r="O106" s="29"/>
      <c r="P106" s="29"/>
      <c r="Q106" s="29"/>
      <c r="R106" s="28"/>
      <c r="S106" s="28"/>
      <c r="T106" s="28"/>
      <c r="U106" s="28"/>
      <c r="V106" s="28"/>
      <c r="W106" s="27"/>
      <c r="X106" s="30"/>
    </row>
    <row r="107" spans="1:24" ht="17" customHeight="1" x14ac:dyDescent="0.2">
      <c r="A107" s="18" t="s">
        <v>31</v>
      </c>
      <c r="B107" s="19">
        <f t="shared" ref="B107:N107" si="15">SUM(B104:B106)</f>
        <v>65</v>
      </c>
      <c r="C107" s="19">
        <f t="shared" si="15"/>
        <v>24</v>
      </c>
      <c r="D107" s="19">
        <f t="shared" si="15"/>
        <v>24</v>
      </c>
      <c r="E107" s="19">
        <f t="shared" si="15"/>
        <v>9</v>
      </c>
      <c r="F107" s="19">
        <f t="shared" si="15"/>
        <v>0</v>
      </c>
      <c r="G107" s="19">
        <f t="shared" si="15"/>
        <v>0</v>
      </c>
      <c r="H107" s="19">
        <f t="shared" si="15"/>
        <v>20</v>
      </c>
      <c r="I107" s="19">
        <f t="shared" si="15"/>
        <v>5</v>
      </c>
      <c r="J107" s="19">
        <f t="shared" si="15"/>
        <v>20</v>
      </c>
      <c r="K107" s="19">
        <f t="shared" si="15"/>
        <v>4</v>
      </c>
      <c r="L107" s="19">
        <f t="shared" si="15"/>
        <v>0</v>
      </c>
      <c r="M107" s="19">
        <f t="shared" si="15"/>
        <v>1</v>
      </c>
      <c r="N107" s="19">
        <f t="shared" si="15"/>
        <v>2</v>
      </c>
      <c r="O107" s="20">
        <f>(D107+J107+K107+N107)/(B107+J107+K107+M107)</f>
        <v>0.55555555555555558</v>
      </c>
      <c r="P107" s="20">
        <f>($D107+$E107+($F107*2)+(G107*3))/$B107</f>
        <v>0.50769230769230766</v>
      </c>
      <c r="Q107" s="20">
        <f>D107/B107</f>
        <v>0.36923076923076925</v>
      </c>
      <c r="R107" s="19">
        <f>SUM(R104:R106)</f>
        <v>0</v>
      </c>
      <c r="S107" s="19">
        <f>SUM(S104:S106)</f>
        <v>0</v>
      </c>
      <c r="T107" s="19">
        <f>SUM(T104:T106)</f>
        <v>0</v>
      </c>
      <c r="U107" s="19">
        <f>SUM(U104:U106)</f>
        <v>0</v>
      </c>
      <c r="V107" s="19">
        <f>SUM(V104:V106)</f>
        <v>0</v>
      </c>
      <c r="W107" s="20" t="e">
        <f>(U107+V107)/(T107+U107+V107)</f>
        <v>#DIV/0!</v>
      </c>
      <c r="X107" s="20">
        <f>(D107-G107)/(B107-I107-G107+M107)</f>
        <v>0.39344262295081966</v>
      </c>
    </row>
    <row r="108" spans="1:24" ht="18.25" customHeight="1" x14ac:dyDescent="0.2">
      <c r="A108" s="53"/>
      <c r="B108" s="53"/>
      <c r="C108" s="53"/>
      <c r="D108" s="53"/>
      <c r="E108" s="53"/>
      <c r="F108" s="53"/>
      <c r="G108" s="53"/>
      <c r="H108" s="53"/>
      <c r="I108" s="53"/>
      <c r="J108" s="53"/>
      <c r="K108" s="53"/>
      <c r="L108" s="53"/>
      <c r="M108" s="53"/>
      <c r="N108" s="53"/>
      <c r="O108" s="53"/>
      <c r="P108" s="53"/>
      <c r="Q108" s="53"/>
      <c r="R108" s="53"/>
      <c r="S108" s="53"/>
      <c r="T108" s="53"/>
      <c r="U108" s="53"/>
      <c r="V108" s="53"/>
      <c r="W108" s="53"/>
      <c r="X108" s="53"/>
    </row>
    <row r="109" spans="1:24" ht="18.25" customHeight="1" x14ac:dyDescent="0.2">
      <c r="A109" s="53"/>
      <c r="B109" s="53"/>
      <c r="C109" s="53"/>
      <c r="D109" s="53"/>
      <c r="E109" s="53"/>
      <c r="F109" s="53"/>
      <c r="G109" s="53"/>
      <c r="H109" s="53"/>
      <c r="I109" s="53"/>
      <c r="J109" s="53"/>
      <c r="K109" s="53"/>
      <c r="L109" s="53"/>
      <c r="M109" s="53"/>
      <c r="N109" s="53"/>
      <c r="O109" s="53"/>
      <c r="P109" s="53"/>
      <c r="Q109" s="53"/>
      <c r="R109" s="53"/>
      <c r="S109" s="53"/>
      <c r="T109" s="53"/>
      <c r="U109" s="53"/>
      <c r="V109" s="53"/>
      <c r="W109" s="53"/>
      <c r="X109" s="53"/>
    </row>
    <row r="110" spans="1:24" ht="18.25" customHeight="1" x14ac:dyDescent="0.2">
      <c r="A110" s="53"/>
      <c r="B110" s="53"/>
      <c r="C110" s="53"/>
      <c r="D110" s="53"/>
      <c r="E110" s="53"/>
      <c r="F110" s="53"/>
      <c r="G110" s="53"/>
      <c r="H110" s="53"/>
      <c r="I110" s="53"/>
      <c r="J110" s="53"/>
      <c r="K110" s="53"/>
      <c r="L110" s="53"/>
      <c r="M110" s="53"/>
      <c r="N110" s="53"/>
      <c r="O110" s="53"/>
      <c r="P110" s="53"/>
      <c r="Q110" s="53"/>
      <c r="R110" s="53"/>
      <c r="S110" s="53"/>
      <c r="T110" s="53"/>
      <c r="U110" s="53"/>
      <c r="V110" s="53"/>
      <c r="W110" s="53"/>
      <c r="X110" s="53"/>
    </row>
    <row r="111" spans="1:24" ht="21" customHeight="1" x14ac:dyDescent="0.2">
      <c r="A111" s="211" t="s">
        <v>170</v>
      </c>
      <c r="B111" s="212"/>
      <c r="C111" s="212"/>
      <c r="D111" s="212"/>
      <c r="E111" s="212"/>
      <c r="F111" s="212"/>
      <c r="G111" s="212"/>
      <c r="H111" s="212"/>
      <c r="I111" s="212"/>
      <c r="J111" s="212"/>
      <c r="K111" s="212"/>
      <c r="L111" s="212"/>
      <c r="M111" s="212"/>
      <c r="N111" s="212"/>
      <c r="O111" s="212"/>
      <c r="P111" s="212"/>
      <c r="Q111" s="212"/>
      <c r="R111" s="212"/>
      <c r="S111" s="212"/>
      <c r="T111" s="212"/>
      <c r="U111" s="212"/>
      <c r="V111" s="212"/>
      <c r="W111" s="212"/>
      <c r="X111" s="212"/>
    </row>
    <row r="112" spans="1:24" ht="18.25" customHeight="1" x14ac:dyDescent="0.2">
      <c r="A112" s="23"/>
      <c r="B112" s="26"/>
      <c r="C112" s="26"/>
      <c r="D112" s="26"/>
      <c r="E112" s="23"/>
      <c r="F112" s="26"/>
      <c r="G112" s="26"/>
      <c r="H112" s="26"/>
      <c r="I112" s="26"/>
      <c r="J112" s="26"/>
      <c r="K112" s="26"/>
      <c r="L112" s="26"/>
      <c r="M112" s="26"/>
      <c r="N112" s="26"/>
      <c r="O112" s="26"/>
      <c r="P112" s="26"/>
      <c r="Q112" s="26"/>
      <c r="R112" s="23"/>
      <c r="S112" s="23"/>
      <c r="T112" s="26"/>
      <c r="U112" s="12"/>
      <c r="V112" s="26"/>
      <c r="W112" s="53"/>
      <c r="X112" s="53"/>
    </row>
    <row r="113" spans="1:24" ht="28.25" customHeight="1" x14ac:dyDescent="0.2">
      <c r="A113" s="14" t="s">
        <v>126</v>
      </c>
      <c r="B113" s="14" t="s">
        <v>8</v>
      </c>
      <c r="C113" s="14" t="s">
        <v>9</v>
      </c>
      <c r="D113" s="14" t="s">
        <v>10</v>
      </c>
      <c r="E113" s="14" t="s">
        <v>11</v>
      </c>
      <c r="F113" s="14" t="s">
        <v>12</v>
      </c>
      <c r="G113" s="14" t="s">
        <v>13</v>
      </c>
      <c r="H113" s="14" t="s">
        <v>14</v>
      </c>
      <c r="I113" s="14" t="s">
        <v>15</v>
      </c>
      <c r="J113" s="14" t="s">
        <v>16</v>
      </c>
      <c r="K113" s="14" t="s">
        <v>17</v>
      </c>
      <c r="L113" s="14" t="s">
        <v>18</v>
      </c>
      <c r="M113" s="14" t="s">
        <v>19</v>
      </c>
      <c r="N113" s="14" t="s">
        <v>20</v>
      </c>
      <c r="O113" s="14" t="s">
        <v>21</v>
      </c>
      <c r="P113" s="15" t="s">
        <v>22</v>
      </c>
      <c r="Q113" s="14" t="s">
        <v>23</v>
      </c>
      <c r="R113" s="14" t="s">
        <v>24</v>
      </c>
      <c r="S113" s="14" t="s">
        <v>25</v>
      </c>
      <c r="T113" s="16" t="s">
        <v>26</v>
      </c>
      <c r="U113" s="13" t="s">
        <v>27</v>
      </c>
      <c r="V113" s="16" t="s">
        <v>28</v>
      </c>
      <c r="W113" s="17" t="s">
        <v>29</v>
      </c>
      <c r="X113" s="16" t="s">
        <v>30</v>
      </c>
    </row>
    <row r="114" spans="1:24" ht="17" customHeight="1" x14ac:dyDescent="0.2">
      <c r="A114" s="18">
        <v>2011</v>
      </c>
      <c r="B114" s="18">
        <v>42</v>
      </c>
      <c r="C114" s="18">
        <v>7</v>
      </c>
      <c r="D114" s="18">
        <v>10</v>
      </c>
      <c r="E114" s="18">
        <v>3</v>
      </c>
      <c r="F114" s="18">
        <v>1</v>
      </c>
      <c r="G114" s="18">
        <v>0</v>
      </c>
      <c r="H114" s="18">
        <v>11</v>
      </c>
      <c r="I114" s="18">
        <v>12</v>
      </c>
      <c r="J114" s="18">
        <v>8</v>
      </c>
      <c r="K114" s="18">
        <v>2</v>
      </c>
      <c r="L114" s="18">
        <v>1</v>
      </c>
      <c r="M114" s="18">
        <v>0</v>
      </c>
      <c r="N114" s="18">
        <v>2</v>
      </c>
      <c r="O114" s="20">
        <f>(D114+J114+K114+N114)/(B114+J114+K114+M114)</f>
        <v>0.42307692307692307</v>
      </c>
      <c r="P114" s="20">
        <f>($D114+$E114+($F114*2)+(G114*3))/$B114</f>
        <v>0.35714285714285715</v>
      </c>
      <c r="Q114" s="20">
        <f>D114/B114</f>
        <v>0.23809523809523808</v>
      </c>
      <c r="R114" s="18">
        <v>3</v>
      </c>
      <c r="S114" s="18">
        <v>2</v>
      </c>
      <c r="T114" s="34"/>
      <c r="U114" s="21">
        <v>1</v>
      </c>
      <c r="V114" s="18">
        <v>12</v>
      </c>
      <c r="W114" s="62"/>
      <c r="X114" s="34"/>
    </row>
    <row r="115" spans="1:24" ht="17" customHeight="1" x14ac:dyDescent="0.2">
      <c r="A115" s="22">
        <v>2010</v>
      </c>
      <c r="B115" s="22">
        <v>14</v>
      </c>
      <c r="C115" s="22">
        <v>2</v>
      </c>
      <c r="D115" s="22">
        <v>2</v>
      </c>
      <c r="E115" s="22">
        <v>1</v>
      </c>
      <c r="F115" s="22">
        <v>0</v>
      </c>
      <c r="G115" s="22">
        <v>0</v>
      </c>
      <c r="H115" s="22">
        <v>2</v>
      </c>
      <c r="I115" s="22">
        <v>8</v>
      </c>
      <c r="J115" s="22">
        <v>0</v>
      </c>
      <c r="K115" s="22">
        <v>0</v>
      </c>
      <c r="L115" s="22">
        <v>0</v>
      </c>
      <c r="M115" s="22">
        <v>0</v>
      </c>
      <c r="N115" s="22">
        <v>2</v>
      </c>
      <c r="O115" s="24">
        <f>(D115+J115+K115+N115)/(B115+J115+K115+M115)</f>
        <v>0.2857142857142857</v>
      </c>
      <c r="P115" s="24">
        <f>($D115+$E115+($F115*2)+(G115*3))/$B115</f>
        <v>0.21428571428571427</v>
      </c>
      <c r="Q115" s="24">
        <f>D115/B115</f>
        <v>0.14285714285714285</v>
      </c>
      <c r="R115" s="22">
        <v>0</v>
      </c>
      <c r="S115" s="23"/>
      <c r="T115" s="23"/>
      <c r="U115" s="23"/>
      <c r="V115" s="23"/>
      <c r="W115" s="74"/>
      <c r="X115" s="23"/>
    </row>
    <row r="116" spans="1:24" ht="19" customHeight="1" x14ac:dyDescent="0.2">
      <c r="A116" s="14">
        <v>2009</v>
      </c>
      <c r="B116" s="28"/>
      <c r="C116" s="28"/>
      <c r="D116" s="28"/>
      <c r="E116" s="28"/>
      <c r="F116" s="28"/>
      <c r="G116" s="28"/>
      <c r="H116" s="28"/>
      <c r="I116" s="28"/>
      <c r="J116" s="28"/>
      <c r="K116" s="28"/>
      <c r="L116" s="28"/>
      <c r="M116" s="28"/>
      <c r="N116" s="28"/>
      <c r="O116" s="29"/>
      <c r="P116" s="29"/>
      <c r="Q116" s="29"/>
      <c r="R116" s="28"/>
      <c r="S116" s="28"/>
      <c r="T116" s="28"/>
      <c r="U116" s="28"/>
      <c r="V116" s="28"/>
      <c r="W116" s="27"/>
      <c r="X116" s="30"/>
    </row>
    <row r="117" spans="1:24" ht="17" customHeight="1" x14ac:dyDescent="0.2">
      <c r="A117" s="18" t="s">
        <v>31</v>
      </c>
      <c r="B117" s="19">
        <f t="shared" ref="B117:N117" si="16">SUM(B114:B116)</f>
        <v>56</v>
      </c>
      <c r="C117" s="19">
        <f t="shared" si="16"/>
        <v>9</v>
      </c>
      <c r="D117" s="19">
        <f t="shared" si="16"/>
        <v>12</v>
      </c>
      <c r="E117" s="19">
        <f t="shared" si="16"/>
        <v>4</v>
      </c>
      <c r="F117" s="19">
        <f t="shared" si="16"/>
        <v>1</v>
      </c>
      <c r="G117" s="19">
        <f t="shared" si="16"/>
        <v>0</v>
      </c>
      <c r="H117" s="19">
        <f t="shared" si="16"/>
        <v>13</v>
      </c>
      <c r="I117" s="19">
        <f t="shared" si="16"/>
        <v>20</v>
      </c>
      <c r="J117" s="19">
        <f t="shared" si="16"/>
        <v>8</v>
      </c>
      <c r="K117" s="19">
        <f t="shared" si="16"/>
        <v>2</v>
      </c>
      <c r="L117" s="19">
        <f t="shared" si="16"/>
        <v>1</v>
      </c>
      <c r="M117" s="19">
        <f t="shared" si="16"/>
        <v>0</v>
      </c>
      <c r="N117" s="19">
        <f t="shared" si="16"/>
        <v>4</v>
      </c>
      <c r="O117" s="20">
        <f>(D117+J117+K117+N117)/(B117+J117+K117+M117)</f>
        <v>0.39393939393939392</v>
      </c>
      <c r="P117" s="20">
        <f>($D117+$E117+($F117*2)+(G117*3))/$B117</f>
        <v>0.32142857142857145</v>
      </c>
      <c r="Q117" s="20">
        <f>D117/B117</f>
        <v>0.21428571428571427</v>
      </c>
      <c r="R117" s="19">
        <f>SUM(R114:R116)</f>
        <v>3</v>
      </c>
      <c r="S117" s="19">
        <f>SUM(S114:S116)</f>
        <v>2</v>
      </c>
      <c r="T117" s="19">
        <f>SUM(T114:T116)</f>
        <v>0</v>
      </c>
      <c r="U117" s="19">
        <f>SUM(U114:U116)</f>
        <v>1</v>
      </c>
      <c r="V117" s="19">
        <f>SUM(V114:V116)</f>
        <v>12</v>
      </c>
      <c r="W117" s="20">
        <f>(U117+V117)/(T117+U117+V117)</f>
        <v>1</v>
      </c>
      <c r="X117" s="20">
        <f>(D117-G117)/(B117-I117-G117+M117)</f>
        <v>0.33333333333333331</v>
      </c>
    </row>
    <row r="118" spans="1:24" ht="18.25" customHeight="1" x14ac:dyDescent="0.2">
      <c r="A118" s="53"/>
      <c r="B118" s="53"/>
      <c r="C118" s="53"/>
      <c r="D118" s="53"/>
      <c r="E118" s="53"/>
      <c r="F118" s="53"/>
      <c r="G118" s="53"/>
      <c r="H118" s="53"/>
      <c r="I118" s="53"/>
      <c r="J118" s="53"/>
      <c r="K118" s="53"/>
      <c r="L118" s="53"/>
      <c r="M118" s="53"/>
      <c r="N118" s="53"/>
      <c r="O118" s="53"/>
      <c r="P118" s="53"/>
      <c r="Q118" s="53"/>
      <c r="R118" s="53"/>
      <c r="S118" s="53"/>
      <c r="T118" s="53"/>
      <c r="U118" s="53"/>
      <c r="V118" s="53"/>
      <c r="W118" s="53"/>
      <c r="X118" s="53"/>
    </row>
    <row r="119" spans="1:24" ht="18.25" customHeight="1" x14ac:dyDescent="0.2">
      <c r="A119" s="53"/>
      <c r="B119" s="53"/>
      <c r="C119" s="53"/>
      <c r="D119" s="53"/>
      <c r="E119" s="53"/>
      <c r="F119" s="53"/>
      <c r="G119" s="53"/>
      <c r="H119" s="53"/>
      <c r="I119" s="53"/>
      <c r="J119" s="53"/>
      <c r="K119" s="53"/>
      <c r="L119" s="53"/>
      <c r="M119" s="53"/>
      <c r="N119" s="53"/>
      <c r="O119" s="53"/>
      <c r="P119" s="53"/>
      <c r="Q119" s="53"/>
      <c r="R119" s="53"/>
      <c r="S119" s="53"/>
      <c r="T119" s="53"/>
      <c r="U119" s="53"/>
      <c r="V119" s="53"/>
      <c r="W119" s="53"/>
      <c r="X119" s="53"/>
    </row>
    <row r="120" spans="1:24" ht="21" customHeight="1" x14ac:dyDescent="0.2">
      <c r="A120" s="211" t="s">
        <v>292</v>
      </c>
      <c r="B120" s="212"/>
      <c r="C120" s="212"/>
      <c r="D120" s="212"/>
      <c r="E120" s="212"/>
      <c r="F120" s="212"/>
      <c r="G120" s="212"/>
      <c r="H120" s="212"/>
      <c r="I120" s="212"/>
      <c r="J120" s="212"/>
      <c r="K120" s="212"/>
      <c r="L120" s="212"/>
      <c r="M120" s="212"/>
      <c r="N120" s="212"/>
      <c r="O120" s="212"/>
      <c r="P120" s="212"/>
      <c r="Q120" s="212"/>
      <c r="R120" s="212"/>
      <c r="S120" s="212"/>
      <c r="T120" s="212"/>
      <c r="U120" s="212"/>
      <c r="V120" s="212"/>
      <c r="W120" s="212"/>
      <c r="X120" s="212"/>
    </row>
    <row r="121" spans="1:24" ht="18.25" customHeight="1" x14ac:dyDescent="0.2">
      <c r="A121" s="23"/>
      <c r="B121" s="26"/>
      <c r="C121" s="26"/>
      <c r="D121" s="26"/>
      <c r="E121" s="23"/>
      <c r="F121" s="26"/>
      <c r="G121" s="26"/>
      <c r="H121" s="26"/>
      <c r="I121" s="26"/>
      <c r="J121" s="26"/>
      <c r="K121" s="26"/>
      <c r="L121" s="26"/>
      <c r="M121" s="26"/>
      <c r="N121" s="26"/>
      <c r="O121" s="26"/>
      <c r="P121" s="26"/>
      <c r="Q121" s="26"/>
      <c r="R121" s="23"/>
      <c r="S121" s="23"/>
      <c r="T121" s="26"/>
      <c r="U121" s="12"/>
      <c r="V121" s="26"/>
      <c r="W121" s="53"/>
      <c r="X121" s="53"/>
    </row>
    <row r="122" spans="1:24" ht="28.25" customHeight="1" x14ac:dyDescent="0.2">
      <c r="A122" s="14" t="s">
        <v>126</v>
      </c>
      <c r="B122" s="14" t="s">
        <v>8</v>
      </c>
      <c r="C122" s="14" t="s">
        <v>9</v>
      </c>
      <c r="D122" s="14" t="s">
        <v>10</v>
      </c>
      <c r="E122" s="14" t="s">
        <v>11</v>
      </c>
      <c r="F122" s="14" t="s">
        <v>12</v>
      </c>
      <c r="G122" s="14" t="s">
        <v>13</v>
      </c>
      <c r="H122" s="14" t="s">
        <v>14</v>
      </c>
      <c r="I122" s="14" t="s">
        <v>15</v>
      </c>
      <c r="J122" s="14" t="s">
        <v>16</v>
      </c>
      <c r="K122" s="14" t="s">
        <v>17</v>
      </c>
      <c r="L122" s="14" t="s">
        <v>18</v>
      </c>
      <c r="M122" s="14" t="s">
        <v>19</v>
      </c>
      <c r="N122" s="14" t="s">
        <v>20</v>
      </c>
      <c r="O122" s="14" t="s">
        <v>21</v>
      </c>
      <c r="P122" s="15" t="s">
        <v>22</v>
      </c>
      <c r="Q122" s="14" t="s">
        <v>23</v>
      </c>
      <c r="R122" s="14" t="s">
        <v>24</v>
      </c>
      <c r="S122" s="14" t="s">
        <v>25</v>
      </c>
      <c r="T122" s="16" t="s">
        <v>26</v>
      </c>
      <c r="U122" s="13" t="s">
        <v>27</v>
      </c>
      <c r="V122" s="16" t="s">
        <v>28</v>
      </c>
      <c r="W122" s="17" t="s">
        <v>29</v>
      </c>
      <c r="X122" s="16" t="s">
        <v>30</v>
      </c>
    </row>
    <row r="123" spans="1:24" ht="17" customHeight="1" x14ac:dyDescent="0.2">
      <c r="A123" s="18">
        <v>2010</v>
      </c>
      <c r="B123" s="18">
        <v>14</v>
      </c>
      <c r="C123" s="18">
        <v>0</v>
      </c>
      <c r="D123" s="18">
        <v>2</v>
      </c>
      <c r="E123" s="18">
        <v>0</v>
      </c>
      <c r="F123" s="18">
        <v>0</v>
      </c>
      <c r="G123" s="18">
        <v>0</v>
      </c>
      <c r="H123" s="18">
        <v>1</v>
      </c>
      <c r="I123" s="18">
        <v>4</v>
      </c>
      <c r="J123" s="18">
        <v>1</v>
      </c>
      <c r="K123" s="18">
        <v>0</v>
      </c>
      <c r="L123" s="18">
        <v>0</v>
      </c>
      <c r="M123" s="18">
        <v>0</v>
      </c>
      <c r="N123" s="18">
        <v>1</v>
      </c>
      <c r="O123" s="20">
        <f>(D123+J123+K123+N123)/(B123+J123+K123+M123)</f>
        <v>0.26666666666666666</v>
      </c>
      <c r="P123" s="20">
        <f>($D123+$E123+($F123*2)+(G123*3))/$B123</f>
        <v>0.14285714285714285</v>
      </c>
      <c r="Q123" s="20">
        <f>D123/B123</f>
        <v>0.14285714285714285</v>
      </c>
      <c r="R123" s="18">
        <v>0</v>
      </c>
      <c r="S123" s="19"/>
      <c r="T123" s="34"/>
      <c r="U123" s="61"/>
      <c r="V123" s="34"/>
      <c r="W123" s="62"/>
      <c r="X123" s="34"/>
    </row>
    <row r="124" spans="1:24" ht="17" customHeight="1" x14ac:dyDescent="0.2">
      <c r="A124" s="22">
        <v>2009</v>
      </c>
      <c r="B124" s="23"/>
      <c r="C124" s="23"/>
      <c r="D124" s="23"/>
      <c r="E124" s="23"/>
      <c r="F124" s="23"/>
      <c r="G124" s="23">
        <v>1</v>
      </c>
      <c r="H124" s="23"/>
      <c r="I124" s="23"/>
      <c r="J124" s="23"/>
      <c r="K124" s="23"/>
      <c r="L124" s="23"/>
      <c r="M124" s="23"/>
      <c r="N124" s="23"/>
      <c r="O124" s="24"/>
      <c r="P124" s="24"/>
      <c r="Q124" s="24"/>
      <c r="R124" s="23"/>
      <c r="S124" s="23"/>
      <c r="T124" s="23"/>
      <c r="U124" s="23"/>
      <c r="V124" s="23"/>
      <c r="W124" s="74"/>
      <c r="X124" s="23"/>
    </row>
    <row r="125" spans="1:24" ht="19" customHeight="1" x14ac:dyDescent="0.2">
      <c r="A125" s="28"/>
      <c r="B125" s="28"/>
      <c r="C125" s="28"/>
      <c r="D125" s="28"/>
      <c r="E125" s="28"/>
      <c r="F125" s="28"/>
      <c r="G125" s="28"/>
      <c r="H125" s="28"/>
      <c r="I125" s="28"/>
      <c r="J125" s="28"/>
      <c r="K125" s="28"/>
      <c r="L125" s="28"/>
      <c r="M125" s="28"/>
      <c r="N125" s="28"/>
      <c r="O125" s="29"/>
      <c r="P125" s="29"/>
      <c r="Q125" s="29"/>
      <c r="R125" s="28"/>
      <c r="S125" s="28"/>
      <c r="T125" s="28"/>
      <c r="U125" s="28"/>
      <c r="V125" s="28"/>
      <c r="W125" s="27"/>
      <c r="X125" s="30"/>
    </row>
    <row r="126" spans="1:24" ht="17" customHeight="1" x14ac:dyDescent="0.2">
      <c r="A126" s="18" t="s">
        <v>31</v>
      </c>
      <c r="B126" s="19">
        <f t="shared" ref="B126:N126" si="17">SUM(B123:B125)</f>
        <v>14</v>
      </c>
      <c r="C126" s="19">
        <f t="shared" si="17"/>
        <v>0</v>
      </c>
      <c r="D126" s="19">
        <f t="shared" si="17"/>
        <v>2</v>
      </c>
      <c r="E126" s="19">
        <f t="shared" si="17"/>
        <v>0</v>
      </c>
      <c r="F126" s="19">
        <f t="shared" si="17"/>
        <v>0</v>
      </c>
      <c r="G126" s="19">
        <f t="shared" si="17"/>
        <v>1</v>
      </c>
      <c r="H126" s="19">
        <f t="shared" si="17"/>
        <v>1</v>
      </c>
      <c r="I126" s="19">
        <f t="shared" si="17"/>
        <v>4</v>
      </c>
      <c r="J126" s="19">
        <f t="shared" si="17"/>
        <v>1</v>
      </c>
      <c r="K126" s="19">
        <f t="shared" si="17"/>
        <v>0</v>
      </c>
      <c r="L126" s="19">
        <f t="shared" si="17"/>
        <v>0</v>
      </c>
      <c r="M126" s="19">
        <f t="shared" si="17"/>
        <v>0</v>
      </c>
      <c r="N126" s="19">
        <f t="shared" si="17"/>
        <v>1</v>
      </c>
      <c r="O126" s="20">
        <f>(D126+J126+K126+N126)/(B126+J126+K126+M126)</f>
        <v>0.26666666666666666</v>
      </c>
      <c r="P126" s="20">
        <f>($D126+$E126+($F126*2)+(G126*3))/$B126</f>
        <v>0.35714285714285715</v>
      </c>
      <c r="Q126" s="20">
        <f>D126/B126</f>
        <v>0.14285714285714285</v>
      </c>
      <c r="R126" s="19">
        <f>SUM(R123:R125)</f>
        <v>0</v>
      </c>
      <c r="S126" s="19">
        <f>SUM(S123:S125)</f>
        <v>0</v>
      </c>
      <c r="T126" s="19">
        <f>SUM(T123:T125)</f>
        <v>0</v>
      </c>
      <c r="U126" s="19">
        <f>SUM(U123:U125)</f>
        <v>0</v>
      </c>
      <c r="V126" s="19">
        <f>SUM(V123:V125)</f>
        <v>0</v>
      </c>
      <c r="W126" s="20" t="e">
        <f>(U126+V126)/(T126+U126+V126)</f>
        <v>#DIV/0!</v>
      </c>
      <c r="X126" s="20">
        <f>(D126-G126)/(B126-I126-G126+M126)</f>
        <v>0.1111111111111111</v>
      </c>
    </row>
    <row r="127" spans="1:24" ht="18.25" customHeight="1" x14ac:dyDescent="0.2">
      <c r="A127" s="53"/>
      <c r="B127" s="53"/>
      <c r="C127" s="53"/>
      <c r="D127" s="53"/>
      <c r="E127" s="53"/>
      <c r="F127" s="53"/>
      <c r="G127" s="53"/>
      <c r="H127" s="53"/>
      <c r="I127" s="53"/>
      <c r="J127" s="53"/>
      <c r="K127" s="53"/>
      <c r="L127" s="53"/>
      <c r="M127" s="53"/>
      <c r="N127" s="53"/>
      <c r="O127" s="53"/>
      <c r="P127" s="53"/>
      <c r="Q127" s="53"/>
      <c r="R127" s="53"/>
      <c r="S127" s="53"/>
      <c r="T127" s="53"/>
      <c r="U127" s="53"/>
      <c r="V127" s="53"/>
      <c r="W127" s="53"/>
      <c r="X127" s="53"/>
    </row>
    <row r="128" spans="1:24" ht="21" customHeight="1" x14ac:dyDescent="0.2">
      <c r="A128" s="211" t="s">
        <v>173</v>
      </c>
      <c r="B128" s="212"/>
      <c r="C128" s="212"/>
      <c r="D128" s="212"/>
      <c r="E128" s="212"/>
      <c r="F128" s="212"/>
      <c r="G128" s="212"/>
      <c r="H128" s="212"/>
      <c r="I128" s="212"/>
      <c r="J128" s="212"/>
      <c r="K128" s="212"/>
      <c r="L128" s="212"/>
      <c r="M128" s="212"/>
      <c r="N128" s="212"/>
      <c r="O128" s="212"/>
      <c r="P128" s="212"/>
      <c r="Q128" s="212"/>
      <c r="R128" s="212"/>
      <c r="S128" s="212"/>
      <c r="T128" s="212"/>
      <c r="U128" s="212"/>
      <c r="V128" s="212"/>
      <c r="W128" s="212"/>
      <c r="X128" s="212"/>
    </row>
    <row r="129" spans="1:24" ht="18.25" customHeight="1" x14ac:dyDescent="0.2">
      <c r="A129" s="23"/>
      <c r="B129" s="26"/>
      <c r="C129" s="26"/>
      <c r="D129" s="26"/>
      <c r="E129" s="23"/>
      <c r="F129" s="26"/>
      <c r="G129" s="26"/>
      <c r="H129" s="26"/>
      <c r="I129" s="26"/>
      <c r="J129" s="26"/>
      <c r="K129" s="26"/>
      <c r="L129" s="26"/>
      <c r="M129" s="26"/>
      <c r="N129" s="26"/>
      <c r="O129" s="26"/>
      <c r="P129" s="26"/>
      <c r="Q129" s="26"/>
      <c r="R129" s="23"/>
      <c r="S129" s="23"/>
      <c r="T129" s="26"/>
      <c r="U129" s="12"/>
      <c r="V129" s="26"/>
      <c r="W129" s="53"/>
      <c r="X129" s="53"/>
    </row>
    <row r="130" spans="1:24" ht="28.25" customHeight="1" x14ac:dyDescent="0.2">
      <c r="A130" s="14" t="s">
        <v>126</v>
      </c>
      <c r="B130" s="14" t="s">
        <v>8</v>
      </c>
      <c r="C130" s="14" t="s">
        <v>9</v>
      </c>
      <c r="D130" s="14" t="s">
        <v>10</v>
      </c>
      <c r="E130" s="14" t="s">
        <v>11</v>
      </c>
      <c r="F130" s="14" t="s">
        <v>12</v>
      </c>
      <c r="G130" s="14" t="s">
        <v>13</v>
      </c>
      <c r="H130" s="14" t="s">
        <v>14</v>
      </c>
      <c r="I130" s="14" t="s">
        <v>15</v>
      </c>
      <c r="J130" s="14" t="s">
        <v>16</v>
      </c>
      <c r="K130" s="14" t="s">
        <v>17</v>
      </c>
      <c r="L130" s="14" t="s">
        <v>18</v>
      </c>
      <c r="M130" s="14" t="s">
        <v>19</v>
      </c>
      <c r="N130" s="14" t="s">
        <v>20</v>
      </c>
      <c r="O130" s="14" t="s">
        <v>21</v>
      </c>
      <c r="P130" s="15" t="s">
        <v>22</v>
      </c>
      <c r="Q130" s="14" t="s">
        <v>23</v>
      </c>
      <c r="R130" s="14" t="s">
        <v>24</v>
      </c>
      <c r="S130" s="14" t="s">
        <v>25</v>
      </c>
      <c r="T130" s="16" t="s">
        <v>26</v>
      </c>
      <c r="U130" s="13" t="s">
        <v>27</v>
      </c>
      <c r="V130" s="16" t="s">
        <v>28</v>
      </c>
      <c r="W130" s="17" t="s">
        <v>29</v>
      </c>
      <c r="X130" s="16" t="s">
        <v>30</v>
      </c>
    </row>
    <row r="131" spans="1:24" ht="17" customHeight="1" x14ac:dyDescent="0.2">
      <c r="A131" s="18">
        <v>2012</v>
      </c>
      <c r="B131" s="18">
        <v>90</v>
      </c>
      <c r="C131" s="18">
        <v>20</v>
      </c>
      <c r="D131" s="18">
        <v>32</v>
      </c>
      <c r="E131" s="18">
        <v>2</v>
      </c>
      <c r="F131" s="18">
        <v>0</v>
      </c>
      <c r="G131" s="18">
        <v>0</v>
      </c>
      <c r="H131" s="18">
        <v>8</v>
      </c>
      <c r="I131" s="18">
        <v>15</v>
      </c>
      <c r="J131" s="18">
        <v>20</v>
      </c>
      <c r="K131" s="18">
        <v>0</v>
      </c>
      <c r="L131" s="18">
        <v>1</v>
      </c>
      <c r="M131" s="18">
        <v>2</v>
      </c>
      <c r="N131" s="18">
        <v>2</v>
      </c>
      <c r="O131" s="20">
        <f>(D131+J131+K131+N131)/(B131+J131+K131+M131)</f>
        <v>0.48214285714285715</v>
      </c>
      <c r="P131" s="20">
        <f>($D131+$E131+($F131*2)+(G131*3))/$B131</f>
        <v>0.37777777777777777</v>
      </c>
      <c r="Q131" s="20">
        <f>D131/B131</f>
        <v>0.35555555555555557</v>
      </c>
      <c r="R131" s="18">
        <v>23</v>
      </c>
      <c r="S131" s="18">
        <v>4</v>
      </c>
      <c r="T131" s="18">
        <v>3</v>
      </c>
      <c r="U131" s="61"/>
      <c r="V131" s="31">
        <v>53</v>
      </c>
      <c r="W131" s="62"/>
      <c r="X131" s="34"/>
    </row>
    <row r="132" spans="1:24" ht="17" customHeight="1" x14ac:dyDescent="0.2">
      <c r="A132" s="22">
        <v>2011</v>
      </c>
      <c r="B132" s="22">
        <v>84</v>
      </c>
      <c r="C132" s="22">
        <v>25</v>
      </c>
      <c r="D132" s="22">
        <v>20</v>
      </c>
      <c r="E132" s="22">
        <v>2</v>
      </c>
      <c r="F132" s="22">
        <v>1</v>
      </c>
      <c r="G132" s="22">
        <v>0</v>
      </c>
      <c r="H132" s="22">
        <v>7</v>
      </c>
      <c r="I132" s="22">
        <v>14</v>
      </c>
      <c r="J132" s="22">
        <v>13</v>
      </c>
      <c r="K132" s="22">
        <v>1</v>
      </c>
      <c r="L132" s="22">
        <v>4</v>
      </c>
      <c r="M132" s="22">
        <v>1</v>
      </c>
      <c r="N132" s="22">
        <v>1</v>
      </c>
      <c r="O132" s="24">
        <f>(D132+J132+K132+N132)/(B132+J132+K132+M132)</f>
        <v>0.35353535353535354</v>
      </c>
      <c r="P132" s="24">
        <f>($D132+$E132+($F132*2)+(G132*3))/$B132</f>
        <v>0.2857142857142857</v>
      </c>
      <c r="Q132" s="24">
        <f>D132/B132</f>
        <v>0.23809523809523808</v>
      </c>
      <c r="R132" s="22">
        <v>19</v>
      </c>
      <c r="S132" s="22">
        <v>2</v>
      </c>
      <c r="T132" s="22">
        <v>2</v>
      </c>
      <c r="U132" s="25">
        <v>2</v>
      </c>
      <c r="V132" s="32">
        <v>36</v>
      </c>
      <c r="W132" s="75"/>
      <c r="X132" s="26"/>
    </row>
    <row r="133" spans="1:24" ht="17" customHeight="1" x14ac:dyDescent="0.2">
      <c r="A133" s="22">
        <v>2010</v>
      </c>
      <c r="B133" s="22">
        <v>99</v>
      </c>
      <c r="C133" s="22">
        <v>38</v>
      </c>
      <c r="D133" s="22">
        <v>37</v>
      </c>
      <c r="E133" s="22">
        <v>3</v>
      </c>
      <c r="F133" s="22">
        <v>2</v>
      </c>
      <c r="G133" s="22">
        <v>0</v>
      </c>
      <c r="H133" s="22">
        <v>16</v>
      </c>
      <c r="I133" s="22">
        <v>15</v>
      </c>
      <c r="J133" s="22">
        <v>26</v>
      </c>
      <c r="K133" s="22">
        <v>5</v>
      </c>
      <c r="L133" s="22">
        <v>1</v>
      </c>
      <c r="M133" s="22">
        <v>0</v>
      </c>
      <c r="N133" s="22">
        <v>7</v>
      </c>
      <c r="O133" s="24">
        <f>(D133+J133+K133+N133)/(B133+J133+K133+M133)</f>
        <v>0.57692307692307687</v>
      </c>
      <c r="P133" s="24">
        <f>($D133+$E133+($F133*2)+(G133*3))/$B133</f>
        <v>0.44444444444444442</v>
      </c>
      <c r="Q133" s="24">
        <f>D133/B133</f>
        <v>0.37373737373737376</v>
      </c>
      <c r="R133" s="22">
        <v>23</v>
      </c>
      <c r="S133" s="22">
        <v>2</v>
      </c>
      <c r="T133" s="23"/>
      <c r="U133" s="23"/>
      <c r="V133" s="23"/>
      <c r="W133" s="74"/>
      <c r="X133" s="23"/>
    </row>
    <row r="134" spans="1:24" ht="19" customHeight="1" x14ac:dyDescent="0.2">
      <c r="A134" s="14">
        <v>2009</v>
      </c>
      <c r="B134" s="28">
        <v>69</v>
      </c>
      <c r="C134" s="28"/>
      <c r="D134" s="28">
        <v>30</v>
      </c>
      <c r="E134" s="28"/>
      <c r="F134" s="28"/>
      <c r="G134" s="28"/>
      <c r="H134" s="28"/>
      <c r="I134" s="28"/>
      <c r="J134" s="28"/>
      <c r="K134" s="28"/>
      <c r="L134" s="28"/>
      <c r="M134" s="28"/>
      <c r="N134" s="28"/>
      <c r="O134" s="20">
        <f>(D134+J134+K134+N134)/(B134+J134+K134+M134)</f>
        <v>0.43478260869565216</v>
      </c>
      <c r="P134" s="29"/>
      <c r="Q134" s="20">
        <f>D134/B134</f>
        <v>0.43478260869565216</v>
      </c>
      <c r="R134" s="28"/>
      <c r="S134" s="28"/>
      <c r="T134" s="28"/>
      <c r="U134" s="28"/>
      <c r="V134" s="28"/>
      <c r="W134" s="27"/>
      <c r="X134" s="30"/>
    </row>
    <row r="135" spans="1:24" ht="17" customHeight="1" x14ac:dyDescent="0.2">
      <c r="A135" s="18" t="s">
        <v>31</v>
      </c>
      <c r="B135" s="19">
        <f t="shared" ref="B135:N135" si="18">SUM(B131:B134)</f>
        <v>342</v>
      </c>
      <c r="C135" s="19">
        <f t="shared" si="18"/>
        <v>83</v>
      </c>
      <c r="D135" s="19">
        <f t="shared" si="18"/>
        <v>119</v>
      </c>
      <c r="E135" s="19">
        <f t="shared" si="18"/>
        <v>7</v>
      </c>
      <c r="F135" s="19">
        <f t="shared" si="18"/>
        <v>3</v>
      </c>
      <c r="G135" s="19">
        <f t="shared" si="18"/>
        <v>0</v>
      </c>
      <c r="H135" s="19">
        <f t="shared" si="18"/>
        <v>31</v>
      </c>
      <c r="I135" s="19">
        <f t="shared" si="18"/>
        <v>44</v>
      </c>
      <c r="J135" s="19">
        <f t="shared" si="18"/>
        <v>59</v>
      </c>
      <c r="K135" s="19">
        <f t="shared" si="18"/>
        <v>6</v>
      </c>
      <c r="L135" s="19">
        <f t="shared" si="18"/>
        <v>6</v>
      </c>
      <c r="M135" s="19">
        <f t="shared" si="18"/>
        <v>3</v>
      </c>
      <c r="N135" s="19">
        <f t="shared" si="18"/>
        <v>10</v>
      </c>
      <c r="O135" s="20">
        <f>(D135+J135+K135+N135)/(B135+J135+K135+M135)</f>
        <v>0.47317073170731705</v>
      </c>
      <c r="P135" s="20">
        <f>($D135+$E135+($F135*2)+(G135*3))/$B135</f>
        <v>0.38596491228070173</v>
      </c>
      <c r="Q135" s="20">
        <f>D135/B135</f>
        <v>0.34795321637426901</v>
      </c>
      <c r="R135" s="19">
        <f>SUM(R131:R134)</f>
        <v>65</v>
      </c>
      <c r="S135" s="19">
        <f>SUM(S131:S134)</f>
        <v>8</v>
      </c>
      <c r="T135" s="19">
        <f>SUM(T131:T134)</f>
        <v>5</v>
      </c>
      <c r="U135" s="19">
        <f>SUM(U131:U134)</f>
        <v>2</v>
      </c>
      <c r="V135" s="19">
        <f>SUM(V131:V134)</f>
        <v>89</v>
      </c>
      <c r="W135" s="20">
        <f>(U135+V135)/(T135+U135+V135)</f>
        <v>0.94791666666666663</v>
      </c>
      <c r="X135" s="20">
        <f>(D135-G135)/(B135-I135-G135+M135)</f>
        <v>0.39534883720930231</v>
      </c>
    </row>
    <row r="136" spans="1:24" ht="18.25" customHeight="1" x14ac:dyDescent="0.2">
      <c r="A136" s="53"/>
      <c r="B136" s="53"/>
      <c r="C136" s="53"/>
      <c r="D136" s="53"/>
      <c r="E136" s="53"/>
      <c r="F136" s="53"/>
      <c r="G136" s="53"/>
      <c r="H136" s="53"/>
      <c r="I136" s="53"/>
      <c r="J136" s="53"/>
      <c r="K136" s="53"/>
      <c r="L136" s="53"/>
      <c r="M136" s="53"/>
      <c r="N136" s="53"/>
      <c r="O136" s="53"/>
      <c r="P136" s="53"/>
      <c r="Q136" s="53"/>
      <c r="R136" s="53"/>
      <c r="S136" s="53"/>
      <c r="T136" s="53"/>
      <c r="U136" s="53"/>
      <c r="V136" s="53"/>
      <c r="W136" s="53"/>
      <c r="X136" s="53"/>
    </row>
    <row r="137" spans="1:24" ht="21" customHeight="1" x14ac:dyDescent="0.2">
      <c r="A137" s="211" t="s">
        <v>293</v>
      </c>
      <c r="B137" s="212"/>
      <c r="C137" s="212"/>
      <c r="D137" s="212"/>
      <c r="E137" s="212"/>
      <c r="F137" s="212"/>
      <c r="G137" s="212"/>
      <c r="H137" s="212"/>
      <c r="I137" s="212"/>
      <c r="J137" s="212"/>
      <c r="K137" s="212"/>
      <c r="L137" s="212"/>
      <c r="M137" s="212"/>
      <c r="N137" s="212"/>
      <c r="O137" s="212"/>
      <c r="P137" s="212"/>
      <c r="Q137" s="212"/>
      <c r="R137" s="212"/>
      <c r="S137" s="212"/>
      <c r="T137" s="212"/>
      <c r="U137" s="212"/>
      <c r="V137" s="212"/>
      <c r="W137" s="212"/>
      <c r="X137" s="212"/>
    </row>
    <row r="138" spans="1:24" ht="19" customHeight="1" x14ac:dyDescent="0.2">
      <c r="A138" s="32" t="s">
        <v>32</v>
      </c>
      <c r="B138" s="23"/>
      <c r="C138" s="23"/>
      <c r="D138" s="23"/>
      <c r="E138" s="23"/>
      <c r="F138" s="23"/>
      <c r="G138" s="23"/>
      <c r="H138" s="23"/>
      <c r="I138" s="23"/>
      <c r="J138" s="23"/>
      <c r="K138" s="23"/>
      <c r="L138" s="23"/>
      <c r="M138" s="26"/>
      <c r="N138" s="26"/>
      <c r="O138" s="26"/>
      <c r="P138" s="26"/>
      <c r="Q138" s="26"/>
      <c r="R138" s="26"/>
      <c r="S138" s="53"/>
      <c r="T138" s="53"/>
      <c r="U138" s="58"/>
      <c r="V138" s="58"/>
      <c r="W138" s="53"/>
      <c r="X138" s="53"/>
    </row>
    <row r="139" spans="1:24" ht="28.25" customHeight="1" x14ac:dyDescent="0.2">
      <c r="A139" s="16" t="s">
        <v>126</v>
      </c>
      <c r="B139" s="16" t="s">
        <v>33</v>
      </c>
      <c r="C139" s="14" t="s">
        <v>34</v>
      </c>
      <c r="D139" s="14" t="s">
        <v>35</v>
      </c>
      <c r="E139" s="14" t="s">
        <v>36</v>
      </c>
      <c r="F139" s="14" t="s">
        <v>37</v>
      </c>
      <c r="G139" s="14" t="s">
        <v>9</v>
      </c>
      <c r="H139" s="14" t="s">
        <v>10</v>
      </c>
      <c r="I139" s="14" t="s">
        <v>15</v>
      </c>
      <c r="J139" s="14" t="s">
        <v>16</v>
      </c>
      <c r="K139" s="14" t="s">
        <v>17</v>
      </c>
      <c r="L139" s="14" t="s">
        <v>45</v>
      </c>
      <c r="M139" s="16" t="s">
        <v>38</v>
      </c>
      <c r="N139" s="14" t="s">
        <v>39</v>
      </c>
      <c r="O139" s="14" t="s">
        <v>40</v>
      </c>
      <c r="P139" s="14" t="s">
        <v>8</v>
      </c>
      <c r="Q139" s="14" t="s">
        <v>41</v>
      </c>
      <c r="R139" s="14" t="s">
        <v>42</v>
      </c>
      <c r="S139" s="16" t="s">
        <v>25</v>
      </c>
      <c r="T139" s="16" t="s">
        <v>26</v>
      </c>
      <c r="U139" s="14" t="s">
        <v>27</v>
      </c>
      <c r="V139" s="14" t="s">
        <v>28</v>
      </c>
      <c r="W139" s="17" t="s">
        <v>29</v>
      </c>
      <c r="X139" s="53"/>
    </row>
    <row r="140" spans="1:24" ht="18.25" customHeight="1" x14ac:dyDescent="0.2">
      <c r="A140" s="18">
        <v>2010</v>
      </c>
      <c r="B140" s="18">
        <v>15</v>
      </c>
      <c r="C140" s="18">
        <v>3</v>
      </c>
      <c r="D140" s="18">
        <v>3</v>
      </c>
      <c r="E140" s="18">
        <v>2</v>
      </c>
      <c r="F140" s="18">
        <v>36.33</v>
      </c>
      <c r="G140" s="18">
        <v>44</v>
      </c>
      <c r="H140" s="18">
        <v>44</v>
      </c>
      <c r="I140" s="18">
        <v>33</v>
      </c>
      <c r="J140" s="18">
        <v>23</v>
      </c>
      <c r="K140" s="18">
        <v>8</v>
      </c>
      <c r="L140" s="18">
        <v>1</v>
      </c>
      <c r="M140" s="18">
        <v>20</v>
      </c>
      <c r="N140" s="36"/>
      <c r="O140" s="36"/>
      <c r="P140" s="19"/>
      <c r="Q140" s="19"/>
      <c r="R140" s="19"/>
      <c r="S140" s="34"/>
      <c r="T140" s="34"/>
      <c r="U140" s="19"/>
      <c r="V140" s="19"/>
      <c r="W140" s="62"/>
      <c r="X140" s="53"/>
    </row>
    <row r="141" spans="1:24" ht="18.25" customHeight="1" x14ac:dyDescent="0.2">
      <c r="A141" s="23"/>
      <c r="B141" s="23"/>
      <c r="C141" s="23"/>
      <c r="D141" s="23"/>
      <c r="E141" s="23"/>
      <c r="F141" s="23"/>
      <c r="G141" s="23"/>
      <c r="H141" s="23"/>
      <c r="I141" s="23"/>
      <c r="J141" s="23"/>
      <c r="K141" s="23"/>
      <c r="L141" s="23"/>
      <c r="M141" s="23"/>
      <c r="N141" s="42"/>
      <c r="O141" s="42"/>
      <c r="P141" s="23"/>
      <c r="Q141" s="23"/>
      <c r="R141" s="23"/>
      <c r="S141" s="26"/>
      <c r="T141" s="26"/>
      <c r="U141" s="23"/>
      <c r="V141" s="23"/>
      <c r="W141" s="75"/>
      <c r="X141" s="53"/>
    </row>
    <row r="142" spans="1:24" ht="18.25" customHeight="1" x14ac:dyDescent="0.2">
      <c r="A142" s="27"/>
      <c r="B142" s="28"/>
      <c r="C142" s="28"/>
      <c r="D142" s="28"/>
      <c r="E142" s="38"/>
      <c r="F142" s="28"/>
      <c r="G142" s="28"/>
      <c r="H142" s="28"/>
      <c r="I142" s="28"/>
      <c r="J142" s="28"/>
      <c r="K142" s="28"/>
      <c r="L142" s="39"/>
      <c r="M142" s="27"/>
      <c r="N142" s="28"/>
      <c r="O142" s="28"/>
      <c r="P142" s="28"/>
      <c r="Q142" s="28"/>
      <c r="R142" s="28"/>
      <c r="S142" s="28"/>
      <c r="T142" s="28"/>
      <c r="U142" s="28"/>
      <c r="V142" s="28"/>
      <c r="W142" s="27"/>
      <c r="X142" s="53"/>
    </row>
    <row r="143" spans="1:24" ht="18.25" customHeight="1" x14ac:dyDescent="0.2">
      <c r="A143" s="31" t="s">
        <v>31</v>
      </c>
      <c r="B143" s="19">
        <f t="shared" ref="B143:M143" si="19">SUM(B140:B142)</f>
        <v>15</v>
      </c>
      <c r="C143" s="19">
        <f t="shared" si="19"/>
        <v>3</v>
      </c>
      <c r="D143" s="19">
        <f t="shared" si="19"/>
        <v>3</v>
      </c>
      <c r="E143" s="19">
        <f t="shared" si="19"/>
        <v>2</v>
      </c>
      <c r="F143" s="19">
        <f t="shared" si="19"/>
        <v>36.33</v>
      </c>
      <c r="G143" s="19">
        <f t="shared" si="19"/>
        <v>44</v>
      </c>
      <c r="H143" s="19">
        <f t="shared" si="19"/>
        <v>44</v>
      </c>
      <c r="I143" s="19">
        <f t="shared" si="19"/>
        <v>33</v>
      </c>
      <c r="J143" s="19">
        <f t="shared" si="19"/>
        <v>23</v>
      </c>
      <c r="K143" s="19">
        <f t="shared" si="19"/>
        <v>8</v>
      </c>
      <c r="L143" s="19">
        <f t="shared" si="19"/>
        <v>1</v>
      </c>
      <c r="M143" s="19">
        <f t="shared" si="19"/>
        <v>20</v>
      </c>
      <c r="N143" s="36">
        <f>(M143*7)/F143</f>
        <v>3.8535645472061657</v>
      </c>
      <c r="O143" s="36">
        <f>SUM(H143+J143+K143)/F143</f>
        <v>2.0644095788604462</v>
      </c>
      <c r="P143" s="19">
        <f t="shared" ref="P143:V143" si="20">SUM(P142:P142)</f>
        <v>0</v>
      </c>
      <c r="Q143" s="19">
        <f t="shared" si="20"/>
        <v>0</v>
      </c>
      <c r="R143" s="19">
        <f t="shared" si="20"/>
        <v>0</v>
      </c>
      <c r="S143" s="19">
        <f t="shared" si="20"/>
        <v>0</v>
      </c>
      <c r="T143" s="19">
        <f t="shared" si="20"/>
        <v>0</v>
      </c>
      <c r="U143" s="19">
        <f t="shared" si="20"/>
        <v>0</v>
      </c>
      <c r="V143" s="19">
        <f t="shared" si="20"/>
        <v>0</v>
      </c>
      <c r="W143" s="20" t="e">
        <f>(U143+V143)/(T143+U143+V143)</f>
        <v>#DIV/0!</v>
      </c>
      <c r="X143" s="53"/>
    </row>
    <row r="144" spans="1:24" ht="18.25" customHeight="1" x14ac:dyDescent="0.2">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row>
    <row r="145" spans="1:24" ht="21" customHeight="1" x14ac:dyDescent="0.2">
      <c r="A145" s="211" t="s">
        <v>165</v>
      </c>
      <c r="B145" s="212"/>
      <c r="C145" s="212"/>
      <c r="D145" s="212"/>
      <c r="E145" s="212"/>
      <c r="F145" s="212"/>
      <c r="G145" s="212"/>
      <c r="H145" s="212"/>
      <c r="I145" s="212"/>
      <c r="J145" s="212"/>
      <c r="K145" s="212"/>
      <c r="L145" s="212"/>
      <c r="M145" s="212"/>
      <c r="N145" s="212"/>
      <c r="O145" s="212"/>
      <c r="P145" s="212"/>
      <c r="Q145" s="212"/>
      <c r="R145" s="212"/>
      <c r="S145" s="212"/>
      <c r="T145" s="212"/>
      <c r="U145" s="212"/>
      <c r="V145" s="212"/>
      <c r="W145" s="212"/>
      <c r="X145" s="212"/>
    </row>
    <row r="146" spans="1:24" ht="18.25" customHeight="1" x14ac:dyDescent="0.2">
      <c r="A146" s="23"/>
      <c r="B146" s="26"/>
      <c r="C146" s="26"/>
      <c r="D146" s="26"/>
      <c r="E146" s="23"/>
      <c r="F146" s="26"/>
      <c r="G146" s="26"/>
      <c r="H146" s="26"/>
      <c r="I146" s="26"/>
      <c r="J146" s="26"/>
      <c r="K146" s="26"/>
      <c r="L146" s="26"/>
      <c r="M146" s="26"/>
      <c r="N146" s="26"/>
      <c r="O146" s="26"/>
      <c r="P146" s="26"/>
      <c r="Q146" s="26"/>
      <c r="R146" s="23"/>
      <c r="S146" s="23"/>
      <c r="T146" s="26"/>
      <c r="U146" s="12"/>
      <c r="V146" s="26"/>
      <c r="W146" s="53"/>
      <c r="X146" s="53"/>
    </row>
    <row r="147" spans="1:24" ht="28.25" customHeight="1" x14ac:dyDescent="0.2">
      <c r="A147" s="14" t="s">
        <v>126</v>
      </c>
      <c r="B147" s="14" t="s">
        <v>8</v>
      </c>
      <c r="C147" s="14" t="s">
        <v>9</v>
      </c>
      <c r="D147" s="14" t="s">
        <v>10</v>
      </c>
      <c r="E147" s="14" t="s">
        <v>11</v>
      </c>
      <c r="F147" s="14" t="s">
        <v>12</v>
      </c>
      <c r="G147" s="14" t="s">
        <v>13</v>
      </c>
      <c r="H147" s="14" t="s">
        <v>14</v>
      </c>
      <c r="I147" s="14" t="s">
        <v>15</v>
      </c>
      <c r="J147" s="14" t="s">
        <v>16</v>
      </c>
      <c r="K147" s="14" t="s">
        <v>17</v>
      </c>
      <c r="L147" s="14" t="s">
        <v>18</v>
      </c>
      <c r="M147" s="14" t="s">
        <v>19</v>
      </c>
      <c r="N147" s="14" t="s">
        <v>20</v>
      </c>
      <c r="O147" s="14" t="s">
        <v>21</v>
      </c>
      <c r="P147" s="15" t="s">
        <v>22</v>
      </c>
      <c r="Q147" s="14" t="s">
        <v>23</v>
      </c>
      <c r="R147" s="14" t="s">
        <v>24</v>
      </c>
      <c r="S147" s="14" t="s">
        <v>25</v>
      </c>
      <c r="T147" s="16" t="s">
        <v>26</v>
      </c>
      <c r="U147" s="13" t="s">
        <v>27</v>
      </c>
      <c r="V147" s="16" t="s">
        <v>28</v>
      </c>
      <c r="W147" s="17" t="s">
        <v>29</v>
      </c>
      <c r="X147" s="16" t="s">
        <v>30</v>
      </c>
    </row>
    <row r="148" spans="1:24" ht="17" customHeight="1" x14ac:dyDescent="0.2">
      <c r="A148" s="18">
        <v>2010</v>
      </c>
      <c r="B148" s="18">
        <v>89</v>
      </c>
      <c r="C148" s="18">
        <v>14</v>
      </c>
      <c r="D148" s="18">
        <v>26</v>
      </c>
      <c r="E148" s="18">
        <v>7</v>
      </c>
      <c r="F148" s="18">
        <v>2</v>
      </c>
      <c r="G148" s="18">
        <v>2</v>
      </c>
      <c r="H148" s="18">
        <v>17</v>
      </c>
      <c r="I148" s="18">
        <v>25</v>
      </c>
      <c r="J148" s="18">
        <v>8</v>
      </c>
      <c r="K148" s="18">
        <v>3</v>
      </c>
      <c r="L148" s="18">
        <v>0</v>
      </c>
      <c r="M148" s="18">
        <v>0</v>
      </c>
      <c r="N148" s="18">
        <v>3</v>
      </c>
      <c r="O148" s="20">
        <f>(D148+J148+K148+N148)/(B148+J148+K148+M148)</f>
        <v>0.4</v>
      </c>
      <c r="P148" s="20">
        <f>($D148+$E148+($F148*2)+(G148*3))/$B148</f>
        <v>0.48314606741573035</v>
      </c>
      <c r="Q148" s="20">
        <f>D148/B148</f>
        <v>0.29213483146067415</v>
      </c>
      <c r="R148" s="18">
        <v>6</v>
      </c>
      <c r="S148" s="19"/>
      <c r="T148" s="34"/>
      <c r="U148" s="61"/>
      <c r="V148" s="34"/>
      <c r="W148" s="62"/>
      <c r="X148" s="34"/>
    </row>
    <row r="149" spans="1:24" ht="17" customHeight="1" x14ac:dyDescent="0.2">
      <c r="A149" s="23"/>
      <c r="B149" s="23"/>
      <c r="C149" s="23"/>
      <c r="D149" s="23"/>
      <c r="E149" s="23"/>
      <c r="F149" s="23"/>
      <c r="G149" s="23"/>
      <c r="H149" s="23"/>
      <c r="I149" s="23"/>
      <c r="J149" s="23"/>
      <c r="K149" s="23"/>
      <c r="L149" s="23"/>
      <c r="M149" s="23"/>
      <c r="N149" s="23"/>
      <c r="O149" s="24"/>
      <c r="P149" s="24"/>
      <c r="Q149" s="24"/>
      <c r="R149" s="23"/>
      <c r="S149" s="23"/>
      <c r="T149" s="23"/>
      <c r="U149" s="23"/>
      <c r="V149" s="23"/>
      <c r="W149" s="74"/>
      <c r="X149" s="23"/>
    </row>
    <row r="150" spans="1:24" ht="18.25" customHeight="1" x14ac:dyDescent="0.2">
      <c r="A150" s="23"/>
      <c r="B150" s="23"/>
      <c r="C150" s="23"/>
      <c r="D150" s="23"/>
      <c r="E150" s="23"/>
      <c r="F150" s="23"/>
      <c r="G150" s="23"/>
      <c r="H150" s="23"/>
      <c r="I150" s="23"/>
      <c r="J150" s="23"/>
      <c r="K150" s="23"/>
      <c r="L150" s="23"/>
      <c r="M150" s="23"/>
      <c r="N150" s="23"/>
      <c r="O150" s="24"/>
      <c r="P150" s="24"/>
      <c r="Q150" s="24"/>
      <c r="R150" s="23"/>
      <c r="S150" s="23"/>
      <c r="T150" s="23"/>
      <c r="U150" s="23"/>
      <c r="V150" s="23"/>
      <c r="W150" s="26"/>
      <c r="X150" s="53"/>
    </row>
    <row r="151" spans="1:24" ht="19" customHeight="1" x14ac:dyDescent="0.2">
      <c r="A151" s="28"/>
      <c r="B151" s="28"/>
      <c r="C151" s="28"/>
      <c r="D151" s="28"/>
      <c r="E151" s="28"/>
      <c r="F151" s="28"/>
      <c r="G151" s="28"/>
      <c r="H151" s="28"/>
      <c r="I151" s="28"/>
      <c r="J151" s="28"/>
      <c r="K151" s="28"/>
      <c r="L151" s="28"/>
      <c r="M151" s="28"/>
      <c r="N151" s="28"/>
      <c r="O151" s="29"/>
      <c r="P151" s="29"/>
      <c r="Q151" s="29"/>
      <c r="R151" s="28"/>
      <c r="S151" s="28"/>
      <c r="T151" s="28"/>
      <c r="U151" s="28"/>
      <c r="V151" s="28"/>
      <c r="W151" s="27"/>
      <c r="X151" s="30"/>
    </row>
    <row r="152" spans="1:24" ht="17" customHeight="1" x14ac:dyDescent="0.2">
      <c r="A152" s="18" t="s">
        <v>31</v>
      </c>
      <c r="B152" s="19">
        <f t="shared" ref="B152:N152" si="21">SUM(B148:B151)</f>
        <v>89</v>
      </c>
      <c r="C152" s="19">
        <f t="shared" si="21"/>
        <v>14</v>
      </c>
      <c r="D152" s="19">
        <f t="shared" si="21"/>
        <v>26</v>
      </c>
      <c r="E152" s="19">
        <f t="shared" si="21"/>
        <v>7</v>
      </c>
      <c r="F152" s="19">
        <f t="shared" si="21"/>
        <v>2</v>
      </c>
      <c r="G152" s="19">
        <f t="shared" si="21"/>
        <v>2</v>
      </c>
      <c r="H152" s="19">
        <f t="shared" si="21"/>
        <v>17</v>
      </c>
      <c r="I152" s="19">
        <f t="shared" si="21"/>
        <v>25</v>
      </c>
      <c r="J152" s="19">
        <f t="shared" si="21"/>
        <v>8</v>
      </c>
      <c r="K152" s="19">
        <f t="shared" si="21"/>
        <v>3</v>
      </c>
      <c r="L152" s="19">
        <f t="shared" si="21"/>
        <v>0</v>
      </c>
      <c r="M152" s="19">
        <f t="shared" si="21"/>
        <v>0</v>
      </c>
      <c r="N152" s="19">
        <f t="shared" si="21"/>
        <v>3</v>
      </c>
      <c r="O152" s="20">
        <f>(D152+J152+K152+N152)/(B152+J152+K152+M152)</f>
        <v>0.4</v>
      </c>
      <c r="P152" s="20">
        <f>($D152+$E152+($F152*2)+(G152*3))/$B152</f>
        <v>0.48314606741573035</v>
      </c>
      <c r="Q152" s="20">
        <f>D152/B152</f>
        <v>0.29213483146067415</v>
      </c>
      <c r="R152" s="19">
        <f>SUM(R148:R151)</f>
        <v>6</v>
      </c>
      <c r="S152" s="19">
        <f>SUM(S148:S151)</f>
        <v>0</v>
      </c>
      <c r="T152" s="19">
        <f>SUM(T148:T151)</f>
        <v>0</v>
      </c>
      <c r="U152" s="19">
        <f>SUM(U148:U151)</f>
        <v>0</v>
      </c>
      <c r="V152" s="19">
        <f>SUM(V148:V151)</f>
        <v>0</v>
      </c>
      <c r="W152" s="20" t="e">
        <f>(U152+V152)/(T152+U152+V152)</f>
        <v>#DIV/0!</v>
      </c>
      <c r="X152" s="20">
        <f>(D152-G152)/(B152-I152-G152+M152)</f>
        <v>0.38709677419354838</v>
      </c>
    </row>
    <row r="153" spans="1:24" ht="18.25" customHeight="1" x14ac:dyDescent="0.2">
      <c r="A153" s="53"/>
      <c r="B153" s="53"/>
      <c r="C153" s="53"/>
      <c r="D153" s="53"/>
      <c r="E153" s="53"/>
      <c r="F153" s="53"/>
      <c r="G153" s="53"/>
      <c r="H153" s="53"/>
      <c r="I153" s="53"/>
      <c r="J153" s="53"/>
      <c r="K153" s="53"/>
      <c r="L153" s="53"/>
      <c r="M153" s="53"/>
      <c r="N153" s="53"/>
      <c r="O153" s="53"/>
      <c r="P153" s="53"/>
      <c r="Q153" s="53"/>
      <c r="R153" s="53"/>
      <c r="S153" s="53"/>
      <c r="T153" s="53"/>
      <c r="U153" s="53"/>
      <c r="V153" s="53"/>
      <c r="W153" s="53"/>
      <c r="X153" s="53"/>
    </row>
    <row r="154" spans="1:24" ht="18.25" customHeight="1" x14ac:dyDescent="0.2">
      <c r="A154" s="53"/>
      <c r="B154" s="53"/>
      <c r="C154" s="53"/>
      <c r="D154" s="53"/>
      <c r="E154" s="53"/>
      <c r="F154" s="53"/>
      <c r="G154" s="53"/>
      <c r="H154" s="53"/>
      <c r="I154" s="53"/>
      <c r="J154" s="53"/>
      <c r="K154" s="53"/>
      <c r="L154" s="53"/>
      <c r="M154" s="53"/>
      <c r="N154" s="53"/>
      <c r="O154" s="53"/>
      <c r="P154" s="53"/>
      <c r="Q154" s="53"/>
      <c r="R154" s="53"/>
      <c r="S154" s="53"/>
      <c r="T154" s="53"/>
      <c r="U154" s="53"/>
      <c r="V154" s="53"/>
      <c r="W154" s="53"/>
      <c r="X154" s="53"/>
    </row>
    <row r="155" spans="1:24" ht="19" customHeight="1" x14ac:dyDescent="0.2">
      <c r="A155" s="32" t="s">
        <v>32</v>
      </c>
      <c r="B155" s="23"/>
      <c r="C155" s="23"/>
      <c r="D155" s="23"/>
      <c r="E155" s="23"/>
      <c r="F155" s="23"/>
      <c r="G155" s="23"/>
      <c r="H155" s="23"/>
      <c r="I155" s="23"/>
      <c r="J155" s="23"/>
      <c r="K155" s="23"/>
      <c r="L155" s="23"/>
      <c r="M155" s="26"/>
      <c r="N155" s="26"/>
      <c r="O155" s="26"/>
      <c r="P155" s="26"/>
      <c r="Q155" s="26"/>
      <c r="R155" s="26"/>
      <c r="S155" s="53"/>
      <c r="T155" s="53"/>
      <c r="U155" s="58"/>
      <c r="V155" s="58"/>
      <c r="W155" s="53"/>
      <c r="X155" s="53"/>
    </row>
    <row r="156" spans="1:24" ht="28.25" customHeight="1" x14ac:dyDescent="0.2">
      <c r="A156" s="16" t="s">
        <v>126</v>
      </c>
      <c r="B156" s="16" t="s">
        <v>33</v>
      </c>
      <c r="C156" s="14" t="s">
        <v>34</v>
      </c>
      <c r="D156" s="14" t="s">
        <v>35</v>
      </c>
      <c r="E156" s="14" t="s">
        <v>36</v>
      </c>
      <c r="F156" s="14" t="s">
        <v>37</v>
      </c>
      <c r="G156" s="14" t="s">
        <v>9</v>
      </c>
      <c r="H156" s="14" t="s">
        <v>10</v>
      </c>
      <c r="I156" s="14" t="s">
        <v>15</v>
      </c>
      <c r="J156" s="14" t="s">
        <v>16</v>
      </c>
      <c r="K156" s="14" t="s">
        <v>17</v>
      </c>
      <c r="L156" s="14" t="s">
        <v>45</v>
      </c>
      <c r="M156" s="16" t="s">
        <v>38</v>
      </c>
      <c r="N156" s="14" t="s">
        <v>39</v>
      </c>
      <c r="O156" s="14" t="s">
        <v>40</v>
      </c>
      <c r="P156" s="14" t="s">
        <v>8</v>
      </c>
      <c r="Q156" s="14" t="s">
        <v>41</v>
      </c>
      <c r="R156" s="14" t="s">
        <v>42</v>
      </c>
      <c r="S156" s="16" t="s">
        <v>25</v>
      </c>
      <c r="T156" s="16" t="s">
        <v>26</v>
      </c>
      <c r="U156" s="14" t="s">
        <v>27</v>
      </c>
      <c r="V156" s="14" t="s">
        <v>28</v>
      </c>
      <c r="W156" s="17" t="s">
        <v>29</v>
      </c>
      <c r="X156" s="53"/>
    </row>
    <row r="157" spans="1:24" ht="18.25" customHeight="1" x14ac:dyDescent="0.2">
      <c r="A157" s="18">
        <v>2010</v>
      </c>
      <c r="B157" s="18">
        <v>3</v>
      </c>
      <c r="C157" s="18">
        <v>1</v>
      </c>
      <c r="D157" s="18">
        <v>1</v>
      </c>
      <c r="E157" s="18">
        <v>0</v>
      </c>
      <c r="F157" s="18">
        <v>9.33</v>
      </c>
      <c r="G157" s="18">
        <v>9</v>
      </c>
      <c r="H157" s="18">
        <v>8</v>
      </c>
      <c r="I157" s="18">
        <v>13</v>
      </c>
      <c r="J157" s="18">
        <v>9</v>
      </c>
      <c r="K157" s="18">
        <v>2</v>
      </c>
      <c r="L157" s="18">
        <v>3</v>
      </c>
      <c r="M157" s="18">
        <v>5</v>
      </c>
      <c r="N157" s="36">
        <f>(M157*7)/F157</f>
        <v>3.7513397642015005</v>
      </c>
      <c r="O157" s="36">
        <f>SUM(H157+J157+K157)/F157</f>
        <v>2.0364415862808145</v>
      </c>
      <c r="P157" s="19"/>
      <c r="Q157" s="19"/>
      <c r="R157" s="19"/>
      <c r="S157" s="34"/>
      <c r="T157" s="34"/>
      <c r="U157" s="19"/>
      <c r="V157" s="19"/>
      <c r="W157" s="62"/>
      <c r="X157" s="53"/>
    </row>
    <row r="158" spans="1:24" ht="18.25" customHeight="1" x14ac:dyDescent="0.2">
      <c r="A158" s="23"/>
      <c r="B158" s="23"/>
      <c r="C158" s="23"/>
      <c r="D158" s="23"/>
      <c r="E158" s="23"/>
      <c r="F158" s="23"/>
      <c r="G158" s="23"/>
      <c r="H158" s="23"/>
      <c r="I158" s="23"/>
      <c r="J158" s="23"/>
      <c r="K158" s="23"/>
      <c r="L158" s="23"/>
      <c r="M158" s="23"/>
      <c r="N158" s="42"/>
      <c r="O158" s="42"/>
      <c r="P158" s="23"/>
      <c r="Q158" s="23"/>
      <c r="R158" s="23"/>
      <c r="S158" s="26"/>
      <c r="T158" s="26"/>
      <c r="U158" s="23"/>
      <c r="V158" s="23"/>
      <c r="W158" s="75"/>
      <c r="X158" s="53"/>
    </row>
    <row r="159" spans="1:24" ht="18.25" customHeight="1" x14ac:dyDescent="0.2">
      <c r="A159" s="27"/>
      <c r="B159" s="28"/>
      <c r="C159" s="28"/>
      <c r="D159" s="28"/>
      <c r="E159" s="38"/>
      <c r="F159" s="28"/>
      <c r="G159" s="28"/>
      <c r="H159" s="28"/>
      <c r="I159" s="28"/>
      <c r="J159" s="28"/>
      <c r="K159" s="28"/>
      <c r="L159" s="39"/>
      <c r="M159" s="27"/>
      <c r="N159" s="28"/>
      <c r="O159" s="28"/>
      <c r="P159" s="28"/>
      <c r="Q159" s="28"/>
      <c r="R159" s="28"/>
      <c r="S159" s="28"/>
      <c r="T159" s="28"/>
      <c r="U159" s="28"/>
      <c r="V159" s="28"/>
      <c r="W159" s="27"/>
      <c r="X159" s="53"/>
    </row>
    <row r="160" spans="1:24" ht="18.25" customHeight="1" x14ac:dyDescent="0.2">
      <c r="A160" s="31" t="s">
        <v>31</v>
      </c>
      <c r="B160" s="19">
        <f t="shared" ref="B160:M160" si="22">SUM(B157:B159)</f>
        <v>3</v>
      </c>
      <c r="C160" s="19">
        <f t="shared" si="22"/>
        <v>1</v>
      </c>
      <c r="D160" s="19">
        <f t="shared" si="22"/>
        <v>1</v>
      </c>
      <c r="E160" s="19">
        <f t="shared" si="22"/>
        <v>0</v>
      </c>
      <c r="F160" s="36">
        <f t="shared" si="22"/>
        <v>9.33</v>
      </c>
      <c r="G160" s="19">
        <f t="shared" si="22"/>
        <v>9</v>
      </c>
      <c r="H160" s="19">
        <f t="shared" si="22"/>
        <v>8</v>
      </c>
      <c r="I160" s="19">
        <f t="shared" si="22"/>
        <v>13</v>
      </c>
      <c r="J160" s="19">
        <f t="shared" si="22"/>
        <v>9</v>
      </c>
      <c r="K160" s="19">
        <f t="shared" si="22"/>
        <v>2</v>
      </c>
      <c r="L160" s="19">
        <f t="shared" si="22"/>
        <v>3</v>
      </c>
      <c r="M160" s="19">
        <f t="shared" si="22"/>
        <v>5</v>
      </c>
      <c r="N160" s="36">
        <f>(M160*7)/F160</f>
        <v>3.7513397642015005</v>
      </c>
      <c r="O160" s="36">
        <f>SUM(H160+J160+K160)/F160</f>
        <v>2.0364415862808145</v>
      </c>
      <c r="P160" s="19">
        <f t="shared" ref="P160:V160" si="23">SUM(P159:P159)</f>
        <v>0</v>
      </c>
      <c r="Q160" s="19">
        <f t="shared" si="23"/>
        <v>0</v>
      </c>
      <c r="R160" s="19">
        <f t="shared" si="23"/>
        <v>0</v>
      </c>
      <c r="S160" s="19">
        <f t="shared" si="23"/>
        <v>0</v>
      </c>
      <c r="T160" s="19">
        <f t="shared" si="23"/>
        <v>0</v>
      </c>
      <c r="U160" s="19">
        <f t="shared" si="23"/>
        <v>0</v>
      </c>
      <c r="V160" s="19">
        <f t="shared" si="23"/>
        <v>0</v>
      </c>
      <c r="W160" s="20" t="e">
        <f>(U160+V160)/(T160+U160+V160)</f>
        <v>#DIV/0!</v>
      </c>
      <c r="X160" s="53"/>
    </row>
    <row r="161" spans="1:24" ht="18.25" customHeight="1" x14ac:dyDescent="0.2">
      <c r="A161" s="53"/>
      <c r="B161" s="53"/>
      <c r="C161" s="53"/>
      <c r="D161" s="53"/>
      <c r="E161" s="53"/>
      <c r="F161" s="53"/>
      <c r="G161" s="53"/>
      <c r="H161" s="53"/>
      <c r="I161" s="53"/>
      <c r="J161" s="53"/>
      <c r="K161" s="53"/>
      <c r="L161" s="53"/>
      <c r="M161" s="53"/>
      <c r="N161" s="53"/>
      <c r="O161" s="53"/>
      <c r="P161" s="53"/>
      <c r="Q161" s="53"/>
      <c r="R161" s="53"/>
      <c r="S161" s="53"/>
      <c r="T161" s="53"/>
      <c r="U161" s="53"/>
      <c r="V161" s="53"/>
      <c r="W161" s="53"/>
      <c r="X161" s="53"/>
    </row>
    <row r="162" spans="1:24" ht="18.25" customHeight="1" x14ac:dyDescent="0.2">
      <c r="A162" s="53"/>
      <c r="B162" s="53"/>
      <c r="C162" s="53"/>
      <c r="D162" s="53"/>
      <c r="E162" s="53"/>
      <c r="F162" s="53"/>
      <c r="G162" s="53"/>
      <c r="H162" s="53"/>
      <c r="I162" s="53"/>
      <c r="J162" s="53"/>
      <c r="K162" s="53"/>
      <c r="L162" s="53"/>
      <c r="M162" s="53"/>
      <c r="N162" s="53"/>
      <c r="O162" s="53"/>
      <c r="P162" s="53"/>
      <c r="Q162" s="53"/>
      <c r="R162" s="53"/>
      <c r="S162" s="53"/>
      <c r="T162" s="53"/>
      <c r="U162" s="53"/>
      <c r="V162" s="53"/>
      <c r="W162" s="53"/>
      <c r="X162" s="53"/>
    </row>
    <row r="163" spans="1:24" ht="21" customHeight="1" x14ac:dyDescent="0.2">
      <c r="A163" s="211" t="s">
        <v>188</v>
      </c>
      <c r="B163" s="212"/>
      <c r="C163" s="212"/>
      <c r="D163" s="212"/>
      <c r="E163" s="212"/>
      <c r="F163" s="212"/>
      <c r="G163" s="212"/>
      <c r="H163" s="212"/>
      <c r="I163" s="212"/>
      <c r="J163" s="212"/>
      <c r="K163" s="212"/>
      <c r="L163" s="212"/>
      <c r="M163" s="212"/>
      <c r="N163" s="212"/>
      <c r="O163" s="212"/>
      <c r="P163" s="212"/>
      <c r="Q163" s="212"/>
      <c r="R163" s="212"/>
      <c r="S163" s="212"/>
      <c r="T163" s="212"/>
      <c r="U163" s="212"/>
      <c r="V163" s="212"/>
      <c r="W163" s="212"/>
      <c r="X163" s="212"/>
    </row>
    <row r="164" spans="1:24" ht="18.25" customHeight="1" x14ac:dyDescent="0.2">
      <c r="A164" s="23"/>
      <c r="B164" s="26"/>
      <c r="C164" s="26"/>
      <c r="D164" s="26"/>
      <c r="E164" s="23"/>
      <c r="F164" s="26"/>
      <c r="G164" s="26"/>
      <c r="H164" s="26"/>
      <c r="I164" s="26"/>
      <c r="J164" s="26"/>
      <c r="K164" s="26"/>
      <c r="L164" s="26"/>
      <c r="M164" s="26"/>
      <c r="N164" s="26"/>
      <c r="O164" s="26"/>
      <c r="P164" s="26"/>
      <c r="Q164" s="26"/>
      <c r="R164" s="23"/>
      <c r="S164" s="23"/>
      <c r="T164" s="26"/>
      <c r="U164" s="12"/>
      <c r="V164" s="26"/>
      <c r="W164" s="53"/>
      <c r="X164" s="53"/>
    </row>
    <row r="165" spans="1:24" ht="28.25" customHeight="1" x14ac:dyDescent="0.2">
      <c r="A165" s="14" t="s">
        <v>126</v>
      </c>
      <c r="B165" s="14" t="s">
        <v>8</v>
      </c>
      <c r="C165" s="14" t="s">
        <v>9</v>
      </c>
      <c r="D165" s="14" t="s">
        <v>10</v>
      </c>
      <c r="E165" s="14" t="s">
        <v>11</v>
      </c>
      <c r="F165" s="14" t="s">
        <v>12</v>
      </c>
      <c r="G165" s="14" t="s">
        <v>13</v>
      </c>
      <c r="H165" s="14" t="s">
        <v>14</v>
      </c>
      <c r="I165" s="14" t="s">
        <v>15</v>
      </c>
      <c r="J165" s="14" t="s">
        <v>16</v>
      </c>
      <c r="K165" s="14" t="s">
        <v>17</v>
      </c>
      <c r="L165" s="14" t="s">
        <v>18</v>
      </c>
      <c r="M165" s="14" t="s">
        <v>19</v>
      </c>
      <c r="N165" s="14" t="s">
        <v>20</v>
      </c>
      <c r="O165" s="14" t="s">
        <v>21</v>
      </c>
      <c r="P165" s="15" t="s">
        <v>22</v>
      </c>
      <c r="Q165" s="14" t="s">
        <v>23</v>
      </c>
      <c r="R165" s="14" t="s">
        <v>24</v>
      </c>
      <c r="S165" s="14" t="s">
        <v>25</v>
      </c>
      <c r="T165" s="16" t="s">
        <v>26</v>
      </c>
      <c r="U165" s="13" t="s">
        <v>27</v>
      </c>
      <c r="V165" s="16" t="s">
        <v>28</v>
      </c>
      <c r="W165" s="17" t="s">
        <v>29</v>
      </c>
      <c r="X165" s="16" t="s">
        <v>30</v>
      </c>
    </row>
    <row r="166" spans="1:24" ht="17" customHeight="1" x14ac:dyDescent="0.2">
      <c r="A166" s="18">
        <v>2011</v>
      </c>
      <c r="B166" s="18">
        <v>43</v>
      </c>
      <c r="C166" s="18">
        <v>19</v>
      </c>
      <c r="D166" s="18">
        <v>15</v>
      </c>
      <c r="E166" s="18">
        <v>3</v>
      </c>
      <c r="F166" s="18">
        <v>1</v>
      </c>
      <c r="G166" s="18">
        <v>0</v>
      </c>
      <c r="H166" s="18">
        <v>8</v>
      </c>
      <c r="I166" s="18">
        <v>8</v>
      </c>
      <c r="J166" s="18">
        <v>18</v>
      </c>
      <c r="K166" s="18">
        <v>0</v>
      </c>
      <c r="L166" s="18">
        <v>1</v>
      </c>
      <c r="M166" s="18">
        <v>0</v>
      </c>
      <c r="N166" s="18">
        <v>2</v>
      </c>
      <c r="O166" s="20">
        <f>(D166+J166+K166+N166)/(B166+J166+K166+M166)</f>
        <v>0.57377049180327866</v>
      </c>
      <c r="P166" s="20">
        <f>($D166+$E166+($F166*2)+(G166*3))/$B166</f>
        <v>0.46511627906976744</v>
      </c>
      <c r="Q166" s="20">
        <f>D166/B166</f>
        <v>0.34883720930232559</v>
      </c>
      <c r="R166" s="18">
        <v>8</v>
      </c>
      <c r="S166" s="18">
        <v>0</v>
      </c>
      <c r="T166" s="34"/>
      <c r="U166" s="21">
        <v>3</v>
      </c>
      <c r="V166" s="18">
        <v>20</v>
      </c>
      <c r="W166" s="62"/>
      <c r="X166" s="34"/>
    </row>
    <row r="167" spans="1:24" ht="17" customHeight="1" x14ac:dyDescent="0.2">
      <c r="A167" s="22">
        <v>2010</v>
      </c>
      <c r="B167" s="22">
        <v>80</v>
      </c>
      <c r="C167" s="22">
        <v>26</v>
      </c>
      <c r="D167" s="22">
        <v>26</v>
      </c>
      <c r="E167" s="22">
        <v>8</v>
      </c>
      <c r="F167" s="22">
        <v>4</v>
      </c>
      <c r="G167" s="22">
        <v>0</v>
      </c>
      <c r="H167" s="22">
        <v>16</v>
      </c>
      <c r="I167" s="22">
        <v>15</v>
      </c>
      <c r="J167" s="22">
        <v>17</v>
      </c>
      <c r="K167" s="22">
        <v>1</v>
      </c>
      <c r="L167" s="22">
        <v>1</v>
      </c>
      <c r="M167" s="22">
        <v>0</v>
      </c>
      <c r="N167" s="22">
        <v>1</v>
      </c>
      <c r="O167" s="24">
        <f>(D167+J167+K167+N167)/(B167+J167+K167+M167)</f>
        <v>0.45918367346938777</v>
      </c>
      <c r="P167" s="24">
        <f>($D167+$E167+($F167*2)+(G167*3))/$B167</f>
        <v>0.52500000000000002</v>
      </c>
      <c r="Q167" s="24">
        <f>D167/B167</f>
        <v>0.32500000000000001</v>
      </c>
      <c r="R167" s="22">
        <v>10</v>
      </c>
      <c r="S167" s="23"/>
      <c r="T167" s="23"/>
      <c r="U167" s="23"/>
      <c r="V167" s="23"/>
      <c r="W167" s="74"/>
      <c r="X167" s="23"/>
    </row>
    <row r="168" spans="1:24" ht="18.25" customHeight="1" x14ac:dyDescent="0.2">
      <c r="A168" s="22">
        <v>2009</v>
      </c>
      <c r="B168" s="23">
        <v>65</v>
      </c>
      <c r="C168" s="23"/>
      <c r="D168" s="23">
        <v>28</v>
      </c>
      <c r="E168" s="23">
        <v>3</v>
      </c>
      <c r="F168" s="23">
        <v>2</v>
      </c>
      <c r="G168" s="23">
        <v>1</v>
      </c>
      <c r="H168" s="23"/>
      <c r="I168" s="23"/>
      <c r="J168" s="23"/>
      <c r="K168" s="23"/>
      <c r="L168" s="23"/>
      <c r="M168" s="23"/>
      <c r="N168" s="23"/>
      <c r="O168" s="24"/>
      <c r="P168" s="24"/>
      <c r="Q168" s="24">
        <f>D168/B168</f>
        <v>0.43076923076923079</v>
      </c>
      <c r="R168" s="23"/>
      <c r="S168" s="23"/>
      <c r="T168" s="23"/>
      <c r="U168" s="23"/>
      <c r="V168" s="23"/>
      <c r="W168" s="26"/>
      <c r="X168" s="53"/>
    </row>
    <row r="169" spans="1:24" ht="19" customHeight="1" x14ac:dyDescent="0.2">
      <c r="A169" s="28"/>
      <c r="B169" s="28"/>
      <c r="C169" s="28"/>
      <c r="D169" s="28"/>
      <c r="E169" s="28"/>
      <c r="F169" s="28"/>
      <c r="G169" s="28"/>
      <c r="H169" s="28"/>
      <c r="I169" s="28"/>
      <c r="J169" s="28"/>
      <c r="K169" s="28"/>
      <c r="L169" s="28"/>
      <c r="M169" s="28"/>
      <c r="N169" s="28"/>
      <c r="O169" s="29"/>
      <c r="P169" s="29"/>
      <c r="Q169" s="29"/>
      <c r="R169" s="28"/>
      <c r="S169" s="28"/>
      <c r="T169" s="28"/>
      <c r="U169" s="28"/>
      <c r="V169" s="28"/>
      <c r="W169" s="27"/>
      <c r="X169" s="30"/>
    </row>
    <row r="170" spans="1:24" ht="17" customHeight="1" x14ac:dyDescent="0.2">
      <c r="A170" s="18" t="s">
        <v>31</v>
      </c>
      <c r="B170" s="19">
        <f t="shared" ref="B170:N170" si="24">SUM(B166:B169)</f>
        <v>188</v>
      </c>
      <c r="C170" s="19">
        <f t="shared" si="24"/>
        <v>45</v>
      </c>
      <c r="D170" s="19">
        <f t="shared" si="24"/>
        <v>69</v>
      </c>
      <c r="E170" s="19">
        <f t="shared" si="24"/>
        <v>14</v>
      </c>
      <c r="F170" s="19">
        <f t="shared" si="24"/>
        <v>7</v>
      </c>
      <c r="G170" s="19">
        <f t="shared" si="24"/>
        <v>1</v>
      </c>
      <c r="H170" s="19">
        <f t="shared" si="24"/>
        <v>24</v>
      </c>
      <c r="I170" s="19">
        <f t="shared" si="24"/>
        <v>23</v>
      </c>
      <c r="J170" s="19">
        <f t="shared" si="24"/>
        <v>35</v>
      </c>
      <c r="K170" s="19">
        <f t="shared" si="24"/>
        <v>1</v>
      </c>
      <c r="L170" s="19">
        <f t="shared" si="24"/>
        <v>2</v>
      </c>
      <c r="M170" s="19">
        <f t="shared" si="24"/>
        <v>0</v>
      </c>
      <c r="N170" s="19">
        <f t="shared" si="24"/>
        <v>3</v>
      </c>
      <c r="O170" s="20">
        <f>(D170+J170+K170+N170)/(B170+J170+K170+M170)</f>
        <v>0.48214285714285715</v>
      </c>
      <c r="P170" s="20">
        <f>($D170+$E170+($F170*2)+(G170*3))/$B170</f>
        <v>0.53191489361702127</v>
      </c>
      <c r="Q170" s="20">
        <f>D170/B170</f>
        <v>0.36702127659574468</v>
      </c>
      <c r="R170" s="19">
        <f>SUM(R166:R169)</f>
        <v>18</v>
      </c>
      <c r="S170" s="19">
        <f>SUM(S166:S169)</f>
        <v>0</v>
      </c>
      <c r="T170" s="19">
        <f>SUM(T166:T169)</f>
        <v>0</v>
      </c>
      <c r="U170" s="19">
        <f>SUM(U166:U169)</f>
        <v>3</v>
      </c>
      <c r="V170" s="19">
        <f>SUM(V166:V169)</f>
        <v>20</v>
      </c>
      <c r="W170" s="20">
        <f>(U170+V170)/(T170+U170+V170)</f>
        <v>1</v>
      </c>
      <c r="X170" s="20">
        <f>(D170-G170)/(B170-I170-G170+M170)</f>
        <v>0.41463414634146339</v>
      </c>
    </row>
    <row r="171" spans="1:24" ht="18.25" customHeight="1" x14ac:dyDescent="0.2">
      <c r="A171" s="53"/>
      <c r="B171" s="53"/>
      <c r="C171" s="53"/>
      <c r="D171" s="53"/>
      <c r="E171" s="53"/>
      <c r="F171" s="53"/>
      <c r="G171" s="53"/>
      <c r="H171" s="53"/>
      <c r="I171" s="53"/>
      <c r="J171" s="53"/>
      <c r="K171" s="53"/>
      <c r="L171" s="53"/>
      <c r="M171" s="53"/>
      <c r="N171" s="53"/>
      <c r="O171" s="53"/>
      <c r="P171" s="53"/>
      <c r="Q171" s="53"/>
      <c r="R171" s="53"/>
      <c r="S171" s="53"/>
      <c r="T171" s="53"/>
      <c r="U171" s="53"/>
      <c r="V171" s="53"/>
      <c r="W171" s="53"/>
      <c r="X171" s="53"/>
    </row>
    <row r="172" spans="1:24" ht="18.25" customHeight="1" x14ac:dyDescent="0.2">
      <c r="A172" s="53"/>
      <c r="B172" s="53"/>
      <c r="C172" s="53"/>
      <c r="D172" s="53"/>
      <c r="E172" s="53"/>
      <c r="F172" s="53"/>
      <c r="G172" s="53"/>
      <c r="H172" s="53"/>
      <c r="I172" s="53"/>
      <c r="J172" s="53"/>
      <c r="K172" s="53"/>
      <c r="L172" s="53"/>
      <c r="M172" s="53"/>
      <c r="N172" s="53"/>
      <c r="O172" s="53"/>
      <c r="P172" s="53"/>
      <c r="Q172" s="53"/>
      <c r="R172" s="53"/>
      <c r="S172" s="53"/>
      <c r="T172" s="53"/>
      <c r="U172" s="53"/>
      <c r="V172" s="53"/>
      <c r="W172" s="53"/>
      <c r="X172" s="53"/>
    </row>
    <row r="173" spans="1:24" ht="19" customHeight="1" x14ac:dyDescent="0.2">
      <c r="A173" s="32" t="s">
        <v>32</v>
      </c>
      <c r="B173" s="23"/>
      <c r="C173" s="23"/>
      <c r="D173" s="23"/>
      <c r="E173" s="23"/>
      <c r="F173" s="23"/>
      <c r="G173" s="23"/>
      <c r="H173" s="23"/>
      <c r="I173" s="23"/>
      <c r="J173" s="23"/>
      <c r="K173" s="23"/>
      <c r="L173" s="23"/>
      <c r="M173" s="26"/>
      <c r="N173" s="26"/>
      <c r="O173" s="26"/>
      <c r="P173" s="26"/>
      <c r="Q173" s="26"/>
      <c r="R173" s="26"/>
      <c r="S173" s="53"/>
      <c r="T173" s="53"/>
      <c r="U173" s="58"/>
      <c r="V173" s="58"/>
      <c r="W173" s="53"/>
      <c r="X173" s="53"/>
    </row>
    <row r="174" spans="1:24" ht="28.25" customHeight="1" x14ac:dyDescent="0.2">
      <c r="A174" s="16" t="s">
        <v>126</v>
      </c>
      <c r="B174" s="16" t="s">
        <v>33</v>
      </c>
      <c r="C174" s="14" t="s">
        <v>34</v>
      </c>
      <c r="D174" s="14" t="s">
        <v>35</v>
      </c>
      <c r="E174" s="14" t="s">
        <v>36</v>
      </c>
      <c r="F174" s="14" t="s">
        <v>37</v>
      </c>
      <c r="G174" s="14" t="s">
        <v>9</v>
      </c>
      <c r="H174" s="14" t="s">
        <v>10</v>
      </c>
      <c r="I174" s="14" t="s">
        <v>15</v>
      </c>
      <c r="J174" s="14" t="s">
        <v>16</v>
      </c>
      <c r="K174" s="14" t="s">
        <v>17</v>
      </c>
      <c r="L174" s="14" t="s">
        <v>45</v>
      </c>
      <c r="M174" s="16" t="s">
        <v>38</v>
      </c>
      <c r="N174" s="14" t="s">
        <v>39</v>
      </c>
      <c r="O174" s="14" t="s">
        <v>40</v>
      </c>
      <c r="P174" s="14" t="s">
        <v>8</v>
      </c>
      <c r="Q174" s="14" t="s">
        <v>41</v>
      </c>
      <c r="R174" s="14" t="s">
        <v>42</v>
      </c>
      <c r="S174" s="16" t="s">
        <v>25</v>
      </c>
      <c r="T174" s="16" t="s">
        <v>26</v>
      </c>
      <c r="U174" s="14" t="s">
        <v>27</v>
      </c>
      <c r="V174" s="14" t="s">
        <v>28</v>
      </c>
      <c r="W174" s="17" t="s">
        <v>29</v>
      </c>
      <c r="X174" s="53"/>
    </row>
    <row r="175" spans="1:24" ht="18.25" customHeight="1" x14ac:dyDescent="0.2">
      <c r="A175" s="18">
        <v>2011</v>
      </c>
      <c r="B175" s="18">
        <v>7</v>
      </c>
      <c r="C175" s="18">
        <v>2</v>
      </c>
      <c r="D175" s="18">
        <v>0</v>
      </c>
      <c r="E175" s="18">
        <v>0</v>
      </c>
      <c r="F175" s="18">
        <v>14.33</v>
      </c>
      <c r="G175" s="18">
        <v>7</v>
      </c>
      <c r="H175" s="18">
        <v>7</v>
      </c>
      <c r="I175" s="18">
        <v>15</v>
      </c>
      <c r="J175" s="18">
        <v>12</v>
      </c>
      <c r="K175" s="18">
        <v>2</v>
      </c>
      <c r="L175" s="18">
        <v>1</v>
      </c>
      <c r="M175" s="18">
        <v>3</v>
      </c>
      <c r="N175" s="36">
        <f>(M175*7)/F175</f>
        <v>1.4654570830425679</v>
      </c>
      <c r="O175" s="36">
        <f>SUM(H175+J175+K175)/F175</f>
        <v>1.4654570830425679</v>
      </c>
      <c r="P175" s="19"/>
      <c r="Q175" s="19"/>
      <c r="R175" s="19"/>
      <c r="S175" s="34"/>
      <c r="T175" s="34"/>
      <c r="U175" s="19"/>
      <c r="V175" s="19"/>
      <c r="W175" s="62"/>
      <c r="X175" s="53"/>
    </row>
    <row r="176" spans="1:24" ht="18.25" customHeight="1" x14ac:dyDescent="0.2">
      <c r="A176" s="22">
        <v>2010</v>
      </c>
      <c r="B176" s="22">
        <v>6</v>
      </c>
      <c r="C176" s="22">
        <v>1</v>
      </c>
      <c r="D176" s="22">
        <v>2</v>
      </c>
      <c r="E176" s="22">
        <v>0</v>
      </c>
      <c r="F176" s="22">
        <v>11.67</v>
      </c>
      <c r="G176" s="22">
        <v>21</v>
      </c>
      <c r="H176" s="22">
        <v>17</v>
      </c>
      <c r="I176" s="22">
        <v>13</v>
      </c>
      <c r="J176" s="22">
        <v>9</v>
      </c>
      <c r="K176" s="22">
        <v>2</v>
      </c>
      <c r="L176" s="22">
        <v>0</v>
      </c>
      <c r="M176" s="22">
        <v>15</v>
      </c>
      <c r="N176" s="42">
        <f>(M176*7)/F176</f>
        <v>8.9974293059125969</v>
      </c>
      <c r="O176" s="42">
        <f>SUM(H176+J176+K176)/F176</f>
        <v>2.3993144815766922</v>
      </c>
      <c r="P176" s="23"/>
      <c r="Q176" s="23"/>
      <c r="R176" s="23"/>
      <c r="S176" s="26"/>
      <c r="T176" s="26"/>
      <c r="U176" s="23"/>
      <c r="V176" s="23"/>
      <c r="W176" s="75"/>
      <c r="X176" s="53"/>
    </row>
    <row r="177" spans="1:24" ht="18.25" customHeight="1" x14ac:dyDescent="0.2">
      <c r="A177" s="27"/>
      <c r="B177" s="28"/>
      <c r="C177" s="28"/>
      <c r="D177" s="28"/>
      <c r="E177" s="38"/>
      <c r="F177" s="28"/>
      <c r="G177" s="28"/>
      <c r="H177" s="28"/>
      <c r="I177" s="28"/>
      <c r="J177" s="28"/>
      <c r="K177" s="28"/>
      <c r="L177" s="39"/>
      <c r="M177" s="27"/>
      <c r="N177" s="28"/>
      <c r="O177" s="28"/>
      <c r="P177" s="28"/>
      <c r="Q177" s="28"/>
      <c r="R177" s="28"/>
      <c r="S177" s="28"/>
      <c r="T177" s="28"/>
      <c r="U177" s="28"/>
      <c r="V177" s="28"/>
      <c r="W177" s="27"/>
      <c r="X177" s="53"/>
    </row>
    <row r="178" spans="1:24" ht="18.25" customHeight="1" x14ac:dyDescent="0.2">
      <c r="A178" s="31" t="s">
        <v>31</v>
      </c>
      <c r="B178" s="19">
        <f t="shared" ref="B178:M178" si="25">SUM(B175:B177)</f>
        <v>13</v>
      </c>
      <c r="C178" s="19">
        <f t="shared" si="25"/>
        <v>3</v>
      </c>
      <c r="D178" s="19">
        <f t="shared" si="25"/>
        <v>2</v>
      </c>
      <c r="E178" s="19">
        <f t="shared" si="25"/>
        <v>0</v>
      </c>
      <c r="F178" s="19">
        <f t="shared" si="25"/>
        <v>26</v>
      </c>
      <c r="G178" s="19">
        <f t="shared" si="25"/>
        <v>28</v>
      </c>
      <c r="H178" s="19">
        <f t="shared" si="25"/>
        <v>24</v>
      </c>
      <c r="I178" s="19">
        <f t="shared" si="25"/>
        <v>28</v>
      </c>
      <c r="J178" s="19">
        <f t="shared" si="25"/>
        <v>21</v>
      </c>
      <c r="K178" s="19">
        <f t="shared" si="25"/>
        <v>4</v>
      </c>
      <c r="L178" s="19">
        <f t="shared" si="25"/>
        <v>1</v>
      </c>
      <c r="M178" s="19">
        <f t="shared" si="25"/>
        <v>18</v>
      </c>
      <c r="N178" s="36">
        <f>(M178*7)/F178</f>
        <v>4.8461538461538458</v>
      </c>
      <c r="O178" s="36">
        <f>SUM(H178+J178+K178)/F178</f>
        <v>1.8846153846153846</v>
      </c>
      <c r="P178" s="19">
        <f t="shared" ref="P178:V178" si="26">SUM(P177:P177)</f>
        <v>0</v>
      </c>
      <c r="Q178" s="19">
        <f t="shared" si="26"/>
        <v>0</v>
      </c>
      <c r="R178" s="19">
        <f t="shared" si="26"/>
        <v>0</v>
      </c>
      <c r="S178" s="19">
        <f t="shared" si="26"/>
        <v>0</v>
      </c>
      <c r="T178" s="19">
        <f t="shared" si="26"/>
        <v>0</v>
      </c>
      <c r="U178" s="19">
        <f t="shared" si="26"/>
        <v>0</v>
      </c>
      <c r="V178" s="19">
        <f t="shared" si="26"/>
        <v>0</v>
      </c>
      <c r="W178" s="20" t="e">
        <f>(U178+V178)/(T178+U178+V178)</f>
        <v>#DIV/0!</v>
      </c>
      <c r="X178" s="53"/>
    </row>
    <row r="179" spans="1:24" ht="18.25" customHeight="1" x14ac:dyDescent="0.2">
      <c r="A179" s="53"/>
      <c r="B179" s="53"/>
      <c r="C179" s="53"/>
      <c r="D179" s="53"/>
      <c r="E179" s="53"/>
      <c r="F179" s="53"/>
      <c r="G179" s="53"/>
      <c r="H179" s="53"/>
      <c r="I179" s="53"/>
      <c r="J179" s="53"/>
      <c r="K179" s="53"/>
      <c r="L179" s="53"/>
      <c r="M179" s="53"/>
      <c r="N179" s="53"/>
      <c r="O179" s="53"/>
      <c r="P179" s="53"/>
      <c r="Q179" s="53"/>
      <c r="R179" s="53"/>
      <c r="S179" s="53"/>
      <c r="T179" s="53"/>
      <c r="U179" s="53"/>
      <c r="V179" s="53"/>
      <c r="W179" s="53"/>
      <c r="X179" s="53"/>
    </row>
    <row r="180" spans="1:24" ht="18.25" customHeight="1" x14ac:dyDescent="0.2">
      <c r="A180" s="53"/>
      <c r="B180" s="53"/>
      <c r="C180" s="53"/>
      <c r="D180" s="53"/>
      <c r="E180" s="53"/>
      <c r="F180" s="53"/>
      <c r="G180" s="53"/>
      <c r="H180" s="53"/>
      <c r="I180" s="53"/>
      <c r="J180" s="53"/>
      <c r="K180" s="53"/>
      <c r="L180" s="53"/>
      <c r="M180" s="53"/>
      <c r="N180" s="53"/>
      <c r="O180" s="53"/>
      <c r="P180" s="53"/>
      <c r="Q180" s="53"/>
      <c r="R180" s="53"/>
      <c r="S180" s="53"/>
      <c r="T180" s="53"/>
      <c r="U180" s="53"/>
      <c r="V180" s="53"/>
      <c r="W180" s="53"/>
      <c r="X180" s="53"/>
    </row>
    <row r="181" spans="1:24" ht="21" customHeight="1" x14ac:dyDescent="0.2">
      <c r="A181" s="211" t="s">
        <v>224</v>
      </c>
      <c r="B181" s="212"/>
      <c r="C181" s="212"/>
      <c r="D181" s="212"/>
      <c r="E181" s="212"/>
      <c r="F181" s="212"/>
      <c r="G181" s="212"/>
      <c r="H181" s="212"/>
      <c r="I181" s="212"/>
      <c r="J181" s="212"/>
      <c r="K181" s="212"/>
      <c r="L181" s="212"/>
      <c r="M181" s="212"/>
      <c r="N181" s="212"/>
      <c r="O181" s="212"/>
      <c r="P181" s="212"/>
      <c r="Q181" s="212"/>
      <c r="R181" s="212"/>
      <c r="S181" s="212"/>
      <c r="T181" s="212"/>
      <c r="U181" s="212"/>
      <c r="V181" s="212"/>
      <c r="W181" s="212"/>
      <c r="X181" s="212"/>
    </row>
    <row r="182" spans="1:24" ht="19" customHeight="1" x14ac:dyDescent="0.2">
      <c r="A182" s="32" t="s">
        <v>32</v>
      </c>
      <c r="B182" s="23"/>
      <c r="C182" s="23"/>
      <c r="D182" s="23"/>
      <c r="E182" s="23"/>
      <c r="F182" s="23"/>
      <c r="G182" s="23"/>
      <c r="H182" s="23"/>
      <c r="I182" s="23"/>
      <c r="J182" s="23"/>
      <c r="K182" s="23"/>
      <c r="L182" s="23"/>
      <c r="M182" s="26"/>
      <c r="N182" s="26"/>
      <c r="O182" s="26"/>
      <c r="P182" s="26"/>
      <c r="Q182" s="26"/>
      <c r="R182" s="26"/>
      <c r="S182" s="53"/>
      <c r="T182" s="53"/>
      <c r="U182" s="58"/>
      <c r="V182" s="58"/>
      <c r="W182" s="53"/>
      <c r="X182" s="53"/>
    </row>
    <row r="183" spans="1:24" ht="28.25" customHeight="1" x14ac:dyDescent="0.2">
      <c r="A183" s="16" t="s">
        <v>126</v>
      </c>
      <c r="B183" s="16" t="s">
        <v>33</v>
      </c>
      <c r="C183" s="14" t="s">
        <v>34</v>
      </c>
      <c r="D183" s="14" t="s">
        <v>35</v>
      </c>
      <c r="E183" s="14" t="s">
        <v>36</v>
      </c>
      <c r="F183" s="14" t="s">
        <v>37</v>
      </c>
      <c r="G183" s="14" t="s">
        <v>9</v>
      </c>
      <c r="H183" s="14" t="s">
        <v>10</v>
      </c>
      <c r="I183" s="14" t="s">
        <v>15</v>
      </c>
      <c r="J183" s="14" t="s">
        <v>16</v>
      </c>
      <c r="K183" s="14" t="s">
        <v>17</v>
      </c>
      <c r="L183" s="14" t="s">
        <v>45</v>
      </c>
      <c r="M183" s="16" t="s">
        <v>38</v>
      </c>
      <c r="N183" s="14" t="s">
        <v>39</v>
      </c>
      <c r="O183" s="14" t="s">
        <v>40</v>
      </c>
      <c r="P183" s="14" t="s">
        <v>8</v>
      </c>
      <c r="Q183" s="14" t="s">
        <v>41</v>
      </c>
      <c r="R183" s="14" t="s">
        <v>42</v>
      </c>
      <c r="S183" s="16" t="s">
        <v>25</v>
      </c>
      <c r="T183" s="16" t="s">
        <v>26</v>
      </c>
      <c r="U183" s="14" t="s">
        <v>27</v>
      </c>
      <c r="V183" s="14" t="s">
        <v>28</v>
      </c>
      <c r="W183" s="17" t="s">
        <v>29</v>
      </c>
      <c r="X183" s="53"/>
    </row>
    <row r="184" spans="1:24" ht="18.25" customHeight="1" x14ac:dyDescent="0.2">
      <c r="A184" s="18">
        <v>2011</v>
      </c>
      <c r="B184" s="18">
        <v>8</v>
      </c>
      <c r="C184" s="18">
        <v>1</v>
      </c>
      <c r="D184" s="18">
        <v>1</v>
      </c>
      <c r="E184" s="18">
        <v>2</v>
      </c>
      <c r="F184" s="97">
        <v>10</v>
      </c>
      <c r="G184" s="18">
        <v>11</v>
      </c>
      <c r="H184" s="18">
        <v>14</v>
      </c>
      <c r="I184" s="18">
        <v>6</v>
      </c>
      <c r="J184" s="18">
        <v>1</v>
      </c>
      <c r="K184" s="18">
        <v>1</v>
      </c>
      <c r="L184" s="18">
        <v>0</v>
      </c>
      <c r="M184" s="18">
        <v>4</v>
      </c>
      <c r="N184" s="36">
        <f>(M184*7)/F184</f>
        <v>2.8</v>
      </c>
      <c r="O184" s="36">
        <f>SUM(H184+J184+K184)/F184</f>
        <v>1.6</v>
      </c>
      <c r="P184" s="19"/>
      <c r="Q184" s="19"/>
      <c r="R184" s="19"/>
      <c r="S184" s="34"/>
      <c r="T184" s="34"/>
      <c r="U184" s="19"/>
      <c r="V184" s="19"/>
      <c r="W184" s="62"/>
      <c r="X184" s="53"/>
    </row>
    <row r="185" spans="1:24" ht="18.25" customHeight="1" x14ac:dyDescent="0.2">
      <c r="A185" s="23"/>
      <c r="B185" s="23"/>
      <c r="C185" s="23"/>
      <c r="D185" s="23"/>
      <c r="E185" s="23"/>
      <c r="F185" s="23"/>
      <c r="G185" s="23"/>
      <c r="H185" s="23"/>
      <c r="I185" s="23"/>
      <c r="J185" s="23"/>
      <c r="K185" s="23"/>
      <c r="L185" s="23"/>
      <c r="M185" s="23"/>
      <c r="N185" s="42"/>
      <c r="O185" s="42"/>
      <c r="P185" s="23"/>
      <c r="Q185" s="23"/>
      <c r="R185" s="23"/>
      <c r="S185" s="26"/>
      <c r="T185" s="26"/>
      <c r="U185" s="23"/>
      <c r="V185" s="23"/>
      <c r="W185" s="75"/>
      <c r="X185" s="53"/>
    </row>
    <row r="186" spans="1:24" ht="18.25" customHeight="1" x14ac:dyDescent="0.2">
      <c r="A186" s="27"/>
      <c r="B186" s="28"/>
      <c r="C186" s="28"/>
      <c r="D186" s="28"/>
      <c r="E186" s="38"/>
      <c r="F186" s="28"/>
      <c r="G186" s="28"/>
      <c r="H186" s="28"/>
      <c r="I186" s="28"/>
      <c r="J186" s="28"/>
      <c r="K186" s="28"/>
      <c r="L186" s="39"/>
      <c r="M186" s="27"/>
      <c r="N186" s="28"/>
      <c r="O186" s="28"/>
      <c r="P186" s="28"/>
      <c r="Q186" s="28"/>
      <c r="R186" s="28"/>
      <c r="S186" s="28"/>
      <c r="T186" s="28"/>
      <c r="U186" s="28"/>
      <c r="V186" s="28"/>
      <c r="W186" s="27"/>
      <c r="X186" s="53"/>
    </row>
    <row r="187" spans="1:24" ht="18.25" customHeight="1" x14ac:dyDescent="0.2">
      <c r="A187" s="31" t="s">
        <v>31</v>
      </c>
      <c r="B187" s="19">
        <f t="shared" ref="B187:M187" si="27">SUM(B184:B186)</f>
        <v>8</v>
      </c>
      <c r="C187" s="19">
        <f t="shared" si="27"/>
        <v>1</v>
      </c>
      <c r="D187" s="19">
        <f t="shared" si="27"/>
        <v>1</v>
      </c>
      <c r="E187" s="19">
        <f t="shared" si="27"/>
        <v>2</v>
      </c>
      <c r="F187" s="19">
        <f t="shared" si="27"/>
        <v>10</v>
      </c>
      <c r="G187" s="19">
        <f t="shared" si="27"/>
        <v>11</v>
      </c>
      <c r="H187" s="19">
        <f t="shared" si="27"/>
        <v>14</v>
      </c>
      <c r="I187" s="19">
        <f t="shared" si="27"/>
        <v>6</v>
      </c>
      <c r="J187" s="19">
        <f t="shared" si="27"/>
        <v>1</v>
      </c>
      <c r="K187" s="19">
        <f t="shared" si="27"/>
        <v>1</v>
      </c>
      <c r="L187" s="19">
        <f t="shared" si="27"/>
        <v>0</v>
      </c>
      <c r="M187" s="19">
        <f t="shared" si="27"/>
        <v>4</v>
      </c>
      <c r="N187" s="36">
        <f>(M187*7)/F187</f>
        <v>2.8</v>
      </c>
      <c r="O187" s="36">
        <f>SUM(H187+J187+K187)/F187</f>
        <v>1.6</v>
      </c>
      <c r="P187" s="19">
        <f t="shared" ref="P187:V187" si="28">SUM(P186:P186)</f>
        <v>0</v>
      </c>
      <c r="Q187" s="19">
        <f t="shared" si="28"/>
        <v>0</v>
      </c>
      <c r="R187" s="19">
        <f t="shared" si="28"/>
        <v>0</v>
      </c>
      <c r="S187" s="19">
        <f t="shared" si="28"/>
        <v>0</v>
      </c>
      <c r="T187" s="19">
        <f t="shared" si="28"/>
        <v>0</v>
      </c>
      <c r="U187" s="19">
        <f t="shared" si="28"/>
        <v>0</v>
      </c>
      <c r="V187" s="19">
        <f t="shared" si="28"/>
        <v>0</v>
      </c>
      <c r="W187" s="20" t="e">
        <f>(U187+V187)/(T187+U187+V187)</f>
        <v>#DIV/0!</v>
      </c>
      <c r="X187" s="53"/>
    </row>
    <row r="188" spans="1:24" ht="18.25" customHeight="1" x14ac:dyDescent="0.2">
      <c r="A188" s="53"/>
      <c r="B188" s="53"/>
      <c r="C188" s="53"/>
      <c r="D188" s="53"/>
      <c r="E188" s="53"/>
      <c r="F188" s="53"/>
      <c r="G188" s="53"/>
      <c r="H188" s="53"/>
      <c r="I188" s="53"/>
      <c r="J188" s="53"/>
      <c r="K188" s="53"/>
      <c r="L188" s="53"/>
      <c r="M188" s="53"/>
      <c r="N188" s="53"/>
      <c r="O188" s="53"/>
      <c r="P188" s="53"/>
      <c r="Q188" s="53"/>
      <c r="R188" s="53"/>
      <c r="S188" s="53"/>
      <c r="T188" s="53"/>
      <c r="U188" s="53"/>
      <c r="V188" s="53"/>
      <c r="W188" s="53"/>
      <c r="X188" s="53"/>
    </row>
    <row r="189" spans="1:24" ht="18.25" customHeight="1" x14ac:dyDescent="0.2">
      <c r="A189" s="53"/>
      <c r="B189" s="53"/>
      <c r="C189" s="53"/>
      <c r="D189" s="53"/>
      <c r="E189" s="53"/>
      <c r="F189" s="53"/>
      <c r="G189" s="53"/>
      <c r="H189" s="53"/>
      <c r="I189" s="53"/>
      <c r="J189" s="53"/>
      <c r="K189" s="53"/>
      <c r="L189" s="53"/>
      <c r="M189" s="53"/>
      <c r="N189" s="53"/>
      <c r="O189" s="53"/>
      <c r="P189" s="53"/>
      <c r="Q189" s="53"/>
      <c r="R189" s="53"/>
      <c r="S189" s="53"/>
      <c r="T189" s="53"/>
      <c r="U189" s="53"/>
      <c r="V189" s="53"/>
      <c r="W189" s="53"/>
      <c r="X189" s="53"/>
    </row>
    <row r="190" spans="1:24" ht="21" customHeight="1" x14ac:dyDescent="0.2">
      <c r="A190" s="211" t="s">
        <v>186</v>
      </c>
      <c r="B190" s="212"/>
      <c r="C190" s="212"/>
      <c r="D190" s="212"/>
      <c r="E190" s="212"/>
      <c r="F190" s="212"/>
      <c r="G190" s="212"/>
      <c r="H190" s="212"/>
      <c r="I190" s="212"/>
      <c r="J190" s="212"/>
      <c r="K190" s="212"/>
      <c r="L190" s="212"/>
      <c r="M190" s="212"/>
      <c r="N190" s="212"/>
      <c r="O190" s="212"/>
      <c r="P190" s="212"/>
      <c r="Q190" s="212"/>
      <c r="R190" s="212"/>
      <c r="S190" s="212"/>
      <c r="T190" s="212"/>
      <c r="U190" s="212"/>
      <c r="V190" s="212"/>
      <c r="W190" s="212"/>
      <c r="X190" s="212"/>
    </row>
    <row r="191" spans="1:24" ht="28.25" customHeight="1" x14ac:dyDescent="0.2">
      <c r="A191" s="14" t="s">
        <v>126</v>
      </c>
      <c r="B191" s="14" t="s">
        <v>8</v>
      </c>
      <c r="C191" s="14" t="s">
        <v>9</v>
      </c>
      <c r="D191" s="14" t="s">
        <v>10</v>
      </c>
      <c r="E191" s="14" t="s">
        <v>11</v>
      </c>
      <c r="F191" s="14" t="s">
        <v>12</v>
      </c>
      <c r="G191" s="14" t="s">
        <v>13</v>
      </c>
      <c r="H191" s="14" t="s">
        <v>14</v>
      </c>
      <c r="I191" s="14" t="s">
        <v>15</v>
      </c>
      <c r="J191" s="14" t="s">
        <v>16</v>
      </c>
      <c r="K191" s="14" t="s">
        <v>17</v>
      </c>
      <c r="L191" s="14" t="s">
        <v>18</v>
      </c>
      <c r="M191" s="14" t="s">
        <v>19</v>
      </c>
      <c r="N191" s="14" t="s">
        <v>20</v>
      </c>
      <c r="O191" s="14" t="s">
        <v>21</v>
      </c>
      <c r="P191" s="15" t="s">
        <v>22</v>
      </c>
      <c r="Q191" s="14" t="s">
        <v>23</v>
      </c>
      <c r="R191" s="14" t="s">
        <v>24</v>
      </c>
      <c r="S191" s="14" t="s">
        <v>25</v>
      </c>
      <c r="T191" s="16" t="s">
        <v>26</v>
      </c>
      <c r="U191" s="13" t="s">
        <v>27</v>
      </c>
      <c r="V191" s="16" t="s">
        <v>28</v>
      </c>
      <c r="W191" s="17" t="s">
        <v>29</v>
      </c>
      <c r="X191" s="16" t="s">
        <v>30</v>
      </c>
    </row>
    <row r="192" spans="1:24" ht="17" customHeight="1" x14ac:dyDescent="0.2">
      <c r="A192" s="18">
        <v>2010</v>
      </c>
      <c r="B192" s="18">
        <v>6</v>
      </c>
      <c r="C192" s="18">
        <v>1</v>
      </c>
      <c r="D192" s="18">
        <v>2</v>
      </c>
      <c r="E192" s="18">
        <v>2</v>
      </c>
      <c r="F192" s="18">
        <v>0</v>
      </c>
      <c r="G192" s="18">
        <v>0</v>
      </c>
      <c r="H192" s="18">
        <v>0</v>
      </c>
      <c r="I192" s="18">
        <v>4</v>
      </c>
      <c r="J192" s="18">
        <v>2</v>
      </c>
      <c r="K192" s="18">
        <v>0</v>
      </c>
      <c r="L192" s="18">
        <v>0</v>
      </c>
      <c r="M192" s="18">
        <v>0</v>
      </c>
      <c r="N192" s="18">
        <v>0</v>
      </c>
      <c r="O192" s="20">
        <f>(D192+J192+K192+N192)/(B192+J192+K192+M192)</f>
        <v>0.5</v>
      </c>
      <c r="P192" s="20">
        <f>($D192+$E192+($F192*2)+(G192*3))/$B192</f>
        <v>0.66666666666666663</v>
      </c>
      <c r="Q192" s="20">
        <f>D192/B192</f>
        <v>0.33333333333333331</v>
      </c>
      <c r="R192" s="18">
        <v>0</v>
      </c>
      <c r="S192" s="19"/>
      <c r="T192" s="34"/>
      <c r="U192" s="61"/>
      <c r="V192" s="34"/>
      <c r="W192" s="62"/>
      <c r="X192" s="34"/>
    </row>
    <row r="193" spans="1:24" ht="18.25" customHeight="1" x14ac:dyDescent="0.2">
      <c r="A193" s="23"/>
      <c r="B193" s="23"/>
      <c r="C193" s="23"/>
      <c r="D193" s="23"/>
      <c r="E193" s="23"/>
      <c r="F193" s="23"/>
      <c r="G193" s="23"/>
      <c r="H193" s="23"/>
      <c r="I193" s="23"/>
      <c r="J193" s="23"/>
      <c r="K193" s="23"/>
      <c r="L193" s="23"/>
      <c r="M193" s="23"/>
      <c r="N193" s="23"/>
      <c r="O193" s="24"/>
      <c r="P193" s="24"/>
      <c r="Q193" s="24"/>
      <c r="R193" s="23"/>
      <c r="S193" s="23"/>
      <c r="T193" s="23"/>
      <c r="U193" s="23"/>
      <c r="V193" s="23"/>
      <c r="W193" s="26"/>
      <c r="X193" s="53"/>
    </row>
    <row r="194" spans="1:24" ht="19" customHeight="1" x14ac:dyDescent="0.2">
      <c r="A194" s="28"/>
      <c r="B194" s="28"/>
      <c r="C194" s="28"/>
      <c r="D194" s="28"/>
      <c r="E194" s="28"/>
      <c r="F194" s="28"/>
      <c r="G194" s="28"/>
      <c r="H194" s="28"/>
      <c r="I194" s="28"/>
      <c r="J194" s="28"/>
      <c r="K194" s="28"/>
      <c r="L194" s="28"/>
      <c r="M194" s="28"/>
      <c r="N194" s="28"/>
      <c r="O194" s="29"/>
      <c r="P194" s="29"/>
      <c r="Q194" s="29"/>
      <c r="R194" s="28"/>
      <c r="S194" s="28"/>
      <c r="T194" s="28"/>
      <c r="U194" s="28"/>
      <c r="V194" s="28"/>
      <c r="W194" s="27"/>
      <c r="X194" s="30"/>
    </row>
    <row r="195" spans="1:24" ht="17" customHeight="1" x14ac:dyDescent="0.2">
      <c r="A195" s="18" t="s">
        <v>31</v>
      </c>
      <c r="B195" s="19">
        <f t="shared" ref="B195:N195" si="29">SUM(B192:B194)</f>
        <v>6</v>
      </c>
      <c r="C195" s="19">
        <f t="shared" si="29"/>
        <v>1</v>
      </c>
      <c r="D195" s="19">
        <f t="shared" si="29"/>
        <v>2</v>
      </c>
      <c r="E195" s="19">
        <f t="shared" si="29"/>
        <v>2</v>
      </c>
      <c r="F195" s="19">
        <f t="shared" si="29"/>
        <v>0</v>
      </c>
      <c r="G195" s="19">
        <f t="shared" si="29"/>
        <v>0</v>
      </c>
      <c r="H195" s="19">
        <f t="shared" si="29"/>
        <v>0</v>
      </c>
      <c r="I195" s="19">
        <f t="shared" si="29"/>
        <v>4</v>
      </c>
      <c r="J195" s="19">
        <f t="shared" si="29"/>
        <v>2</v>
      </c>
      <c r="K195" s="19">
        <f t="shared" si="29"/>
        <v>0</v>
      </c>
      <c r="L195" s="19">
        <f t="shared" si="29"/>
        <v>0</v>
      </c>
      <c r="M195" s="19">
        <f t="shared" si="29"/>
        <v>0</v>
      </c>
      <c r="N195" s="19">
        <f t="shared" si="29"/>
        <v>0</v>
      </c>
      <c r="O195" s="20">
        <f>(D195+J195+K195+N195)/(B195+J195+K195+M195)</f>
        <v>0.5</v>
      </c>
      <c r="P195" s="20">
        <f>($D195+$E195+($F195*2)+(G195*3))/$B195</f>
        <v>0.66666666666666663</v>
      </c>
      <c r="Q195" s="20">
        <f>D195/B195</f>
        <v>0.33333333333333331</v>
      </c>
      <c r="R195" s="19">
        <f>SUM(R192:R194)</f>
        <v>0</v>
      </c>
      <c r="S195" s="19">
        <f>SUM(S192:S194)</f>
        <v>0</v>
      </c>
      <c r="T195" s="19">
        <f>SUM(T192:T194)</f>
        <v>0</v>
      </c>
      <c r="U195" s="19">
        <f>SUM(U192:U194)</f>
        <v>0</v>
      </c>
      <c r="V195" s="19">
        <f>SUM(V192:V194)</f>
        <v>0</v>
      </c>
      <c r="W195" s="20" t="e">
        <f>(U195+V195)/(T195+U195+V195)</f>
        <v>#DIV/0!</v>
      </c>
      <c r="X195" s="20">
        <f>(D195-G195)/(B195-I195-G195+M195)</f>
        <v>1</v>
      </c>
    </row>
    <row r="196" spans="1:24" ht="18.25" customHeight="1" x14ac:dyDescent="0.2">
      <c r="A196" s="53"/>
      <c r="B196" s="53"/>
      <c r="C196" s="53"/>
      <c r="D196" s="53"/>
      <c r="E196" s="53"/>
      <c r="F196" s="53"/>
      <c r="G196" s="53"/>
      <c r="H196" s="53"/>
      <c r="I196" s="53"/>
      <c r="J196" s="53"/>
      <c r="K196" s="53"/>
      <c r="L196" s="53"/>
      <c r="M196" s="53"/>
      <c r="N196" s="53"/>
      <c r="O196" s="53"/>
      <c r="P196" s="53"/>
      <c r="Q196" s="53"/>
      <c r="R196" s="53"/>
      <c r="S196" s="53"/>
      <c r="T196" s="53"/>
      <c r="U196" s="53"/>
      <c r="V196" s="53"/>
      <c r="W196" s="53"/>
      <c r="X196" s="53"/>
    </row>
    <row r="197" spans="1:24" ht="18.25" customHeight="1" x14ac:dyDescent="0.2">
      <c r="A197" s="53"/>
      <c r="B197" s="53"/>
      <c r="C197" s="53"/>
      <c r="D197" s="53"/>
      <c r="E197" s="53"/>
      <c r="F197" s="53"/>
      <c r="G197" s="53"/>
      <c r="H197" s="53"/>
      <c r="I197" s="53"/>
      <c r="J197" s="53"/>
      <c r="K197" s="53"/>
      <c r="L197" s="53"/>
      <c r="M197" s="53"/>
      <c r="N197" s="53"/>
      <c r="O197" s="53"/>
      <c r="P197" s="53"/>
      <c r="Q197" s="53"/>
      <c r="R197" s="53"/>
      <c r="S197" s="53"/>
      <c r="T197" s="53"/>
      <c r="U197" s="53"/>
      <c r="V197" s="53"/>
      <c r="W197" s="53"/>
      <c r="X197" s="53"/>
    </row>
    <row r="198" spans="1:24" ht="21" customHeight="1" x14ac:dyDescent="0.2">
      <c r="A198" s="211" t="s">
        <v>294</v>
      </c>
      <c r="B198" s="212"/>
      <c r="C198" s="212"/>
      <c r="D198" s="212"/>
      <c r="E198" s="212"/>
      <c r="F198" s="212"/>
      <c r="G198" s="212"/>
      <c r="H198" s="212"/>
      <c r="I198" s="212"/>
      <c r="J198" s="212"/>
      <c r="K198" s="212"/>
      <c r="L198" s="212"/>
      <c r="M198" s="212"/>
      <c r="N198" s="212"/>
      <c r="O198" s="212"/>
      <c r="P198" s="212"/>
      <c r="Q198" s="212"/>
      <c r="R198" s="212"/>
      <c r="S198" s="212"/>
      <c r="T198" s="212"/>
      <c r="U198" s="212"/>
      <c r="V198" s="212"/>
      <c r="W198" s="212"/>
      <c r="X198" s="212"/>
    </row>
    <row r="199" spans="1:24" ht="28.25" customHeight="1" x14ac:dyDescent="0.2">
      <c r="A199" s="14" t="s">
        <v>126</v>
      </c>
      <c r="B199" s="14" t="s">
        <v>8</v>
      </c>
      <c r="C199" s="14" t="s">
        <v>9</v>
      </c>
      <c r="D199" s="14" t="s">
        <v>10</v>
      </c>
      <c r="E199" s="14" t="s">
        <v>11</v>
      </c>
      <c r="F199" s="14" t="s">
        <v>12</v>
      </c>
      <c r="G199" s="14" t="s">
        <v>13</v>
      </c>
      <c r="H199" s="14" t="s">
        <v>14</v>
      </c>
      <c r="I199" s="14" t="s">
        <v>15</v>
      </c>
      <c r="J199" s="14" t="s">
        <v>16</v>
      </c>
      <c r="K199" s="14" t="s">
        <v>17</v>
      </c>
      <c r="L199" s="14" t="s">
        <v>18</v>
      </c>
      <c r="M199" s="14" t="s">
        <v>19</v>
      </c>
      <c r="N199" s="14" t="s">
        <v>20</v>
      </c>
      <c r="O199" s="14" t="s">
        <v>21</v>
      </c>
      <c r="P199" s="15" t="s">
        <v>22</v>
      </c>
      <c r="Q199" s="14" t="s">
        <v>23</v>
      </c>
      <c r="R199" s="14" t="s">
        <v>24</v>
      </c>
      <c r="S199" s="14" t="s">
        <v>25</v>
      </c>
      <c r="T199" s="16" t="s">
        <v>26</v>
      </c>
      <c r="U199" s="13" t="s">
        <v>27</v>
      </c>
      <c r="V199" s="16" t="s">
        <v>28</v>
      </c>
      <c r="W199" s="17" t="s">
        <v>29</v>
      </c>
      <c r="X199" s="16" t="s">
        <v>30</v>
      </c>
    </row>
    <row r="200" spans="1:24" ht="17" customHeight="1" x14ac:dyDescent="0.2">
      <c r="A200" s="18">
        <v>2010</v>
      </c>
      <c r="B200" s="18">
        <v>39</v>
      </c>
      <c r="C200" s="18">
        <v>6</v>
      </c>
      <c r="D200" s="18">
        <v>9</v>
      </c>
      <c r="E200" s="18">
        <v>2</v>
      </c>
      <c r="F200" s="18">
        <v>0</v>
      </c>
      <c r="G200" s="18">
        <v>0</v>
      </c>
      <c r="H200" s="18">
        <v>7</v>
      </c>
      <c r="I200" s="18">
        <v>9</v>
      </c>
      <c r="J200" s="18">
        <v>11</v>
      </c>
      <c r="K200" s="18">
        <v>1</v>
      </c>
      <c r="L200" s="18">
        <v>1</v>
      </c>
      <c r="M200" s="18">
        <v>1</v>
      </c>
      <c r="N200" s="18">
        <v>2</v>
      </c>
      <c r="O200" s="20">
        <f>(D200+J200+K200+N200)/(B200+J200+K200+M200)</f>
        <v>0.44230769230769229</v>
      </c>
      <c r="P200" s="20">
        <f>($D200+$E200+($F200*2)+(G200*3))/$B200</f>
        <v>0.28205128205128205</v>
      </c>
      <c r="Q200" s="20">
        <f>D200/B200</f>
        <v>0.23076923076923078</v>
      </c>
      <c r="R200" s="18">
        <v>0</v>
      </c>
      <c r="S200" s="19"/>
      <c r="T200" s="34"/>
      <c r="U200" s="61"/>
      <c r="V200" s="34"/>
      <c r="W200" s="62"/>
      <c r="X200" s="34"/>
    </row>
    <row r="201" spans="1:24" ht="18.25" customHeight="1" x14ac:dyDescent="0.2">
      <c r="A201" s="23">
        <v>2009</v>
      </c>
      <c r="B201" s="23"/>
      <c r="C201" s="23"/>
      <c r="D201" s="23"/>
      <c r="E201" s="23"/>
      <c r="F201" s="23">
        <v>1</v>
      </c>
      <c r="G201" s="23"/>
      <c r="H201" s="23"/>
      <c r="I201" s="23"/>
      <c r="J201" s="23"/>
      <c r="K201" s="23"/>
      <c r="L201" s="23"/>
      <c r="M201" s="23"/>
      <c r="N201" s="23"/>
      <c r="O201" s="24"/>
      <c r="P201" s="24"/>
      <c r="Q201" s="24"/>
      <c r="R201" s="23"/>
      <c r="S201" s="23"/>
      <c r="T201" s="23"/>
      <c r="U201" s="23"/>
      <c r="V201" s="23"/>
      <c r="W201" s="26"/>
      <c r="X201" s="53"/>
    </row>
    <row r="202" spans="1:24" ht="19" customHeight="1" x14ac:dyDescent="0.2">
      <c r="A202" s="28"/>
      <c r="B202" s="28"/>
      <c r="C202" s="28"/>
      <c r="D202" s="28"/>
      <c r="E202" s="28"/>
      <c r="F202" s="28"/>
      <c r="G202" s="28"/>
      <c r="H202" s="28"/>
      <c r="I202" s="28"/>
      <c r="J202" s="28"/>
      <c r="K202" s="28"/>
      <c r="L202" s="28"/>
      <c r="M202" s="28"/>
      <c r="N202" s="28"/>
      <c r="O202" s="29"/>
      <c r="P202" s="29"/>
      <c r="Q202" s="29"/>
      <c r="R202" s="28"/>
      <c r="S202" s="28"/>
      <c r="T202" s="28"/>
      <c r="U202" s="28"/>
      <c r="V202" s="28"/>
      <c r="W202" s="27"/>
      <c r="X202" s="30"/>
    </row>
    <row r="203" spans="1:24" ht="17" customHeight="1" x14ac:dyDescent="0.2">
      <c r="A203" s="18" t="s">
        <v>31</v>
      </c>
      <c r="B203" s="19">
        <f t="shared" ref="B203:N203" si="30">SUM(B200:B202)</f>
        <v>39</v>
      </c>
      <c r="C203" s="19">
        <f t="shared" si="30"/>
        <v>6</v>
      </c>
      <c r="D203" s="19">
        <f t="shared" si="30"/>
        <v>9</v>
      </c>
      <c r="E203" s="19">
        <f t="shared" si="30"/>
        <v>2</v>
      </c>
      <c r="F203" s="19">
        <f t="shared" si="30"/>
        <v>1</v>
      </c>
      <c r="G203" s="19">
        <f t="shared" si="30"/>
        <v>0</v>
      </c>
      <c r="H203" s="19">
        <f t="shared" si="30"/>
        <v>7</v>
      </c>
      <c r="I203" s="19">
        <f t="shared" si="30"/>
        <v>9</v>
      </c>
      <c r="J203" s="19">
        <f t="shared" si="30"/>
        <v>11</v>
      </c>
      <c r="K203" s="19">
        <f t="shared" si="30"/>
        <v>1</v>
      </c>
      <c r="L203" s="19">
        <f t="shared" si="30"/>
        <v>1</v>
      </c>
      <c r="M203" s="19">
        <f t="shared" si="30"/>
        <v>1</v>
      </c>
      <c r="N203" s="19">
        <f t="shared" si="30"/>
        <v>2</v>
      </c>
      <c r="O203" s="20">
        <f>(D203+J203+K203+N203)/(B203+J203+K203+M203)</f>
        <v>0.44230769230769229</v>
      </c>
      <c r="P203" s="20">
        <f>($D203+$E203+($F203*2)+(G203*3))/$B203</f>
        <v>0.33333333333333331</v>
      </c>
      <c r="Q203" s="20">
        <f>D203/B203</f>
        <v>0.23076923076923078</v>
      </c>
      <c r="R203" s="19">
        <f>SUM(R200:R202)</f>
        <v>0</v>
      </c>
      <c r="S203" s="19">
        <f>SUM(S200:S202)</f>
        <v>0</v>
      </c>
      <c r="T203" s="19">
        <f>SUM(T200:T202)</f>
        <v>0</v>
      </c>
      <c r="U203" s="19">
        <f>SUM(U200:U202)</f>
        <v>0</v>
      </c>
      <c r="V203" s="19">
        <f>SUM(V200:V202)</f>
        <v>0</v>
      </c>
      <c r="W203" s="20" t="e">
        <f>(U203+V203)/(T203+U203+V203)</f>
        <v>#DIV/0!</v>
      </c>
      <c r="X203" s="20">
        <f>(D203-G203)/(B203-I203-G203+M203)</f>
        <v>0.29032258064516131</v>
      </c>
    </row>
    <row r="204" spans="1:24" ht="18.25" customHeight="1" x14ac:dyDescent="0.2">
      <c r="A204" s="53"/>
      <c r="B204" s="53"/>
      <c r="C204" s="53"/>
      <c r="D204" s="53"/>
      <c r="E204" s="53"/>
      <c r="F204" s="53"/>
      <c r="G204" s="53"/>
      <c r="H204" s="53"/>
      <c r="I204" s="53"/>
      <c r="J204" s="53"/>
      <c r="K204" s="53"/>
      <c r="L204" s="53"/>
      <c r="M204" s="53"/>
      <c r="N204" s="53"/>
      <c r="O204" s="53"/>
      <c r="P204" s="53"/>
      <c r="Q204" s="53"/>
      <c r="R204" s="53"/>
      <c r="S204" s="53"/>
      <c r="T204" s="53"/>
      <c r="U204" s="53"/>
      <c r="V204" s="53"/>
      <c r="W204" s="53"/>
      <c r="X204" s="53"/>
    </row>
    <row r="205" spans="1:24" ht="18.25" customHeight="1" x14ac:dyDescent="0.2">
      <c r="A205" s="53"/>
      <c r="B205" s="53"/>
      <c r="C205" s="53"/>
      <c r="D205" s="53"/>
      <c r="E205" s="53"/>
      <c r="F205" s="53"/>
      <c r="G205" s="53"/>
      <c r="H205" s="53"/>
      <c r="I205" s="53"/>
      <c r="J205" s="53"/>
      <c r="K205" s="53"/>
      <c r="L205" s="53"/>
      <c r="M205" s="53"/>
      <c r="N205" s="53"/>
      <c r="O205" s="53"/>
      <c r="P205" s="53"/>
      <c r="Q205" s="53"/>
      <c r="R205" s="53"/>
      <c r="S205" s="53"/>
      <c r="T205" s="53"/>
      <c r="U205" s="53"/>
      <c r="V205" s="53"/>
      <c r="W205" s="53"/>
      <c r="X205" s="53"/>
    </row>
    <row r="206" spans="1:24" ht="21" customHeight="1" x14ac:dyDescent="0.2">
      <c r="A206" s="211" t="s">
        <v>197</v>
      </c>
      <c r="B206" s="212"/>
      <c r="C206" s="212"/>
      <c r="D206" s="212"/>
      <c r="E206" s="212"/>
      <c r="F206" s="212"/>
      <c r="G206" s="212"/>
      <c r="H206" s="212"/>
      <c r="I206" s="212"/>
      <c r="J206" s="212"/>
      <c r="K206" s="212"/>
      <c r="L206" s="212"/>
      <c r="M206" s="212"/>
      <c r="N206" s="212"/>
      <c r="O206" s="212"/>
      <c r="P206" s="212"/>
      <c r="Q206" s="212"/>
      <c r="R206" s="212"/>
      <c r="S206" s="212"/>
      <c r="T206" s="212"/>
      <c r="U206" s="212"/>
      <c r="V206" s="212"/>
      <c r="W206" s="212"/>
      <c r="X206" s="212"/>
    </row>
    <row r="207" spans="1:24" ht="28.25" customHeight="1" x14ac:dyDescent="0.2">
      <c r="A207" s="14" t="s">
        <v>126</v>
      </c>
      <c r="B207" s="14" t="s">
        <v>8</v>
      </c>
      <c r="C207" s="14" t="s">
        <v>9</v>
      </c>
      <c r="D207" s="14" t="s">
        <v>10</v>
      </c>
      <c r="E207" s="14" t="s">
        <v>11</v>
      </c>
      <c r="F207" s="14" t="s">
        <v>12</v>
      </c>
      <c r="G207" s="14" t="s">
        <v>13</v>
      </c>
      <c r="H207" s="14" t="s">
        <v>14</v>
      </c>
      <c r="I207" s="14" t="s">
        <v>15</v>
      </c>
      <c r="J207" s="14" t="s">
        <v>16</v>
      </c>
      <c r="K207" s="14" t="s">
        <v>17</v>
      </c>
      <c r="L207" s="14" t="s">
        <v>18</v>
      </c>
      <c r="M207" s="14" t="s">
        <v>19</v>
      </c>
      <c r="N207" s="14" t="s">
        <v>20</v>
      </c>
      <c r="O207" s="14" t="s">
        <v>21</v>
      </c>
      <c r="P207" s="15" t="s">
        <v>22</v>
      </c>
      <c r="Q207" s="14" t="s">
        <v>23</v>
      </c>
      <c r="R207" s="14" t="s">
        <v>24</v>
      </c>
      <c r="S207" s="14" t="s">
        <v>25</v>
      </c>
      <c r="T207" s="16" t="s">
        <v>26</v>
      </c>
      <c r="U207" s="13" t="s">
        <v>27</v>
      </c>
      <c r="V207" s="16" t="s">
        <v>28</v>
      </c>
      <c r="W207" s="17" t="s">
        <v>29</v>
      </c>
      <c r="X207" s="53"/>
    </row>
    <row r="208" spans="1:24" ht="18.25" customHeight="1" x14ac:dyDescent="0.2">
      <c r="A208" s="18">
        <v>2010</v>
      </c>
      <c r="B208" s="18">
        <v>2</v>
      </c>
      <c r="C208" s="18">
        <v>0</v>
      </c>
      <c r="D208" s="18">
        <v>0</v>
      </c>
      <c r="E208" s="18">
        <v>0</v>
      </c>
      <c r="F208" s="18">
        <v>0</v>
      </c>
      <c r="G208" s="18">
        <v>0</v>
      </c>
      <c r="H208" s="18">
        <v>0</v>
      </c>
      <c r="I208" s="18">
        <v>0</v>
      </c>
      <c r="J208" s="18">
        <v>0</v>
      </c>
      <c r="K208" s="18">
        <v>1</v>
      </c>
      <c r="L208" s="18">
        <v>1</v>
      </c>
      <c r="M208" s="18">
        <v>0</v>
      </c>
      <c r="N208" s="18">
        <v>0</v>
      </c>
      <c r="O208" s="20">
        <f>(D208+J208+K208+N208)/(B208+J208+K208+M208)</f>
        <v>0.33333333333333331</v>
      </c>
      <c r="P208" s="20">
        <f>($D208+$E208+($F208*2)+(G208*3))/$B208</f>
        <v>0</v>
      </c>
      <c r="Q208" s="20">
        <f>D208/B208</f>
        <v>0</v>
      </c>
      <c r="R208" s="18">
        <v>0</v>
      </c>
      <c r="S208" s="19"/>
      <c r="T208" s="34"/>
      <c r="U208" s="61"/>
      <c r="V208" s="34"/>
      <c r="W208" s="62"/>
      <c r="X208" s="53"/>
    </row>
    <row r="209" spans="1:24" ht="18.25" customHeight="1" x14ac:dyDescent="0.2">
      <c r="A209" s="22">
        <v>2011</v>
      </c>
      <c r="B209" s="22">
        <v>83</v>
      </c>
      <c r="C209" s="22">
        <v>16</v>
      </c>
      <c r="D209" s="22">
        <v>27</v>
      </c>
      <c r="E209" s="22">
        <v>2</v>
      </c>
      <c r="F209" s="22">
        <v>1</v>
      </c>
      <c r="G209" s="22">
        <v>0</v>
      </c>
      <c r="H209" s="22">
        <v>23</v>
      </c>
      <c r="I209" s="22">
        <v>15</v>
      </c>
      <c r="J209" s="22">
        <v>9</v>
      </c>
      <c r="K209" s="22">
        <v>6</v>
      </c>
      <c r="L209" s="22">
        <v>0</v>
      </c>
      <c r="M209" s="22">
        <v>2</v>
      </c>
      <c r="N209" s="22">
        <v>5</v>
      </c>
      <c r="O209" s="24">
        <f>(D209+J209+K209+N209)/(B209+J209+K209+M209)</f>
        <v>0.47</v>
      </c>
      <c r="P209" s="24">
        <f>($D209+$E209+($F209*2)+(G209*3))/$B209</f>
        <v>0.37349397590361444</v>
      </c>
      <c r="Q209" s="24">
        <f>D209/B209</f>
        <v>0.3253012048192771</v>
      </c>
      <c r="R209" s="22">
        <v>6</v>
      </c>
      <c r="S209" s="22">
        <v>1</v>
      </c>
      <c r="T209" s="22">
        <v>6</v>
      </c>
      <c r="U209" s="22">
        <v>20</v>
      </c>
      <c r="V209" s="22">
        <v>78</v>
      </c>
      <c r="W209" s="74"/>
      <c r="X209" s="53"/>
    </row>
    <row r="210" spans="1:24" ht="18.25" customHeight="1" x14ac:dyDescent="0.2">
      <c r="A210" s="22">
        <v>2012</v>
      </c>
      <c r="B210" s="22">
        <v>75</v>
      </c>
      <c r="C210" s="22">
        <v>9</v>
      </c>
      <c r="D210" s="22">
        <v>17</v>
      </c>
      <c r="E210" s="22">
        <v>2</v>
      </c>
      <c r="F210" s="23"/>
      <c r="G210" s="23"/>
      <c r="H210" s="22">
        <v>14</v>
      </c>
      <c r="I210" s="22">
        <v>21</v>
      </c>
      <c r="J210" s="22">
        <v>13</v>
      </c>
      <c r="K210" s="22">
        <v>6</v>
      </c>
      <c r="L210" s="22">
        <v>1</v>
      </c>
      <c r="M210" s="22">
        <v>1</v>
      </c>
      <c r="N210" s="22">
        <v>1</v>
      </c>
      <c r="O210" s="24">
        <f>(D210+J210+K210+N210)/(B210+J210+K210+M210)</f>
        <v>0.38947368421052631</v>
      </c>
      <c r="P210" s="24">
        <f>($D210+$E210+($F210*2)+(G210*3))/$B210</f>
        <v>0.25333333333333335</v>
      </c>
      <c r="Q210" s="24">
        <f>D210/B210</f>
        <v>0.22666666666666666</v>
      </c>
      <c r="R210" s="22">
        <v>4</v>
      </c>
      <c r="S210" s="22">
        <v>1</v>
      </c>
      <c r="T210" s="22">
        <v>5</v>
      </c>
      <c r="U210" s="22">
        <v>55</v>
      </c>
      <c r="V210" s="22">
        <v>25</v>
      </c>
      <c r="W210" s="26"/>
      <c r="X210" s="53"/>
    </row>
    <row r="211" spans="1:24" ht="18.25" customHeight="1" x14ac:dyDescent="0.2">
      <c r="A211" s="28"/>
      <c r="B211" s="28"/>
      <c r="C211" s="28"/>
      <c r="D211" s="28"/>
      <c r="E211" s="28"/>
      <c r="F211" s="28"/>
      <c r="G211" s="28"/>
      <c r="H211" s="28"/>
      <c r="I211" s="28"/>
      <c r="J211" s="28"/>
      <c r="K211" s="28"/>
      <c r="L211" s="28"/>
      <c r="M211" s="28"/>
      <c r="N211" s="28"/>
      <c r="O211" s="29"/>
      <c r="P211" s="29"/>
      <c r="Q211" s="29"/>
      <c r="R211" s="28"/>
      <c r="S211" s="28"/>
      <c r="T211" s="28"/>
      <c r="U211" s="28"/>
      <c r="V211" s="28"/>
      <c r="W211" s="27"/>
      <c r="X211" s="53"/>
    </row>
    <row r="212" spans="1:24" ht="18.25" customHeight="1" x14ac:dyDescent="0.2">
      <c r="A212" s="18" t="s">
        <v>31</v>
      </c>
      <c r="B212" s="19">
        <f t="shared" ref="B212:N212" si="31">SUM(B208:B211)</f>
        <v>160</v>
      </c>
      <c r="C212" s="19">
        <f t="shared" si="31"/>
        <v>25</v>
      </c>
      <c r="D212" s="19">
        <f t="shared" si="31"/>
        <v>44</v>
      </c>
      <c r="E212" s="19">
        <f t="shared" si="31"/>
        <v>4</v>
      </c>
      <c r="F212" s="19">
        <f t="shared" si="31"/>
        <v>1</v>
      </c>
      <c r="G212" s="19">
        <f t="shared" si="31"/>
        <v>0</v>
      </c>
      <c r="H212" s="19">
        <f t="shared" si="31"/>
        <v>37</v>
      </c>
      <c r="I212" s="19">
        <f t="shared" si="31"/>
        <v>36</v>
      </c>
      <c r="J212" s="19">
        <f t="shared" si="31"/>
        <v>22</v>
      </c>
      <c r="K212" s="19">
        <f t="shared" si="31"/>
        <v>13</v>
      </c>
      <c r="L212" s="19">
        <f t="shared" si="31"/>
        <v>2</v>
      </c>
      <c r="M212" s="19">
        <f t="shared" si="31"/>
        <v>3</v>
      </c>
      <c r="N212" s="19">
        <f t="shared" si="31"/>
        <v>6</v>
      </c>
      <c r="O212" s="20">
        <f>(D212+J212+K212+N212)/(B212+J212+K212+M212)</f>
        <v>0.42929292929292928</v>
      </c>
      <c r="P212" s="20">
        <f>($D212+$E212+($F212*2)+(G212*3))/$B212</f>
        <v>0.3125</v>
      </c>
      <c r="Q212" s="20">
        <f>D212/B212</f>
        <v>0.27500000000000002</v>
      </c>
      <c r="R212" s="19">
        <f>SUM(R208:R211)</f>
        <v>10</v>
      </c>
      <c r="S212" s="19">
        <f>SUM(S208:S211)</f>
        <v>2</v>
      </c>
      <c r="T212" s="19">
        <f>SUM(T208:T211)</f>
        <v>11</v>
      </c>
      <c r="U212" s="19">
        <f>SUM(U208:U211)</f>
        <v>75</v>
      </c>
      <c r="V212" s="19">
        <f>SUM(V208:V211)</f>
        <v>103</v>
      </c>
      <c r="W212" s="20">
        <f>(U212+V212)/(T212+U212+V212)</f>
        <v>0.94179894179894175</v>
      </c>
      <c r="X212" s="53"/>
    </row>
    <row r="213" spans="1:24" ht="18.25" customHeight="1" x14ac:dyDescent="0.2">
      <c r="A213" s="53"/>
      <c r="B213" s="53"/>
      <c r="C213" s="53"/>
      <c r="D213" s="53"/>
      <c r="E213" s="53"/>
      <c r="F213" s="53"/>
      <c r="G213" s="53"/>
      <c r="H213" s="53"/>
      <c r="I213" s="53"/>
      <c r="J213" s="53"/>
      <c r="K213" s="53"/>
      <c r="L213" s="53"/>
      <c r="M213" s="53"/>
      <c r="N213" s="53"/>
      <c r="O213" s="53"/>
      <c r="P213" s="53"/>
      <c r="Q213" s="53"/>
      <c r="R213" s="53"/>
      <c r="S213" s="53"/>
      <c r="T213" s="53"/>
      <c r="U213" s="53"/>
      <c r="V213" s="53"/>
      <c r="W213" s="53"/>
      <c r="X213" s="53"/>
    </row>
    <row r="214" spans="1:24" ht="18.25" customHeight="1" x14ac:dyDescent="0.2">
      <c r="A214" s="53"/>
      <c r="B214" s="53"/>
      <c r="C214" s="53"/>
      <c r="D214" s="53"/>
      <c r="E214" s="53"/>
      <c r="F214" s="53"/>
      <c r="G214" s="53"/>
      <c r="H214" s="53"/>
      <c r="I214" s="53"/>
      <c r="J214" s="53"/>
      <c r="K214" s="53"/>
      <c r="L214" s="53"/>
      <c r="M214" s="53"/>
      <c r="N214" s="53"/>
      <c r="O214" s="53"/>
      <c r="P214" s="53"/>
      <c r="Q214" s="53"/>
      <c r="R214" s="53"/>
      <c r="S214" s="53"/>
      <c r="T214" s="53"/>
      <c r="U214" s="53"/>
      <c r="V214" s="53"/>
      <c r="W214" s="53"/>
      <c r="X214" s="53"/>
    </row>
    <row r="215" spans="1:24" ht="19" customHeight="1" x14ac:dyDescent="0.2">
      <c r="A215" s="32" t="s">
        <v>32</v>
      </c>
      <c r="B215" s="23"/>
      <c r="C215" s="23"/>
      <c r="D215" s="23"/>
      <c r="E215" s="23"/>
      <c r="F215" s="23"/>
      <c r="G215" s="23"/>
      <c r="H215" s="23"/>
      <c r="I215" s="23"/>
      <c r="J215" s="23"/>
      <c r="K215" s="23"/>
      <c r="L215" s="23"/>
      <c r="M215" s="26"/>
      <c r="N215" s="26"/>
      <c r="O215" s="26"/>
      <c r="P215" s="26"/>
      <c r="Q215" s="26"/>
      <c r="R215" s="26"/>
      <c r="S215" s="53"/>
      <c r="T215" s="53"/>
      <c r="U215" s="58"/>
      <c r="V215" s="58"/>
      <c r="W215" s="53"/>
      <c r="X215" s="53"/>
    </row>
    <row r="216" spans="1:24" ht="28.25" customHeight="1" x14ac:dyDescent="0.2">
      <c r="A216" s="16" t="s">
        <v>126</v>
      </c>
      <c r="B216" s="16" t="s">
        <v>33</v>
      </c>
      <c r="C216" s="14" t="s">
        <v>34</v>
      </c>
      <c r="D216" s="14" t="s">
        <v>35</v>
      </c>
      <c r="E216" s="14" t="s">
        <v>36</v>
      </c>
      <c r="F216" s="14" t="s">
        <v>37</v>
      </c>
      <c r="G216" s="14" t="s">
        <v>9</v>
      </c>
      <c r="H216" s="14" t="s">
        <v>10</v>
      </c>
      <c r="I216" s="14" t="s">
        <v>15</v>
      </c>
      <c r="J216" s="14" t="s">
        <v>16</v>
      </c>
      <c r="K216" s="14" t="s">
        <v>17</v>
      </c>
      <c r="L216" s="14" t="s">
        <v>45</v>
      </c>
      <c r="M216" s="16" t="s">
        <v>38</v>
      </c>
      <c r="N216" s="14" t="s">
        <v>39</v>
      </c>
      <c r="O216" s="14" t="s">
        <v>40</v>
      </c>
      <c r="P216" s="14" t="s">
        <v>8</v>
      </c>
      <c r="Q216" s="14" t="s">
        <v>41</v>
      </c>
      <c r="R216" s="14" t="s">
        <v>42</v>
      </c>
      <c r="S216" s="16" t="s">
        <v>25</v>
      </c>
      <c r="T216" s="16" t="s">
        <v>26</v>
      </c>
      <c r="U216" s="14" t="s">
        <v>27</v>
      </c>
      <c r="V216" s="14" t="s">
        <v>28</v>
      </c>
      <c r="W216" s="17" t="s">
        <v>29</v>
      </c>
      <c r="X216" s="53"/>
    </row>
    <row r="217" spans="1:24" ht="18.25" customHeight="1" x14ac:dyDescent="0.2">
      <c r="A217" s="18">
        <v>2011</v>
      </c>
      <c r="B217" s="18">
        <v>1</v>
      </c>
      <c r="C217" s="18">
        <v>0</v>
      </c>
      <c r="D217" s="18">
        <v>1</v>
      </c>
      <c r="E217" s="18">
        <v>0</v>
      </c>
      <c r="F217" s="18">
        <v>0.33</v>
      </c>
      <c r="G217" s="18">
        <v>1</v>
      </c>
      <c r="H217" s="18">
        <v>1</v>
      </c>
      <c r="I217" s="18">
        <v>0</v>
      </c>
      <c r="J217" s="18">
        <v>2</v>
      </c>
      <c r="K217" s="18">
        <v>0</v>
      </c>
      <c r="L217" s="18">
        <v>0</v>
      </c>
      <c r="M217" s="18">
        <v>1</v>
      </c>
      <c r="N217" s="36">
        <f>(M217*7)/F217</f>
        <v>21.212121212121211</v>
      </c>
      <c r="O217" s="36">
        <f>SUM(H217+J217+K217)/F217</f>
        <v>9.0909090909090899</v>
      </c>
      <c r="P217" s="19"/>
      <c r="Q217" s="19"/>
      <c r="R217" s="19"/>
      <c r="S217" s="34"/>
      <c r="T217" s="34"/>
      <c r="U217" s="19"/>
      <c r="V217" s="19"/>
      <c r="W217" s="62"/>
      <c r="X217" s="53"/>
    </row>
    <row r="218" spans="1:24" ht="18.25" customHeight="1" x14ac:dyDescent="0.2">
      <c r="A218" s="23"/>
      <c r="B218" s="23"/>
      <c r="C218" s="23"/>
      <c r="D218" s="23"/>
      <c r="E218" s="23"/>
      <c r="F218" s="23"/>
      <c r="G218" s="23"/>
      <c r="H218" s="23"/>
      <c r="I218" s="23"/>
      <c r="J218" s="23"/>
      <c r="K218" s="23"/>
      <c r="L218" s="23"/>
      <c r="M218" s="23"/>
      <c r="N218" s="42"/>
      <c r="O218" s="42"/>
      <c r="P218" s="23"/>
      <c r="Q218" s="23"/>
      <c r="R218" s="23"/>
      <c r="S218" s="26"/>
      <c r="T218" s="26"/>
      <c r="U218" s="23"/>
      <c r="V218" s="23"/>
      <c r="W218" s="75"/>
      <c r="X218" s="53"/>
    </row>
    <row r="219" spans="1:24" ht="18.25" customHeight="1" x14ac:dyDescent="0.2">
      <c r="A219" s="27"/>
      <c r="B219" s="28"/>
      <c r="C219" s="28"/>
      <c r="D219" s="28"/>
      <c r="E219" s="38"/>
      <c r="F219" s="28"/>
      <c r="G219" s="28"/>
      <c r="H219" s="28"/>
      <c r="I219" s="28"/>
      <c r="J219" s="28"/>
      <c r="K219" s="28"/>
      <c r="L219" s="39"/>
      <c r="M219" s="27"/>
      <c r="N219" s="28"/>
      <c r="O219" s="28"/>
      <c r="P219" s="28"/>
      <c r="Q219" s="28"/>
      <c r="R219" s="28"/>
      <c r="S219" s="28"/>
      <c r="T219" s="28"/>
      <c r="U219" s="28"/>
      <c r="V219" s="28"/>
      <c r="W219" s="27"/>
      <c r="X219" s="53"/>
    </row>
    <row r="220" spans="1:24" ht="18.25" customHeight="1" x14ac:dyDescent="0.2">
      <c r="A220" s="31" t="s">
        <v>31</v>
      </c>
      <c r="B220" s="19">
        <f t="shared" ref="B220:M220" si="32">SUM(B217:B219)</f>
        <v>1</v>
      </c>
      <c r="C220" s="19">
        <f t="shared" si="32"/>
        <v>0</v>
      </c>
      <c r="D220" s="19">
        <f t="shared" si="32"/>
        <v>1</v>
      </c>
      <c r="E220" s="19">
        <f t="shared" si="32"/>
        <v>0</v>
      </c>
      <c r="F220" s="19">
        <f t="shared" si="32"/>
        <v>0.33</v>
      </c>
      <c r="G220" s="19">
        <f t="shared" si="32"/>
        <v>1</v>
      </c>
      <c r="H220" s="19">
        <f t="shared" si="32"/>
        <v>1</v>
      </c>
      <c r="I220" s="19">
        <f t="shared" si="32"/>
        <v>0</v>
      </c>
      <c r="J220" s="19">
        <f t="shared" si="32"/>
        <v>2</v>
      </c>
      <c r="K220" s="19">
        <f t="shared" si="32"/>
        <v>0</v>
      </c>
      <c r="L220" s="19">
        <f t="shared" si="32"/>
        <v>0</v>
      </c>
      <c r="M220" s="19">
        <f t="shared" si="32"/>
        <v>1</v>
      </c>
      <c r="N220" s="36">
        <f>(M220*7)/F220</f>
        <v>21.212121212121211</v>
      </c>
      <c r="O220" s="36">
        <f>SUM(H220+J220+K220)/F220</f>
        <v>9.0909090909090899</v>
      </c>
      <c r="P220" s="19">
        <f t="shared" ref="P220:V220" si="33">SUM(P219:P219)</f>
        <v>0</v>
      </c>
      <c r="Q220" s="19">
        <f t="shared" si="33"/>
        <v>0</v>
      </c>
      <c r="R220" s="19">
        <f t="shared" si="33"/>
        <v>0</v>
      </c>
      <c r="S220" s="19">
        <f t="shared" si="33"/>
        <v>0</v>
      </c>
      <c r="T220" s="19">
        <f t="shared" si="33"/>
        <v>0</v>
      </c>
      <c r="U220" s="19">
        <f t="shared" si="33"/>
        <v>0</v>
      </c>
      <c r="V220" s="19">
        <f t="shared" si="33"/>
        <v>0</v>
      </c>
      <c r="W220" s="20" t="e">
        <f>(U220+V220)/(T220+U220+V220)</f>
        <v>#DIV/0!</v>
      </c>
      <c r="X220" s="53"/>
    </row>
    <row r="221" spans="1:24" ht="18.25" customHeight="1" x14ac:dyDescent="0.2">
      <c r="A221" s="53"/>
      <c r="B221" s="53"/>
      <c r="C221" s="53"/>
      <c r="D221" s="53"/>
      <c r="E221" s="53"/>
      <c r="F221" s="53"/>
      <c r="G221" s="53"/>
      <c r="H221" s="53"/>
      <c r="I221" s="53"/>
      <c r="J221" s="53"/>
      <c r="K221" s="53"/>
      <c r="L221" s="53"/>
      <c r="M221" s="53"/>
      <c r="N221" s="53"/>
      <c r="O221" s="53"/>
      <c r="P221" s="53"/>
      <c r="Q221" s="53"/>
      <c r="R221" s="53"/>
      <c r="S221" s="53"/>
      <c r="T221" s="53"/>
      <c r="U221" s="53"/>
      <c r="V221" s="53"/>
      <c r="W221" s="53"/>
      <c r="X221" s="53"/>
    </row>
    <row r="222" spans="1:24" ht="21" customHeight="1" x14ac:dyDescent="0.2">
      <c r="A222" s="211" t="s">
        <v>206</v>
      </c>
      <c r="B222" s="212"/>
      <c r="C222" s="212"/>
      <c r="D222" s="212"/>
      <c r="E222" s="212"/>
      <c r="F222" s="212"/>
      <c r="G222" s="212"/>
      <c r="H222" s="212"/>
      <c r="I222" s="212"/>
      <c r="J222" s="212"/>
      <c r="K222" s="212"/>
      <c r="L222" s="212"/>
      <c r="M222" s="212"/>
      <c r="N222" s="212"/>
      <c r="O222" s="212"/>
      <c r="P222" s="212"/>
      <c r="Q222" s="212"/>
      <c r="R222" s="212"/>
      <c r="S222" s="212"/>
      <c r="T222" s="212"/>
      <c r="U222" s="212"/>
      <c r="V222" s="212"/>
      <c r="W222" s="212"/>
      <c r="X222" s="212"/>
    </row>
    <row r="223" spans="1:24" ht="28.25" customHeight="1" x14ac:dyDescent="0.2">
      <c r="A223" s="14" t="s">
        <v>126</v>
      </c>
      <c r="B223" s="14" t="s">
        <v>8</v>
      </c>
      <c r="C223" s="14" t="s">
        <v>9</v>
      </c>
      <c r="D223" s="14" t="s">
        <v>10</v>
      </c>
      <c r="E223" s="14" t="s">
        <v>11</v>
      </c>
      <c r="F223" s="14" t="s">
        <v>12</v>
      </c>
      <c r="G223" s="14" t="s">
        <v>13</v>
      </c>
      <c r="H223" s="14" t="s">
        <v>14</v>
      </c>
      <c r="I223" s="14" t="s">
        <v>15</v>
      </c>
      <c r="J223" s="14" t="s">
        <v>16</v>
      </c>
      <c r="K223" s="14" t="s">
        <v>17</v>
      </c>
      <c r="L223" s="14" t="s">
        <v>18</v>
      </c>
      <c r="M223" s="14" t="s">
        <v>19</v>
      </c>
      <c r="N223" s="14" t="s">
        <v>20</v>
      </c>
      <c r="O223" s="14" t="s">
        <v>21</v>
      </c>
      <c r="P223" s="15" t="s">
        <v>22</v>
      </c>
      <c r="Q223" s="14" t="s">
        <v>23</v>
      </c>
      <c r="R223" s="14" t="s">
        <v>24</v>
      </c>
      <c r="S223" s="14" t="s">
        <v>25</v>
      </c>
      <c r="T223" s="16" t="s">
        <v>26</v>
      </c>
      <c r="U223" s="13" t="s">
        <v>27</v>
      </c>
      <c r="V223" s="16" t="s">
        <v>28</v>
      </c>
      <c r="W223" s="17" t="s">
        <v>29</v>
      </c>
      <c r="X223" s="16" t="s">
        <v>30</v>
      </c>
    </row>
    <row r="224" spans="1:24" ht="17" customHeight="1" x14ac:dyDescent="0.2">
      <c r="A224" s="18">
        <v>2011</v>
      </c>
      <c r="B224" s="18">
        <v>69</v>
      </c>
      <c r="C224" s="18">
        <v>23</v>
      </c>
      <c r="D224" s="18">
        <v>19</v>
      </c>
      <c r="E224" s="18">
        <v>1</v>
      </c>
      <c r="F224" s="18">
        <v>2</v>
      </c>
      <c r="G224" s="18">
        <v>0</v>
      </c>
      <c r="H224" s="18">
        <v>17</v>
      </c>
      <c r="I224" s="18">
        <v>22</v>
      </c>
      <c r="J224" s="18">
        <v>23</v>
      </c>
      <c r="K224" s="18">
        <v>9</v>
      </c>
      <c r="L224" s="18">
        <v>0</v>
      </c>
      <c r="M224" s="18">
        <v>1</v>
      </c>
      <c r="N224" s="18">
        <v>1</v>
      </c>
      <c r="O224" s="20">
        <f>(D224+J224+K224+N224)/(B224+J224+K224+M224)</f>
        <v>0.50980392156862742</v>
      </c>
      <c r="P224" s="20">
        <f>($D224+$E224+($F224*2)+(G224*3))/$B224</f>
        <v>0.34782608695652173</v>
      </c>
      <c r="Q224" s="20">
        <f>D224/B224</f>
        <v>0.27536231884057971</v>
      </c>
      <c r="R224" s="18">
        <v>1</v>
      </c>
      <c r="S224" s="19"/>
      <c r="T224" s="31">
        <v>4</v>
      </c>
      <c r="U224" s="21">
        <v>26</v>
      </c>
      <c r="V224" s="31">
        <v>156</v>
      </c>
      <c r="W224" s="62"/>
      <c r="X224" s="34"/>
    </row>
    <row r="225" spans="1:24" ht="18.25" customHeight="1" x14ac:dyDescent="0.2">
      <c r="A225" s="22">
        <v>2010</v>
      </c>
      <c r="B225" s="22">
        <v>72</v>
      </c>
      <c r="C225" s="22">
        <v>22</v>
      </c>
      <c r="D225" s="22">
        <v>21</v>
      </c>
      <c r="E225" s="22">
        <v>8</v>
      </c>
      <c r="F225" s="22">
        <v>0</v>
      </c>
      <c r="G225" s="22">
        <v>2</v>
      </c>
      <c r="H225" s="22">
        <v>10</v>
      </c>
      <c r="I225" s="22">
        <v>24</v>
      </c>
      <c r="J225" s="22">
        <v>29</v>
      </c>
      <c r="K225" s="22">
        <v>0</v>
      </c>
      <c r="L225" s="22">
        <v>0</v>
      </c>
      <c r="M225" s="22">
        <v>0</v>
      </c>
      <c r="N225" s="22">
        <v>4</v>
      </c>
      <c r="O225" s="24">
        <f>(D225+J225+K225+N225)/(B225+J225+K225+M225)</f>
        <v>0.53465346534653468</v>
      </c>
      <c r="P225" s="24">
        <f>($D225+$E225+($F225*2)+(G225*3))/$B225</f>
        <v>0.4861111111111111</v>
      </c>
      <c r="Q225" s="24">
        <f>D225/B225</f>
        <v>0.29166666666666669</v>
      </c>
      <c r="R225" s="23"/>
      <c r="S225" s="23"/>
      <c r="T225" s="23"/>
      <c r="U225" s="23"/>
      <c r="V225" s="23"/>
      <c r="W225" s="26"/>
      <c r="X225" s="53"/>
    </row>
    <row r="226" spans="1:24" ht="19" customHeight="1" x14ac:dyDescent="0.2">
      <c r="A226" s="14">
        <v>2009</v>
      </c>
      <c r="B226" s="28"/>
      <c r="C226" s="28"/>
      <c r="D226" s="28">
        <v>4</v>
      </c>
      <c r="E226" s="28"/>
      <c r="F226" s="28">
        <v>3</v>
      </c>
      <c r="G226" s="28">
        <v>1</v>
      </c>
      <c r="H226" s="28"/>
      <c r="I226" s="28"/>
      <c r="J226" s="28"/>
      <c r="K226" s="28"/>
      <c r="L226" s="28"/>
      <c r="M226" s="28"/>
      <c r="N226" s="28"/>
      <c r="O226" s="29"/>
      <c r="P226" s="29"/>
      <c r="Q226" s="29"/>
      <c r="R226" s="28"/>
      <c r="S226" s="28"/>
      <c r="T226" s="28"/>
      <c r="U226" s="28"/>
      <c r="V226" s="28"/>
      <c r="W226" s="27"/>
      <c r="X226" s="30"/>
    </row>
    <row r="227" spans="1:24" ht="17" customHeight="1" x14ac:dyDescent="0.2">
      <c r="A227" s="18" t="s">
        <v>31</v>
      </c>
      <c r="B227" s="19">
        <f t="shared" ref="B227:N227" si="34">SUM(B224:B226)</f>
        <v>141</v>
      </c>
      <c r="C227" s="19">
        <f t="shared" si="34"/>
        <v>45</v>
      </c>
      <c r="D227" s="19">
        <f t="shared" si="34"/>
        <v>44</v>
      </c>
      <c r="E227" s="19">
        <f t="shared" si="34"/>
        <v>9</v>
      </c>
      <c r="F227" s="19">
        <f t="shared" si="34"/>
        <v>5</v>
      </c>
      <c r="G227" s="19">
        <f t="shared" si="34"/>
        <v>3</v>
      </c>
      <c r="H227" s="19">
        <f t="shared" si="34"/>
        <v>27</v>
      </c>
      <c r="I227" s="19">
        <f t="shared" si="34"/>
        <v>46</v>
      </c>
      <c r="J227" s="19">
        <f t="shared" si="34"/>
        <v>52</v>
      </c>
      <c r="K227" s="19">
        <f t="shared" si="34"/>
        <v>9</v>
      </c>
      <c r="L227" s="19">
        <f t="shared" si="34"/>
        <v>0</v>
      </c>
      <c r="M227" s="19">
        <f t="shared" si="34"/>
        <v>1</v>
      </c>
      <c r="N227" s="19">
        <f t="shared" si="34"/>
        <v>5</v>
      </c>
      <c r="O227" s="20">
        <f>(D227+J227+K227+N227)/(B227+J227+K227+M227)</f>
        <v>0.54187192118226601</v>
      </c>
      <c r="P227" s="20">
        <f>($D227+$E227+($F227*2)+(G227*3))/$B227</f>
        <v>0.51063829787234039</v>
      </c>
      <c r="Q227" s="20">
        <f>D227/B227</f>
        <v>0.31205673758865249</v>
      </c>
      <c r="R227" s="19">
        <f>SUM(R224:R226)</f>
        <v>1</v>
      </c>
      <c r="S227" s="19">
        <f>SUM(S224:S226)</f>
        <v>0</v>
      </c>
      <c r="T227" s="19">
        <f>SUM(T224:T226)</f>
        <v>4</v>
      </c>
      <c r="U227" s="19">
        <f>SUM(U224:U226)</f>
        <v>26</v>
      </c>
      <c r="V227" s="19">
        <f>SUM(V224:V226)</f>
        <v>156</v>
      </c>
      <c r="W227" s="20">
        <f>(U227+V227)/(T227+U227+V227)</f>
        <v>0.978494623655914</v>
      </c>
      <c r="X227" s="20">
        <f>(D227-G227)/(B227-I227-G227+M227)</f>
        <v>0.44086021505376344</v>
      </c>
    </row>
    <row r="228" spans="1:24" ht="18.25" customHeight="1" x14ac:dyDescent="0.2">
      <c r="A228" s="53"/>
      <c r="B228" s="53"/>
      <c r="C228" s="53"/>
      <c r="D228" s="53"/>
      <c r="E228" s="53"/>
      <c r="F228" s="53"/>
      <c r="G228" s="53"/>
      <c r="H228" s="53"/>
      <c r="I228" s="53"/>
      <c r="J228" s="53"/>
      <c r="K228" s="53"/>
      <c r="L228" s="53"/>
      <c r="M228" s="53"/>
      <c r="N228" s="53"/>
      <c r="O228" s="53"/>
      <c r="P228" s="53"/>
      <c r="Q228" s="53"/>
      <c r="R228" s="53"/>
      <c r="S228" s="53"/>
      <c r="T228" s="53"/>
      <c r="U228" s="53"/>
      <c r="V228" s="53"/>
      <c r="W228" s="53"/>
      <c r="X228" s="53"/>
    </row>
    <row r="229" spans="1:24" ht="21" customHeight="1" x14ac:dyDescent="0.2">
      <c r="A229" s="211" t="s">
        <v>213</v>
      </c>
      <c r="B229" s="212"/>
      <c r="C229" s="212"/>
      <c r="D229" s="212"/>
      <c r="E229" s="212"/>
      <c r="F229" s="212"/>
      <c r="G229" s="212"/>
      <c r="H229" s="212"/>
      <c r="I229" s="212"/>
      <c r="J229" s="212"/>
      <c r="K229" s="212"/>
      <c r="L229" s="212"/>
      <c r="M229" s="212"/>
      <c r="N229" s="212"/>
      <c r="O229" s="212"/>
      <c r="P229" s="212"/>
      <c r="Q229" s="212"/>
      <c r="R229" s="212"/>
      <c r="S229" s="212"/>
      <c r="T229" s="212"/>
      <c r="U229" s="212"/>
      <c r="V229" s="212"/>
      <c r="W229" s="212"/>
      <c r="X229" s="212"/>
    </row>
    <row r="230" spans="1:24" ht="28.25" customHeight="1" x14ac:dyDescent="0.2">
      <c r="A230" s="14" t="s">
        <v>126</v>
      </c>
      <c r="B230" s="14" t="s">
        <v>8</v>
      </c>
      <c r="C230" s="14" t="s">
        <v>9</v>
      </c>
      <c r="D230" s="14" t="s">
        <v>10</v>
      </c>
      <c r="E230" s="14" t="s">
        <v>11</v>
      </c>
      <c r="F230" s="14" t="s">
        <v>12</v>
      </c>
      <c r="G230" s="14" t="s">
        <v>13</v>
      </c>
      <c r="H230" s="14" t="s">
        <v>14</v>
      </c>
      <c r="I230" s="14" t="s">
        <v>15</v>
      </c>
      <c r="J230" s="14" t="s">
        <v>16</v>
      </c>
      <c r="K230" s="14" t="s">
        <v>17</v>
      </c>
      <c r="L230" s="14" t="s">
        <v>18</v>
      </c>
      <c r="M230" s="14" t="s">
        <v>19</v>
      </c>
      <c r="N230" s="14" t="s">
        <v>20</v>
      </c>
      <c r="O230" s="14" t="s">
        <v>21</v>
      </c>
      <c r="P230" s="15" t="s">
        <v>22</v>
      </c>
      <c r="Q230" s="14" t="s">
        <v>23</v>
      </c>
      <c r="R230" s="14" t="s">
        <v>24</v>
      </c>
      <c r="S230" s="14" t="s">
        <v>25</v>
      </c>
      <c r="T230" s="16" t="s">
        <v>26</v>
      </c>
      <c r="U230" s="13" t="s">
        <v>27</v>
      </c>
      <c r="V230" s="16" t="s">
        <v>28</v>
      </c>
      <c r="W230" s="17" t="s">
        <v>29</v>
      </c>
      <c r="X230" s="16" t="s">
        <v>30</v>
      </c>
    </row>
    <row r="231" spans="1:24" ht="17" customHeight="1" x14ac:dyDescent="0.2">
      <c r="A231" s="18">
        <v>2011</v>
      </c>
      <c r="B231" s="18">
        <v>45</v>
      </c>
      <c r="C231" s="18">
        <v>14</v>
      </c>
      <c r="D231" s="18">
        <v>17</v>
      </c>
      <c r="E231" s="18">
        <v>3</v>
      </c>
      <c r="F231" s="18">
        <v>0</v>
      </c>
      <c r="G231" s="18">
        <v>2</v>
      </c>
      <c r="H231" s="18">
        <v>12</v>
      </c>
      <c r="I231" s="18">
        <v>8</v>
      </c>
      <c r="J231" s="18">
        <v>9</v>
      </c>
      <c r="K231" s="18">
        <v>4</v>
      </c>
      <c r="L231" s="18">
        <v>0</v>
      </c>
      <c r="M231" s="18">
        <v>0</v>
      </c>
      <c r="N231" s="18">
        <v>1</v>
      </c>
      <c r="O231" s="20">
        <f>(D231+J231+K231+N231)/(B231+J231+K231+M231)</f>
        <v>0.53448275862068961</v>
      </c>
      <c r="P231" s="20">
        <f>($D231+$E231+($F231*2)+(G231*3))/$B231</f>
        <v>0.57777777777777772</v>
      </c>
      <c r="Q231" s="20">
        <f>D231/B231</f>
        <v>0.37777777777777777</v>
      </c>
      <c r="R231" s="18">
        <v>3</v>
      </c>
      <c r="S231" s="18">
        <v>2</v>
      </c>
      <c r="T231" s="31">
        <v>1</v>
      </c>
      <c r="U231" s="21">
        <v>1</v>
      </c>
      <c r="V231" s="31">
        <v>19</v>
      </c>
      <c r="W231" s="62"/>
      <c r="X231" s="34"/>
    </row>
    <row r="232" spans="1:24" ht="18.25" customHeight="1" x14ac:dyDescent="0.2">
      <c r="A232" s="22">
        <v>2010</v>
      </c>
      <c r="B232" s="22">
        <v>89</v>
      </c>
      <c r="C232" s="22">
        <v>12</v>
      </c>
      <c r="D232" s="22">
        <v>34</v>
      </c>
      <c r="E232" s="22">
        <v>7</v>
      </c>
      <c r="F232" s="22">
        <v>0</v>
      </c>
      <c r="G232" s="22">
        <v>2</v>
      </c>
      <c r="H232" s="22">
        <v>30</v>
      </c>
      <c r="I232" s="22">
        <v>23</v>
      </c>
      <c r="J232" s="22">
        <v>6</v>
      </c>
      <c r="K232" s="22">
        <v>5</v>
      </c>
      <c r="L232" s="22">
        <v>0</v>
      </c>
      <c r="M232" s="22">
        <v>1</v>
      </c>
      <c r="N232" s="22">
        <v>3</v>
      </c>
      <c r="O232" s="24">
        <f>(D232+J232+K232+N232)/(B232+J232+K232+M232)</f>
        <v>0.47524752475247523</v>
      </c>
      <c r="P232" s="24">
        <f>($D232+$E232+($F232*2)+(G232*3))/$B232</f>
        <v>0.5280898876404494</v>
      </c>
      <c r="Q232" s="24">
        <f>D232/B232</f>
        <v>0.38202247191011235</v>
      </c>
      <c r="R232" s="22">
        <v>4</v>
      </c>
      <c r="S232" s="22">
        <v>1</v>
      </c>
      <c r="T232" s="23"/>
      <c r="U232" s="23"/>
      <c r="V232" s="23"/>
      <c r="W232" s="26"/>
      <c r="X232" s="53"/>
    </row>
    <row r="233" spans="1:24" ht="19" customHeight="1" x14ac:dyDescent="0.2">
      <c r="A233" s="14">
        <v>2009</v>
      </c>
      <c r="B233" s="28"/>
      <c r="C233" s="28"/>
      <c r="D233" s="28"/>
      <c r="E233" s="28"/>
      <c r="F233" s="28"/>
      <c r="G233" s="28">
        <v>1</v>
      </c>
      <c r="H233" s="28"/>
      <c r="I233" s="28"/>
      <c r="J233" s="28"/>
      <c r="K233" s="28"/>
      <c r="L233" s="28"/>
      <c r="M233" s="28"/>
      <c r="N233" s="28"/>
      <c r="O233" s="29"/>
      <c r="P233" s="29"/>
      <c r="Q233" s="29"/>
      <c r="R233" s="28"/>
      <c r="S233" s="28"/>
      <c r="T233" s="28"/>
      <c r="U233" s="28"/>
      <c r="V233" s="28"/>
      <c r="W233" s="27"/>
      <c r="X233" s="30"/>
    </row>
    <row r="234" spans="1:24" ht="17" customHeight="1" x14ac:dyDescent="0.2">
      <c r="A234" s="18" t="s">
        <v>31</v>
      </c>
      <c r="B234" s="19">
        <f t="shared" ref="B234:N234" si="35">SUM(B231:B233)</f>
        <v>134</v>
      </c>
      <c r="C234" s="19">
        <f t="shared" si="35"/>
        <v>26</v>
      </c>
      <c r="D234" s="19">
        <f t="shared" si="35"/>
        <v>51</v>
      </c>
      <c r="E234" s="19">
        <f t="shared" si="35"/>
        <v>10</v>
      </c>
      <c r="F234" s="19">
        <f t="shared" si="35"/>
        <v>0</v>
      </c>
      <c r="G234" s="19">
        <f t="shared" si="35"/>
        <v>5</v>
      </c>
      <c r="H234" s="19">
        <f t="shared" si="35"/>
        <v>42</v>
      </c>
      <c r="I234" s="19">
        <f t="shared" si="35"/>
        <v>31</v>
      </c>
      <c r="J234" s="19">
        <f t="shared" si="35"/>
        <v>15</v>
      </c>
      <c r="K234" s="19">
        <f t="shared" si="35"/>
        <v>9</v>
      </c>
      <c r="L234" s="19">
        <f t="shared" si="35"/>
        <v>0</v>
      </c>
      <c r="M234" s="19">
        <f t="shared" si="35"/>
        <v>1</v>
      </c>
      <c r="N234" s="19">
        <f t="shared" si="35"/>
        <v>4</v>
      </c>
      <c r="O234" s="20">
        <f>(D234+J234+K234+N234)/(B234+J234+K234+M234)</f>
        <v>0.49685534591194969</v>
      </c>
      <c r="P234" s="20">
        <f>($D234+$E234+($F234*2)+(G234*3))/$B234</f>
        <v>0.56716417910447758</v>
      </c>
      <c r="Q234" s="20">
        <f>D234/B234</f>
        <v>0.38059701492537312</v>
      </c>
      <c r="R234" s="19">
        <f>SUM(R231:R233)</f>
        <v>7</v>
      </c>
      <c r="S234" s="19">
        <f>SUM(S231:S233)</f>
        <v>3</v>
      </c>
      <c r="T234" s="19">
        <f>SUM(T231:T233)</f>
        <v>1</v>
      </c>
      <c r="U234" s="19">
        <f>SUM(U231:U233)</f>
        <v>1</v>
      </c>
      <c r="V234" s="19">
        <f>SUM(V231:V233)</f>
        <v>19</v>
      </c>
      <c r="W234" s="20">
        <f>(U234+V234)/(T234+U234+V234)</f>
        <v>0.95238095238095233</v>
      </c>
      <c r="X234" s="20">
        <f>(D234-G234)/(B234-I234-G234+M234)</f>
        <v>0.46464646464646464</v>
      </c>
    </row>
    <row r="235" spans="1:24" ht="18.25" customHeight="1" x14ac:dyDescent="0.2">
      <c r="A235" s="53"/>
      <c r="B235" s="53"/>
      <c r="C235" s="53"/>
      <c r="D235" s="53"/>
      <c r="E235" s="53"/>
      <c r="F235" s="53"/>
      <c r="G235" s="53"/>
      <c r="H235" s="53"/>
      <c r="I235" s="53"/>
      <c r="J235" s="53"/>
      <c r="K235" s="53"/>
      <c r="L235" s="53"/>
      <c r="M235" s="53"/>
      <c r="N235" s="53"/>
      <c r="O235" s="53"/>
      <c r="P235" s="53"/>
      <c r="Q235" s="53"/>
      <c r="R235" s="53"/>
      <c r="S235" s="53"/>
      <c r="T235" s="53"/>
      <c r="U235" s="53"/>
      <c r="V235" s="53"/>
      <c r="W235" s="53"/>
      <c r="X235" s="53"/>
    </row>
    <row r="236" spans="1:24" ht="18.25" customHeight="1" x14ac:dyDescent="0.2">
      <c r="A236" s="53"/>
      <c r="B236" s="53"/>
      <c r="C236" s="53"/>
      <c r="D236" s="53"/>
      <c r="E236" s="53"/>
      <c r="F236" s="53"/>
      <c r="G236" s="53"/>
      <c r="H236" s="53"/>
      <c r="I236" s="53"/>
      <c r="J236" s="53"/>
      <c r="K236" s="53"/>
      <c r="L236" s="53"/>
      <c r="M236" s="53"/>
      <c r="N236" s="53"/>
      <c r="O236" s="53"/>
      <c r="P236" s="53"/>
      <c r="Q236" s="53"/>
      <c r="R236" s="53"/>
      <c r="S236" s="53"/>
      <c r="T236" s="53"/>
      <c r="U236" s="53"/>
      <c r="V236" s="53"/>
      <c r="W236" s="53"/>
      <c r="X236" s="53"/>
    </row>
    <row r="237" spans="1:24" ht="21" customHeight="1" x14ac:dyDescent="0.2">
      <c r="A237" s="211" t="s">
        <v>228</v>
      </c>
      <c r="B237" s="212"/>
      <c r="C237" s="212"/>
      <c r="D237" s="212"/>
      <c r="E237" s="212"/>
      <c r="F237" s="212"/>
      <c r="G237" s="212"/>
      <c r="H237" s="212"/>
      <c r="I237" s="212"/>
      <c r="J237" s="212"/>
      <c r="K237" s="212"/>
      <c r="L237" s="212"/>
      <c r="M237" s="212"/>
      <c r="N237" s="212"/>
      <c r="O237" s="212"/>
      <c r="P237" s="212"/>
      <c r="Q237" s="212"/>
      <c r="R237" s="212"/>
      <c r="S237" s="212"/>
      <c r="T237" s="212"/>
      <c r="U237" s="212"/>
      <c r="V237" s="212"/>
      <c r="W237" s="212"/>
      <c r="X237" s="212"/>
    </row>
    <row r="238" spans="1:24" ht="28.25" customHeight="1" x14ac:dyDescent="0.2">
      <c r="A238" s="14" t="s">
        <v>126</v>
      </c>
      <c r="B238" s="14" t="s">
        <v>8</v>
      </c>
      <c r="C238" s="14" t="s">
        <v>9</v>
      </c>
      <c r="D238" s="14" t="s">
        <v>10</v>
      </c>
      <c r="E238" s="14" t="s">
        <v>11</v>
      </c>
      <c r="F238" s="14" t="s">
        <v>12</v>
      </c>
      <c r="G238" s="14" t="s">
        <v>13</v>
      </c>
      <c r="H238" s="14" t="s">
        <v>14</v>
      </c>
      <c r="I238" s="14" t="s">
        <v>15</v>
      </c>
      <c r="J238" s="14" t="s">
        <v>16</v>
      </c>
      <c r="K238" s="14" t="s">
        <v>17</v>
      </c>
      <c r="L238" s="14" t="s">
        <v>18</v>
      </c>
      <c r="M238" s="14" t="s">
        <v>19</v>
      </c>
      <c r="N238" s="14" t="s">
        <v>20</v>
      </c>
      <c r="O238" s="14" t="s">
        <v>21</v>
      </c>
      <c r="P238" s="15" t="s">
        <v>22</v>
      </c>
      <c r="Q238" s="14" t="s">
        <v>23</v>
      </c>
      <c r="R238" s="14" t="s">
        <v>24</v>
      </c>
      <c r="S238" s="14" t="s">
        <v>25</v>
      </c>
      <c r="T238" s="16" t="s">
        <v>26</v>
      </c>
      <c r="U238" s="13" t="s">
        <v>27</v>
      </c>
      <c r="V238" s="16" t="s">
        <v>28</v>
      </c>
      <c r="W238" s="17" t="s">
        <v>29</v>
      </c>
      <c r="X238" s="16" t="s">
        <v>30</v>
      </c>
    </row>
    <row r="239" spans="1:24" ht="17" customHeight="1" x14ac:dyDescent="0.2">
      <c r="A239" s="18">
        <v>2010</v>
      </c>
      <c r="B239" s="18">
        <v>1</v>
      </c>
      <c r="C239" s="18">
        <v>0</v>
      </c>
      <c r="D239" s="18">
        <v>0</v>
      </c>
      <c r="E239" s="18">
        <v>0</v>
      </c>
      <c r="F239" s="18">
        <v>0</v>
      </c>
      <c r="G239" s="18">
        <v>0</v>
      </c>
      <c r="H239" s="18">
        <v>0</v>
      </c>
      <c r="I239" s="18">
        <v>1</v>
      </c>
      <c r="J239" s="18">
        <v>0</v>
      </c>
      <c r="K239" s="18">
        <v>0</v>
      </c>
      <c r="L239" s="18">
        <v>0</v>
      </c>
      <c r="M239" s="18">
        <v>0</v>
      </c>
      <c r="N239" s="18">
        <v>0</v>
      </c>
      <c r="O239" s="20">
        <f>(D239+J239+K239+N239)/(B239+J239+K239+M239)</f>
        <v>0</v>
      </c>
      <c r="P239" s="20">
        <f>($D239+$E239+($F239*2)+(G239*3))/$B239</f>
        <v>0</v>
      </c>
      <c r="Q239" s="20">
        <f>D239/B239</f>
        <v>0</v>
      </c>
      <c r="R239" s="18">
        <v>0</v>
      </c>
      <c r="S239" s="18">
        <v>0</v>
      </c>
      <c r="T239" s="34"/>
      <c r="U239" s="61"/>
      <c r="V239" s="34"/>
      <c r="W239" s="62"/>
      <c r="X239" s="34"/>
    </row>
    <row r="240" spans="1:24" ht="18.25" customHeight="1" x14ac:dyDescent="0.2">
      <c r="A240" s="22">
        <v>2011</v>
      </c>
      <c r="B240" s="22">
        <v>6</v>
      </c>
      <c r="C240" s="22">
        <v>2</v>
      </c>
      <c r="D240" s="22">
        <v>1</v>
      </c>
      <c r="E240" s="22">
        <v>0</v>
      </c>
      <c r="F240" s="22">
        <v>0</v>
      </c>
      <c r="G240" s="22">
        <v>0</v>
      </c>
      <c r="H240" s="22">
        <v>0</v>
      </c>
      <c r="I240" s="22">
        <v>1</v>
      </c>
      <c r="J240" s="22">
        <v>1</v>
      </c>
      <c r="K240" s="22">
        <v>0</v>
      </c>
      <c r="L240" s="22">
        <v>0</v>
      </c>
      <c r="M240" s="22">
        <v>0</v>
      </c>
      <c r="N240" s="22">
        <v>0</v>
      </c>
      <c r="O240" s="24">
        <f>(D240+J240+K240+N240)/(B240+J240+K240+M240)</f>
        <v>0.2857142857142857</v>
      </c>
      <c r="P240" s="24">
        <f>($D240+$E240+($F240*2)+(G240*3))/$B240</f>
        <v>0.16666666666666666</v>
      </c>
      <c r="Q240" s="24">
        <f>D240/B240</f>
        <v>0.16666666666666666</v>
      </c>
      <c r="R240" s="22">
        <v>2</v>
      </c>
      <c r="S240" s="23"/>
      <c r="T240" s="23"/>
      <c r="U240" s="22">
        <v>2</v>
      </c>
      <c r="V240" s="22">
        <v>10</v>
      </c>
      <c r="W240" s="26"/>
      <c r="X240" s="53"/>
    </row>
    <row r="241" spans="1:24" ht="19" customHeight="1" x14ac:dyDescent="0.2">
      <c r="A241" s="14">
        <v>2012</v>
      </c>
      <c r="B241" s="14">
        <v>3</v>
      </c>
      <c r="C241" s="14">
        <v>2</v>
      </c>
      <c r="D241" s="14">
        <v>0</v>
      </c>
      <c r="E241" s="14">
        <v>0</v>
      </c>
      <c r="F241" s="14">
        <v>0</v>
      </c>
      <c r="G241" s="14">
        <v>0</v>
      </c>
      <c r="H241" s="14">
        <v>0</v>
      </c>
      <c r="I241" s="14">
        <v>0</v>
      </c>
      <c r="J241" s="14">
        <v>0</v>
      </c>
      <c r="K241" s="14">
        <v>0</v>
      </c>
      <c r="L241" s="14">
        <v>0</v>
      </c>
      <c r="M241" s="14">
        <v>0</v>
      </c>
      <c r="N241" s="14">
        <v>0</v>
      </c>
      <c r="O241" s="29">
        <f>(D241+J241+K241+N241)/(B241+J241+K241+M241)</f>
        <v>0</v>
      </c>
      <c r="P241" s="29">
        <f>($D241+$E241+($F241*2)+(G241*3))/$B241</f>
        <v>0</v>
      </c>
      <c r="Q241" s="29">
        <f>D241/B241</f>
        <v>0</v>
      </c>
      <c r="R241" s="14">
        <v>1</v>
      </c>
      <c r="S241" s="14">
        <v>1</v>
      </c>
      <c r="T241" s="14">
        <v>2</v>
      </c>
      <c r="U241" s="14">
        <v>4</v>
      </c>
      <c r="V241" s="14">
        <v>1</v>
      </c>
      <c r="W241" s="27"/>
      <c r="X241" s="30"/>
    </row>
    <row r="242" spans="1:24" ht="17" customHeight="1" x14ac:dyDescent="0.2">
      <c r="A242" s="18" t="s">
        <v>31</v>
      </c>
      <c r="B242" s="18">
        <f t="shared" ref="B242:N242" si="36">SUM(B239:B241)</f>
        <v>10</v>
      </c>
      <c r="C242" s="18">
        <f t="shared" si="36"/>
        <v>4</v>
      </c>
      <c r="D242" s="18">
        <f t="shared" si="36"/>
        <v>1</v>
      </c>
      <c r="E242" s="18">
        <f t="shared" si="36"/>
        <v>0</v>
      </c>
      <c r="F242" s="18">
        <f t="shared" si="36"/>
        <v>0</v>
      </c>
      <c r="G242" s="18">
        <f t="shared" si="36"/>
        <v>0</v>
      </c>
      <c r="H242" s="18">
        <f t="shared" si="36"/>
        <v>0</v>
      </c>
      <c r="I242" s="18">
        <f t="shared" si="36"/>
        <v>2</v>
      </c>
      <c r="J242" s="18">
        <f t="shared" si="36"/>
        <v>1</v>
      </c>
      <c r="K242" s="18">
        <f t="shared" si="36"/>
        <v>0</v>
      </c>
      <c r="L242" s="18">
        <f t="shared" si="36"/>
        <v>0</v>
      </c>
      <c r="M242" s="18">
        <f t="shared" si="36"/>
        <v>0</v>
      </c>
      <c r="N242" s="18">
        <f t="shared" si="36"/>
        <v>0</v>
      </c>
      <c r="O242" s="20">
        <f>(D242+J242+K242+N242)/(B242+J242+K242+M242)</f>
        <v>0.18181818181818182</v>
      </c>
      <c r="P242" s="20">
        <f>($D242+$E242+($F242*2)+(G242*3))/$B242</f>
        <v>0.1</v>
      </c>
      <c r="Q242" s="20">
        <f>D242/B242</f>
        <v>0.1</v>
      </c>
      <c r="R242" s="18">
        <f>SUM(R239:R241)</f>
        <v>3</v>
      </c>
      <c r="S242" s="19">
        <f>SUM(S239:S241)</f>
        <v>1</v>
      </c>
      <c r="T242" s="18">
        <f>SUM(T239:T241)</f>
        <v>2</v>
      </c>
      <c r="U242" s="19">
        <f>SUM(U239:U241)</f>
        <v>6</v>
      </c>
      <c r="V242" s="19">
        <f>SUM(V239:V241)</f>
        <v>11</v>
      </c>
      <c r="W242" s="20">
        <f>(U242+V242)/(T242+U242+V242)</f>
        <v>0.89473684210526316</v>
      </c>
      <c r="X242" s="20">
        <f>(D242-G242)/(B242-I242-G242+M242)</f>
        <v>0.125</v>
      </c>
    </row>
    <row r="243" spans="1:24" ht="18.25" customHeight="1" x14ac:dyDescent="0.2">
      <c r="A243" s="53"/>
      <c r="B243" s="53"/>
      <c r="C243" s="53"/>
      <c r="D243" s="53"/>
      <c r="E243" s="53"/>
      <c r="F243" s="53"/>
      <c r="G243" s="53"/>
      <c r="H243" s="53"/>
      <c r="I243" s="53"/>
      <c r="J243" s="53"/>
      <c r="K243" s="53"/>
      <c r="L243" s="53"/>
      <c r="M243" s="53"/>
      <c r="N243" s="53"/>
      <c r="O243" s="53"/>
      <c r="P243" s="53"/>
      <c r="Q243" s="53"/>
      <c r="R243" s="53"/>
      <c r="S243" s="53"/>
      <c r="T243" s="53"/>
      <c r="U243" s="53"/>
      <c r="V243" s="53"/>
      <c r="W243" s="53"/>
      <c r="X243" s="53"/>
    </row>
    <row r="244" spans="1:24" ht="19" customHeight="1" x14ac:dyDescent="0.2">
      <c r="A244" s="32" t="s">
        <v>32</v>
      </c>
      <c r="B244" s="23"/>
      <c r="C244" s="23"/>
      <c r="D244" s="23"/>
      <c r="E244" s="23"/>
      <c r="F244" s="23"/>
      <c r="G244" s="23"/>
      <c r="H244" s="23"/>
      <c r="I244" s="23"/>
      <c r="J244" s="23"/>
      <c r="K244" s="23"/>
      <c r="L244" s="23"/>
      <c r="M244" s="26"/>
      <c r="N244" s="26"/>
      <c r="O244" s="26"/>
      <c r="P244" s="26"/>
      <c r="Q244" s="26"/>
      <c r="R244" s="26"/>
      <c r="S244" s="53"/>
      <c r="T244" s="53"/>
      <c r="U244" s="58"/>
      <c r="V244" s="58"/>
      <c r="W244" s="53"/>
      <c r="X244" s="53"/>
    </row>
    <row r="245" spans="1:24" ht="28.25" customHeight="1" x14ac:dyDescent="0.2">
      <c r="A245" s="16" t="s">
        <v>126</v>
      </c>
      <c r="B245" s="16" t="s">
        <v>33</v>
      </c>
      <c r="C245" s="14" t="s">
        <v>34</v>
      </c>
      <c r="D245" s="14" t="s">
        <v>35</v>
      </c>
      <c r="E245" s="14" t="s">
        <v>36</v>
      </c>
      <c r="F245" s="14" t="s">
        <v>37</v>
      </c>
      <c r="G245" s="14" t="s">
        <v>9</v>
      </c>
      <c r="H245" s="14" t="s">
        <v>10</v>
      </c>
      <c r="I245" s="14" t="s">
        <v>15</v>
      </c>
      <c r="J245" s="14" t="s">
        <v>16</v>
      </c>
      <c r="K245" s="14" t="s">
        <v>17</v>
      </c>
      <c r="L245" s="14" t="s">
        <v>45</v>
      </c>
      <c r="M245" s="16" t="s">
        <v>38</v>
      </c>
      <c r="N245" s="14" t="s">
        <v>39</v>
      </c>
      <c r="O245" s="14" t="s">
        <v>40</v>
      </c>
      <c r="P245" s="14" t="s">
        <v>8</v>
      </c>
      <c r="Q245" s="14" t="s">
        <v>41</v>
      </c>
      <c r="R245" s="14" t="s">
        <v>42</v>
      </c>
      <c r="S245" s="16" t="s">
        <v>25</v>
      </c>
      <c r="T245" s="16" t="s">
        <v>26</v>
      </c>
      <c r="U245" s="14" t="s">
        <v>27</v>
      </c>
      <c r="V245" s="14" t="s">
        <v>28</v>
      </c>
      <c r="W245" s="17" t="s">
        <v>29</v>
      </c>
      <c r="X245" s="53"/>
    </row>
    <row r="246" spans="1:24" ht="18.25" customHeight="1" x14ac:dyDescent="0.2">
      <c r="A246" s="18">
        <v>2012</v>
      </c>
      <c r="B246" s="18">
        <v>8</v>
      </c>
      <c r="C246" s="18">
        <v>0</v>
      </c>
      <c r="D246" s="18">
        <v>1</v>
      </c>
      <c r="E246" s="18">
        <v>1</v>
      </c>
      <c r="F246" s="18">
        <v>10</v>
      </c>
      <c r="G246" s="18">
        <v>4</v>
      </c>
      <c r="H246" s="18">
        <v>10</v>
      </c>
      <c r="I246" s="18">
        <v>7</v>
      </c>
      <c r="J246" s="18">
        <v>5</v>
      </c>
      <c r="K246" s="18">
        <v>1</v>
      </c>
      <c r="L246" s="18">
        <v>2</v>
      </c>
      <c r="M246" s="18">
        <v>2</v>
      </c>
      <c r="N246" s="36">
        <f>(M246*7)/F246</f>
        <v>1.4</v>
      </c>
      <c r="O246" s="36">
        <f>SUM(H246+J246+K246)/F246</f>
        <v>1.6</v>
      </c>
      <c r="P246" s="19"/>
      <c r="Q246" s="19"/>
      <c r="R246" s="19"/>
      <c r="S246" s="34"/>
      <c r="T246" s="34"/>
      <c r="U246" s="19"/>
      <c r="V246" s="19"/>
      <c r="W246" s="62"/>
      <c r="X246" s="53"/>
    </row>
    <row r="247" spans="1:24" ht="18.25" customHeight="1" x14ac:dyDescent="0.2">
      <c r="A247" s="23"/>
      <c r="B247" s="23"/>
      <c r="C247" s="23"/>
      <c r="D247" s="23"/>
      <c r="E247" s="23"/>
      <c r="F247" s="23"/>
      <c r="G247" s="23"/>
      <c r="H247" s="23"/>
      <c r="I247" s="23"/>
      <c r="J247" s="23"/>
      <c r="K247" s="23"/>
      <c r="L247" s="23"/>
      <c r="M247" s="23"/>
      <c r="N247" s="42"/>
      <c r="O247" s="42"/>
      <c r="P247" s="23"/>
      <c r="Q247" s="23"/>
      <c r="R247" s="23"/>
      <c r="S247" s="26"/>
      <c r="T247" s="26"/>
      <c r="U247" s="23"/>
      <c r="V247" s="23"/>
      <c r="W247" s="75"/>
      <c r="X247" s="53"/>
    </row>
    <row r="248" spans="1:24" ht="18.25" customHeight="1" x14ac:dyDescent="0.2">
      <c r="A248" s="27"/>
      <c r="B248" s="28"/>
      <c r="C248" s="28"/>
      <c r="D248" s="28"/>
      <c r="E248" s="38"/>
      <c r="F248" s="28"/>
      <c r="G248" s="28"/>
      <c r="H248" s="28"/>
      <c r="I248" s="28"/>
      <c r="J248" s="28"/>
      <c r="K248" s="28"/>
      <c r="L248" s="39"/>
      <c r="M248" s="27"/>
      <c r="N248" s="28"/>
      <c r="O248" s="28"/>
      <c r="P248" s="28"/>
      <c r="Q248" s="28"/>
      <c r="R248" s="28"/>
      <c r="S248" s="28"/>
      <c r="T248" s="28"/>
      <c r="U248" s="28"/>
      <c r="V248" s="28"/>
      <c r="W248" s="27"/>
      <c r="X248" s="53"/>
    </row>
    <row r="249" spans="1:24" ht="18.25" customHeight="1" x14ac:dyDescent="0.2">
      <c r="A249" s="31" t="s">
        <v>31</v>
      </c>
      <c r="B249" s="19">
        <f t="shared" ref="B249:M249" si="37">SUM(B246:B248)</f>
        <v>8</v>
      </c>
      <c r="C249" s="19">
        <f t="shared" si="37"/>
        <v>0</v>
      </c>
      <c r="D249" s="19">
        <f t="shared" si="37"/>
        <v>1</v>
      </c>
      <c r="E249" s="19">
        <f t="shared" si="37"/>
        <v>1</v>
      </c>
      <c r="F249" s="19">
        <f t="shared" si="37"/>
        <v>10</v>
      </c>
      <c r="G249" s="19">
        <f t="shared" si="37"/>
        <v>4</v>
      </c>
      <c r="H249" s="19">
        <f t="shared" si="37"/>
        <v>10</v>
      </c>
      <c r="I249" s="19">
        <f t="shared" si="37"/>
        <v>7</v>
      </c>
      <c r="J249" s="19">
        <f t="shared" si="37"/>
        <v>5</v>
      </c>
      <c r="K249" s="19">
        <f t="shared" si="37"/>
        <v>1</v>
      </c>
      <c r="L249" s="19">
        <f t="shared" si="37"/>
        <v>2</v>
      </c>
      <c r="M249" s="19">
        <f t="shared" si="37"/>
        <v>2</v>
      </c>
      <c r="N249" s="36">
        <f>(M249*7)/F249</f>
        <v>1.4</v>
      </c>
      <c r="O249" s="36">
        <f>SUM(H249+J249+K249)/F249</f>
        <v>1.6</v>
      </c>
      <c r="P249" s="19">
        <f t="shared" ref="P249:V249" si="38">SUM(P248:P248)</f>
        <v>0</v>
      </c>
      <c r="Q249" s="19">
        <f t="shared" si="38"/>
        <v>0</v>
      </c>
      <c r="R249" s="19">
        <f t="shared" si="38"/>
        <v>0</v>
      </c>
      <c r="S249" s="19">
        <f t="shared" si="38"/>
        <v>0</v>
      </c>
      <c r="T249" s="19">
        <f t="shared" si="38"/>
        <v>0</v>
      </c>
      <c r="U249" s="19">
        <f t="shared" si="38"/>
        <v>0</v>
      </c>
      <c r="V249" s="19">
        <f t="shared" si="38"/>
        <v>0</v>
      </c>
      <c r="W249" s="20" t="e">
        <f>(U249+V249)/(T249+U249+V249)</f>
        <v>#DIV/0!</v>
      </c>
      <c r="X249" s="53"/>
    </row>
  </sheetData>
  <mergeCells count="20">
    <mergeCell ref="A92:X92"/>
    <mergeCell ref="A73:X73"/>
    <mergeCell ref="A56:X56"/>
    <mergeCell ref="A39:X39"/>
    <mergeCell ref="A21:X21"/>
    <mergeCell ref="A83:X83"/>
    <mergeCell ref="A120:X120"/>
    <mergeCell ref="A111:X111"/>
    <mergeCell ref="A101:X101"/>
    <mergeCell ref="A237:X237"/>
    <mergeCell ref="A163:X163"/>
    <mergeCell ref="A145:X145"/>
    <mergeCell ref="A137:X137"/>
    <mergeCell ref="A128:X128"/>
    <mergeCell ref="A206:X206"/>
    <mergeCell ref="A198:X198"/>
    <mergeCell ref="A190:X190"/>
    <mergeCell ref="A181:X181"/>
    <mergeCell ref="A229:X229"/>
    <mergeCell ref="A222:X222"/>
  </mergeCells>
  <pageMargins left="0.75" right="0.75" top="1" bottom="1" header="0.5" footer="0.5"/>
  <pageSetup orientation="portrait"/>
  <headerFooter>
    <oddHeader>&amp;L&amp;"Geneva,Regular"&amp;10&amp;K000000Hatcher2010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161"/>
  <sheetViews>
    <sheetView defaultGridColor="0" topLeftCell="A108" colorId="12" workbookViewId="0">
      <selection activeCell="A129" sqref="A129"/>
    </sheetView>
  </sheetViews>
  <sheetFormatPr baseColWidth="10" defaultColWidth="8.125" defaultRowHeight="13" customHeight="1" x14ac:dyDescent="0.2"/>
  <cols>
    <col min="1" max="1" width="14.25" style="5" customWidth="1"/>
    <col min="2" max="2" width="2.625" style="5" customWidth="1"/>
    <col min="3" max="3" width="1.875" style="5" customWidth="1"/>
    <col min="4" max="4" width="2" style="5" customWidth="1"/>
    <col min="5" max="5" width="3.625" style="6" customWidth="1"/>
    <col min="6" max="6" width="4" style="5" customWidth="1"/>
    <col min="7" max="7" width="2.25" style="5" customWidth="1"/>
    <col min="8" max="8" width="2.125" style="5" customWidth="1"/>
    <col min="9" max="9" width="2.375" style="5" bestFit="1" customWidth="1"/>
    <col min="10" max="10" width="2.25" style="5" customWidth="1"/>
    <col min="11" max="12" width="2.75" style="5" customWidth="1"/>
    <col min="13" max="13" width="3" style="5" customWidth="1"/>
    <col min="14" max="14" width="4.875" style="5" customWidth="1"/>
    <col min="15" max="15" width="3" style="5" customWidth="1"/>
    <col min="16" max="16" width="2.875" style="5" customWidth="1"/>
    <col min="17" max="17" width="3" style="5" customWidth="1"/>
    <col min="18" max="20" width="2" style="5" customWidth="1"/>
    <col min="21" max="21" width="2" style="7" customWidth="1"/>
    <col min="22" max="22" width="2.875" style="8" customWidth="1"/>
    <col min="23" max="23" width="3.625" style="8" customWidth="1"/>
    <col min="24" max="24" width="3.875" style="5" customWidth="1"/>
    <col min="25" max="256" width="8.125" customWidth="1"/>
  </cols>
  <sheetData>
    <row r="1" spans="1:24" s="9" customFormat="1" ht="21" customHeight="1" x14ac:dyDescent="0.2">
      <c r="A1" s="10" t="s">
        <v>6</v>
      </c>
      <c r="B1" s="11"/>
      <c r="C1" s="11"/>
      <c r="D1" s="11"/>
      <c r="E1" s="11"/>
      <c r="F1" s="11"/>
      <c r="G1" s="11"/>
      <c r="H1" s="11"/>
      <c r="I1" s="11"/>
      <c r="J1" s="11"/>
      <c r="K1" s="11"/>
      <c r="L1" s="11"/>
      <c r="M1" s="11"/>
      <c r="N1" s="11"/>
      <c r="O1" s="11"/>
      <c r="P1" s="11"/>
      <c r="Q1" s="11"/>
      <c r="R1" s="11"/>
      <c r="S1" s="11"/>
      <c r="T1" s="11"/>
      <c r="V1" s="12"/>
      <c r="W1" s="12"/>
    </row>
    <row r="3" spans="1:24" s="9" customFormat="1" ht="52.25" customHeight="1" x14ac:dyDescent="0.2">
      <c r="A3" s="13" t="s">
        <v>7</v>
      </c>
      <c r="B3" s="14" t="s">
        <v>8</v>
      </c>
      <c r="C3" s="14" t="s">
        <v>9</v>
      </c>
      <c r="D3" s="14" t="s">
        <v>10</v>
      </c>
      <c r="E3" s="14" t="s">
        <v>11</v>
      </c>
      <c r="F3" s="14" t="s">
        <v>12</v>
      </c>
      <c r="G3" s="14" t="s">
        <v>13</v>
      </c>
      <c r="H3" s="14" t="s">
        <v>14</v>
      </c>
      <c r="I3" s="14" t="s">
        <v>15</v>
      </c>
      <c r="J3" s="14" t="s">
        <v>16</v>
      </c>
      <c r="K3" s="14" t="s">
        <v>17</v>
      </c>
      <c r="L3" s="14" t="s">
        <v>18</v>
      </c>
      <c r="M3" s="14" t="s">
        <v>19</v>
      </c>
      <c r="N3" s="14" t="s">
        <v>20</v>
      </c>
      <c r="O3" s="14" t="s">
        <v>21</v>
      </c>
      <c r="P3" s="15" t="s">
        <v>22</v>
      </c>
      <c r="Q3" s="14" t="s">
        <v>23</v>
      </c>
      <c r="R3" s="16" t="s">
        <v>24</v>
      </c>
      <c r="S3" s="16" t="s">
        <v>25</v>
      </c>
      <c r="T3" s="16" t="s">
        <v>26</v>
      </c>
      <c r="U3" s="13" t="s">
        <v>27</v>
      </c>
      <c r="V3" s="16" t="s">
        <v>28</v>
      </c>
      <c r="W3" s="17" t="s">
        <v>29</v>
      </c>
      <c r="X3" s="16" t="s">
        <v>30</v>
      </c>
    </row>
    <row r="4" spans="1:24" s="9" customFormat="1" ht="18.25" customHeight="1" x14ac:dyDescent="0.2">
      <c r="A4" s="18">
        <v>2013</v>
      </c>
      <c r="B4" s="18">
        <v>22</v>
      </c>
      <c r="C4" s="18">
        <v>6</v>
      </c>
      <c r="D4" s="18">
        <v>4</v>
      </c>
      <c r="E4" s="19"/>
      <c r="F4" s="19"/>
      <c r="G4" s="19"/>
      <c r="H4" s="18">
        <v>3</v>
      </c>
      <c r="I4" s="18">
        <v>7</v>
      </c>
      <c r="J4" s="18">
        <v>6</v>
      </c>
      <c r="K4" s="19"/>
      <c r="L4" s="18">
        <v>1</v>
      </c>
      <c r="M4" s="18">
        <v>1</v>
      </c>
      <c r="N4" s="19"/>
      <c r="O4" s="20"/>
      <c r="P4" s="20"/>
      <c r="Q4" s="20">
        <f>D4/B4</f>
        <v>0.18181818181818182</v>
      </c>
      <c r="R4" s="18">
        <v>3</v>
      </c>
      <c r="S4" s="19"/>
      <c r="T4" s="18">
        <v>6</v>
      </c>
      <c r="U4" s="21">
        <v>13</v>
      </c>
      <c r="V4" s="18">
        <v>6</v>
      </c>
    </row>
    <row r="5" spans="1:24" s="9" customFormat="1" ht="18.25" customHeight="1" x14ac:dyDescent="0.2">
      <c r="A5" s="22">
        <v>2014</v>
      </c>
      <c r="B5" s="22">
        <v>67</v>
      </c>
      <c r="C5" s="22">
        <v>12</v>
      </c>
      <c r="D5" s="22">
        <v>18</v>
      </c>
      <c r="E5" s="22">
        <v>1</v>
      </c>
      <c r="F5" s="23"/>
      <c r="G5" s="23"/>
      <c r="H5" s="22">
        <v>11</v>
      </c>
      <c r="I5" s="22">
        <v>22</v>
      </c>
      <c r="J5" s="22">
        <v>18</v>
      </c>
      <c r="K5" s="22">
        <v>3</v>
      </c>
      <c r="L5" s="23"/>
      <c r="M5" s="22">
        <v>1</v>
      </c>
      <c r="N5" s="22">
        <v>1</v>
      </c>
      <c r="O5" s="24">
        <f>(D5+J5+K5+N5)/(B5+J5+K5)</f>
        <v>0.45454545454545453</v>
      </c>
      <c r="P5" s="24">
        <f>($D5+$E5+($F5*2)+(G5*3))/$B5</f>
        <v>0.28358208955223879</v>
      </c>
      <c r="Q5" s="24">
        <f>D5/B5</f>
        <v>0.26865671641791045</v>
      </c>
      <c r="R5" s="22">
        <v>5</v>
      </c>
      <c r="S5" s="22">
        <v>2</v>
      </c>
      <c r="T5" s="23"/>
      <c r="U5" s="25">
        <v>6</v>
      </c>
      <c r="V5" s="22">
        <v>33</v>
      </c>
    </row>
    <row r="6" spans="1:24" s="9" customFormat="1" ht="14" customHeight="1" x14ac:dyDescent="0.2">
      <c r="A6" s="26"/>
      <c r="B6" s="23"/>
      <c r="C6" s="23"/>
      <c r="D6" s="23"/>
      <c r="E6" s="23"/>
      <c r="F6" s="23"/>
      <c r="G6" s="23"/>
      <c r="H6" s="23"/>
      <c r="I6" s="23"/>
      <c r="J6" s="23"/>
      <c r="K6" s="23"/>
      <c r="L6" s="23"/>
      <c r="M6" s="23"/>
      <c r="N6" s="23"/>
      <c r="O6" s="23"/>
      <c r="P6" s="23"/>
      <c r="Q6" s="23"/>
      <c r="R6" s="23"/>
      <c r="S6" s="23"/>
      <c r="T6" s="23"/>
      <c r="U6" s="23"/>
      <c r="V6" s="23"/>
      <c r="W6" s="23"/>
    </row>
    <row r="7" spans="1:24" s="9" customFormat="1" ht="14" customHeight="1" x14ac:dyDescent="0.2">
      <c r="A7" s="27"/>
      <c r="B7" s="28"/>
      <c r="C7" s="28"/>
      <c r="D7" s="28"/>
      <c r="E7" s="28"/>
      <c r="F7" s="28"/>
      <c r="G7" s="28"/>
      <c r="H7" s="28"/>
      <c r="I7" s="28"/>
      <c r="J7" s="28"/>
      <c r="K7" s="28"/>
      <c r="L7" s="28"/>
      <c r="M7" s="28"/>
      <c r="N7" s="28"/>
      <c r="O7" s="29"/>
      <c r="P7" s="29"/>
      <c r="Q7" s="29"/>
      <c r="R7" s="28"/>
      <c r="S7" s="28"/>
      <c r="T7" s="28"/>
      <c r="U7" s="28"/>
      <c r="V7" s="28"/>
      <c r="W7" s="28"/>
      <c r="X7" s="30"/>
    </row>
    <row r="8" spans="1:24" s="9" customFormat="1" ht="14" customHeight="1" x14ac:dyDescent="0.2">
      <c r="A8" s="31" t="s">
        <v>31</v>
      </c>
      <c r="B8" s="19">
        <f t="shared" ref="B8:N8" si="0">SUM(B4:B7)</f>
        <v>89</v>
      </c>
      <c r="C8" s="19">
        <f t="shared" si="0"/>
        <v>18</v>
      </c>
      <c r="D8" s="19">
        <f t="shared" si="0"/>
        <v>22</v>
      </c>
      <c r="E8" s="19">
        <f t="shared" si="0"/>
        <v>1</v>
      </c>
      <c r="F8" s="19">
        <f t="shared" si="0"/>
        <v>0</v>
      </c>
      <c r="G8" s="19">
        <f t="shared" si="0"/>
        <v>0</v>
      </c>
      <c r="H8" s="19">
        <f t="shared" si="0"/>
        <v>14</v>
      </c>
      <c r="I8" s="19">
        <f t="shared" si="0"/>
        <v>29</v>
      </c>
      <c r="J8" s="19">
        <f t="shared" si="0"/>
        <v>24</v>
      </c>
      <c r="K8" s="19">
        <f t="shared" si="0"/>
        <v>3</v>
      </c>
      <c r="L8" s="19">
        <f t="shared" si="0"/>
        <v>1</v>
      </c>
      <c r="M8" s="19">
        <f t="shared" si="0"/>
        <v>2</v>
      </c>
      <c r="N8" s="19">
        <f t="shared" si="0"/>
        <v>1</v>
      </c>
      <c r="O8" s="20">
        <f>(D8+J8+K8+N8)/(B8+J8+K8)</f>
        <v>0.43103448275862066</v>
      </c>
      <c r="P8" s="20">
        <f>($D8+$E8+($F8*2)+(G8*3))/$B8</f>
        <v>0.25842696629213485</v>
      </c>
      <c r="Q8" s="20">
        <f>D8/B8</f>
        <v>0.24719101123595505</v>
      </c>
      <c r="R8" s="19">
        <f>SUM(R4:R7)</f>
        <v>8</v>
      </c>
      <c r="S8" s="19">
        <f>SUM(S4:S7)</f>
        <v>2</v>
      </c>
      <c r="T8" s="19">
        <f>SUM(T4:T7)</f>
        <v>6</v>
      </c>
      <c r="U8" s="21">
        <f>SUM(U4:U7)</f>
        <v>19</v>
      </c>
      <c r="V8" s="19">
        <f>SUM(V4:V7)</f>
        <v>39</v>
      </c>
      <c r="W8" s="20">
        <f>(U8+V8)/(T8+U8+V8)</f>
        <v>0.90625</v>
      </c>
      <c r="X8" s="20">
        <f>(D8-G8)/(B8-II8-G8+M8)</f>
        <v>0.24175824175824176</v>
      </c>
    </row>
    <row r="9" spans="1:24" s="9" customFormat="1" ht="14" customHeight="1" x14ac:dyDescent="0.2">
      <c r="A9" s="26"/>
      <c r="B9" s="26"/>
      <c r="C9" s="26"/>
      <c r="D9" s="26"/>
      <c r="E9" s="23"/>
      <c r="F9" s="26"/>
      <c r="G9" s="26"/>
      <c r="H9" s="26"/>
      <c r="I9" s="26"/>
      <c r="J9" s="26"/>
      <c r="K9" s="26"/>
      <c r="L9" s="26"/>
      <c r="M9" s="26"/>
      <c r="N9" s="26"/>
      <c r="O9" s="26"/>
      <c r="P9" s="26"/>
      <c r="Q9" s="26"/>
      <c r="R9" s="26"/>
      <c r="S9" s="26"/>
      <c r="T9" s="26"/>
    </row>
    <row r="10" spans="1:24" s="9" customFormat="1" ht="14" customHeight="1" x14ac:dyDescent="0.2">
      <c r="A10" s="26"/>
      <c r="B10" s="26"/>
      <c r="C10" s="26"/>
      <c r="D10" s="26"/>
      <c r="E10" s="23"/>
      <c r="F10" s="26"/>
      <c r="G10" s="26"/>
      <c r="H10" s="26"/>
      <c r="I10" s="26"/>
      <c r="J10" s="26"/>
      <c r="K10" s="26"/>
      <c r="L10" s="26"/>
      <c r="M10" s="26"/>
      <c r="N10" s="26"/>
      <c r="O10" s="26"/>
      <c r="P10" s="26"/>
      <c r="Q10" s="26"/>
      <c r="R10" s="26"/>
      <c r="S10" s="26"/>
      <c r="T10" s="26"/>
    </row>
    <row r="11" spans="1:24" s="9" customFormat="1" ht="14" customHeight="1" x14ac:dyDescent="0.2">
      <c r="A11" s="32" t="s">
        <v>32</v>
      </c>
      <c r="B11" s="23"/>
      <c r="C11" s="23"/>
      <c r="D11" s="23"/>
      <c r="E11" s="23"/>
      <c r="F11" s="23"/>
      <c r="G11" s="23"/>
      <c r="H11" s="23"/>
      <c r="I11" s="23"/>
      <c r="J11" s="23"/>
      <c r="K11" s="23"/>
      <c r="L11" s="23"/>
      <c r="M11" s="26"/>
      <c r="N11" s="26"/>
      <c r="O11" s="26"/>
      <c r="P11" s="26"/>
      <c r="Q11" s="26"/>
      <c r="R11" s="26"/>
      <c r="S11" s="26"/>
      <c r="T11" s="26"/>
    </row>
    <row r="12" spans="1:24" s="9" customFormat="1" ht="14" customHeight="1" x14ac:dyDescent="0.2">
      <c r="A12" s="16" t="s">
        <v>7</v>
      </c>
      <c r="B12" s="16" t="s">
        <v>33</v>
      </c>
      <c r="C12" s="14" t="s">
        <v>34</v>
      </c>
      <c r="D12" s="14" t="s">
        <v>35</v>
      </c>
      <c r="E12" s="14" t="s">
        <v>36</v>
      </c>
      <c r="F12" s="14" t="s">
        <v>37</v>
      </c>
      <c r="G12" s="14" t="s">
        <v>9</v>
      </c>
      <c r="H12" s="14" t="s">
        <v>10</v>
      </c>
      <c r="I12" s="14" t="s">
        <v>15</v>
      </c>
      <c r="J12" s="14" t="s">
        <v>16</v>
      </c>
      <c r="K12" s="14" t="s">
        <v>17</v>
      </c>
      <c r="L12" s="14" t="s">
        <v>16</v>
      </c>
      <c r="M12" s="16" t="s">
        <v>38</v>
      </c>
      <c r="N12" s="16" t="s">
        <v>39</v>
      </c>
      <c r="O12" s="16" t="s">
        <v>40</v>
      </c>
      <c r="P12" s="16" t="s">
        <v>8</v>
      </c>
      <c r="Q12" s="16" t="s">
        <v>41</v>
      </c>
      <c r="R12" s="16" t="s">
        <v>42</v>
      </c>
      <c r="S12" s="26"/>
      <c r="U12" s="33"/>
      <c r="V12" s="33"/>
      <c r="W12" s="33"/>
    </row>
    <row r="13" spans="1:24" s="9" customFormat="1" ht="14" customHeight="1" x14ac:dyDescent="0.2">
      <c r="A13" s="34"/>
      <c r="B13" s="19"/>
      <c r="C13" s="19"/>
      <c r="D13" s="19"/>
      <c r="E13" s="35"/>
      <c r="F13" s="19"/>
      <c r="G13" s="19"/>
      <c r="H13" s="19"/>
      <c r="I13" s="19"/>
      <c r="J13" s="19"/>
      <c r="K13" s="19"/>
      <c r="L13" s="19"/>
      <c r="M13" s="34"/>
      <c r="N13" s="36"/>
      <c r="O13" s="37"/>
      <c r="U13" s="33"/>
      <c r="V13" s="33"/>
      <c r="W13" s="33"/>
    </row>
    <row r="14" spans="1:24" s="9" customFormat="1" ht="18.25" customHeight="1" x14ac:dyDescent="0.2">
      <c r="A14" s="27"/>
      <c r="B14" s="28"/>
      <c r="C14" s="28"/>
      <c r="D14" s="28"/>
      <c r="E14" s="38"/>
      <c r="F14" s="28"/>
      <c r="G14" s="28"/>
      <c r="H14" s="28"/>
      <c r="I14" s="28"/>
      <c r="J14" s="28"/>
      <c r="K14" s="28"/>
      <c r="L14" s="39"/>
      <c r="M14" s="27"/>
      <c r="N14" s="27"/>
      <c r="O14" s="27"/>
      <c r="P14" s="27"/>
      <c r="Q14" s="27"/>
      <c r="R14" s="27"/>
      <c r="S14" s="26"/>
      <c r="T14" s="26"/>
    </row>
    <row r="15" spans="1:24" s="9" customFormat="1" ht="18.25" customHeight="1" x14ac:dyDescent="0.2">
      <c r="A15" s="31" t="s">
        <v>31</v>
      </c>
      <c r="B15" s="19">
        <f t="shared" ref="B15:M15" si="1">SUM(B13:B14)</f>
        <v>0</v>
      </c>
      <c r="C15" s="19">
        <f t="shared" si="1"/>
        <v>0</v>
      </c>
      <c r="D15" s="19">
        <f t="shared" si="1"/>
        <v>0</v>
      </c>
      <c r="E15" s="19">
        <f t="shared" si="1"/>
        <v>0</v>
      </c>
      <c r="F15" s="19">
        <f t="shared" si="1"/>
        <v>0</v>
      </c>
      <c r="G15" s="19">
        <f t="shared" si="1"/>
        <v>0</v>
      </c>
      <c r="H15" s="19">
        <f t="shared" si="1"/>
        <v>0</v>
      </c>
      <c r="I15" s="19">
        <f t="shared" si="1"/>
        <v>0</v>
      </c>
      <c r="J15" s="19">
        <f t="shared" si="1"/>
        <v>0</v>
      </c>
      <c r="K15" s="19">
        <f t="shared" si="1"/>
        <v>0</v>
      </c>
      <c r="L15" s="18">
        <f t="shared" si="1"/>
        <v>0</v>
      </c>
      <c r="M15" s="19">
        <f t="shared" si="1"/>
        <v>0</v>
      </c>
      <c r="N15" s="36" t="e">
        <f>(M15*7)/F15</f>
        <v>#DIV/0!</v>
      </c>
      <c r="O15" s="36" t="e">
        <f>SUM(H15+J15+K15)/F15</f>
        <v>#DIV/0!</v>
      </c>
      <c r="P15" s="34"/>
      <c r="Q15" s="34"/>
      <c r="R15" s="34"/>
      <c r="S15" s="26"/>
      <c r="T15" s="26"/>
    </row>
    <row r="18" spans="1:24" s="9" customFormat="1" ht="21" customHeight="1" x14ac:dyDescent="0.2">
      <c r="A18" s="10" t="s">
        <v>43</v>
      </c>
      <c r="B18" s="11"/>
      <c r="C18" s="11"/>
      <c r="D18" s="11"/>
      <c r="E18" s="11"/>
      <c r="F18" s="11"/>
      <c r="G18" s="11"/>
      <c r="H18" s="11"/>
      <c r="I18" s="11"/>
      <c r="J18" s="11"/>
      <c r="K18" s="11"/>
      <c r="L18" s="11"/>
      <c r="M18" s="11"/>
      <c r="N18" s="11"/>
      <c r="O18" s="11"/>
      <c r="P18" s="11"/>
      <c r="Q18" s="11"/>
      <c r="R18" s="11"/>
      <c r="S18" s="11"/>
      <c r="T18" s="11"/>
      <c r="V18" s="12"/>
      <c r="W18" s="12"/>
    </row>
    <row r="20" spans="1:24" s="9" customFormat="1" ht="52.25" customHeight="1" x14ac:dyDescent="0.2">
      <c r="A20" s="13" t="s">
        <v>7</v>
      </c>
      <c r="B20" s="14" t="s">
        <v>8</v>
      </c>
      <c r="C20" s="14" t="s">
        <v>9</v>
      </c>
      <c r="D20" s="14" t="s">
        <v>10</v>
      </c>
      <c r="E20" s="14" t="s">
        <v>11</v>
      </c>
      <c r="F20" s="14" t="s">
        <v>12</v>
      </c>
      <c r="G20" s="14" t="s">
        <v>13</v>
      </c>
      <c r="H20" s="14" t="s">
        <v>14</v>
      </c>
      <c r="I20" s="14" t="s">
        <v>15</v>
      </c>
      <c r="J20" s="14" t="s">
        <v>16</v>
      </c>
      <c r="K20" s="14" t="s">
        <v>17</v>
      </c>
      <c r="L20" s="14" t="s">
        <v>18</v>
      </c>
      <c r="M20" s="14" t="s">
        <v>19</v>
      </c>
      <c r="N20" s="14" t="s">
        <v>20</v>
      </c>
      <c r="O20" s="14" t="s">
        <v>21</v>
      </c>
      <c r="P20" s="15" t="s">
        <v>22</v>
      </c>
      <c r="Q20" s="14" t="s">
        <v>23</v>
      </c>
      <c r="R20" s="16" t="s">
        <v>24</v>
      </c>
      <c r="S20" s="16" t="s">
        <v>25</v>
      </c>
      <c r="T20" s="16" t="s">
        <v>26</v>
      </c>
      <c r="U20" s="13" t="s">
        <v>27</v>
      </c>
      <c r="V20" s="16" t="s">
        <v>28</v>
      </c>
      <c r="W20" s="17" t="s">
        <v>29</v>
      </c>
      <c r="X20" s="16" t="s">
        <v>30</v>
      </c>
    </row>
    <row r="21" spans="1:24" s="9" customFormat="1" ht="18.25" customHeight="1" x14ac:dyDescent="0.2">
      <c r="A21" s="19"/>
      <c r="B21" s="19"/>
      <c r="C21" s="19"/>
      <c r="D21" s="19"/>
      <c r="E21" s="19"/>
      <c r="F21" s="19"/>
      <c r="G21" s="19"/>
      <c r="H21" s="19"/>
      <c r="I21" s="19"/>
      <c r="J21" s="19"/>
      <c r="K21" s="19"/>
      <c r="L21" s="19"/>
      <c r="M21" s="19"/>
      <c r="N21" s="19"/>
      <c r="O21" s="20"/>
      <c r="P21" s="20"/>
      <c r="Q21" s="20"/>
      <c r="R21" s="19"/>
      <c r="S21" s="19"/>
      <c r="T21" s="19"/>
      <c r="V21" s="19"/>
    </row>
    <row r="22" spans="1:24" s="9" customFormat="1" ht="18.25" customHeight="1" x14ac:dyDescent="0.2">
      <c r="A22" s="22">
        <v>2014</v>
      </c>
      <c r="B22" s="22">
        <v>8</v>
      </c>
      <c r="C22" s="22">
        <v>0</v>
      </c>
      <c r="D22" s="22">
        <v>4</v>
      </c>
      <c r="E22" s="23"/>
      <c r="F22" s="23"/>
      <c r="G22" s="23"/>
      <c r="H22" s="22">
        <v>0</v>
      </c>
      <c r="I22" s="22">
        <v>1</v>
      </c>
      <c r="J22" s="22">
        <v>1</v>
      </c>
      <c r="K22" s="22">
        <v>0</v>
      </c>
      <c r="L22" s="23"/>
      <c r="M22" s="23"/>
      <c r="N22" s="22">
        <v>0</v>
      </c>
      <c r="O22" s="24"/>
      <c r="P22" s="24"/>
      <c r="Q22" s="24">
        <f>D22/B22</f>
        <v>0.5</v>
      </c>
      <c r="R22" s="22">
        <v>1</v>
      </c>
      <c r="S22" s="23"/>
      <c r="T22" s="23"/>
      <c r="V22" s="22">
        <v>11</v>
      </c>
    </row>
    <row r="23" spans="1:24" s="9" customFormat="1" ht="19" customHeight="1" x14ac:dyDescent="0.2">
      <c r="A23" s="23">
        <v>2015</v>
      </c>
      <c r="B23" s="23">
        <v>76</v>
      </c>
      <c r="C23" s="23">
        <v>11</v>
      </c>
      <c r="D23" s="23">
        <v>15</v>
      </c>
      <c r="E23" s="23">
        <v>0</v>
      </c>
      <c r="F23" s="23">
        <v>0</v>
      </c>
      <c r="G23" s="23">
        <v>0</v>
      </c>
      <c r="H23" s="23">
        <v>7</v>
      </c>
      <c r="I23" s="23">
        <v>10</v>
      </c>
      <c r="J23" s="23">
        <v>8</v>
      </c>
      <c r="K23" s="23">
        <v>2</v>
      </c>
      <c r="L23" s="23">
        <v>1</v>
      </c>
      <c r="M23" s="23">
        <v>0</v>
      </c>
      <c r="N23" s="23">
        <v>4</v>
      </c>
      <c r="O23" s="23"/>
      <c r="P23" s="23"/>
      <c r="Q23" s="23"/>
      <c r="R23" s="23">
        <v>1</v>
      </c>
      <c r="S23" s="23"/>
      <c r="T23" s="23">
        <v>1</v>
      </c>
      <c r="U23" s="23">
        <v>12</v>
      </c>
      <c r="V23" s="23">
        <v>103</v>
      </c>
      <c r="W23" s="23"/>
      <c r="X23" s="33"/>
    </row>
    <row r="24" spans="1:24" s="9" customFormat="1" ht="19" customHeight="1" x14ac:dyDescent="0.2">
      <c r="A24" s="27"/>
      <c r="B24" s="28"/>
      <c r="C24" s="28"/>
      <c r="D24" s="28"/>
      <c r="E24" s="28"/>
      <c r="F24" s="28"/>
      <c r="G24" s="28"/>
      <c r="H24" s="28"/>
      <c r="I24" s="28"/>
      <c r="J24" s="28"/>
      <c r="K24" s="28"/>
      <c r="L24" s="28"/>
      <c r="M24" s="28"/>
      <c r="N24" s="28"/>
      <c r="O24" s="29"/>
      <c r="P24" s="29"/>
      <c r="Q24" s="29"/>
      <c r="R24" s="28"/>
      <c r="S24" s="28"/>
      <c r="T24" s="28"/>
      <c r="U24" s="28"/>
      <c r="V24" s="28"/>
      <c r="W24" s="28"/>
      <c r="X24" s="30"/>
    </row>
    <row r="25" spans="1:24" s="9" customFormat="1" ht="18.25" customHeight="1" x14ac:dyDescent="0.2">
      <c r="A25" s="31" t="s">
        <v>31</v>
      </c>
      <c r="B25" s="19">
        <f t="shared" ref="B25:N25" si="2">SUM(B21:B24)</f>
        <v>84</v>
      </c>
      <c r="C25" s="19">
        <f t="shared" si="2"/>
        <v>11</v>
      </c>
      <c r="D25" s="19">
        <f t="shared" si="2"/>
        <v>19</v>
      </c>
      <c r="E25" s="19">
        <f t="shared" si="2"/>
        <v>0</v>
      </c>
      <c r="F25" s="19">
        <f t="shared" si="2"/>
        <v>0</v>
      </c>
      <c r="G25" s="19">
        <f t="shared" si="2"/>
        <v>0</v>
      </c>
      <c r="H25" s="19">
        <f t="shared" si="2"/>
        <v>7</v>
      </c>
      <c r="I25" s="19">
        <f t="shared" si="2"/>
        <v>11</v>
      </c>
      <c r="J25" s="19">
        <f t="shared" si="2"/>
        <v>9</v>
      </c>
      <c r="K25" s="19">
        <f t="shared" si="2"/>
        <v>2</v>
      </c>
      <c r="L25" s="19">
        <f t="shared" si="2"/>
        <v>1</v>
      </c>
      <c r="M25" s="19">
        <f t="shared" si="2"/>
        <v>0</v>
      </c>
      <c r="N25" s="19">
        <f t="shared" si="2"/>
        <v>4</v>
      </c>
      <c r="O25" s="20">
        <f>(D25+J25+K25+N25)/(B25+J25+K25)</f>
        <v>0.35789473684210527</v>
      </c>
      <c r="P25" s="20">
        <f>($D25+$E25+($F25*2)+(G25*3))/$B25</f>
        <v>0.22619047619047619</v>
      </c>
      <c r="Q25" s="20">
        <f>D25/B25</f>
        <v>0.22619047619047619</v>
      </c>
      <c r="R25" s="19">
        <f>SUM(R21:R24)</f>
        <v>2</v>
      </c>
      <c r="S25" s="19">
        <f>SUM(S21:S24)</f>
        <v>0</v>
      </c>
      <c r="T25" s="19">
        <f>SUM(T21:T24)</f>
        <v>1</v>
      </c>
      <c r="U25" s="21">
        <f>SUM(U21:U24)</f>
        <v>12</v>
      </c>
      <c r="V25" s="19">
        <f>SUM(V21:V24)</f>
        <v>114</v>
      </c>
      <c r="W25" s="20">
        <f>(U25+V25)/(T25+U25+V25)</f>
        <v>0.99212598425196852</v>
      </c>
      <c r="X25" s="20">
        <f>(D25-G25)/(B25-II25-G25+M25)</f>
        <v>0.22619047619047619</v>
      </c>
    </row>
    <row r="27" spans="1:24" s="9" customFormat="1" ht="21" customHeight="1" x14ac:dyDescent="0.2">
      <c r="A27" s="10" t="s">
        <v>44</v>
      </c>
      <c r="B27" s="11"/>
      <c r="C27" s="11"/>
      <c r="D27" s="11"/>
      <c r="E27" s="11"/>
      <c r="F27" s="11"/>
      <c r="G27" s="11"/>
      <c r="H27" s="11"/>
      <c r="I27" s="11"/>
      <c r="J27" s="11"/>
      <c r="K27" s="11"/>
      <c r="L27" s="11"/>
      <c r="M27" s="11"/>
      <c r="N27" s="11"/>
      <c r="O27" s="11"/>
      <c r="P27" s="11"/>
      <c r="Q27" s="11"/>
      <c r="R27" s="11"/>
      <c r="S27" s="11"/>
      <c r="T27" s="11"/>
      <c r="V27" s="12"/>
      <c r="W27" s="12"/>
    </row>
    <row r="29" spans="1:24" s="9" customFormat="1" ht="52.25" customHeight="1" x14ac:dyDescent="0.2">
      <c r="A29" s="13" t="s">
        <v>7</v>
      </c>
      <c r="B29" s="14" t="s">
        <v>8</v>
      </c>
      <c r="C29" s="14" t="s">
        <v>9</v>
      </c>
      <c r="D29" s="14" t="s">
        <v>10</v>
      </c>
      <c r="E29" s="14" t="s">
        <v>11</v>
      </c>
      <c r="F29" s="14" t="s">
        <v>12</v>
      </c>
      <c r="G29" s="14" t="s">
        <v>13</v>
      </c>
      <c r="H29" s="14" t="s">
        <v>14</v>
      </c>
      <c r="I29" s="14" t="s">
        <v>15</v>
      </c>
      <c r="J29" s="14" t="s">
        <v>16</v>
      </c>
      <c r="K29" s="14" t="s">
        <v>17</v>
      </c>
      <c r="L29" s="14" t="s">
        <v>18</v>
      </c>
      <c r="M29" s="14" t="s">
        <v>19</v>
      </c>
      <c r="N29" s="14" t="s">
        <v>20</v>
      </c>
      <c r="O29" s="14" t="s">
        <v>21</v>
      </c>
      <c r="P29" s="15" t="s">
        <v>22</v>
      </c>
      <c r="Q29" s="14" t="s">
        <v>23</v>
      </c>
      <c r="R29" s="16" t="s">
        <v>24</v>
      </c>
      <c r="S29" s="16" t="s">
        <v>25</v>
      </c>
      <c r="T29" s="16" t="s">
        <v>26</v>
      </c>
      <c r="U29" s="13" t="s">
        <v>27</v>
      </c>
      <c r="V29" s="16" t="s">
        <v>28</v>
      </c>
      <c r="W29" s="17" t="s">
        <v>29</v>
      </c>
      <c r="X29" s="16" t="s">
        <v>30</v>
      </c>
    </row>
    <row r="30" spans="1:24" s="9" customFormat="1" ht="18.25" customHeight="1" x14ac:dyDescent="0.2">
      <c r="A30" s="19"/>
      <c r="B30" s="19"/>
      <c r="C30" s="19"/>
      <c r="D30" s="19"/>
      <c r="E30" s="19"/>
      <c r="F30" s="19"/>
      <c r="G30" s="19"/>
      <c r="H30" s="19"/>
      <c r="I30" s="19"/>
      <c r="J30" s="19"/>
      <c r="K30" s="19"/>
      <c r="L30" s="19"/>
      <c r="M30" s="19"/>
      <c r="N30" s="19"/>
      <c r="O30" s="20"/>
      <c r="P30" s="20"/>
      <c r="Q30" s="20"/>
      <c r="R30" s="19"/>
      <c r="S30" s="19"/>
      <c r="T30" s="19"/>
      <c r="V30" s="19"/>
    </row>
    <row r="31" spans="1:24" s="9" customFormat="1" ht="18.25" customHeight="1" x14ac:dyDescent="0.2">
      <c r="A31" s="22">
        <v>2014</v>
      </c>
      <c r="B31" s="22">
        <v>37</v>
      </c>
      <c r="C31" s="22">
        <v>8</v>
      </c>
      <c r="D31" s="22">
        <v>8</v>
      </c>
      <c r="E31" s="22">
        <v>2</v>
      </c>
      <c r="F31" s="23"/>
      <c r="G31" s="23"/>
      <c r="H31" s="22">
        <v>7</v>
      </c>
      <c r="I31" s="22">
        <v>13</v>
      </c>
      <c r="J31" s="22">
        <v>8</v>
      </c>
      <c r="K31" s="22">
        <v>1</v>
      </c>
      <c r="L31" s="23"/>
      <c r="M31" s="22">
        <v>2</v>
      </c>
      <c r="N31" s="23"/>
      <c r="O31" s="24">
        <f>(D31+J31+K31+N31)/(B31+J31+K31+M31)</f>
        <v>0.35416666666666669</v>
      </c>
      <c r="P31" s="24">
        <f>($D31+$E31+($F31*2)+(G31*3))/$B31</f>
        <v>0.27027027027027029</v>
      </c>
      <c r="Q31" s="24">
        <f>D31/B31</f>
        <v>0.21621621621621623</v>
      </c>
      <c r="R31" s="22">
        <v>5</v>
      </c>
      <c r="S31" s="22">
        <v>1</v>
      </c>
      <c r="T31" s="22">
        <v>1</v>
      </c>
      <c r="U31" s="25">
        <v>2</v>
      </c>
      <c r="V31" s="22">
        <v>14</v>
      </c>
    </row>
    <row r="32" spans="1:24" s="9" customFormat="1" ht="19" customHeight="1" x14ac:dyDescent="0.2">
      <c r="A32" s="26"/>
      <c r="B32" s="23"/>
      <c r="C32" s="23"/>
      <c r="D32" s="23"/>
      <c r="E32" s="23"/>
      <c r="F32" s="23"/>
      <c r="G32" s="23"/>
      <c r="H32" s="23"/>
      <c r="I32" s="23"/>
      <c r="J32" s="23"/>
      <c r="K32" s="23"/>
      <c r="L32" s="23"/>
      <c r="M32" s="23"/>
      <c r="N32" s="23"/>
      <c r="O32" s="23"/>
      <c r="P32" s="23"/>
      <c r="Q32" s="23"/>
      <c r="R32" s="23"/>
      <c r="S32" s="23"/>
      <c r="T32" s="23"/>
      <c r="U32" s="23"/>
      <c r="V32" s="23"/>
      <c r="W32" s="23"/>
      <c r="X32" s="33"/>
    </row>
    <row r="33" spans="1:24" s="9" customFormat="1" ht="19" customHeight="1" x14ac:dyDescent="0.2">
      <c r="A33" s="27"/>
      <c r="B33" s="28"/>
      <c r="C33" s="28"/>
      <c r="D33" s="28"/>
      <c r="E33" s="28"/>
      <c r="F33" s="28"/>
      <c r="G33" s="28"/>
      <c r="H33" s="28"/>
      <c r="I33" s="28"/>
      <c r="J33" s="28"/>
      <c r="K33" s="28"/>
      <c r="L33" s="28"/>
      <c r="M33" s="28"/>
      <c r="N33" s="28"/>
      <c r="O33" s="29"/>
      <c r="P33" s="29"/>
      <c r="Q33" s="29"/>
      <c r="R33" s="28"/>
      <c r="S33" s="28"/>
      <c r="T33" s="28"/>
      <c r="U33" s="28"/>
      <c r="V33" s="28"/>
      <c r="W33" s="28"/>
      <c r="X33" s="30"/>
    </row>
    <row r="34" spans="1:24" s="9" customFormat="1" ht="18.25" customHeight="1" x14ac:dyDescent="0.2">
      <c r="A34" s="31" t="s">
        <v>31</v>
      </c>
      <c r="B34" s="19">
        <f t="shared" ref="B34:N34" si="3">SUM(B30:B33)</f>
        <v>37</v>
      </c>
      <c r="C34" s="19">
        <f t="shared" si="3"/>
        <v>8</v>
      </c>
      <c r="D34" s="19">
        <f t="shared" si="3"/>
        <v>8</v>
      </c>
      <c r="E34" s="19">
        <f t="shared" si="3"/>
        <v>2</v>
      </c>
      <c r="F34" s="19">
        <f t="shared" si="3"/>
        <v>0</v>
      </c>
      <c r="G34" s="19">
        <f t="shared" si="3"/>
        <v>0</v>
      </c>
      <c r="H34" s="19">
        <f t="shared" si="3"/>
        <v>7</v>
      </c>
      <c r="I34" s="19">
        <f t="shared" si="3"/>
        <v>13</v>
      </c>
      <c r="J34" s="19">
        <f t="shared" si="3"/>
        <v>8</v>
      </c>
      <c r="K34" s="19">
        <f t="shared" si="3"/>
        <v>1</v>
      </c>
      <c r="L34" s="19">
        <f t="shared" si="3"/>
        <v>0</v>
      </c>
      <c r="M34" s="19">
        <f t="shared" si="3"/>
        <v>2</v>
      </c>
      <c r="N34" s="19">
        <f t="shared" si="3"/>
        <v>0</v>
      </c>
      <c r="O34" s="20">
        <f>(D34+J34+K34+N34)/(B34+J34+K34+M34)</f>
        <v>0.35416666666666669</v>
      </c>
      <c r="P34" s="20">
        <f>($D34+$E34+($F34*2)+(G34*3))/$B34</f>
        <v>0.27027027027027029</v>
      </c>
      <c r="Q34" s="20">
        <f>D34/B34</f>
        <v>0.21621621621621623</v>
      </c>
      <c r="R34" s="19">
        <f>SUM(R30:R33)</f>
        <v>5</v>
      </c>
      <c r="S34" s="19">
        <f>SUM(S30:S33)</f>
        <v>1</v>
      </c>
      <c r="T34" s="19">
        <f>SUM(T30:T33)</f>
        <v>1</v>
      </c>
      <c r="U34" s="21">
        <f>SUM(U30:U33)</f>
        <v>2</v>
      </c>
      <c r="V34" s="19">
        <f>SUM(V30:V33)</f>
        <v>14</v>
      </c>
      <c r="W34" s="20">
        <f>(U34+V34)/(T34+U34+V34)</f>
        <v>0.94117647058823528</v>
      </c>
      <c r="X34" s="20">
        <f>(D34-G34)/(B34-II34-G34+M34)</f>
        <v>0.20512820512820512</v>
      </c>
    </row>
    <row r="35" spans="1:24" s="9" customFormat="1" ht="18.25" customHeight="1" x14ac:dyDescent="0.2">
      <c r="A35" s="26"/>
      <c r="B35" s="26"/>
      <c r="C35" s="26"/>
      <c r="D35" s="26"/>
      <c r="E35" s="23"/>
      <c r="F35" s="26"/>
      <c r="G35" s="26"/>
      <c r="H35" s="26"/>
      <c r="I35" s="26"/>
      <c r="J35" s="26"/>
      <c r="K35" s="26"/>
      <c r="L35" s="26"/>
      <c r="M35" s="26"/>
      <c r="N35" s="26"/>
      <c r="O35" s="26"/>
      <c r="P35" s="26"/>
      <c r="Q35" s="26"/>
      <c r="R35" s="26"/>
      <c r="S35" s="26"/>
      <c r="T35" s="26"/>
    </row>
    <row r="36" spans="1:24" s="9" customFormat="1" ht="18.25" customHeight="1" x14ac:dyDescent="0.2">
      <c r="A36" s="26"/>
      <c r="B36" s="26"/>
      <c r="C36" s="26"/>
      <c r="D36" s="26"/>
      <c r="E36" s="23"/>
      <c r="F36" s="26"/>
      <c r="G36" s="26"/>
      <c r="H36" s="26"/>
      <c r="I36" s="26"/>
      <c r="J36" s="26"/>
      <c r="K36" s="26"/>
      <c r="L36" s="26"/>
      <c r="M36" s="26"/>
      <c r="N36" s="26"/>
      <c r="O36" s="26"/>
      <c r="P36" s="26"/>
      <c r="Q36" s="26"/>
      <c r="R36" s="26"/>
      <c r="S36" s="26"/>
      <c r="T36" s="26"/>
    </row>
    <row r="37" spans="1:24" s="9" customFormat="1" ht="18.25" customHeight="1" x14ac:dyDescent="0.2">
      <c r="A37" s="32" t="s">
        <v>32</v>
      </c>
      <c r="B37" s="23"/>
      <c r="C37" s="23"/>
      <c r="D37" s="23"/>
      <c r="E37" s="23"/>
      <c r="F37" s="23"/>
      <c r="G37" s="23"/>
      <c r="H37" s="23"/>
      <c r="I37" s="23"/>
      <c r="J37" s="23"/>
      <c r="K37" s="23"/>
      <c r="L37" s="23"/>
      <c r="M37" s="26"/>
      <c r="N37" s="26"/>
      <c r="O37" s="26"/>
      <c r="P37" s="26"/>
      <c r="Q37" s="26"/>
      <c r="R37" s="26"/>
      <c r="S37" s="26"/>
      <c r="T37" s="26"/>
    </row>
    <row r="38" spans="1:24" s="9" customFormat="1" ht="19" customHeight="1" x14ac:dyDescent="0.2">
      <c r="A38" s="16" t="s">
        <v>7</v>
      </c>
      <c r="B38" s="16" t="s">
        <v>33</v>
      </c>
      <c r="C38" s="14" t="s">
        <v>34</v>
      </c>
      <c r="D38" s="14" t="s">
        <v>35</v>
      </c>
      <c r="E38" s="14" t="s">
        <v>36</v>
      </c>
      <c r="F38" s="14" t="s">
        <v>37</v>
      </c>
      <c r="G38" s="14" t="s">
        <v>9</v>
      </c>
      <c r="H38" s="14" t="s">
        <v>10</v>
      </c>
      <c r="I38" s="14" t="s">
        <v>15</v>
      </c>
      <c r="J38" s="14" t="s">
        <v>16</v>
      </c>
      <c r="K38" s="14" t="s">
        <v>17</v>
      </c>
      <c r="L38" s="14" t="s">
        <v>45</v>
      </c>
      <c r="M38" s="16" t="s">
        <v>38</v>
      </c>
      <c r="N38" s="16" t="s">
        <v>39</v>
      </c>
      <c r="O38" s="16" t="s">
        <v>40</v>
      </c>
      <c r="P38" s="16" t="s">
        <v>8</v>
      </c>
      <c r="Q38" s="16" t="s">
        <v>41</v>
      </c>
      <c r="R38" s="16" t="s">
        <v>42</v>
      </c>
      <c r="S38" s="26"/>
      <c r="U38" s="33"/>
      <c r="V38" s="33"/>
      <c r="W38" s="33"/>
    </row>
    <row r="39" spans="1:24" s="9" customFormat="1" ht="19" customHeight="1" x14ac:dyDescent="0.2">
      <c r="A39" s="18">
        <v>2014</v>
      </c>
      <c r="B39" s="18">
        <v>7</v>
      </c>
      <c r="C39" s="18">
        <v>0</v>
      </c>
      <c r="D39" s="18">
        <v>0</v>
      </c>
      <c r="E39" s="35">
        <v>0</v>
      </c>
      <c r="F39" s="18">
        <v>12</v>
      </c>
      <c r="G39" s="18">
        <v>7</v>
      </c>
      <c r="H39" s="18">
        <v>13</v>
      </c>
      <c r="I39" s="18">
        <v>9</v>
      </c>
      <c r="J39" s="18">
        <v>8</v>
      </c>
      <c r="K39" s="18">
        <v>1</v>
      </c>
      <c r="L39" s="19">
        <v>1</v>
      </c>
      <c r="M39" s="18">
        <v>7</v>
      </c>
      <c r="N39" s="36">
        <f>(M39*7)/F39</f>
        <v>4.083333333333333</v>
      </c>
      <c r="O39" s="36">
        <f>SUM(H39+J39+K39)/F39</f>
        <v>1.8333333333333333</v>
      </c>
      <c r="U39" s="33"/>
      <c r="V39" s="33"/>
      <c r="W39" s="33"/>
    </row>
    <row r="40" spans="1:24" s="9" customFormat="1" ht="18.25" customHeight="1" x14ac:dyDescent="0.2">
      <c r="A40" s="27"/>
      <c r="B40" s="28"/>
      <c r="C40" s="28"/>
      <c r="D40" s="28"/>
      <c r="E40" s="38"/>
      <c r="F40" s="28"/>
      <c r="G40" s="28"/>
      <c r="H40" s="28"/>
      <c r="I40" s="28"/>
      <c r="J40" s="28"/>
      <c r="K40" s="28"/>
      <c r="L40" s="39"/>
      <c r="M40" s="27"/>
      <c r="N40" s="27"/>
      <c r="O40" s="27"/>
      <c r="P40" s="27"/>
      <c r="Q40" s="27"/>
      <c r="R40" s="27"/>
      <c r="S40" s="26"/>
      <c r="T40" s="26"/>
    </row>
    <row r="41" spans="1:24" s="9" customFormat="1" ht="18.25" customHeight="1" x14ac:dyDescent="0.2">
      <c r="A41" s="31" t="s">
        <v>31</v>
      </c>
      <c r="B41" s="19">
        <f t="shared" ref="B41:M41" si="4">SUM(B39:B40)</f>
        <v>7</v>
      </c>
      <c r="C41" s="19">
        <f t="shared" si="4"/>
        <v>0</v>
      </c>
      <c r="D41" s="19">
        <f t="shared" si="4"/>
        <v>0</v>
      </c>
      <c r="E41" s="19">
        <f t="shared" si="4"/>
        <v>0</v>
      </c>
      <c r="F41" s="19">
        <f t="shared" si="4"/>
        <v>12</v>
      </c>
      <c r="G41" s="19">
        <f t="shared" si="4"/>
        <v>7</v>
      </c>
      <c r="H41" s="19">
        <f t="shared" si="4"/>
        <v>13</v>
      </c>
      <c r="I41" s="19">
        <f t="shared" si="4"/>
        <v>9</v>
      </c>
      <c r="J41" s="19">
        <f t="shared" si="4"/>
        <v>8</v>
      </c>
      <c r="K41" s="19">
        <f t="shared" si="4"/>
        <v>1</v>
      </c>
      <c r="L41" s="18">
        <f t="shared" si="4"/>
        <v>1</v>
      </c>
      <c r="M41" s="19">
        <f t="shared" si="4"/>
        <v>7</v>
      </c>
      <c r="N41" s="36">
        <f>(M41*7)/F41</f>
        <v>4.083333333333333</v>
      </c>
      <c r="O41" s="36">
        <f>SUM(H41+J41+K41)/F41</f>
        <v>1.8333333333333333</v>
      </c>
      <c r="P41" s="34"/>
      <c r="Q41" s="34"/>
      <c r="R41" s="34"/>
      <c r="S41" s="26"/>
      <c r="T41" s="26"/>
    </row>
    <row r="44" spans="1:24" s="9" customFormat="1" ht="21" customHeight="1" x14ac:dyDescent="0.2">
      <c r="A44" s="10" t="s">
        <v>46</v>
      </c>
      <c r="B44" s="11"/>
      <c r="C44" s="11"/>
      <c r="D44" s="11"/>
      <c r="E44" s="11"/>
      <c r="F44" s="11"/>
      <c r="G44" s="11"/>
      <c r="H44" s="11"/>
      <c r="I44" s="11"/>
      <c r="J44" s="11"/>
      <c r="K44" s="11"/>
      <c r="L44" s="11"/>
      <c r="M44" s="11"/>
      <c r="N44" s="11"/>
      <c r="O44" s="11"/>
      <c r="P44" s="11"/>
      <c r="Q44" s="11"/>
      <c r="R44" s="11"/>
      <c r="S44" s="11"/>
      <c r="T44" s="11"/>
      <c r="V44" s="12"/>
      <c r="W44" s="12"/>
    </row>
    <row r="46" spans="1:24" s="9" customFormat="1" ht="52.25" customHeight="1" x14ac:dyDescent="0.2">
      <c r="A46" s="13" t="s">
        <v>7</v>
      </c>
      <c r="B46" s="14" t="s">
        <v>8</v>
      </c>
      <c r="C46" s="14" t="s">
        <v>9</v>
      </c>
      <c r="D46" s="14" t="s">
        <v>10</v>
      </c>
      <c r="E46" s="14" t="s">
        <v>11</v>
      </c>
      <c r="F46" s="14" t="s">
        <v>12</v>
      </c>
      <c r="G46" s="14" t="s">
        <v>13</v>
      </c>
      <c r="H46" s="14" t="s">
        <v>14</v>
      </c>
      <c r="I46" s="14" t="s">
        <v>15</v>
      </c>
      <c r="J46" s="14" t="s">
        <v>16</v>
      </c>
      <c r="K46" s="14" t="s">
        <v>17</v>
      </c>
      <c r="L46" s="14" t="s">
        <v>18</v>
      </c>
      <c r="M46" s="14" t="s">
        <v>19</v>
      </c>
      <c r="N46" s="14" t="s">
        <v>20</v>
      </c>
      <c r="O46" s="14" t="s">
        <v>21</v>
      </c>
      <c r="P46" s="15" t="s">
        <v>22</v>
      </c>
      <c r="Q46" s="14" t="s">
        <v>23</v>
      </c>
      <c r="R46" s="16" t="s">
        <v>24</v>
      </c>
      <c r="S46" s="16" t="s">
        <v>25</v>
      </c>
      <c r="T46" s="16" t="s">
        <v>26</v>
      </c>
      <c r="U46" s="13" t="s">
        <v>27</v>
      </c>
      <c r="V46" s="16" t="s">
        <v>28</v>
      </c>
      <c r="W46" s="17" t="s">
        <v>29</v>
      </c>
      <c r="X46" s="16" t="s">
        <v>30</v>
      </c>
    </row>
    <row r="47" spans="1:24" s="9" customFormat="1" ht="18.25" customHeight="1" x14ac:dyDescent="0.2">
      <c r="A47" s="19"/>
      <c r="B47" s="19"/>
      <c r="C47" s="19"/>
      <c r="D47" s="19"/>
      <c r="E47" s="19"/>
      <c r="F47" s="19"/>
      <c r="G47" s="19"/>
      <c r="H47" s="19"/>
      <c r="I47" s="19"/>
      <c r="J47" s="19"/>
      <c r="K47" s="19"/>
      <c r="L47" s="19"/>
      <c r="M47" s="19"/>
      <c r="N47" s="19"/>
      <c r="O47" s="20"/>
      <c r="P47" s="20"/>
      <c r="Q47" s="20"/>
      <c r="R47" s="19"/>
      <c r="S47" s="19"/>
      <c r="T47" s="19"/>
      <c r="V47" s="19"/>
    </row>
    <row r="48" spans="1:24" s="9" customFormat="1" ht="18.25" customHeight="1" x14ac:dyDescent="0.2">
      <c r="A48" s="22">
        <v>2014</v>
      </c>
      <c r="B48" s="22">
        <v>8</v>
      </c>
      <c r="C48" s="22">
        <v>2</v>
      </c>
      <c r="D48" s="22">
        <v>2</v>
      </c>
      <c r="E48" s="22">
        <v>0</v>
      </c>
      <c r="F48" s="23"/>
      <c r="G48" s="23"/>
      <c r="H48" s="22">
        <v>1</v>
      </c>
      <c r="I48" s="22">
        <v>4</v>
      </c>
      <c r="J48" s="22">
        <v>3</v>
      </c>
      <c r="K48" s="22">
        <v>1</v>
      </c>
      <c r="L48" s="23"/>
      <c r="M48" s="23"/>
      <c r="N48" s="22">
        <v>1</v>
      </c>
      <c r="O48" s="24"/>
      <c r="P48" s="24"/>
      <c r="Q48" s="24">
        <f>D48/B48</f>
        <v>0.25</v>
      </c>
      <c r="R48" s="22">
        <v>1</v>
      </c>
      <c r="S48" s="22">
        <v>0</v>
      </c>
      <c r="T48" s="22">
        <v>0</v>
      </c>
      <c r="U48" s="25">
        <v>0</v>
      </c>
      <c r="V48" s="22">
        <v>3</v>
      </c>
    </row>
    <row r="49" spans="1:24" s="9" customFormat="1" ht="19" customHeight="1" x14ac:dyDescent="0.2">
      <c r="A49" s="26"/>
      <c r="B49" s="23"/>
      <c r="C49" s="23"/>
      <c r="D49" s="23"/>
      <c r="E49" s="23"/>
      <c r="F49" s="23"/>
      <c r="G49" s="23"/>
      <c r="H49" s="23"/>
      <c r="I49" s="23"/>
      <c r="J49" s="23"/>
      <c r="K49" s="23"/>
      <c r="L49" s="23"/>
      <c r="M49" s="23"/>
      <c r="N49" s="23"/>
      <c r="O49" s="23"/>
      <c r="P49" s="23"/>
      <c r="Q49" s="23"/>
      <c r="R49" s="23"/>
      <c r="S49" s="23"/>
      <c r="T49" s="23"/>
      <c r="U49" s="23"/>
      <c r="V49" s="23"/>
      <c r="W49" s="23"/>
      <c r="X49" s="33"/>
    </row>
    <row r="50" spans="1:24" s="9" customFormat="1" ht="19" customHeight="1" x14ac:dyDescent="0.2">
      <c r="A50" s="27"/>
      <c r="B50" s="28"/>
      <c r="C50" s="28"/>
      <c r="D50" s="28"/>
      <c r="E50" s="28"/>
      <c r="F50" s="28"/>
      <c r="G50" s="28"/>
      <c r="H50" s="28"/>
      <c r="I50" s="28"/>
      <c r="J50" s="28"/>
      <c r="K50" s="28"/>
      <c r="L50" s="28"/>
      <c r="M50" s="28"/>
      <c r="N50" s="28"/>
      <c r="O50" s="29"/>
      <c r="P50" s="29"/>
      <c r="Q50" s="29"/>
      <c r="R50" s="28"/>
      <c r="S50" s="28"/>
      <c r="T50" s="28"/>
      <c r="U50" s="28"/>
      <c r="V50" s="28"/>
      <c r="W50" s="28"/>
      <c r="X50" s="30"/>
    </row>
    <row r="51" spans="1:24" s="9" customFormat="1" ht="18.25" customHeight="1" x14ac:dyDescent="0.2">
      <c r="A51" s="31" t="s">
        <v>31</v>
      </c>
      <c r="B51" s="19">
        <f t="shared" ref="B51:N51" si="5">SUM(B47:B50)</f>
        <v>8</v>
      </c>
      <c r="C51" s="19">
        <f t="shared" si="5"/>
        <v>2</v>
      </c>
      <c r="D51" s="19">
        <f t="shared" si="5"/>
        <v>2</v>
      </c>
      <c r="E51" s="19">
        <f t="shared" si="5"/>
        <v>0</v>
      </c>
      <c r="F51" s="19">
        <f t="shared" si="5"/>
        <v>0</v>
      </c>
      <c r="G51" s="19">
        <f t="shared" si="5"/>
        <v>0</v>
      </c>
      <c r="H51" s="19">
        <f t="shared" si="5"/>
        <v>1</v>
      </c>
      <c r="I51" s="19">
        <f t="shared" si="5"/>
        <v>4</v>
      </c>
      <c r="J51" s="19">
        <f t="shared" si="5"/>
        <v>3</v>
      </c>
      <c r="K51" s="19">
        <f t="shared" si="5"/>
        <v>1</v>
      </c>
      <c r="L51" s="19">
        <f t="shared" si="5"/>
        <v>0</v>
      </c>
      <c r="M51" s="19">
        <f t="shared" si="5"/>
        <v>0</v>
      </c>
      <c r="N51" s="19">
        <f t="shared" si="5"/>
        <v>1</v>
      </c>
      <c r="O51" s="20">
        <f>(D51+J51+K51+N51)/(B51+J51+K51)</f>
        <v>0.58333333333333337</v>
      </c>
      <c r="P51" s="20">
        <f>($D51+$E51+($F51*2)+(G51*3))/$B51</f>
        <v>0.25</v>
      </c>
      <c r="Q51" s="20">
        <f>D51/B51</f>
        <v>0.25</v>
      </c>
      <c r="R51" s="19">
        <f>SUM(R47:R50)</f>
        <v>1</v>
      </c>
      <c r="S51" s="19">
        <f>SUM(S47:S50)</f>
        <v>0</v>
      </c>
      <c r="T51" s="19">
        <f>SUM(T47:T50)</f>
        <v>0</v>
      </c>
      <c r="U51" s="21">
        <f>SUM(U47:U50)</f>
        <v>0</v>
      </c>
      <c r="V51" s="19">
        <f>SUM(V47:V50)</f>
        <v>3</v>
      </c>
      <c r="W51" s="20">
        <f>(U51+V51)/(T51+U51+V51)</f>
        <v>1</v>
      </c>
      <c r="X51" s="20">
        <f>(D51-G51)/(B51-II51-G51+M51)</f>
        <v>0.25</v>
      </c>
    </row>
    <row r="54" spans="1:24" s="9" customFormat="1" ht="21" customHeight="1" x14ac:dyDescent="0.2">
      <c r="A54" s="10" t="s">
        <v>47</v>
      </c>
      <c r="B54" s="11"/>
      <c r="C54" s="11"/>
      <c r="D54" s="11"/>
      <c r="E54" s="11"/>
      <c r="F54" s="11"/>
      <c r="G54" s="11"/>
      <c r="H54" s="11"/>
      <c r="I54" s="11"/>
      <c r="J54" s="11"/>
      <c r="K54" s="11"/>
      <c r="L54" s="11"/>
      <c r="M54" s="11"/>
      <c r="N54" s="11"/>
      <c r="O54" s="11"/>
      <c r="P54" s="11"/>
      <c r="Q54" s="11"/>
      <c r="R54" s="11"/>
      <c r="S54" s="11"/>
      <c r="T54" s="11"/>
      <c r="V54" s="12"/>
      <c r="W54" s="12"/>
    </row>
    <row r="56" spans="1:24" s="9" customFormat="1" ht="52.25" customHeight="1" x14ac:dyDescent="0.2">
      <c r="A56" s="13" t="s">
        <v>7</v>
      </c>
      <c r="B56" s="14" t="s">
        <v>8</v>
      </c>
      <c r="C56" s="14" t="s">
        <v>9</v>
      </c>
      <c r="D56" s="14" t="s">
        <v>10</v>
      </c>
      <c r="E56" s="14" t="s">
        <v>11</v>
      </c>
      <c r="F56" s="14" t="s">
        <v>12</v>
      </c>
      <c r="G56" s="14" t="s">
        <v>13</v>
      </c>
      <c r="H56" s="14" t="s">
        <v>14</v>
      </c>
      <c r="I56" s="14" t="s">
        <v>15</v>
      </c>
      <c r="J56" s="14" t="s">
        <v>16</v>
      </c>
      <c r="K56" s="14" t="s">
        <v>17</v>
      </c>
      <c r="L56" s="14" t="s">
        <v>18</v>
      </c>
      <c r="M56" s="14" t="s">
        <v>19</v>
      </c>
      <c r="N56" s="14" t="s">
        <v>20</v>
      </c>
      <c r="O56" s="14" t="s">
        <v>21</v>
      </c>
      <c r="P56" s="15" t="s">
        <v>22</v>
      </c>
      <c r="Q56" s="14" t="s">
        <v>23</v>
      </c>
      <c r="R56" s="16" t="s">
        <v>24</v>
      </c>
      <c r="S56" s="16" t="s">
        <v>25</v>
      </c>
      <c r="T56" s="16" t="s">
        <v>26</v>
      </c>
      <c r="U56" s="13" t="s">
        <v>27</v>
      </c>
      <c r="V56" s="16" t="s">
        <v>28</v>
      </c>
      <c r="W56" s="17" t="s">
        <v>29</v>
      </c>
      <c r="X56" s="16" t="s">
        <v>30</v>
      </c>
    </row>
    <row r="57" spans="1:24" s="9" customFormat="1" ht="18.25" customHeight="1" x14ac:dyDescent="0.2">
      <c r="A57" s="19"/>
      <c r="B57" s="19"/>
      <c r="C57" s="19"/>
      <c r="D57" s="19"/>
      <c r="E57" s="19"/>
      <c r="F57" s="19"/>
      <c r="G57" s="19"/>
      <c r="H57" s="19"/>
      <c r="I57" s="19"/>
      <c r="J57" s="19"/>
      <c r="K57" s="19"/>
      <c r="L57" s="19"/>
      <c r="M57" s="19"/>
      <c r="N57" s="19"/>
      <c r="O57" s="20"/>
      <c r="P57" s="20"/>
      <c r="Q57" s="20"/>
      <c r="R57" s="19"/>
      <c r="S57" s="19"/>
      <c r="T57" s="19"/>
      <c r="V57" s="19"/>
    </row>
    <row r="58" spans="1:24" s="9" customFormat="1" ht="18.25" customHeight="1" x14ac:dyDescent="0.2">
      <c r="A58" s="22">
        <v>2014</v>
      </c>
      <c r="B58" s="22">
        <v>9</v>
      </c>
      <c r="C58" s="22">
        <v>1</v>
      </c>
      <c r="D58" s="22">
        <v>2</v>
      </c>
      <c r="E58" s="22">
        <v>0</v>
      </c>
      <c r="F58" s="23"/>
      <c r="G58" s="23"/>
      <c r="H58" s="22">
        <v>0</v>
      </c>
      <c r="I58" s="22">
        <v>2</v>
      </c>
      <c r="J58" s="22">
        <v>1</v>
      </c>
      <c r="K58" s="22">
        <v>0</v>
      </c>
      <c r="L58" s="23"/>
      <c r="M58" s="23"/>
      <c r="N58" s="22">
        <v>0</v>
      </c>
      <c r="O58" s="24"/>
      <c r="P58" s="24"/>
      <c r="Q58" s="24">
        <f>D58/B58</f>
        <v>0.22222222222222221</v>
      </c>
      <c r="R58" s="22">
        <v>1</v>
      </c>
      <c r="S58" s="22">
        <v>2</v>
      </c>
      <c r="T58" s="22">
        <v>0</v>
      </c>
      <c r="U58" s="25">
        <v>0</v>
      </c>
      <c r="V58" s="22">
        <v>3</v>
      </c>
    </row>
    <row r="59" spans="1:24" s="9" customFormat="1" ht="19" customHeight="1" x14ac:dyDescent="0.2">
      <c r="A59" s="23">
        <v>2015</v>
      </c>
      <c r="B59" s="23">
        <v>43</v>
      </c>
      <c r="C59" s="23">
        <v>8</v>
      </c>
      <c r="D59" s="23">
        <v>14</v>
      </c>
      <c r="E59" s="23">
        <v>3</v>
      </c>
      <c r="F59" s="23"/>
      <c r="G59" s="23"/>
      <c r="H59" s="23">
        <v>5</v>
      </c>
      <c r="I59" s="23">
        <v>9</v>
      </c>
      <c r="J59" s="23">
        <v>11</v>
      </c>
      <c r="K59" s="23"/>
      <c r="L59" s="23">
        <v>3</v>
      </c>
      <c r="M59" s="23">
        <v>1</v>
      </c>
      <c r="N59" s="23">
        <v>2</v>
      </c>
      <c r="O59" s="23"/>
      <c r="P59" s="23"/>
      <c r="Q59" s="24">
        <f>D59/B59</f>
        <v>0.32558139534883723</v>
      </c>
      <c r="R59" s="23">
        <v>6</v>
      </c>
      <c r="S59" s="23">
        <v>2</v>
      </c>
      <c r="T59" s="23">
        <v>0</v>
      </c>
      <c r="U59" s="23">
        <v>1</v>
      </c>
      <c r="V59" s="23">
        <v>20</v>
      </c>
      <c r="W59" s="23"/>
      <c r="X59" s="33"/>
    </row>
    <row r="60" spans="1:24" s="9" customFormat="1" ht="19" customHeight="1" x14ac:dyDescent="0.2">
      <c r="A60" s="27"/>
      <c r="B60" s="28"/>
      <c r="C60" s="28"/>
      <c r="D60" s="28"/>
      <c r="E60" s="28"/>
      <c r="F60" s="28"/>
      <c r="G60" s="28"/>
      <c r="H60" s="28"/>
      <c r="I60" s="28"/>
      <c r="J60" s="28"/>
      <c r="K60" s="28"/>
      <c r="L60" s="28"/>
      <c r="M60" s="28"/>
      <c r="N60" s="28"/>
      <c r="O60" s="29"/>
      <c r="P60" s="29"/>
      <c r="Q60" s="29"/>
      <c r="R60" s="28"/>
      <c r="S60" s="28"/>
      <c r="T60" s="28"/>
      <c r="U60" s="28"/>
      <c r="V60" s="28"/>
      <c r="W60" s="28"/>
      <c r="X60" s="30"/>
    </row>
    <row r="61" spans="1:24" s="9" customFormat="1" ht="18.25" customHeight="1" x14ac:dyDescent="0.2">
      <c r="A61" s="31" t="s">
        <v>31</v>
      </c>
      <c r="B61" s="19">
        <f t="shared" ref="B61:N61" si="6">SUM(B57:B60)</f>
        <v>52</v>
      </c>
      <c r="C61" s="19">
        <f t="shared" si="6"/>
        <v>9</v>
      </c>
      <c r="D61" s="19">
        <f t="shared" si="6"/>
        <v>16</v>
      </c>
      <c r="E61" s="19">
        <f t="shared" si="6"/>
        <v>3</v>
      </c>
      <c r="F61" s="19">
        <f t="shared" si="6"/>
        <v>0</v>
      </c>
      <c r="G61" s="19">
        <f t="shared" si="6"/>
        <v>0</v>
      </c>
      <c r="H61" s="19">
        <f t="shared" si="6"/>
        <v>5</v>
      </c>
      <c r="I61" s="19">
        <f t="shared" si="6"/>
        <v>11</v>
      </c>
      <c r="J61" s="19">
        <f t="shared" si="6"/>
        <v>12</v>
      </c>
      <c r="K61" s="19">
        <f t="shared" si="6"/>
        <v>0</v>
      </c>
      <c r="L61" s="19">
        <f t="shared" si="6"/>
        <v>3</v>
      </c>
      <c r="M61" s="19">
        <f t="shared" si="6"/>
        <v>1</v>
      </c>
      <c r="N61" s="19">
        <f t="shared" si="6"/>
        <v>2</v>
      </c>
      <c r="O61" s="20">
        <f>(D61+J61+K61+N61)/(B61+J61+K61)</f>
        <v>0.46875</v>
      </c>
      <c r="P61" s="20">
        <f>($D61+$E61+($F61*2)+(G61*3))/$B61</f>
        <v>0.36538461538461536</v>
      </c>
      <c r="Q61" s="20">
        <f>D61/B61</f>
        <v>0.30769230769230771</v>
      </c>
      <c r="R61" s="19">
        <f>SUM(R57:R60)</f>
        <v>7</v>
      </c>
      <c r="S61" s="19">
        <f>SUM(S57:S60)</f>
        <v>4</v>
      </c>
      <c r="T61" s="19">
        <f>SUM(T57:T60)</f>
        <v>0</v>
      </c>
      <c r="U61" s="21">
        <f>SUM(U57:U60)</f>
        <v>1</v>
      </c>
      <c r="V61" s="19">
        <f>SUM(V57:V60)</f>
        <v>23</v>
      </c>
      <c r="W61" s="20">
        <f>(U61+V61)/(T61+U61+V61)</f>
        <v>1</v>
      </c>
      <c r="X61" s="20">
        <f>(D61-G61)/(B61-II61-G61+M61)</f>
        <v>0.30188679245283018</v>
      </c>
    </row>
    <row r="64" spans="1:24" s="9" customFormat="1" ht="21" customHeight="1" x14ac:dyDescent="0.2">
      <c r="A64" s="10" t="s">
        <v>48</v>
      </c>
      <c r="B64" s="11"/>
      <c r="C64" s="11"/>
      <c r="D64" s="11"/>
      <c r="E64" s="11"/>
      <c r="F64" s="11"/>
      <c r="G64" s="11"/>
      <c r="H64" s="11"/>
      <c r="I64" s="11"/>
      <c r="J64" s="11"/>
      <c r="K64" s="11"/>
      <c r="L64" s="11"/>
      <c r="M64" s="11"/>
      <c r="N64" s="11"/>
      <c r="O64" s="11"/>
      <c r="P64" s="11"/>
      <c r="Q64" s="11"/>
      <c r="R64" s="11"/>
      <c r="S64" s="11"/>
      <c r="T64" s="11"/>
      <c r="V64" s="12"/>
      <c r="W64" s="12"/>
    </row>
    <row r="66" spans="1:24" s="9" customFormat="1" ht="52.25" customHeight="1" x14ac:dyDescent="0.2">
      <c r="A66" s="13" t="s">
        <v>7</v>
      </c>
      <c r="B66" s="14" t="s">
        <v>8</v>
      </c>
      <c r="C66" s="14" t="s">
        <v>9</v>
      </c>
      <c r="D66" s="14" t="s">
        <v>10</v>
      </c>
      <c r="E66" s="14" t="s">
        <v>11</v>
      </c>
      <c r="F66" s="14" t="s">
        <v>12</v>
      </c>
      <c r="G66" s="14" t="s">
        <v>13</v>
      </c>
      <c r="H66" s="14" t="s">
        <v>14</v>
      </c>
      <c r="I66" s="14" t="s">
        <v>15</v>
      </c>
      <c r="J66" s="14" t="s">
        <v>16</v>
      </c>
      <c r="K66" s="14" t="s">
        <v>17</v>
      </c>
      <c r="L66" s="14" t="s">
        <v>18</v>
      </c>
      <c r="M66" s="14" t="s">
        <v>19</v>
      </c>
      <c r="N66" s="14" t="s">
        <v>20</v>
      </c>
      <c r="O66" s="14" t="s">
        <v>21</v>
      </c>
      <c r="P66" s="15" t="s">
        <v>22</v>
      </c>
      <c r="Q66" s="14" t="s">
        <v>23</v>
      </c>
      <c r="R66" s="16" t="s">
        <v>24</v>
      </c>
      <c r="S66" s="16" t="s">
        <v>25</v>
      </c>
      <c r="T66" s="16" t="s">
        <v>26</v>
      </c>
      <c r="U66" s="13" t="s">
        <v>27</v>
      </c>
      <c r="V66" s="16" t="s">
        <v>28</v>
      </c>
      <c r="W66" s="17" t="s">
        <v>29</v>
      </c>
      <c r="X66" s="16" t="s">
        <v>30</v>
      </c>
    </row>
    <row r="67" spans="1:24" s="9" customFormat="1" ht="18.25" customHeight="1" x14ac:dyDescent="0.2">
      <c r="A67" s="19"/>
      <c r="B67" s="19"/>
      <c r="C67" s="19"/>
      <c r="D67" s="19"/>
      <c r="E67" s="19"/>
      <c r="F67" s="19"/>
      <c r="G67" s="19"/>
      <c r="H67" s="19"/>
      <c r="I67" s="19"/>
      <c r="J67" s="19"/>
      <c r="K67" s="19"/>
      <c r="L67" s="19"/>
      <c r="M67" s="19"/>
      <c r="N67" s="19"/>
      <c r="O67" s="20"/>
      <c r="P67" s="20"/>
      <c r="Q67" s="20"/>
      <c r="R67" s="19"/>
      <c r="S67" s="19"/>
      <c r="T67" s="19"/>
      <c r="V67" s="19"/>
    </row>
    <row r="68" spans="1:24" s="9" customFormat="1" ht="18.25" customHeight="1" x14ac:dyDescent="0.2">
      <c r="A68" s="22">
        <v>2014</v>
      </c>
      <c r="B68" s="22">
        <v>14</v>
      </c>
      <c r="C68" s="22">
        <v>0</v>
      </c>
      <c r="D68" s="22">
        <v>2</v>
      </c>
      <c r="E68" s="22">
        <v>0</v>
      </c>
      <c r="F68" s="23"/>
      <c r="G68" s="23"/>
      <c r="H68" s="22">
        <v>3</v>
      </c>
      <c r="I68" s="22">
        <v>2</v>
      </c>
      <c r="J68" s="22">
        <v>0</v>
      </c>
      <c r="K68" s="22">
        <v>0</v>
      </c>
      <c r="L68" s="23"/>
      <c r="M68" s="23"/>
      <c r="N68" s="22">
        <v>0</v>
      </c>
      <c r="O68" s="24"/>
      <c r="P68" s="24"/>
      <c r="Q68" s="24">
        <f>D68/B68</f>
        <v>0.14285714285714285</v>
      </c>
      <c r="R68" s="22">
        <v>3</v>
      </c>
      <c r="S68" s="22">
        <v>2</v>
      </c>
      <c r="T68" s="22">
        <v>1</v>
      </c>
      <c r="U68" s="25">
        <v>7</v>
      </c>
      <c r="V68" s="22">
        <v>4</v>
      </c>
    </row>
    <row r="69" spans="1:24" s="9" customFormat="1" ht="19" customHeight="1" x14ac:dyDescent="0.2">
      <c r="A69" s="23">
        <v>2015</v>
      </c>
      <c r="B69" s="23">
        <v>62</v>
      </c>
      <c r="C69" s="23">
        <v>15</v>
      </c>
      <c r="D69" s="23">
        <v>18</v>
      </c>
      <c r="E69" s="23">
        <v>1</v>
      </c>
      <c r="F69" s="23"/>
      <c r="G69" s="23"/>
      <c r="H69" s="23">
        <v>5</v>
      </c>
      <c r="I69" s="23">
        <v>13</v>
      </c>
      <c r="J69" s="23">
        <v>4</v>
      </c>
      <c r="K69" s="23">
        <v>2</v>
      </c>
      <c r="L69" s="23">
        <v>2</v>
      </c>
      <c r="M69" s="23"/>
      <c r="N69" s="23">
        <v>5</v>
      </c>
      <c r="O69" s="23"/>
      <c r="P69" s="23"/>
      <c r="Q69" s="24">
        <f>D69/B69</f>
        <v>0.29032258064516131</v>
      </c>
      <c r="R69" s="23">
        <v>11</v>
      </c>
      <c r="S69" s="23">
        <v>1</v>
      </c>
      <c r="T69" s="23">
        <v>6</v>
      </c>
      <c r="U69" s="23">
        <v>17</v>
      </c>
      <c r="V69" s="23">
        <v>22</v>
      </c>
      <c r="W69" s="23"/>
      <c r="X69" s="33"/>
    </row>
    <row r="70" spans="1:24" s="9" customFormat="1" ht="19" customHeight="1" x14ac:dyDescent="0.2">
      <c r="A70" s="27"/>
      <c r="B70" s="28"/>
      <c r="C70" s="28"/>
      <c r="D70" s="28"/>
      <c r="E70" s="28"/>
      <c r="F70" s="28"/>
      <c r="G70" s="28"/>
      <c r="H70" s="28"/>
      <c r="I70" s="28"/>
      <c r="J70" s="28"/>
      <c r="K70" s="28"/>
      <c r="L70" s="28"/>
      <c r="M70" s="28"/>
      <c r="N70" s="28"/>
      <c r="O70" s="29"/>
      <c r="P70" s="29"/>
      <c r="Q70" s="29"/>
      <c r="R70" s="28"/>
      <c r="S70" s="28"/>
      <c r="T70" s="28"/>
      <c r="U70" s="28"/>
      <c r="V70" s="28"/>
      <c r="W70" s="28"/>
      <c r="X70" s="30"/>
    </row>
    <row r="71" spans="1:24" s="9" customFormat="1" ht="18.25" customHeight="1" x14ac:dyDescent="0.2">
      <c r="A71" s="31" t="s">
        <v>31</v>
      </c>
      <c r="B71" s="19">
        <f t="shared" ref="B71:N71" si="7">SUM(B67:B70)</f>
        <v>76</v>
      </c>
      <c r="C71" s="19">
        <f t="shared" si="7"/>
        <v>15</v>
      </c>
      <c r="D71" s="19">
        <f t="shared" si="7"/>
        <v>20</v>
      </c>
      <c r="E71" s="19">
        <f t="shared" si="7"/>
        <v>1</v>
      </c>
      <c r="F71" s="19">
        <f t="shared" si="7"/>
        <v>0</v>
      </c>
      <c r="G71" s="19">
        <f t="shared" si="7"/>
        <v>0</v>
      </c>
      <c r="H71" s="19">
        <f t="shared" si="7"/>
        <v>8</v>
      </c>
      <c r="I71" s="19">
        <f t="shared" si="7"/>
        <v>15</v>
      </c>
      <c r="J71" s="19">
        <f t="shared" si="7"/>
        <v>4</v>
      </c>
      <c r="K71" s="19">
        <f t="shared" si="7"/>
        <v>2</v>
      </c>
      <c r="L71" s="19">
        <f t="shared" si="7"/>
        <v>2</v>
      </c>
      <c r="M71" s="19">
        <f t="shared" si="7"/>
        <v>0</v>
      </c>
      <c r="N71" s="19">
        <f t="shared" si="7"/>
        <v>5</v>
      </c>
      <c r="O71" s="20">
        <f>(D71+J71+K71+N71)/(B71+J71+K71)</f>
        <v>0.37804878048780488</v>
      </c>
      <c r="P71" s="20">
        <f>($D71+$E71+($F71*2)+(G71*3))/$B71</f>
        <v>0.27631578947368424</v>
      </c>
      <c r="Q71" s="20">
        <f>D71/B71</f>
        <v>0.26315789473684209</v>
      </c>
      <c r="R71" s="19">
        <f>SUM(R67:R70)</f>
        <v>14</v>
      </c>
      <c r="S71" s="19">
        <f>SUM(S67:S70)</f>
        <v>3</v>
      </c>
      <c r="T71" s="19">
        <f>SUM(T67:T70)</f>
        <v>7</v>
      </c>
      <c r="U71" s="21">
        <f>SUM(U67:U70)</f>
        <v>24</v>
      </c>
      <c r="V71" s="19">
        <f>SUM(V67:V70)</f>
        <v>26</v>
      </c>
      <c r="W71" s="20">
        <f>(U71+V71)/(T71+U71+V71)</f>
        <v>0.8771929824561403</v>
      </c>
      <c r="X71" s="20">
        <f>(D71-G71)/(B71-II71-G71+M71)</f>
        <v>0.26315789473684209</v>
      </c>
    </row>
    <row r="74" spans="1:24" s="9" customFormat="1" ht="21" customHeight="1" x14ac:dyDescent="0.2">
      <c r="A74" s="10" t="s">
        <v>49</v>
      </c>
      <c r="B74" s="11"/>
      <c r="C74" s="11"/>
      <c r="D74" s="11"/>
      <c r="E74" s="11"/>
      <c r="F74" s="11"/>
      <c r="G74" s="11"/>
      <c r="H74" s="11"/>
      <c r="I74" s="11"/>
      <c r="J74" s="11"/>
      <c r="K74" s="11"/>
      <c r="L74" s="11"/>
      <c r="M74" s="11"/>
      <c r="N74" s="11"/>
      <c r="O74" s="11"/>
      <c r="P74" s="11"/>
      <c r="Q74" s="11"/>
      <c r="R74" s="11"/>
      <c r="S74" s="11"/>
      <c r="T74" s="11"/>
      <c r="V74" s="12"/>
      <c r="W74" s="12"/>
    </row>
    <row r="76" spans="1:24" s="9" customFormat="1" ht="52.25" customHeight="1" x14ac:dyDescent="0.2">
      <c r="A76" s="13" t="s">
        <v>7</v>
      </c>
      <c r="B76" s="14" t="s">
        <v>8</v>
      </c>
      <c r="C76" s="14" t="s">
        <v>9</v>
      </c>
      <c r="D76" s="14" t="s">
        <v>10</v>
      </c>
      <c r="E76" s="14" t="s">
        <v>11</v>
      </c>
      <c r="F76" s="14" t="s">
        <v>12</v>
      </c>
      <c r="G76" s="14" t="s">
        <v>13</v>
      </c>
      <c r="H76" s="14" t="s">
        <v>14</v>
      </c>
      <c r="I76" s="14" t="s">
        <v>15</v>
      </c>
      <c r="J76" s="14" t="s">
        <v>16</v>
      </c>
      <c r="K76" s="14" t="s">
        <v>17</v>
      </c>
      <c r="L76" s="14" t="s">
        <v>18</v>
      </c>
      <c r="M76" s="14" t="s">
        <v>19</v>
      </c>
      <c r="N76" s="14" t="s">
        <v>20</v>
      </c>
      <c r="O76" s="14" t="s">
        <v>21</v>
      </c>
      <c r="P76" s="15" t="s">
        <v>22</v>
      </c>
      <c r="Q76" s="14" t="s">
        <v>23</v>
      </c>
      <c r="R76" s="16" t="s">
        <v>24</v>
      </c>
      <c r="S76" s="16" t="s">
        <v>25</v>
      </c>
      <c r="T76" s="16" t="s">
        <v>26</v>
      </c>
      <c r="U76" s="13" t="s">
        <v>27</v>
      </c>
      <c r="V76" s="16" t="s">
        <v>28</v>
      </c>
      <c r="W76" s="17" t="s">
        <v>29</v>
      </c>
      <c r="X76" s="16" t="s">
        <v>30</v>
      </c>
    </row>
    <row r="77" spans="1:24" s="9" customFormat="1" ht="18.25" customHeight="1" x14ac:dyDescent="0.2">
      <c r="A77" s="19"/>
      <c r="B77" s="19"/>
      <c r="C77" s="19"/>
      <c r="D77" s="19"/>
      <c r="E77" s="19"/>
      <c r="F77" s="19"/>
      <c r="G77" s="19"/>
      <c r="H77" s="19"/>
      <c r="I77" s="19"/>
      <c r="J77" s="19"/>
      <c r="K77" s="19"/>
      <c r="L77" s="19"/>
      <c r="M77" s="19"/>
      <c r="N77" s="19"/>
      <c r="O77" s="20"/>
      <c r="P77" s="20"/>
      <c r="Q77" s="20"/>
      <c r="R77" s="19"/>
      <c r="S77" s="19"/>
      <c r="T77" s="19"/>
      <c r="V77" s="19"/>
    </row>
    <row r="78" spans="1:24" s="9" customFormat="1" ht="18.25" customHeight="1" x14ac:dyDescent="0.2">
      <c r="A78" s="22">
        <v>2014</v>
      </c>
      <c r="B78" s="22">
        <v>35</v>
      </c>
      <c r="C78" s="22">
        <v>6</v>
      </c>
      <c r="D78" s="22">
        <v>6</v>
      </c>
      <c r="E78" s="22">
        <v>2</v>
      </c>
      <c r="F78" s="23"/>
      <c r="G78" s="23"/>
      <c r="H78" s="22">
        <v>2</v>
      </c>
      <c r="I78" s="22">
        <v>12</v>
      </c>
      <c r="J78" s="22">
        <v>0</v>
      </c>
      <c r="K78" s="22">
        <v>3</v>
      </c>
      <c r="L78" s="22">
        <v>1</v>
      </c>
      <c r="M78" s="23"/>
      <c r="N78" s="22">
        <v>4</v>
      </c>
      <c r="O78" s="24"/>
      <c r="P78" s="24"/>
      <c r="Q78" s="24">
        <f>D78/B78</f>
        <v>0.17142857142857143</v>
      </c>
      <c r="R78" s="22">
        <v>0</v>
      </c>
      <c r="S78" s="22">
        <v>0</v>
      </c>
      <c r="T78" s="22">
        <v>1</v>
      </c>
      <c r="U78" s="25">
        <v>1</v>
      </c>
      <c r="V78" s="22">
        <v>94</v>
      </c>
    </row>
    <row r="79" spans="1:24" s="9" customFormat="1" ht="19" customHeight="1" x14ac:dyDescent="0.2">
      <c r="A79" s="23">
        <v>2015</v>
      </c>
      <c r="B79" s="23">
        <v>39</v>
      </c>
      <c r="C79" s="23">
        <v>3</v>
      </c>
      <c r="D79" s="23">
        <v>7</v>
      </c>
      <c r="E79" s="23"/>
      <c r="F79" s="23"/>
      <c r="G79" s="23"/>
      <c r="H79" s="23">
        <v>3</v>
      </c>
      <c r="I79" s="23">
        <v>11</v>
      </c>
      <c r="J79" s="23">
        <v>4</v>
      </c>
      <c r="K79" s="23">
        <v>3</v>
      </c>
      <c r="L79" s="23"/>
      <c r="M79" s="23"/>
      <c r="N79" s="23">
        <v>2</v>
      </c>
      <c r="O79" s="23"/>
      <c r="P79" s="23"/>
      <c r="Q79" s="24">
        <f>D79/B79</f>
        <v>0.17948717948717949</v>
      </c>
      <c r="R79" s="23">
        <v>1</v>
      </c>
      <c r="S79" s="23">
        <v>0</v>
      </c>
      <c r="T79" s="23">
        <v>5</v>
      </c>
      <c r="U79" s="23">
        <v>9</v>
      </c>
      <c r="V79" s="23">
        <v>49</v>
      </c>
      <c r="W79" s="23"/>
      <c r="X79" s="33"/>
    </row>
    <row r="80" spans="1:24" s="9" customFormat="1" ht="19" customHeight="1" x14ac:dyDescent="0.2">
      <c r="A80" s="27"/>
      <c r="B80" s="28"/>
      <c r="C80" s="28"/>
      <c r="D80" s="28"/>
      <c r="E80" s="28"/>
      <c r="F80" s="28"/>
      <c r="G80" s="28"/>
      <c r="H80" s="28"/>
      <c r="I80" s="28"/>
      <c r="J80" s="28"/>
      <c r="K80" s="28"/>
      <c r="L80" s="28"/>
      <c r="M80" s="28"/>
      <c r="N80" s="28"/>
      <c r="O80" s="29"/>
      <c r="P80" s="29"/>
      <c r="Q80" s="29"/>
      <c r="R80" s="28"/>
      <c r="S80" s="28"/>
      <c r="T80" s="28"/>
      <c r="U80" s="28"/>
      <c r="V80" s="28"/>
      <c r="W80" s="28"/>
      <c r="X80" s="30"/>
    </row>
    <row r="81" spans="1:24" s="9" customFormat="1" ht="18.25" customHeight="1" x14ac:dyDescent="0.2">
      <c r="A81" s="31" t="s">
        <v>31</v>
      </c>
      <c r="B81" s="19">
        <f t="shared" ref="B81:N81" si="8">SUM(B77:B80)</f>
        <v>74</v>
      </c>
      <c r="C81" s="19">
        <f t="shared" si="8"/>
        <v>9</v>
      </c>
      <c r="D81" s="19">
        <f t="shared" si="8"/>
        <v>13</v>
      </c>
      <c r="E81" s="19">
        <f t="shared" si="8"/>
        <v>2</v>
      </c>
      <c r="F81" s="19">
        <f t="shared" si="8"/>
        <v>0</v>
      </c>
      <c r="G81" s="19">
        <f t="shared" si="8"/>
        <v>0</v>
      </c>
      <c r="H81" s="19">
        <f t="shared" si="8"/>
        <v>5</v>
      </c>
      <c r="I81" s="19">
        <f t="shared" si="8"/>
        <v>23</v>
      </c>
      <c r="J81" s="19">
        <f t="shared" si="8"/>
        <v>4</v>
      </c>
      <c r="K81" s="19">
        <f t="shared" si="8"/>
        <v>6</v>
      </c>
      <c r="L81" s="19">
        <f t="shared" si="8"/>
        <v>1</v>
      </c>
      <c r="M81" s="19">
        <f t="shared" si="8"/>
        <v>0</v>
      </c>
      <c r="N81" s="19">
        <f t="shared" si="8"/>
        <v>6</v>
      </c>
      <c r="O81" s="20">
        <f>(D81+J81+K81+N81)/(B81+J81+K81)</f>
        <v>0.34523809523809523</v>
      </c>
      <c r="P81" s="20">
        <f>($D81+$E81+($F81*2)+(G81*3))/$B81</f>
        <v>0.20270270270270271</v>
      </c>
      <c r="Q81" s="20">
        <f>D81/B81</f>
        <v>0.17567567567567569</v>
      </c>
      <c r="R81" s="19">
        <f>SUM(R77:R80)</f>
        <v>1</v>
      </c>
      <c r="S81" s="19">
        <f>SUM(S77:S80)</f>
        <v>0</v>
      </c>
      <c r="T81" s="19">
        <f>SUM(T77:T80)</f>
        <v>6</v>
      </c>
      <c r="U81" s="21">
        <f>SUM(U77:U80)</f>
        <v>10</v>
      </c>
      <c r="V81" s="19">
        <f>SUM(V77:V80)</f>
        <v>143</v>
      </c>
      <c r="W81" s="20">
        <f>(U81+V81)/(T81+U81+V81)</f>
        <v>0.96226415094339623</v>
      </c>
      <c r="X81" s="20">
        <f>(D81-G81)/(B81-II81-G81+M81)</f>
        <v>0.17567567567567569</v>
      </c>
    </row>
    <row r="82" spans="1:24" s="9" customFormat="1" ht="18.25" customHeight="1" x14ac:dyDescent="0.2">
      <c r="A82" s="26"/>
      <c r="B82" s="26"/>
      <c r="C82" s="26"/>
      <c r="D82" s="26"/>
      <c r="E82" s="23"/>
      <c r="F82" s="26"/>
      <c r="G82" s="26"/>
      <c r="H82" s="26"/>
      <c r="I82" s="26"/>
      <c r="J82" s="26"/>
      <c r="K82" s="26"/>
      <c r="L82" s="26"/>
      <c r="M82" s="26"/>
      <c r="N82" s="26"/>
      <c r="O82" s="26"/>
      <c r="P82" s="26"/>
      <c r="Q82" s="26"/>
      <c r="R82" s="26"/>
      <c r="S82" s="26"/>
      <c r="T82" s="26"/>
    </row>
    <row r="83" spans="1:24" s="9" customFormat="1" ht="18.25" customHeight="1" x14ac:dyDescent="0.2">
      <c r="A83" s="26"/>
      <c r="B83" s="26"/>
      <c r="C83" s="26"/>
      <c r="D83" s="26"/>
      <c r="E83" s="23"/>
      <c r="F83" s="26"/>
      <c r="G83" s="26"/>
      <c r="H83" s="26"/>
      <c r="I83" s="26"/>
      <c r="J83" s="26"/>
      <c r="K83" s="26"/>
      <c r="L83" s="26"/>
      <c r="M83" s="26"/>
      <c r="N83" s="26"/>
      <c r="O83" s="26"/>
      <c r="P83" s="26"/>
      <c r="Q83" s="26"/>
      <c r="R83" s="26"/>
      <c r="S83" s="26"/>
      <c r="T83" s="26"/>
    </row>
    <row r="84" spans="1:24" s="9" customFormat="1" ht="18.25" customHeight="1" x14ac:dyDescent="0.2">
      <c r="A84" s="32" t="s">
        <v>32</v>
      </c>
      <c r="B84" s="23"/>
      <c r="C84" s="23"/>
      <c r="D84" s="23"/>
      <c r="E84" s="23"/>
      <c r="F84" s="23"/>
      <c r="G84" s="23"/>
      <c r="H84" s="23"/>
      <c r="I84" s="23"/>
      <c r="J84" s="23"/>
      <c r="K84" s="23"/>
      <c r="L84" s="23"/>
      <c r="M84" s="26"/>
      <c r="N84" s="26"/>
      <c r="O84" s="26"/>
      <c r="P84" s="26"/>
      <c r="Q84" s="26"/>
      <c r="R84" s="26"/>
      <c r="S84" s="26"/>
      <c r="T84" s="26"/>
    </row>
    <row r="85" spans="1:24" s="9" customFormat="1" ht="19" customHeight="1" x14ac:dyDescent="0.2">
      <c r="A85" s="16" t="s">
        <v>7</v>
      </c>
      <c r="B85" s="16" t="s">
        <v>33</v>
      </c>
      <c r="C85" s="14" t="s">
        <v>34</v>
      </c>
      <c r="D85" s="14" t="s">
        <v>35</v>
      </c>
      <c r="E85" s="14" t="s">
        <v>36</v>
      </c>
      <c r="F85" s="14" t="s">
        <v>37</v>
      </c>
      <c r="G85" s="14" t="s">
        <v>9</v>
      </c>
      <c r="H85" s="14" t="s">
        <v>10</v>
      </c>
      <c r="I85" s="14" t="s">
        <v>15</v>
      </c>
      <c r="J85" s="14" t="s">
        <v>16</v>
      </c>
      <c r="K85" s="14" t="s">
        <v>17</v>
      </c>
      <c r="L85" s="14" t="s">
        <v>45</v>
      </c>
      <c r="M85" s="16" t="s">
        <v>38</v>
      </c>
      <c r="N85" s="16" t="s">
        <v>39</v>
      </c>
      <c r="O85" s="16" t="s">
        <v>40</v>
      </c>
      <c r="P85" s="16" t="s">
        <v>8</v>
      </c>
      <c r="Q85" s="16" t="s">
        <v>41</v>
      </c>
      <c r="R85" s="16" t="s">
        <v>42</v>
      </c>
      <c r="S85" s="26"/>
      <c r="U85" s="33"/>
      <c r="V85" s="33"/>
      <c r="W85" s="33"/>
    </row>
    <row r="86" spans="1:24" s="9" customFormat="1" ht="19" customHeight="1" x14ac:dyDescent="0.2">
      <c r="A86" s="18">
        <v>2014</v>
      </c>
      <c r="B86" s="18">
        <v>4</v>
      </c>
      <c r="C86" s="18">
        <v>0</v>
      </c>
      <c r="D86" s="18">
        <v>0</v>
      </c>
      <c r="E86" s="35">
        <v>0</v>
      </c>
      <c r="F86" s="18">
        <v>5.67</v>
      </c>
      <c r="G86" s="18">
        <v>0</v>
      </c>
      <c r="H86" s="18">
        <v>4</v>
      </c>
      <c r="I86" s="18">
        <v>2</v>
      </c>
      <c r="J86" s="18">
        <v>1</v>
      </c>
      <c r="K86" s="18">
        <v>1</v>
      </c>
      <c r="L86" s="19">
        <v>0</v>
      </c>
      <c r="M86" s="18">
        <v>0</v>
      </c>
      <c r="N86" s="40">
        <f>(M86*7)/F86</f>
        <v>0</v>
      </c>
      <c r="O86" s="40">
        <f>SUM(H86+J86+K86)/F86</f>
        <v>1.0582010582010581</v>
      </c>
      <c r="U86" s="33"/>
      <c r="V86" s="33"/>
      <c r="W86" s="33"/>
    </row>
    <row r="87" spans="1:24" s="9" customFormat="1" ht="18.25" customHeight="1" x14ac:dyDescent="0.2">
      <c r="A87" s="28">
        <v>2015</v>
      </c>
      <c r="B87" s="28">
        <v>8</v>
      </c>
      <c r="C87" s="28">
        <v>1</v>
      </c>
      <c r="D87" s="28">
        <v>3</v>
      </c>
      <c r="E87" s="38">
        <v>0</v>
      </c>
      <c r="F87" s="39">
        <v>27.33</v>
      </c>
      <c r="G87" s="28">
        <v>16</v>
      </c>
      <c r="H87" s="28">
        <v>23</v>
      </c>
      <c r="I87" s="28">
        <v>15</v>
      </c>
      <c r="J87" s="28">
        <v>19</v>
      </c>
      <c r="K87" s="28">
        <v>3</v>
      </c>
      <c r="L87" s="28">
        <v>2</v>
      </c>
      <c r="M87" s="28">
        <v>10</v>
      </c>
      <c r="N87" s="40">
        <f>(M87*7)/F87</f>
        <v>2.5612879619465789</v>
      </c>
      <c r="O87" s="40">
        <f>SUM(H87+J87+K87)/F87</f>
        <v>1.6465422612513723</v>
      </c>
      <c r="P87" s="27"/>
      <c r="Q87" s="27"/>
      <c r="R87" s="27"/>
      <c r="S87" s="26"/>
      <c r="T87" s="26"/>
    </row>
    <row r="88" spans="1:24" s="9" customFormat="1" ht="18.25" customHeight="1" x14ac:dyDescent="0.2">
      <c r="A88" s="31" t="s">
        <v>31</v>
      </c>
      <c r="B88" s="19">
        <f t="shared" ref="B88:M88" si="9">SUM(B86:B87)</f>
        <v>12</v>
      </c>
      <c r="C88" s="19">
        <f t="shared" si="9"/>
        <v>1</v>
      </c>
      <c r="D88" s="19">
        <f t="shared" si="9"/>
        <v>3</v>
      </c>
      <c r="E88" s="19">
        <f t="shared" si="9"/>
        <v>0</v>
      </c>
      <c r="F88" s="36">
        <f t="shared" si="9"/>
        <v>33</v>
      </c>
      <c r="G88" s="19">
        <f t="shared" si="9"/>
        <v>16</v>
      </c>
      <c r="H88" s="19">
        <f t="shared" si="9"/>
        <v>27</v>
      </c>
      <c r="I88" s="19">
        <f t="shared" si="9"/>
        <v>17</v>
      </c>
      <c r="J88" s="19">
        <f t="shared" si="9"/>
        <v>20</v>
      </c>
      <c r="K88" s="19">
        <f t="shared" si="9"/>
        <v>4</v>
      </c>
      <c r="L88" s="19">
        <f t="shared" si="9"/>
        <v>2</v>
      </c>
      <c r="M88" s="19">
        <f t="shared" si="9"/>
        <v>10</v>
      </c>
      <c r="N88" s="36">
        <f>(M88*7)/F88</f>
        <v>2.1212121212121211</v>
      </c>
      <c r="O88" s="36">
        <f>SUM(H88+J88+K88)/F88</f>
        <v>1.5454545454545454</v>
      </c>
      <c r="P88" s="34"/>
      <c r="Q88" s="34"/>
      <c r="R88" s="34"/>
      <c r="S88" s="26"/>
      <c r="T88" s="26"/>
    </row>
    <row r="90" spans="1:24" s="9" customFormat="1" ht="21" customHeight="1" x14ac:dyDescent="0.2">
      <c r="A90" s="10" t="s">
        <v>50</v>
      </c>
    </row>
    <row r="91" spans="1:24" s="9" customFormat="1" ht="52.25" customHeight="1" x14ac:dyDescent="0.2">
      <c r="A91" s="13" t="s">
        <v>7</v>
      </c>
      <c r="B91" s="14" t="s">
        <v>8</v>
      </c>
      <c r="C91" s="14" t="s">
        <v>9</v>
      </c>
      <c r="D91" s="14" t="s">
        <v>10</v>
      </c>
      <c r="E91" s="14" t="s">
        <v>11</v>
      </c>
      <c r="F91" s="14" t="s">
        <v>12</v>
      </c>
      <c r="G91" s="14" t="s">
        <v>13</v>
      </c>
      <c r="H91" s="14" t="s">
        <v>14</v>
      </c>
      <c r="I91" s="14" t="s">
        <v>15</v>
      </c>
      <c r="J91" s="14" t="s">
        <v>16</v>
      </c>
      <c r="K91" s="14" t="s">
        <v>17</v>
      </c>
      <c r="L91" s="14" t="s">
        <v>18</v>
      </c>
      <c r="M91" s="14" t="s">
        <v>19</v>
      </c>
      <c r="N91" s="14" t="s">
        <v>20</v>
      </c>
      <c r="O91" s="14" t="s">
        <v>21</v>
      </c>
      <c r="P91" s="15" t="s">
        <v>22</v>
      </c>
      <c r="Q91" s="14" t="s">
        <v>23</v>
      </c>
      <c r="R91" s="16" t="s">
        <v>24</v>
      </c>
      <c r="S91" s="16" t="s">
        <v>25</v>
      </c>
      <c r="T91" s="16" t="s">
        <v>26</v>
      </c>
      <c r="U91" s="13" t="s">
        <v>27</v>
      </c>
      <c r="V91" s="16" t="s">
        <v>28</v>
      </c>
      <c r="W91" s="17" t="s">
        <v>29</v>
      </c>
      <c r="X91" s="16" t="s">
        <v>30</v>
      </c>
    </row>
    <row r="92" spans="1:24" s="9" customFormat="1" ht="18.25" customHeight="1" x14ac:dyDescent="0.2">
      <c r="A92" s="19"/>
      <c r="B92" s="19"/>
      <c r="C92" s="19"/>
      <c r="D92" s="19"/>
      <c r="E92" s="19"/>
      <c r="F92" s="19"/>
      <c r="G92" s="19"/>
      <c r="H92" s="19"/>
      <c r="I92" s="19"/>
      <c r="J92" s="19"/>
      <c r="K92" s="19"/>
      <c r="L92" s="19"/>
      <c r="M92" s="19"/>
      <c r="N92" s="19"/>
      <c r="O92" s="20"/>
      <c r="P92" s="20"/>
      <c r="Q92" s="20"/>
      <c r="R92" s="19"/>
      <c r="S92" s="19"/>
      <c r="T92" s="19"/>
      <c r="V92" s="19"/>
    </row>
    <row r="93" spans="1:24" s="9" customFormat="1" ht="18.25" customHeight="1" x14ac:dyDescent="0.2">
      <c r="A93" s="22">
        <v>2014</v>
      </c>
      <c r="B93" s="22">
        <v>7</v>
      </c>
      <c r="C93" s="22">
        <v>1</v>
      </c>
      <c r="D93" s="22">
        <v>1</v>
      </c>
      <c r="E93" s="22">
        <v>0</v>
      </c>
      <c r="F93" s="23"/>
      <c r="G93" s="23"/>
      <c r="H93" s="22">
        <v>0</v>
      </c>
      <c r="I93" s="22">
        <v>2</v>
      </c>
      <c r="J93" s="22">
        <v>0</v>
      </c>
      <c r="K93" s="22">
        <v>0</v>
      </c>
      <c r="L93" s="22">
        <v>0</v>
      </c>
      <c r="M93" s="23"/>
      <c r="N93" s="22">
        <v>0</v>
      </c>
      <c r="O93" s="24"/>
      <c r="P93" s="24"/>
      <c r="Q93" s="24">
        <f>D93/B93</f>
        <v>0.14285714285714285</v>
      </c>
      <c r="R93" s="22">
        <v>7</v>
      </c>
      <c r="S93" s="22">
        <v>2</v>
      </c>
      <c r="T93" s="22">
        <v>0</v>
      </c>
      <c r="U93" s="25">
        <v>0</v>
      </c>
      <c r="V93" s="22">
        <v>5</v>
      </c>
    </row>
    <row r="94" spans="1:24" s="9" customFormat="1" ht="19" customHeight="1" x14ac:dyDescent="0.2">
      <c r="A94" s="23">
        <v>2015</v>
      </c>
      <c r="B94" s="23">
        <v>15</v>
      </c>
      <c r="C94" s="23">
        <v>5</v>
      </c>
      <c r="D94" s="23">
        <v>3</v>
      </c>
      <c r="E94" s="23">
        <v>1</v>
      </c>
      <c r="F94" s="23"/>
      <c r="G94" s="23"/>
      <c r="H94" s="23">
        <v>2</v>
      </c>
      <c r="I94" s="23">
        <v>3</v>
      </c>
      <c r="J94" s="23">
        <v>2</v>
      </c>
      <c r="K94" s="23">
        <v>1</v>
      </c>
      <c r="L94" s="23"/>
      <c r="M94" s="23"/>
      <c r="N94" s="23">
        <v>1</v>
      </c>
      <c r="O94" s="23"/>
      <c r="P94" s="23"/>
      <c r="Q94" s="24">
        <f>D94/B94</f>
        <v>0.2</v>
      </c>
      <c r="R94" s="23">
        <v>6</v>
      </c>
      <c r="S94" s="23">
        <v>3</v>
      </c>
      <c r="T94" s="23">
        <v>3</v>
      </c>
      <c r="U94" s="23">
        <v>1</v>
      </c>
      <c r="V94" s="23">
        <v>13</v>
      </c>
      <c r="W94" s="23"/>
      <c r="X94" s="33"/>
    </row>
    <row r="95" spans="1:24" s="9" customFormat="1" ht="19" customHeight="1" x14ac:dyDescent="0.2">
      <c r="A95" s="27"/>
      <c r="B95" s="28"/>
      <c r="C95" s="28"/>
      <c r="D95" s="28"/>
      <c r="E95" s="28"/>
      <c r="F95" s="28"/>
      <c r="G95" s="28"/>
      <c r="H95" s="28"/>
      <c r="I95" s="28"/>
      <c r="J95" s="28"/>
      <c r="K95" s="28"/>
      <c r="L95" s="28"/>
      <c r="M95" s="28"/>
      <c r="N95" s="28"/>
      <c r="O95" s="29"/>
      <c r="P95" s="29"/>
      <c r="Q95" s="29"/>
      <c r="R95" s="28"/>
      <c r="S95" s="28"/>
      <c r="T95" s="28"/>
      <c r="U95" s="28"/>
      <c r="V95" s="28"/>
      <c r="W95" s="28"/>
      <c r="X95" s="30"/>
    </row>
    <row r="96" spans="1:24" s="9" customFormat="1" ht="18.25" customHeight="1" x14ac:dyDescent="0.2">
      <c r="A96" s="31" t="s">
        <v>31</v>
      </c>
      <c r="B96" s="19">
        <f t="shared" ref="B96:N96" si="10">SUM(B92:B95)</f>
        <v>22</v>
      </c>
      <c r="C96" s="19">
        <f t="shared" si="10"/>
        <v>6</v>
      </c>
      <c r="D96" s="19">
        <f t="shared" si="10"/>
        <v>4</v>
      </c>
      <c r="E96" s="19">
        <f t="shared" si="10"/>
        <v>1</v>
      </c>
      <c r="F96" s="19">
        <f t="shared" si="10"/>
        <v>0</v>
      </c>
      <c r="G96" s="19">
        <f t="shared" si="10"/>
        <v>0</v>
      </c>
      <c r="H96" s="19">
        <f t="shared" si="10"/>
        <v>2</v>
      </c>
      <c r="I96" s="19">
        <f t="shared" si="10"/>
        <v>5</v>
      </c>
      <c r="J96" s="19">
        <f t="shared" si="10"/>
        <v>2</v>
      </c>
      <c r="K96" s="19">
        <f t="shared" si="10"/>
        <v>1</v>
      </c>
      <c r="L96" s="19">
        <f t="shared" si="10"/>
        <v>0</v>
      </c>
      <c r="M96" s="19">
        <f t="shared" si="10"/>
        <v>0</v>
      </c>
      <c r="N96" s="19">
        <f t="shared" si="10"/>
        <v>1</v>
      </c>
      <c r="O96" s="20">
        <f>(D96+J96+K96+N96)/(B96+J96+K96)</f>
        <v>0.32</v>
      </c>
      <c r="P96" s="20">
        <f>($D96+$E96+($F96*2)+(G96*3))/$B96</f>
        <v>0.22727272727272727</v>
      </c>
      <c r="Q96" s="20">
        <f>D96/B96</f>
        <v>0.18181818181818182</v>
      </c>
      <c r="R96" s="19">
        <f>SUM(R92:R95)</f>
        <v>13</v>
      </c>
      <c r="S96" s="19">
        <f>SUM(S92:S95)</f>
        <v>5</v>
      </c>
      <c r="T96" s="19">
        <f>SUM(T92:T95)</f>
        <v>3</v>
      </c>
      <c r="U96" s="21">
        <f>SUM(U92:U95)</f>
        <v>1</v>
      </c>
      <c r="V96" s="19">
        <f>SUM(V92:V95)</f>
        <v>18</v>
      </c>
      <c r="W96" s="20">
        <f>(U96+V96)/(T96+U96+V96)</f>
        <v>0.86363636363636365</v>
      </c>
      <c r="X96" s="20">
        <f>(D96-G96)/(B96-II96-G96+M96)</f>
        <v>0.18181818181818182</v>
      </c>
    </row>
    <row r="99" spans="1:24" s="9" customFormat="1" ht="21" customHeight="1" x14ac:dyDescent="0.2">
      <c r="A99" s="10" t="s">
        <v>51</v>
      </c>
    </row>
    <row r="100" spans="1:24" s="9" customFormat="1" ht="52.25" customHeight="1" x14ac:dyDescent="0.2">
      <c r="A100" s="13" t="s">
        <v>7</v>
      </c>
      <c r="B100" s="14" t="s">
        <v>8</v>
      </c>
      <c r="C100" s="14" t="s">
        <v>9</v>
      </c>
      <c r="D100" s="14" t="s">
        <v>10</v>
      </c>
      <c r="E100" s="14" t="s">
        <v>11</v>
      </c>
      <c r="F100" s="14" t="s">
        <v>12</v>
      </c>
      <c r="G100" s="14" t="s">
        <v>13</v>
      </c>
      <c r="H100" s="14" t="s">
        <v>14</v>
      </c>
      <c r="I100" s="14" t="s">
        <v>15</v>
      </c>
      <c r="J100" s="14" t="s">
        <v>16</v>
      </c>
      <c r="K100" s="14" t="s">
        <v>17</v>
      </c>
      <c r="L100" s="14" t="s">
        <v>18</v>
      </c>
      <c r="M100" s="14" t="s">
        <v>19</v>
      </c>
      <c r="N100" s="14" t="s">
        <v>20</v>
      </c>
      <c r="O100" s="14" t="s">
        <v>21</v>
      </c>
      <c r="P100" s="15" t="s">
        <v>22</v>
      </c>
      <c r="Q100" s="14" t="s">
        <v>23</v>
      </c>
      <c r="R100" s="16" t="s">
        <v>24</v>
      </c>
      <c r="S100" s="16" t="s">
        <v>25</v>
      </c>
      <c r="T100" s="16" t="s">
        <v>26</v>
      </c>
      <c r="U100" s="13" t="s">
        <v>27</v>
      </c>
      <c r="V100" s="16" t="s">
        <v>28</v>
      </c>
      <c r="W100" s="17" t="s">
        <v>29</v>
      </c>
      <c r="X100" s="16" t="s">
        <v>30</v>
      </c>
    </row>
    <row r="101" spans="1:24" s="9" customFormat="1" ht="18.25" customHeight="1" x14ac:dyDescent="0.2">
      <c r="A101" s="19"/>
      <c r="B101" s="19"/>
      <c r="C101" s="19"/>
      <c r="D101" s="19"/>
      <c r="E101" s="19"/>
      <c r="F101" s="19"/>
      <c r="G101" s="19"/>
      <c r="H101" s="19"/>
      <c r="I101" s="19"/>
      <c r="J101" s="19"/>
      <c r="K101" s="19"/>
      <c r="L101" s="19"/>
      <c r="M101" s="19"/>
      <c r="N101" s="19"/>
      <c r="O101" s="20"/>
      <c r="P101" s="20"/>
      <c r="Q101" s="20"/>
      <c r="R101" s="19"/>
      <c r="S101" s="19"/>
      <c r="T101" s="19"/>
      <c r="V101" s="19"/>
    </row>
    <row r="102" spans="1:24" s="9" customFormat="1" ht="18.25" customHeight="1" x14ac:dyDescent="0.2">
      <c r="A102" s="22">
        <v>2014</v>
      </c>
      <c r="B102" s="22">
        <v>23</v>
      </c>
      <c r="C102" s="22">
        <v>2</v>
      </c>
      <c r="D102" s="22">
        <v>4</v>
      </c>
      <c r="E102" s="22">
        <v>1</v>
      </c>
      <c r="F102" s="23"/>
      <c r="G102" s="23"/>
      <c r="H102" s="22">
        <v>1</v>
      </c>
      <c r="I102" s="22">
        <v>6</v>
      </c>
      <c r="J102" s="22">
        <v>1</v>
      </c>
      <c r="K102" s="22">
        <v>1</v>
      </c>
      <c r="L102" s="22">
        <v>0</v>
      </c>
      <c r="M102" s="23"/>
      <c r="N102" s="22">
        <v>1</v>
      </c>
      <c r="O102" s="24"/>
      <c r="P102" s="24"/>
      <c r="Q102" s="24">
        <f>D102/B102</f>
        <v>0.17391304347826086</v>
      </c>
      <c r="R102" s="22">
        <v>0</v>
      </c>
      <c r="S102" s="22">
        <v>0</v>
      </c>
      <c r="T102" s="22">
        <v>2</v>
      </c>
      <c r="U102" s="25">
        <v>1</v>
      </c>
      <c r="V102" s="22">
        <v>48</v>
      </c>
    </row>
    <row r="103" spans="1:24" s="9" customFormat="1" ht="19" customHeight="1" x14ac:dyDescent="0.2">
      <c r="A103" s="23">
        <v>2015</v>
      </c>
      <c r="B103" s="23">
        <v>57</v>
      </c>
      <c r="C103" s="23">
        <v>7</v>
      </c>
      <c r="D103" s="23">
        <v>11</v>
      </c>
      <c r="E103" s="23">
        <v>0</v>
      </c>
      <c r="F103" s="23">
        <v>1</v>
      </c>
      <c r="G103" s="23">
        <v>1</v>
      </c>
      <c r="H103" s="23">
        <v>7</v>
      </c>
      <c r="I103" s="23">
        <v>17</v>
      </c>
      <c r="J103" s="23">
        <v>2</v>
      </c>
      <c r="K103" s="23">
        <v>1</v>
      </c>
      <c r="L103" s="23">
        <v>1</v>
      </c>
      <c r="M103" s="23">
        <v>1</v>
      </c>
      <c r="N103" s="23">
        <v>2</v>
      </c>
      <c r="O103" s="23"/>
      <c r="P103" s="23"/>
      <c r="Q103" s="24">
        <f>D103/B103</f>
        <v>0.19298245614035087</v>
      </c>
      <c r="R103" s="23">
        <v>0</v>
      </c>
      <c r="S103" s="23">
        <v>1</v>
      </c>
      <c r="T103" s="23">
        <v>5</v>
      </c>
      <c r="U103" s="23">
        <v>10</v>
      </c>
      <c r="V103" s="23">
        <v>75</v>
      </c>
      <c r="W103" s="23"/>
      <c r="X103" s="33"/>
    </row>
    <row r="104" spans="1:24" s="9" customFormat="1" ht="19" customHeight="1" x14ac:dyDescent="0.2">
      <c r="A104" s="27"/>
      <c r="B104" s="28"/>
      <c r="C104" s="28"/>
      <c r="D104" s="28"/>
      <c r="E104" s="28"/>
      <c r="F104" s="28"/>
      <c r="G104" s="28"/>
      <c r="H104" s="28"/>
      <c r="I104" s="28"/>
      <c r="J104" s="28"/>
      <c r="K104" s="28"/>
      <c r="L104" s="28"/>
      <c r="M104" s="28"/>
      <c r="N104" s="28"/>
      <c r="O104" s="29"/>
      <c r="P104" s="29"/>
      <c r="Q104" s="29"/>
      <c r="R104" s="28"/>
      <c r="S104" s="28"/>
      <c r="T104" s="28"/>
      <c r="U104" s="28"/>
      <c r="V104" s="28"/>
      <c r="W104" s="28"/>
      <c r="X104" s="30"/>
    </row>
    <row r="105" spans="1:24" s="9" customFormat="1" ht="18.25" customHeight="1" x14ac:dyDescent="0.2">
      <c r="A105" s="31" t="s">
        <v>31</v>
      </c>
      <c r="B105" s="19">
        <f t="shared" ref="B105:N105" si="11">SUM(B101:B104)</f>
        <v>80</v>
      </c>
      <c r="C105" s="19">
        <f t="shared" si="11"/>
        <v>9</v>
      </c>
      <c r="D105" s="19">
        <f t="shared" si="11"/>
        <v>15</v>
      </c>
      <c r="E105" s="19">
        <f t="shared" si="11"/>
        <v>1</v>
      </c>
      <c r="F105" s="19">
        <f t="shared" si="11"/>
        <v>1</v>
      </c>
      <c r="G105" s="19">
        <f t="shared" si="11"/>
        <v>1</v>
      </c>
      <c r="H105" s="19">
        <f t="shared" si="11"/>
        <v>8</v>
      </c>
      <c r="I105" s="19">
        <f t="shared" si="11"/>
        <v>23</v>
      </c>
      <c r="J105" s="19">
        <f t="shared" si="11"/>
        <v>3</v>
      </c>
      <c r="K105" s="19">
        <f t="shared" si="11"/>
        <v>2</v>
      </c>
      <c r="L105" s="19">
        <f t="shared" si="11"/>
        <v>1</v>
      </c>
      <c r="M105" s="19">
        <f t="shared" si="11"/>
        <v>1</v>
      </c>
      <c r="N105" s="19">
        <f t="shared" si="11"/>
        <v>3</v>
      </c>
      <c r="O105" s="20">
        <f>(D105+J105+K105+N105)/(B105+J105+K105)</f>
        <v>0.27058823529411763</v>
      </c>
      <c r="P105" s="20">
        <f>($D105+$E105+($F105*2)+(G105*3))/$B105</f>
        <v>0.26250000000000001</v>
      </c>
      <c r="Q105" s="20">
        <f>D105/B105</f>
        <v>0.1875</v>
      </c>
      <c r="R105" s="19">
        <f>SUM(R101:R104)</f>
        <v>0</v>
      </c>
      <c r="S105" s="19">
        <f>SUM(S101:S104)</f>
        <v>1</v>
      </c>
      <c r="T105" s="19">
        <f>SUM(T101:T104)</f>
        <v>7</v>
      </c>
      <c r="U105" s="21">
        <f>SUM(U101:U104)</f>
        <v>11</v>
      </c>
      <c r="V105" s="19">
        <f>SUM(V101:V104)</f>
        <v>123</v>
      </c>
      <c r="W105" s="20">
        <f>(U105+V105)/(T105+U105+V105)</f>
        <v>0.95035460992907805</v>
      </c>
      <c r="X105" s="20">
        <f>(D105-G105)/(B105-II105-G105+M105)</f>
        <v>0.17499999999999999</v>
      </c>
    </row>
    <row r="108" spans="1:24" s="9" customFormat="1" ht="21" customHeight="1" x14ac:dyDescent="0.2">
      <c r="A108" s="10" t="s">
        <v>52</v>
      </c>
    </row>
    <row r="109" spans="1:24" s="9" customFormat="1" ht="52.25" customHeight="1" x14ac:dyDescent="0.2">
      <c r="A109" s="13" t="s">
        <v>7</v>
      </c>
      <c r="B109" s="14" t="s">
        <v>8</v>
      </c>
      <c r="C109" s="14" t="s">
        <v>9</v>
      </c>
      <c r="D109" s="14" t="s">
        <v>10</v>
      </c>
      <c r="E109" s="14" t="s">
        <v>11</v>
      </c>
      <c r="F109" s="14" t="s">
        <v>12</v>
      </c>
      <c r="G109" s="14" t="s">
        <v>13</v>
      </c>
      <c r="H109" s="14" t="s">
        <v>14</v>
      </c>
      <c r="I109" s="14" t="s">
        <v>15</v>
      </c>
      <c r="J109" s="14" t="s">
        <v>16</v>
      </c>
      <c r="K109" s="14" t="s">
        <v>17</v>
      </c>
      <c r="L109" s="14" t="s">
        <v>18</v>
      </c>
      <c r="M109" s="14" t="s">
        <v>19</v>
      </c>
      <c r="N109" s="14" t="s">
        <v>20</v>
      </c>
      <c r="O109" s="14" t="s">
        <v>21</v>
      </c>
      <c r="P109" s="15" t="s">
        <v>22</v>
      </c>
      <c r="Q109" s="14" t="s">
        <v>23</v>
      </c>
      <c r="R109" s="16" t="s">
        <v>24</v>
      </c>
      <c r="S109" s="16" t="s">
        <v>25</v>
      </c>
      <c r="T109" s="16" t="s">
        <v>26</v>
      </c>
      <c r="U109" s="13" t="s">
        <v>27</v>
      </c>
      <c r="V109" s="16" t="s">
        <v>28</v>
      </c>
      <c r="W109" s="17" t="s">
        <v>29</v>
      </c>
      <c r="X109" s="16" t="s">
        <v>30</v>
      </c>
    </row>
    <row r="110" spans="1:24" s="9" customFormat="1" ht="18.25" customHeight="1" x14ac:dyDescent="0.2">
      <c r="A110" s="19"/>
      <c r="B110" s="19"/>
      <c r="C110" s="19"/>
      <c r="D110" s="19"/>
      <c r="E110" s="19"/>
      <c r="F110" s="19"/>
      <c r="G110" s="19"/>
      <c r="H110" s="19"/>
      <c r="I110" s="19"/>
      <c r="J110" s="19"/>
      <c r="K110" s="19"/>
      <c r="L110" s="19"/>
      <c r="M110" s="19"/>
      <c r="N110" s="19"/>
      <c r="O110" s="20"/>
      <c r="P110" s="20"/>
      <c r="Q110" s="20"/>
      <c r="R110" s="19"/>
      <c r="S110" s="19"/>
      <c r="T110" s="19"/>
      <c r="V110" s="19"/>
    </row>
    <row r="111" spans="1:24" s="9" customFormat="1" ht="18.25" customHeight="1" x14ac:dyDescent="0.2">
      <c r="A111" s="22">
        <v>2014</v>
      </c>
      <c r="B111" s="22">
        <v>5</v>
      </c>
      <c r="C111" s="22">
        <v>2</v>
      </c>
      <c r="D111" s="22">
        <v>0</v>
      </c>
      <c r="E111" s="22">
        <v>0</v>
      </c>
      <c r="F111" s="23"/>
      <c r="G111" s="23"/>
      <c r="H111" s="22">
        <v>1</v>
      </c>
      <c r="I111" s="22">
        <v>5</v>
      </c>
      <c r="J111" s="22">
        <v>1</v>
      </c>
      <c r="K111" s="22">
        <v>0</v>
      </c>
      <c r="L111" s="22">
        <v>0</v>
      </c>
      <c r="M111" s="23"/>
      <c r="N111" s="22">
        <v>0</v>
      </c>
      <c r="O111" s="24"/>
      <c r="P111" s="24"/>
      <c r="Q111" s="24">
        <f>D111/B111</f>
        <v>0</v>
      </c>
      <c r="R111" s="22">
        <v>1</v>
      </c>
      <c r="S111" s="22">
        <v>0</v>
      </c>
      <c r="T111" s="22">
        <v>2</v>
      </c>
      <c r="U111" s="25">
        <v>4</v>
      </c>
      <c r="V111" s="22">
        <v>3</v>
      </c>
    </row>
    <row r="112" spans="1:24" s="9" customFormat="1" ht="19" customHeight="1" x14ac:dyDescent="0.2">
      <c r="A112" s="23">
        <v>2015</v>
      </c>
      <c r="B112" s="23">
        <v>15</v>
      </c>
      <c r="C112" s="23">
        <v>5</v>
      </c>
      <c r="D112" s="23">
        <v>3</v>
      </c>
      <c r="E112" s="23">
        <v>1</v>
      </c>
      <c r="F112" s="23"/>
      <c r="G112" s="23"/>
      <c r="H112" s="23">
        <v>2</v>
      </c>
      <c r="I112" s="23">
        <v>2</v>
      </c>
      <c r="J112" s="23">
        <v>4</v>
      </c>
      <c r="K112" s="23">
        <v>0</v>
      </c>
      <c r="L112" s="23">
        <v>1</v>
      </c>
      <c r="M112" s="23"/>
      <c r="N112" s="23"/>
      <c r="O112" s="23"/>
      <c r="P112" s="23"/>
      <c r="Q112" s="24">
        <f>D112/B112</f>
        <v>0.2</v>
      </c>
      <c r="R112" s="23">
        <v>1</v>
      </c>
      <c r="S112" s="23"/>
      <c r="T112" s="23">
        <v>5</v>
      </c>
      <c r="U112" s="23">
        <v>21</v>
      </c>
      <c r="V112" s="23">
        <v>8</v>
      </c>
      <c r="W112" s="23"/>
      <c r="X112" s="33"/>
    </row>
    <row r="113" spans="1:24" s="9" customFormat="1" ht="19" customHeight="1" x14ac:dyDescent="0.2">
      <c r="A113" s="27"/>
      <c r="B113" s="28"/>
      <c r="C113" s="28"/>
      <c r="D113" s="28"/>
      <c r="E113" s="28"/>
      <c r="F113" s="28"/>
      <c r="G113" s="28"/>
      <c r="H113" s="28"/>
      <c r="I113" s="28"/>
      <c r="J113" s="28"/>
      <c r="K113" s="28"/>
      <c r="L113" s="28"/>
      <c r="M113" s="28"/>
      <c r="N113" s="28"/>
      <c r="O113" s="29"/>
      <c r="P113" s="29"/>
      <c r="Q113" s="29"/>
      <c r="R113" s="28"/>
      <c r="S113" s="28"/>
      <c r="T113" s="28"/>
      <c r="U113" s="28"/>
      <c r="V113" s="28"/>
      <c r="W113" s="28"/>
      <c r="X113" s="30"/>
    </row>
    <row r="114" spans="1:24" s="9" customFormat="1" ht="18.25" customHeight="1" x14ac:dyDescent="0.2">
      <c r="A114" s="31" t="s">
        <v>31</v>
      </c>
      <c r="B114" s="19">
        <f t="shared" ref="B114:N114" si="12">SUM(B110:B113)</f>
        <v>20</v>
      </c>
      <c r="C114" s="19">
        <f t="shared" si="12"/>
        <v>7</v>
      </c>
      <c r="D114" s="19">
        <f t="shared" si="12"/>
        <v>3</v>
      </c>
      <c r="E114" s="19">
        <f t="shared" si="12"/>
        <v>1</v>
      </c>
      <c r="F114" s="19">
        <f t="shared" si="12"/>
        <v>0</v>
      </c>
      <c r="G114" s="19">
        <f t="shared" si="12"/>
        <v>0</v>
      </c>
      <c r="H114" s="19">
        <f t="shared" si="12"/>
        <v>3</v>
      </c>
      <c r="I114" s="19">
        <f t="shared" si="12"/>
        <v>7</v>
      </c>
      <c r="J114" s="19">
        <f t="shared" si="12"/>
        <v>5</v>
      </c>
      <c r="K114" s="19">
        <f t="shared" si="12"/>
        <v>0</v>
      </c>
      <c r="L114" s="19">
        <f t="shared" si="12"/>
        <v>1</v>
      </c>
      <c r="M114" s="19">
        <f t="shared" si="12"/>
        <v>0</v>
      </c>
      <c r="N114" s="19">
        <f t="shared" si="12"/>
        <v>0</v>
      </c>
      <c r="O114" s="20">
        <f>(D114+J114+K114+N114)/(B114+J114+K114)</f>
        <v>0.32</v>
      </c>
      <c r="P114" s="20">
        <f>($D114+$E114+($F114*2)+(G114*3))/$B114</f>
        <v>0.2</v>
      </c>
      <c r="Q114" s="20">
        <f>D114/B114</f>
        <v>0.15</v>
      </c>
      <c r="R114" s="19">
        <f>SUM(R110:R113)</f>
        <v>2</v>
      </c>
      <c r="S114" s="19">
        <f>SUM(S110:S113)</f>
        <v>0</v>
      </c>
      <c r="T114" s="19">
        <f>SUM(T110:T113)</f>
        <v>7</v>
      </c>
      <c r="U114" s="21">
        <f>SUM(U110:U113)</f>
        <v>25</v>
      </c>
      <c r="V114" s="19">
        <f>SUM(V110:V113)</f>
        <v>11</v>
      </c>
      <c r="W114" s="20">
        <f>(U114+V114)/(T114+U114+V114)</f>
        <v>0.83720930232558144</v>
      </c>
      <c r="X114" s="20">
        <f>(D114-G114)/(B114-II114-G114+M114)</f>
        <v>0.15</v>
      </c>
    </row>
    <row r="117" spans="1:24" s="9" customFormat="1" ht="21" customHeight="1" x14ac:dyDescent="0.2">
      <c r="A117" s="10" t="s">
        <v>53</v>
      </c>
      <c r="B117" s="11"/>
      <c r="C117" s="11"/>
      <c r="D117" s="11"/>
      <c r="E117" s="11"/>
      <c r="F117" s="11"/>
      <c r="G117" s="11"/>
      <c r="H117" s="11"/>
      <c r="I117" s="11"/>
      <c r="J117" s="11"/>
      <c r="K117" s="11"/>
      <c r="L117" s="11"/>
      <c r="M117" s="11"/>
      <c r="N117" s="11"/>
      <c r="O117" s="11"/>
      <c r="P117" s="11"/>
      <c r="Q117" s="11"/>
      <c r="R117" s="11"/>
      <c r="S117" s="11"/>
      <c r="T117" s="11"/>
      <c r="V117" s="12"/>
      <c r="W117" s="12"/>
    </row>
    <row r="119" spans="1:24" s="9" customFormat="1" ht="52.25" customHeight="1" x14ac:dyDescent="0.2">
      <c r="A119" s="13" t="s">
        <v>7</v>
      </c>
      <c r="B119" s="14" t="s">
        <v>8</v>
      </c>
      <c r="C119" s="14" t="s">
        <v>9</v>
      </c>
      <c r="D119" s="14" t="s">
        <v>10</v>
      </c>
      <c r="E119" s="14" t="s">
        <v>11</v>
      </c>
      <c r="F119" s="14" t="s">
        <v>12</v>
      </c>
      <c r="G119" s="14" t="s">
        <v>13</v>
      </c>
      <c r="H119" s="14" t="s">
        <v>14</v>
      </c>
      <c r="I119" s="14" t="s">
        <v>15</v>
      </c>
      <c r="J119" s="14" t="s">
        <v>16</v>
      </c>
      <c r="K119" s="14" t="s">
        <v>17</v>
      </c>
      <c r="L119" s="14" t="s">
        <v>18</v>
      </c>
      <c r="M119" s="14" t="s">
        <v>19</v>
      </c>
      <c r="N119" s="14" t="s">
        <v>20</v>
      </c>
      <c r="O119" s="14" t="s">
        <v>21</v>
      </c>
      <c r="P119" s="15" t="s">
        <v>22</v>
      </c>
      <c r="Q119" s="14" t="s">
        <v>23</v>
      </c>
      <c r="R119" s="16" t="s">
        <v>24</v>
      </c>
      <c r="S119" s="16" t="s">
        <v>25</v>
      </c>
      <c r="T119" s="16" t="s">
        <v>26</v>
      </c>
      <c r="U119" s="13" t="s">
        <v>27</v>
      </c>
      <c r="V119" s="16" t="s">
        <v>28</v>
      </c>
      <c r="W119" s="17" t="s">
        <v>29</v>
      </c>
      <c r="X119" s="16" t="s">
        <v>30</v>
      </c>
    </row>
    <row r="120" spans="1:24" s="9" customFormat="1" ht="18.25" customHeight="1" x14ac:dyDescent="0.2">
      <c r="A120" s="19"/>
      <c r="B120" s="19"/>
      <c r="C120" s="19"/>
      <c r="D120" s="19"/>
      <c r="E120" s="19"/>
      <c r="F120" s="19"/>
      <c r="G120" s="19"/>
      <c r="H120" s="19"/>
      <c r="I120" s="19"/>
      <c r="J120" s="19"/>
      <c r="K120" s="19"/>
      <c r="L120" s="19"/>
      <c r="M120" s="19"/>
      <c r="N120" s="19"/>
      <c r="O120" s="20"/>
      <c r="P120" s="20"/>
      <c r="Q120" s="20"/>
      <c r="R120" s="19"/>
      <c r="S120" s="19"/>
      <c r="T120" s="19"/>
      <c r="V120" s="19"/>
    </row>
    <row r="121" spans="1:24" s="9" customFormat="1" ht="18.25" customHeight="1" x14ac:dyDescent="0.2">
      <c r="A121" s="22">
        <v>2014</v>
      </c>
      <c r="B121" s="22">
        <v>3</v>
      </c>
      <c r="C121" s="22">
        <v>0</v>
      </c>
      <c r="D121" s="22">
        <v>0</v>
      </c>
      <c r="E121" s="22">
        <v>0</v>
      </c>
      <c r="F121" s="23"/>
      <c r="G121" s="23"/>
      <c r="H121" s="22">
        <v>0</v>
      </c>
      <c r="I121" s="22">
        <v>3</v>
      </c>
      <c r="J121" s="22">
        <v>0</v>
      </c>
      <c r="K121" s="22">
        <v>0</v>
      </c>
      <c r="L121" s="22">
        <v>0</v>
      </c>
      <c r="M121" s="23"/>
      <c r="N121" s="22">
        <v>0</v>
      </c>
      <c r="O121" s="24"/>
      <c r="P121" s="24"/>
      <c r="Q121" s="24">
        <f>D121/B121</f>
        <v>0</v>
      </c>
      <c r="R121" s="22">
        <v>0</v>
      </c>
      <c r="S121" s="22">
        <v>0</v>
      </c>
      <c r="T121" s="22">
        <v>0</v>
      </c>
      <c r="U121" s="25">
        <v>5</v>
      </c>
      <c r="V121" s="22">
        <v>2</v>
      </c>
    </row>
    <row r="122" spans="1:24" s="9" customFormat="1" ht="19" customHeight="1" x14ac:dyDescent="0.2">
      <c r="A122" s="26"/>
      <c r="B122" s="23"/>
      <c r="C122" s="23"/>
      <c r="D122" s="23"/>
      <c r="E122" s="23"/>
      <c r="F122" s="23"/>
      <c r="G122" s="23"/>
      <c r="H122" s="23"/>
      <c r="I122" s="23"/>
      <c r="J122" s="23"/>
      <c r="K122" s="23"/>
      <c r="L122" s="23"/>
      <c r="M122" s="23"/>
      <c r="N122" s="23"/>
      <c r="O122" s="23"/>
      <c r="P122" s="23"/>
      <c r="Q122" s="23"/>
      <c r="R122" s="23"/>
      <c r="S122" s="23"/>
      <c r="T122" s="23"/>
      <c r="U122" s="23"/>
      <c r="V122" s="23"/>
      <c r="W122" s="23"/>
      <c r="X122" s="33"/>
    </row>
    <row r="123" spans="1:24" s="9" customFormat="1" ht="19" customHeight="1" x14ac:dyDescent="0.2">
      <c r="A123" s="27"/>
      <c r="B123" s="28"/>
      <c r="C123" s="28"/>
      <c r="D123" s="28"/>
      <c r="E123" s="28"/>
      <c r="F123" s="28"/>
      <c r="G123" s="28"/>
      <c r="H123" s="28"/>
      <c r="I123" s="28"/>
      <c r="J123" s="28"/>
      <c r="K123" s="28"/>
      <c r="L123" s="28"/>
      <c r="M123" s="28"/>
      <c r="N123" s="28"/>
      <c r="O123" s="29"/>
      <c r="P123" s="29"/>
      <c r="Q123" s="29"/>
      <c r="R123" s="28"/>
      <c r="S123" s="28"/>
      <c r="T123" s="28"/>
      <c r="U123" s="28"/>
      <c r="V123" s="28"/>
      <c r="W123" s="28"/>
      <c r="X123" s="30"/>
    </row>
    <row r="124" spans="1:24" s="9" customFormat="1" ht="18.25" customHeight="1" x14ac:dyDescent="0.2">
      <c r="A124" s="31" t="s">
        <v>31</v>
      </c>
      <c r="B124" s="19">
        <f t="shared" ref="B124:N124" si="13">SUM(B120:B123)</f>
        <v>3</v>
      </c>
      <c r="C124" s="19">
        <f t="shared" si="13"/>
        <v>0</v>
      </c>
      <c r="D124" s="19">
        <f t="shared" si="13"/>
        <v>0</v>
      </c>
      <c r="E124" s="19">
        <f t="shared" si="13"/>
        <v>0</v>
      </c>
      <c r="F124" s="19">
        <f t="shared" si="13"/>
        <v>0</v>
      </c>
      <c r="G124" s="19">
        <f t="shared" si="13"/>
        <v>0</v>
      </c>
      <c r="H124" s="19">
        <f t="shared" si="13"/>
        <v>0</v>
      </c>
      <c r="I124" s="19">
        <f t="shared" si="13"/>
        <v>3</v>
      </c>
      <c r="J124" s="19">
        <f t="shared" si="13"/>
        <v>0</v>
      </c>
      <c r="K124" s="19">
        <f t="shared" si="13"/>
        <v>0</v>
      </c>
      <c r="L124" s="19">
        <f t="shared" si="13"/>
        <v>0</v>
      </c>
      <c r="M124" s="19">
        <f t="shared" si="13"/>
        <v>0</v>
      </c>
      <c r="N124" s="19">
        <f t="shared" si="13"/>
        <v>0</v>
      </c>
      <c r="O124" s="20">
        <f>(D124+J124+K124+N124)/(B124+J124+K124)</f>
        <v>0</v>
      </c>
      <c r="P124" s="20">
        <f>($D124+$E124+($F124*2)+(G124*3))/$B124</f>
        <v>0</v>
      </c>
      <c r="Q124" s="20">
        <f>D124/B124</f>
        <v>0</v>
      </c>
      <c r="R124" s="19">
        <f>SUM(R120:R123)</f>
        <v>0</v>
      </c>
      <c r="S124" s="19">
        <f>SUM(S120:S123)</f>
        <v>0</v>
      </c>
      <c r="T124" s="19">
        <f>SUM(T120:T123)</f>
        <v>0</v>
      </c>
      <c r="U124" s="21">
        <f>SUM(U120:U123)</f>
        <v>5</v>
      </c>
      <c r="V124" s="19">
        <f>SUM(V120:V123)</f>
        <v>2</v>
      </c>
      <c r="W124" s="20">
        <f>(U124+V124)/(T124+U124+V124)</f>
        <v>1</v>
      </c>
      <c r="X124" s="20">
        <f>(D124-G124)/(B124-II124-G124+M124)</f>
        <v>0</v>
      </c>
    </row>
    <row r="125" spans="1:24" s="9" customFormat="1" ht="18.25" customHeight="1" x14ac:dyDescent="0.2">
      <c r="A125" s="26"/>
      <c r="B125" s="26"/>
      <c r="C125" s="26"/>
      <c r="D125" s="26"/>
      <c r="E125" s="23"/>
      <c r="F125" s="26"/>
      <c r="G125" s="26"/>
      <c r="H125" s="26"/>
      <c r="I125" s="26"/>
      <c r="J125" s="26"/>
      <c r="K125" s="26"/>
      <c r="L125" s="26"/>
      <c r="M125" s="26"/>
      <c r="N125" s="26"/>
      <c r="O125" s="26"/>
      <c r="P125" s="26"/>
      <c r="Q125" s="26"/>
      <c r="R125" s="26"/>
      <c r="S125" s="26"/>
      <c r="T125" s="26"/>
    </row>
    <row r="126" spans="1:24" s="9" customFormat="1" ht="18.25" customHeight="1" x14ac:dyDescent="0.2">
      <c r="A126" s="26"/>
      <c r="B126" s="26"/>
      <c r="C126" s="26"/>
      <c r="D126" s="26"/>
      <c r="E126" s="23"/>
      <c r="F126" s="26"/>
      <c r="G126" s="26"/>
      <c r="H126" s="26"/>
      <c r="I126" s="26"/>
      <c r="J126" s="26"/>
      <c r="K126" s="26"/>
      <c r="L126" s="26"/>
      <c r="M126" s="26"/>
      <c r="N126" s="26"/>
      <c r="O126" s="26"/>
      <c r="P126" s="26"/>
      <c r="Q126" s="26"/>
      <c r="R126" s="26"/>
      <c r="S126" s="26"/>
      <c r="T126" s="26"/>
    </row>
    <row r="127" spans="1:24" s="9" customFormat="1" ht="18.25" customHeight="1" x14ac:dyDescent="0.2">
      <c r="A127" s="32" t="s">
        <v>32</v>
      </c>
      <c r="B127" s="23"/>
      <c r="C127" s="23"/>
      <c r="D127" s="23"/>
      <c r="E127" s="23"/>
      <c r="F127" s="23"/>
      <c r="G127" s="23"/>
      <c r="H127" s="23"/>
      <c r="I127" s="23"/>
      <c r="J127" s="23"/>
      <c r="K127" s="23"/>
      <c r="L127" s="23"/>
      <c r="M127" s="26"/>
      <c r="N127" s="26"/>
      <c r="O127" s="26"/>
      <c r="P127" s="26"/>
      <c r="Q127" s="26"/>
      <c r="R127" s="26"/>
      <c r="S127" s="26"/>
      <c r="T127" s="26"/>
    </row>
    <row r="128" spans="1:24" s="9" customFormat="1" ht="19" customHeight="1" x14ac:dyDescent="0.2">
      <c r="A128" s="16" t="s">
        <v>7</v>
      </c>
      <c r="B128" s="16" t="s">
        <v>33</v>
      </c>
      <c r="C128" s="14" t="s">
        <v>34</v>
      </c>
      <c r="D128" s="14" t="s">
        <v>35</v>
      </c>
      <c r="E128" s="14" t="s">
        <v>36</v>
      </c>
      <c r="F128" s="14" t="s">
        <v>37</v>
      </c>
      <c r="G128" s="14" t="s">
        <v>9</v>
      </c>
      <c r="H128" s="14" t="s">
        <v>10</v>
      </c>
      <c r="I128" s="14" t="s">
        <v>15</v>
      </c>
      <c r="J128" s="14" t="s">
        <v>16</v>
      </c>
      <c r="K128" s="14" t="s">
        <v>17</v>
      </c>
      <c r="L128" s="14" t="s">
        <v>45</v>
      </c>
      <c r="M128" s="16" t="s">
        <v>38</v>
      </c>
      <c r="N128" s="16" t="s">
        <v>39</v>
      </c>
      <c r="O128" s="16" t="s">
        <v>40</v>
      </c>
      <c r="P128" s="16" t="s">
        <v>8</v>
      </c>
      <c r="Q128" s="16" t="s">
        <v>41</v>
      </c>
      <c r="R128" s="16" t="s">
        <v>42</v>
      </c>
      <c r="S128" s="26"/>
      <c r="U128" s="33"/>
      <c r="V128" s="33"/>
      <c r="W128" s="33"/>
    </row>
    <row r="129" spans="1:24" s="9" customFormat="1" ht="19" customHeight="1" x14ac:dyDescent="0.2">
      <c r="A129" s="18" t="s">
        <v>54</v>
      </c>
      <c r="B129" s="18">
        <v>8</v>
      </c>
      <c r="C129" s="18">
        <v>3</v>
      </c>
      <c r="D129" s="18">
        <v>1</v>
      </c>
      <c r="E129" s="35">
        <v>1</v>
      </c>
      <c r="F129" s="18">
        <v>23.67</v>
      </c>
      <c r="G129" s="18">
        <v>13</v>
      </c>
      <c r="H129" s="18">
        <v>19</v>
      </c>
      <c r="I129" s="18">
        <v>20</v>
      </c>
      <c r="J129" s="18">
        <v>11</v>
      </c>
      <c r="K129" s="18">
        <v>10</v>
      </c>
      <c r="L129" s="19">
        <v>3</v>
      </c>
      <c r="M129" s="18">
        <v>7</v>
      </c>
      <c r="N129" s="36"/>
      <c r="O129" s="37"/>
      <c r="U129" s="33"/>
      <c r="V129" s="33"/>
      <c r="W129" s="33"/>
    </row>
    <row r="130" spans="1:24" s="9" customFormat="1" ht="18.25" customHeight="1" x14ac:dyDescent="0.2">
      <c r="A130" s="27"/>
      <c r="B130" s="28"/>
      <c r="C130" s="28"/>
      <c r="D130" s="28"/>
      <c r="E130" s="38"/>
      <c r="F130" s="28"/>
      <c r="G130" s="28"/>
      <c r="H130" s="28"/>
      <c r="I130" s="28"/>
      <c r="J130" s="28"/>
      <c r="K130" s="28"/>
      <c r="L130" s="39"/>
      <c r="M130" s="27"/>
      <c r="N130" s="27"/>
      <c r="O130" s="27"/>
      <c r="P130" s="27"/>
      <c r="Q130" s="27"/>
      <c r="R130" s="27"/>
      <c r="S130" s="26"/>
      <c r="T130" s="26"/>
    </row>
    <row r="131" spans="1:24" s="9" customFormat="1" ht="18.25" customHeight="1" x14ac:dyDescent="0.2">
      <c r="A131" s="31" t="s">
        <v>31</v>
      </c>
      <c r="B131" s="19">
        <f t="shared" ref="B131:M131" si="14">SUM(B129:B130)</f>
        <v>8</v>
      </c>
      <c r="C131" s="19">
        <f t="shared" si="14"/>
        <v>3</v>
      </c>
      <c r="D131" s="19">
        <f t="shared" si="14"/>
        <v>1</v>
      </c>
      <c r="E131" s="19">
        <f t="shared" si="14"/>
        <v>1</v>
      </c>
      <c r="F131" s="19">
        <f t="shared" si="14"/>
        <v>23.67</v>
      </c>
      <c r="G131" s="19">
        <f t="shared" si="14"/>
        <v>13</v>
      </c>
      <c r="H131" s="19">
        <f t="shared" si="14"/>
        <v>19</v>
      </c>
      <c r="I131" s="19">
        <f t="shared" si="14"/>
        <v>20</v>
      </c>
      <c r="J131" s="19">
        <f t="shared" si="14"/>
        <v>11</v>
      </c>
      <c r="K131" s="19">
        <f t="shared" si="14"/>
        <v>10</v>
      </c>
      <c r="L131" s="18">
        <f t="shared" si="14"/>
        <v>3</v>
      </c>
      <c r="M131" s="19">
        <f t="shared" si="14"/>
        <v>7</v>
      </c>
      <c r="N131" s="36">
        <f>(M131*7)/F131</f>
        <v>2.0701309674693702</v>
      </c>
      <c r="O131" s="36">
        <f>SUM(H131+J131+K131)/F131</f>
        <v>1.6899028305872412</v>
      </c>
      <c r="P131" s="34"/>
      <c r="Q131" s="34"/>
      <c r="R131" s="34"/>
      <c r="S131" s="26"/>
      <c r="T131" s="26"/>
    </row>
    <row r="134" spans="1:24" s="9" customFormat="1" ht="21" customHeight="1" x14ac:dyDescent="0.2">
      <c r="A134" s="10" t="s">
        <v>55</v>
      </c>
    </row>
    <row r="135" spans="1:24" s="9" customFormat="1" ht="18.25" customHeight="1" x14ac:dyDescent="0.2">
      <c r="A135" s="32" t="s">
        <v>32</v>
      </c>
      <c r="B135" s="23"/>
      <c r="C135" s="23"/>
      <c r="D135" s="23"/>
      <c r="E135" s="23"/>
      <c r="F135" s="23"/>
      <c r="G135" s="23"/>
      <c r="H135" s="23"/>
      <c r="I135" s="23"/>
      <c r="J135" s="23"/>
      <c r="K135" s="23"/>
      <c r="L135" s="23"/>
      <c r="M135" s="26"/>
      <c r="N135" s="26"/>
      <c r="O135" s="26"/>
      <c r="P135" s="26"/>
      <c r="Q135" s="26"/>
      <c r="R135" s="26"/>
    </row>
    <row r="136" spans="1:24" s="9" customFormat="1" ht="28.25" customHeight="1" x14ac:dyDescent="0.2">
      <c r="A136" s="16" t="s">
        <v>7</v>
      </c>
      <c r="B136" s="16" t="s">
        <v>33</v>
      </c>
      <c r="C136" s="14" t="s">
        <v>34</v>
      </c>
      <c r="D136" s="14" t="s">
        <v>35</v>
      </c>
      <c r="E136" s="14" t="s">
        <v>36</v>
      </c>
      <c r="F136" s="14" t="s">
        <v>37</v>
      </c>
      <c r="G136" s="14" t="s">
        <v>9</v>
      </c>
      <c r="H136" s="14" t="s">
        <v>10</v>
      </c>
      <c r="I136" s="14" t="s">
        <v>15</v>
      </c>
      <c r="J136" s="14" t="s">
        <v>16</v>
      </c>
      <c r="K136" s="14" t="s">
        <v>17</v>
      </c>
      <c r="L136" s="14" t="s">
        <v>45</v>
      </c>
      <c r="M136" s="16" t="s">
        <v>38</v>
      </c>
      <c r="N136" s="16" t="s">
        <v>39</v>
      </c>
      <c r="O136" s="16" t="s">
        <v>40</v>
      </c>
      <c r="P136" s="16" t="s">
        <v>8</v>
      </c>
      <c r="Q136" s="16" t="s">
        <v>41</v>
      </c>
      <c r="R136" s="16" t="s">
        <v>42</v>
      </c>
      <c r="S136" s="16" t="s">
        <v>25</v>
      </c>
      <c r="T136" s="16" t="s">
        <v>26</v>
      </c>
      <c r="U136" s="13" t="s">
        <v>27</v>
      </c>
      <c r="V136" s="16" t="s">
        <v>28</v>
      </c>
      <c r="W136" s="17" t="s">
        <v>29</v>
      </c>
      <c r="X136" s="16" t="s">
        <v>30</v>
      </c>
    </row>
    <row r="137" spans="1:24" s="9" customFormat="1" ht="18.25" customHeight="1" x14ac:dyDescent="0.2">
      <c r="A137" s="18">
        <v>2014</v>
      </c>
      <c r="B137" s="18">
        <v>6</v>
      </c>
      <c r="C137" s="18">
        <v>0</v>
      </c>
      <c r="D137" s="18">
        <v>0</v>
      </c>
      <c r="E137" s="35">
        <v>0</v>
      </c>
      <c r="F137" s="18">
        <v>7.67</v>
      </c>
      <c r="G137" s="18">
        <v>9</v>
      </c>
      <c r="H137" s="18">
        <v>12</v>
      </c>
      <c r="I137" s="18">
        <v>5</v>
      </c>
      <c r="J137" s="18">
        <v>5</v>
      </c>
      <c r="K137" s="18">
        <v>3</v>
      </c>
      <c r="L137" s="19">
        <v>1</v>
      </c>
      <c r="M137" s="18">
        <v>8</v>
      </c>
      <c r="N137" s="36"/>
      <c r="O137" s="37"/>
      <c r="S137" s="19"/>
      <c r="T137" s="19"/>
      <c r="U137" s="21">
        <v>2</v>
      </c>
      <c r="V137" s="19"/>
    </row>
    <row r="138" spans="1:24" s="9" customFormat="1" ht="18.25" customHeight="1" x14ac:dyDescent="0.2">
      <c r="A138" s="23">
        <v>2015</v>
      </c>
      <c r="B138" s="23">
        <v>7</v>
      </c>
      <c r="C138" s="23">
        <v>0</v>
      </c>
      <c r="D138" s="23">
        <v>1</v>
      </c>
      <c r="E138" s="41">
        <v>0</v>
      </c>
      <c r="F138" s="42">
        <v>5.67</v>
      </c>
      <c r="G138" s="23">
        <v>14</v>
      </c>
      <c r="H138" s="23">
        <v>10</v>
      </c>
      <c r="I138" s="23">
        <v>1</v>
      </c>
      <c r="J138" s="23">
        <v>5</v>
      </c>
      <c r="K138" s="23">
        <v>4</v>
      </c>
      <c r="L138" s="23">
        <v>2</v>
      </c>
      <c r="M138" s="23">
        <v>13</v>
      </c>
      <c r="N138" s="42"/>
      <c r="O138" s="43"/>
      <c r="S138" s="23"/>
      <c r="T138" s="23"/>
      <c r="V138" s="23"/>
    </row>
    <row r="139" spans="1:24" s="9" customFormat="1" ht="19" customHeight="1" x14ac:dyDescent="0.2">
      <c r="A139" s="23"/>
      <c r="B139" s="23"/>
      <c r="C139" s="23"/>
      <c r="D139" s="23"/>
      <c r="E139" s="41"/>
      <c r="F139" s="23"/>
      <c r="G139" s="23"/>
      <c r="H139" s="23"/>
      <c r="I139" s="23"/>
      <c r="J139" s="23"/>
      <c r="K139" s="23"/>
      <c r="L139" s="23"/>
      <c r="M139" s="23"/>
      <c r="N139" s="42"/>
      <c r="O139" s="43"/>
      <c r="S139" s="23"/>
      <c r="T139" s="23"/>
      <c r="U139" s="23"/>
      <c r="V139" s="23"/>
      <c r="W139" s="23"/>
      <c r="X139" s="33"/>
    </row>
    <row r="140" spans="1:24" s="9" customFormat="1" ht="19" customHeight="1" x14ac:dyDescent="0.2">
      <c r="A140" s="27"/>
      <c r="B140" s="28"/>
      <c r="C140" s="28"/>
      <c r="D140" s="28"/>
      <c r="E140" s="38"/>
      <c r="F140" s="28"/>
      <c r="G140" s="28"/>
      <c r="H140" s="28"/>
      <c r="I140" s="28"/>
      <c r="J140" s="28"/>
      <c r="K140" s="28"/>
      <c r="L140" s="39"/>
      <c r="M140" s="27"/>
      <c r="N140" s="27"/>
      <c r="O140" s="27"/>
      <c r="P140" s="27"/>
      <c r="Q140" s="27"/>
      <c r="R140" s="27"/>
      <c r="S140" s="28"/>
      <c r="T140" s="28"/>
      <c r="U140" s="28"/>
      <c r="V140" s="28"/>
      <c r="W140" s="28"/>
      <c r="X140" s="30"/>
    </row>
    <row r="141" spans="1:24" s="9" customFormat="1" ht="18.25" customHeight="1" x14ac:dyDescent="0.2">
      <c r="A141" s="31" t="s">
        <v>31</v>
      </c>
      <c r="B141" s="19">
        <f t="shared" ref="B141:M141" si="15">SUM(B137:B140)</f>
        <v>13</v>
      </c>
      <c r="C141" s="19">
        <f t="shared" si="15"/>
        <v>0</v>
      </c>
      <c r="D141" s="19">
        <f t="shared" si="15"/>
        <v>1</v>
      </c>
      <c r="E141" s="19">
        <f t="shared" si="15"/>
        <v>0</v>
      </c>
      <c r="F141" s="19">
        <f t="shared" si="15"/>
        <v>13.34</v>
      </c>
      <c r="G141" s="19">
        <f t="shared" si="15"/>
        <v>23</v>
      </c>
      <c r="H141" s="19">
        <f t="shared" si="15"/>
        <v>22</v>
      </c>
      <c r="I141" s="19">
        <f t="shared" si="15"/>
        <v>6</v>
      </c>
      <c r="J141" s="19">
        <f t="shared" si="15"/>
        <v>10</v>
      </c>
      <c r="K141" s="19">
        <f t="shared" si="15"/>
        <v>7</v>
      </c>
      <c r="L141" s="18">
        <f t="shared" si="15"/>
        <v>3</v>
      </c>
      <c r="M141" s="19">
        <f t="shared" si="15"/>
        <v>21</v>
      </c>
      <c r="N141" s="36">
        <f>(M141*7)/F141</f>
        <v>11.019490254872563</v>
      </c>
      <c r="O141" s="36">
        <f>SUM(H141+J141+K141)/F141</f>
        <v>2.9235382308845579</v>
      </c>
      <c r="P141" s="34"/>
      <c r="Q141" s="34"/>
      <c r="R141" s="34"/>
      <c r="S141" s="19">
        <f>SUM(S137:S140)</f>
        <v>0</v>
      </c>
      <c r="T141" s="19">
        <f>SUM(T137:T140)</f>
        <v>0</v>
      </c>
      <c r="U141" s="21">
        <f>SUM(U137:U140)</f>
        <v>2</v>
      </c>
      <c r="V141" s="19">
        <f>SUM(V137:V140)</f>
        <v>0</v>
      </c>
      <c r="W141" s="20">
        <f>(U141+V141)/(T141+U141+V141)</f>
        <v>1</v>
      </c>
      <c r="X141" s="20"/>
    </row>
    <row r="144" spans="1:24" s="9" customFormat="1" ht="21" customHeight="1" x14ac:dyDescent="0.2">
      <c r="A144" s="10" t="s">
        <v>56</v>
      </c>
    </row>
    <row r="145" spans="1:24" s="9" customFormat="1" ht="18.25" customHeight="1" x14ac:dyDescent="0.2">
      <c r="A145" s="32" t="s">
        <v>32</v>
      </c>
      <c r="B145" s="23"/>
      <c r="C145" s="23"/>
      <c r="D145" s="23"/>
      <c r="E145" s="23"/>
      <c r="F145" s="23"/>
      <c r="G145" s="23"/>
      <c r="H145" s="23"/>
      <c r="I145" s="23"/>
      <c r="J145" s="23"/>
      <c r="K145" s="23"/>
      <c r="L145" s="23"/>
      <c r="M145" s="26"/>
      <c r="N145" s="26"/>
      <c r="O145" s="26"/>
      <c r="P145" s="26"/>
      <c r="Q145" s="26"/>
      <c r="R145" s="26"/>
    </row>
    <row r="146" spans="1:24" s="9" customFormat="1" ht="28.25" customHeight="1" x14ac:dyDescent="0.2">
      <c r="A146" s="16" t="s">
        <v>7</v>
      </c>
      <c r="B146" s="16" t="s">
        <v>33</v>
      </c>
      <c r="C146" s="14" t="s">
        <v>34</v>
      </c>
      <c r="D146" s="14" t="s">
        <v>35</v>
      </c>
      <c r="E146" s="14" t="s">
        <v>36</v>
      </c>
      <c r="F146" s="14" t="s">
        <v>37</v>
      </c>
      <c r="G146" s="14" t="s">
        <v>9</v>
      </c>
      <c r="H146" s="14" t="s">
        <v>10</v>
      </c>
      <c r="I146" s="14" t="s">
        <v>15</v>
      </c>
      <c r="J146" s="14" t="s">
        <v>16</v>
      </c>
      <c r="K146" s="14" t="s">
        <v>17</v>
      </c>
      <c r="L146" s="14" t="s">
        <v>45</v>
      </c>
      <c r="M146" s="16" t="s">
        <v>38</v>
      </c>
      <c r="N146" s="16" t="s">
        <v>39</v>
      </c>
      <c r="O146" s="16" t="s">
        <v>40</v>
      </c>
      <c r="P146" s="16" t="s">
        <v>8</v>
      </c>
      <c r="Q146" s="16" t="s">
        <v>41</v>
      </c>
      <c r="R146" s="16" t="s">
        <v>42</v>
      </c>
      <c r="S146" s="16" t="s">
        <v>25</v>
      </c>
      <c r="T146" s="16" t="s">
        <v>26</v>
      </c>
      <c r="U146" s="13" t="s">
        <v>27</v>
      </c>
      <c r="V146" s="16" t="s">
        <v>28</v>
      </c>
      <c r="W146" s="17" t="s">
        <v>29</v>
      </c>
      <c r="X146" s="16" t="s">
        <v>30</v>
      </c>
    </row>
    <row r="147" spans="1:24" s="9" customFormat="1" ht="18.25" customHeight="1" x14ac:dyDescent="0.2">
      <c r="A147" s="18">
        <v>2014</v>
      </c>
      <c r="B147" s="18">
        <v>15</v>
      </c>
      <c r="C147" s="18">
        <v>1</v>
      </c>
      <c r="D147" s="18">
        <v>1</v>
      </c>
      <c r="E147" s="35">
        <v>6</v>
      </c>
      <c r="F147" s="18">
        <v>14</v>
      </c>
      <c r="G147" s="18">
        <v>5</v>
      </c>
      <c r="H147" s="18">
        <v>5</v>
      </c>
      <c r="I147" s="18">
        <v>13</v>
      </c>
      <c r="J147" s="18">
        <v>14</v>
      </c>
      <c r="K147" s="18">
        <v>6</v>
      </c>
      <c r="L147" s="19">
        <v>1</v>
      </c>
      <c r="M147" s="18">
        <v>4</v>
      </c>
      <c r="N147" s="36"/>
      <c r="O147" s="37"/>
      <c r="S147" s="19"/>
      <c r="T147" s="18">
        <v>1</v>
      </c>
      <c r="U147" s="21">
        <v>2</v>
      </c>
      <c r="V147" s="19"/>
    </row>
    <row r="148" spans="1:24" s="9" customFormat="1" ht="18.25" customHeight="1" x14ac:dyDescent="0.2">
      <c r="A148" s="23">
        <v>2015</v>
      </c>
      <c r="B148" s="23">
        <v>6</v>
      </c>
      <c r="C148" s="23">
        <v>0</v>
      </c>
      <c r="D148" s="23">
        <v>2</v>
      </c>
      <c r="E148" s="41">
        <v>0</v>
      </c>
      <c r="F148" s="42">
        <v>7.33</v>
      </c>
      <c r="G148" s="23">
        <v>13</v>
      </c>
      <c r="H148" s="23">
        <v>9</v>
      </c>
      <c r="I148" s="23">
        <v>3</v>
      </c>
      <c r="J148" s="23">
        <v>7</v>
      </c>
      <c r="K148" s="23">
        <v>8</v>
      </c>
      <c r="L148" s="23">
        <v>1</v>
      </c>
      <c r="M148" s="23">
        <v>12</v>
      </c>
      <c r="N148" s="42"/>
      <c r="O148" s="43"/>
      <c r="S148" s="23"/>
      <c r="T148" s="23"/>
      <c r="U148" s="9">
        <v>2</v>
      </c>
      <c r="V148" s="23">
        <v>2</v>
      </c>
    </row>
    <row r="149" spans="1:24" s="9" customFormat="1" ht="19" customHeight="1" x14ac:dyDescent="0.2">
      <c r="A149" s="23"/>
      <c r="B149" s="23"/>
      <c r="C149" s="23"/>
      <c r="D149" s="23"/>
      <c r="E149" s="41"/>
      <c r="F149" s="23"/>
      <c r="G149" s="23"/>
      <c r="H149" s="23"/>
      <c r="I149" s="23"/>
      <c r="J149" s="23"/>
      <c r="K149" s="23"/>
      <c r="L149" s="23"/>
      <c r="M149" s="23"/>
      <c r="N149" s="42"/>
      <c r="O149" s="43"/>
      <c r="S149" s="23"/>
      <c r="T149" s="23"/>
      <c r="U149" s="23"/>
      <c r="V149" s="23"/>
      <c r="W149" s="23"/>
      <c r="X149" s="33"/>
    </row>
    <row r="150" spans="1:24" s="9" customFormat="1" ht="19" customHeight="1" x14ac:dyDescent="0.2">
      <c r="A150" s="27"/>
      <c r="B150" s="28"/>
      <c r="C150" s="28"/>
      <c r="D150" s="28"/>
      <c r="E150" s="38"/>
      <c r="F150" s="28"/>
      <c r="G150" s="28"/>
      <c r="H150" s="28"/>
      <c r="I150" s="28"/>
      <c r="J150" s="28"/>
      <c r="K150" s="28"/>
      <c r="L150" s="39"/>
      <c r="M150" s="27"/>
      <c r="N150" s="27"/>
      <c r="O150" s="27"/>
      <c r="P150" s="27"/>
      <c r="Q150" s="27"/>
      <c r="R150" s="27"/>
      <c r="S150" s="28"/>
      <c r="T150" s="28"/>
      <c r="U150" s="28"/>
      <c r="V150" s="28"/>
      <c r="W150" s="28"/>
      <c r="X150" s="30"/>
    </row>
    <row r="151" spans="1:24" s="9" customFormat="1" ht="18.25" customHeight="1" x14ac:dyDescent="0.2">
      <c r="A151" s="31" t="s">
        <v>31</v>
      </c>
      <c r="B151" s="19">
        <f t="shared" ref="B151:M151" si="16">SUM(B147:B150)</f>
        <v>21</v>
      </c>
      <c r="C151" s="19">
        <f t="shared" si="16"/>
        <v>1</v>
      </c>
      <c r="D151" s="19">
        <f t="shared" si="16"/>
        <v>3</v>
      </c>
      <c r="E151" s="19">
        <f t="shared" si="16"/>
        <v>6</v>
      </c>
      <c r="F151" s="36">
        <f t="shared" si="16"/>
        <v>21.33</v>
      </c>
      <c r="G151" s="19">
        <f t="shared" si="16"/>
        <v>18</v>
      </c>
      <c r="H151" s="19">
        <f t="shared" si="16"/>
        <v>14</v>
      </c>
      <c r="I151" s="19">
        <f t="shared" si="16"/>
        <v>16</v>
      </c>
      <c r="J151" s="19">
        <f t="shared" si="16"/>
        <v>21</v>
      </c>
      <c r="K151" s="19">
        <f t="shared" si="16"/>
        <v>14</v>
      </c>
      <c r="L151" s="18">
        <f t="shared" si="16"/>
        <v>2</v>
      </c>
      <c r="M151" s="19">
        <f t="shared" si="16"/>
        <v>16</v>
      </c>
      <c r="N151" s="36">
        <f>(M151*7)/F151</f>
        <v>5.2508204406938592</v>
      </c>
      <c r="O151" s="36">
        <f>SUM(H151+J151+K151)/F151</f>
        <v>2.2972339428035631</v>
      </c>
      <c r="P151" s="34"/>
      <c r="Q151" s="34"/>
      <c r="R151" s="34"/>
      <c r="S151" s="19">
        <f>SUM(S147:S150)</f>
        <v>0</v>
      </c>
      <c r="T151" s="19">
        <f>SUM(T147:T150)</f>
        <v>1</v>
      </c>
      <c r="U151" s="21">
        <f>SUM(U147:U150)</f>
        <v>4</v>
      </c>
      <c r="V151" s="19">
        <f>SUM(V147:V150)</f>
        <v>2</v>
      </c>
      <c r="W151" s="20">
        <f>(U151+V151)/(T151+U151+V151)</f>
        <v>0.8571428571428571</v>
      </c>
      <c r="X151" s="20"/>
    </row>
    <row r="153" spans="1:24" s="9" customFormat="1" ht="21" customHeight="1" x14ac:dyDescent="0.2">
      <c r="A153" s="10" t="s">
        <v>57</v>
      </c>
    </row>
    <row r="154" spans="1:24" s="9" customFormat="1" ht="18.25" customHeight="1" x14ac:dyDescent="0.2">
      <c r="A154" s="32" t="s">
        <v>32</v>
      </c>
      <c r="B154" s="23"/>
      <c r="C154" s="23"/>
      <c r="D154" s="23"/>
      <c r="E154" s="23"/>
      <c r="F154" s="23"/>
      <c r="G154" s="23"/>
      <c r="H154" s="23"/>
      <c r="I154" s="23"/>
      <c r="J154" s="23"/>
      <c r="K154" s="23"/>
      <c r="L154" s="23"/>
      <c r="M154" s="26"/>
      <c r="N154" s="26"/>
      <c r="O154" s="26"/>
      <c r="P154" s="26"/>
      <c r="Q154" s="26"/>
      <c r="R154" s="26"/>
    </row>
    <row r="155" spans="1:24" s="9" customFormat="1" ht="28.25" customHeight="1" x14ac:dyDescent="0.2">
      <c r="A155" s="16" t="s">
        <v>7</v>
      </c>
      <c r="B155" s="16" t="s">
        <v>33</v>
      </c>
      <c r="C155" s="14" t="s">
        <v>34</v>
      </c>
      <c r="D155" s="14" t="s">
        <v>35</v>
      </c>
      <c r="E155" s="14" t="s">
        <v>36</v>
      </c>
      <c r="F155" s="14" t="s">
        <v>37</v>
      </c>
      <c r="G155" s="14" t="s">
        <v>9</v>
      </c>
      <c r="H155" s="14" t="s">
        <v>10</v>
      </c>
      <c r="I155" s="14" t="s">
        <v>15</v>
      </c>
      <c r="J155" s="14" t="s">
        <v>16</v>
      </c>
      <c r="K155" s="14" t="s">
        <v>17</v>
      </c>
      <c r="L155" s="14" t="s">
        <v>45</v>
      </c>
      <c r="M155" s="16" t="s">
        <v>38</v>
      </c>
      <c r="N155" s="16" t="s">
        <v>39</v>
      </c>
      <c r="O155" s="16" t="s">
        <v>40</v>
      </c>
      <c r="P155" s="16" t="s">
        <v>8</v>
      </c>
      <c r="Q155" s="16" t="s">
        <v>41</v>
      </c>
      <c r="R155" s="16" t="s">
        <v>42</v>
      </c>
      <c r="S155" s="16" t="s">
        <v>25</v>
      </c>
      <c r="T155" s="16" t="s">
        <v>26</v>
      </c>
      <c r="U155" s="13" t="s">
        <v>27</v>
      </c>
      <c r="V155" s="16" t="s">
        <v>28</v>
      </c>
      <c r="W155" s="17" t="s">
        <v>29</v>
      </c>
      <c r="X155" s="16" t="s">
        <v>30</v>
      </c>
    </row>
    <row r="156" spans="1:24" s="9" customFormat="1" ht="18.25" customHeight="1" x14ac:dyDescent="0.2">
      <c r="A156" s="18">
        <v>2014</v>
      </c>
      <c r="B156" s="18">
        <v>11</v>
      </c>
      <c r="C156" s="18">
        <v>3</v>
      </c>
      <c r="D156" s="18">
        <v>0</v>
      </c>
      <c r="E156" s="35">
        <v>0</v>
      </c>
      <c r="F156" s="18">
        <v>18</v>
      </c>
      <c r="G156" s="18">
        <v>11</v>
      </c>
      <c r="H156" s="18">
        <v>14</v>
      </c>
      <c r="I156" s="18">
        <v>16</v>
      </c>
      <c r="J156" s="18">
        <v>12</v>
      </c>
      <c r="K156" s="18">
        <v>2</v>
      </c>
      <c r="L156" s="19">
        <v>1</v>
      </c>
      <c r="M156" s="18">
        <v>9</v>
      </c>
      <c r="N156" s="36"/>
      <c r="O156" s="37"/>
      <c r="S156" s="19"/>
      <c r="T156" s="19"/>
      <c r="U156" s="21">
        <v>2</v>
      </c>
      <c r="V156" s="19"/>
    </row>
    <row r="157" spans="1:24" s="9" customFormat="1" ht="18.25" customHeight="1" x14ac:dyDescent="0.2">
      <c r="A157" s="23">
        <v>2015</v>
      </c>
      <c r="B157" s="23">
        <v>9</v>
      </c>
      <c r="C157" s="23">
        <v>2</v>
      </c>
      <c r="D157" s="23">
        <v>2</v>
      </c>
      <c r="E157" s="41"/>
      <c r="F157" s="23">
        <v>33</v>
      </c>
      <c r="G157" s="23">
        <v>15</v>
      </c>
      <c r="H157" s="23">
        <v>30</v>
      </c>
      <c r="I157" s="23">
        <v>30</v>
      </c>
      <c r="J157" s="23">
        <v>14</v>
      </c>
      <c r="K157" s="23">
        <v>2</v>
      </c>
      <c r="L157" s="23">
        <v>2</v>
      </c>
      <c r="M157" s="23">
        <v>13</v>
      </c>
      <c r="N157" s="42"/>
      <c r="O157" s="43"/>
      <c r="S157" s="23"/>
      <c r="T157" s="23">
        <v>1</v>
      </c>
      <c r="U157" s="9">
        <v>2</v>
      </c>
      <c r="V157" s="23"/>
    </row>
    <row r="158" spans="1:24" s="9" customFormat="1" ht="19" customHeight="1" x14ac:dyDescent="0.2">
      <c r="A158" s="23"/>
      <c r="B158" s="23"/>
      <c r="C158" s="23"/>
      <c r="D158" s="23"/>
      <c r="E158" s="41"/>
      <c r="F158" s="23"/>
      <c r="G158" s="23"/>
      <c r="H158" s="23"/>
      <c r="I158" s="23"/>
      <c r="J158" s="23"/>
      <c r="K158" s="23"/>
      <c r="L158" s="23"/>
      <c r="M158" s="23"/>
      <c r="N158" s="42"/>
      <c r="O158" s="43"/>
      <c r="S158" s="23"/>
      <c r="T158" s="23"/>
      <c r="U158" s="23"/>
      <c r="V158" s="23"/>
      <c r="W158" s="23"/>
      <c r="X158" s="33"/>
    </row>
    <row r="159" spans="1:24" s="9" customFormat="1" ht="19" customHeight="1" x14ac:dyDescent="0.2">
      <c r="A159" s="27"/>
      <c r="B159" s="28"/>
      <c r="C159" s="28"/>
      <c r="D159" s="28"/>
      <c r="E159" s="38"/>
      <c r="F159" s="28"/>
      <c r="G159" s="28"/>
      <c r="H159" s="28"/>
      <c r="I159" s="28"/>
      <c r="J159" s="28"/>
      <c r="K159" s="28"/>
      <c r="L159" s="39"/>
      <c r="M159" s="27"/>
      <c r="N159" s="27"/>
      <c r="O159" s="27"/>
      <c r="P159" s="27"/>
      <c r="Q159" s="27"/>
      <c r="R159" s="27"/>
      <c r="S159" s="28"/>
      <c r="T159" s="28"/>
      <c r="U159" s="28"/>
      <c r="V159" s="28"/>
      <c r="W159" s="28"/>
      <c r="X159" s="30"/>
    </row>
    <row r="160" spans="1:24" s="9" customFormat="1" ht="18.25" customHeight="1" x14ac:dyDescent="0.2">
      <c r="A160" s="44" t="s">
        <v>31</v>
      </c>
      <c r="B160" s="45">
        <f t="shared" ref="B160:M160" si="17">SUM(B156:B159)</f>
        <v>20</v>
      </c>
      <c r="C160" s="45">
        <f t="shared" si="17"/>
        <v>5</v>
      </c>
      <c r="D160" s="45">
        <f t="shared" si="17"/>
        <v>2</v>
      </c>
      <c r="E160" s="45">
        <f t="shared" si="17"/>
        <v>0</v>
      </c>
      <c r="F160" s="45">
        <f t="shared" si="17"/>
        <v>51</v>
      </c>
      <c r="G160" s="45">
        <f t="shared" si="17"/>
        <v>26</v>
      </c>
      <c r="H160" s="45">
        <f t="shared" si="17"/>
        <v>44</v>
      </c>
      <c r="I160" s="45">
        <f t="shared" si="17"/>
        <v>46</v>
      </c>
      <c r="J160" s="45">
        <f t="shared" si="17"/>
        <v>26</v>
      </c>
      <c r="K160" s="45">
        <f t="shared" si="17"/>
        <v>4</v>
      </c>
      <c r="L160" s="45">
        <f t="shared" si="17"/>
        <v>3</v>
      </c>
      <c r="M160" s="45">
        <f t="shared" si="17"/>
        <v>22</v>
      </c>
      <c r="N160" s="40">
        <f>(M160*7)/F160</f>
        <v>3.0196078431372548</v>
      </c>
      <c r="O160" s="40">
        <f>SUM(H160+J160+K160)/F160</f>
        <v>1.4509803921568627</v>
      </c>
      <c r="P160" s="46"/>
      <c r="Q160" s="46"/>
      <c r="R160" s="46"/>
      <c r="S160" s="45">
        <f>SUM(S156:S159)</f>
        <v>0</v>
      </c>
      <c r="T160" s="45">
        <f>SUM(T156:T159)</f>
        <v>1</v>
      </c>
      <c r="U160" s="47">
        <f>SUM(U156:U159)</f>
        <v>4</v>
      </c>
      <c r="V160" s="45">
        <f>SUM(V156:V159)</f>
        <v>0</v>
      </c>
      <c r="W160" s="48">
        <f>(U160+V160)/(T160+U160+V160)</f>
        <v>0.8</v>
      </c>
      <c r="X160" s="48"/>
    </row>
    <row r="161" spans="1:24" s="9" customFormat="1" ht="18.25" customHeight="1" x14ac:dyDescent="0.2">
      <c r="A161" s="49"/>
      <c r="B161" s="50"/>
      <c r="C161" s="50"/>
      <c r="D161" s="50"/>
      <c r="E161" s="19"/>
      <c r="F161" s="50"/>
      <c r="G161" s="50"/>
      <c r="H161" s="50"/>
      <c r="I161" s="50"/>
      <c r="J161" s="50"/>
      <c r="K161" s="50"/>
      <c r="L161" s="50"/>
      <c r="M161" s="50"/>
      <c r="N161" s="36"/>
      <c r="O161" s="36"/>
      <c r="P161" s="34"/>
      <c r="Q161" s="34"/>
      <c r="R161" s="34"/>
      <c r="S161" s="50"/>
      <c r="T161" s="50"/>
      <c r="U161" s="51"/>
      <c r="V161" s="50"/>
      <c r="W161" s="20"/>
      <c r="X161" s="20"/>
    </row>
  </sheetData>
  <pageMargins left="0.75" right="0.75" top="1" bottom="1" header="0.5" footer="0.5"/>
  <pageSetup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39"/>
  <sheetViews>
    <sheetView showGridLines="0" workbookViewId="0">
      <selection activeCell="D30" sqref="D30"/>
    </sheetView>
  </sheetViews>
  <sheetFormatPr baseColWidth="10" defaultColWidth="8.125" defaultRowHeight="13" customHeight="1" x14ac:dyDescent="0.2"/>
  <cols>
    <col min="1" max="1" width="13.625" style="5" customWidth="1"/>
    <col min="2" max="2" width="2.125" style="5" customWidth="1"/>
    <col min="3" max="3" width="2.375" style="5" bestFit="1" customWidth="1"/>
    <col min="4" max="4" width="1.625" style="5" bestFit="1" customWidth="1"/>
    <col min="5" max="5" width="3.5" style="5" customWidth="1"/>
    <col min="6" max="6" width="5" style="5" bestFit="1" customWidth="1"/>
    <col min="7" max="7" width="2.375" style="5" bestFit="1" customWidth="1"/>
    <col min="8" max="9" width="3.125" style="5" bestFit="1" customWidth="1"/>
    <col min="10" max="10" width="2.375" style="5" bestFit="1" customWidth="1"/>
    <col min="11" max="11" width="2.75" style="5" customWidth="1"/>
    <col min="12" max="12" width="3" style="5" customWidth="1"/>
    <col min="13" max="13" width="2.375" style="5" customWidth="1"/>
    <col min="14" max="15" width="3.625" style="5" customWidth="1"/>
    <col min="16" max="16" width="5.5" style="5" customWidth="1"/>
    <col min="17" max="17" width="3.625" style="5" customWidth="1"/>
    <col min="18" max="18" width="2.375" style="5" customWidth="1"/>
    <col min="19" max="20" width="2" style="5" customWidth="1"/>
    <col min="21" max="21" width="2.375" style="5" bestFit="1" customWidth="1"/>
    <col min="22" max="22" width="8.125" style="5" customWidth="1"/>
    <col min="23" max="256" width="8.125" customWidth="1"/>
  </cols>
  <sheetData>
    <row r="1" spans="1:22" ht="21" customHeight="1" x14ac:dyDescent="0.2">
      <c r="A1" s="211" t="s">
        <v>252</v>
      </c>
      <c r="B1" s="212"/>
      <c r="C1" s="212"/>
      <c r="D1" s="212"/>
      <c r="E1" s="212"/>
      <c r="F1" s="212"/>
      <c r="G1" s="212"/>
      <c r="H1" s="212"/>
      <c r="I1" s="212"/>
      <c r="J1" s="212"/>
      <c r="K1" s="212"/>
      <c r="L1" s="212"/>
      <c r="M1" s="212"/>
      <c r="N1" s="212"/>
      <c r="O1" s="212"/>
      <c r="P1" s="212"/>
      <c r="Q1" s="212"/>
      <c r="R1" s="212"/>
      <c r="S1" s="212"/>
      <c r="T1" s="212"/>
      <c r="U1" s="212"/>
      <c r="V1" s="212"/>
    </row>
    <row r="2" spans="1:22" ht="19" customHeight="1" x14ac:dyDescent="0.2">
      <c r="A2" s="53"/>
      <c r="B2" s="53"/>
      <c r="C2" s="53"/>
      <c r="D2" s="53"/>
      <c r="E2" s="58"/>
      <c r="F2" s="53"/>
      <c r="G2" s="53"/>
      <c r="H2" s="53"/>
      <c r="I2" s="53"/>
      <c r="J2" s="53"/>
      <c r="K2" s="53"/>
      <c r="L2" s="53"/>
      <c r="M2" s="53"/>
      <c r="N2" s="53"/>
      <c r="O2" s="53"/>
      <c r="P2" s="53"/>
      <c r="Q2" s="53"/>
      <c r="R2" s="53"/>
      <c r="S2" s="53"/>
      <c r="T2" s="12"/>
      <c r="U2" s="26"/>
      <c r="V2" s="53"/>
    </row>
    <row r="3" spans="1:22" ht="28.25" customHeight="1" x14ac:dyDescent="0.2">
      <c r="A3" s="13" t="s">
        <v>7</v>
      </c>
      <c r="B3" s="14" t="s">
        <v>8</v>
      </c>
      <c r="C3" s="14" t="s">
        <v>9</v>
      </c>
      <c r="D3" s="14" t="s">
        <v>10</v>
      </c>
      <c r="E3" s="14" t="s">
        <v>11</v>
      </c>
      <c r="F3" s="14" t="s">
        <v>12</v>
      </c>
      <c r="G3" s="14" t="s">
        <v>13</v>
      </c>
      <c r="H3" s="14" t="s">
        <v>16</v>
      </c>
      <c r="I3" s="14" t="s">
        <v>17</v>
      </c>
      <c r="J3" s="14" t="s">
        <v>15</v>
      </c>
      <c r="K3" s="14" t="s">
        <v>18</v>
      </c>
      <c r="L3" s="14" t="s">
        <v>19</v>
      </c>
      <c r="M3" s="14" t="s">
        <v>14</v>
      </c>
      <c r="N3" s="13" t="s">
        <v>20</v>
      </c>
      <c r="O3" s="14" t="s">
        <v>21</v>
      </c>
      <c r="P3" s="15" t="s">
        <v>22</v>
      </c>
      <c r="Q3" s="14" t="s">
        <v>23</v>
      </c>
      <c r="R3" s="16" t="s">
        <v>24</v>
      </c>
      <c r="S3" s="14" t="s">
        <v>26</v>
      </c>
      <c r="T3" s="13" t="s">
        <v>28</v>
      </c>
      <c r="U3" s="16" t="s">
        <v>27</v>
      </c>
      <c r="V3" s="17" t="s">
        <v>29</v>
      </c>
    </row>
    <row r="4" spans="1:22" ht="17" customHeight="1" x14ac:dyDescent="0.2">
      <c r="A4" s="18">
        <v>2010</v>
      </c>
      <c r="B4" s="18">
        <v>5</v>
      </c>
      <c r="C4" s="18">
        <v>3</v>
      </c>
      <c r="D4" s="18">
        <v>1</v>
      </c>
      <c r="E4" s="19"/>
      <c r="F4" s="19"/>
      <c r="G4" s="19"/>
      <c r="H4" s="18">
        <v>3</v>
      </c>
      <c r="I4" s="18">
        <v>0</v>
      </c>
      <c r="J4" s="18">
        <v>3</v>
      </c>
      <c r="K4" s="18">
        <v>0</v>
      </c>
      <c r="L4" s="18">
        <v>0</v>
      </c>
      <c r="M4" s="19"/>
      <c r="N4" s="61"/>
      <c r="O4" s="19"/>
      <c r="P4" s="72"/>
      <c r="Q4" s="20"/>
      <c r="R4" s="34"/>
      <c r="S4" s="19"/>
      <c r="T4" s="61"/>
      <c r="U4" s="34"/>
      <c r="V4" s="62"/>
    </row>
    <row r="5" spans="1:22" ht="17" customHeight="1" x14ac:dyDescent="0.2">
      <c r="A5" s="22">
        <v>2011</v>
      </c>
      <c r="B5" s="23"/>
      <c r="C5" s="23"/>
      <c r="D5" s="23"/>
      <c r="E5" s="23"/>
      <c r="F5" s="23"/>
      <c r="G5" s="23"/>
      <c r="H5" s="23"/>
      <c r="I5" s="23"/>
      <c r="J5" s="23"/>
      <c r="K5" s="23"/>
      <c r="L5" s="23"/>
      <c r="M5" s="23"/>
      <c r="N5" s="12"/>
      <c r="O5" s="23"/>
      <c r="P5" s="74"/>
      <c r="Q5" s="24"/>
      <c r="R5" s="26"/>
      <c r="S5" s="22">
        <v>1</v>
      </c>
      <c r="T5" s="22">
        <v>2</v>
      </c>
      <c r="U5" s="22">
        <v>8</v>
      </c>
      <c r="V5" s="75"/>
    </row>
    <row r="6" spans="1:22" ht="17" customHeight="1" x14ac:dyDescent="0.2">
      <c r="A6" s="22">
        <v>2012</v>
      </c>
      <c r="B6" s="23"/>
      <c r="C6" s="23"/>
      <c r="D6" s="23"/>
      <c r="E6" s="23"/>
      <c r="F6" s="23"/>
      <c r="G6" s="23"/>
      <c r="H6" s="23"/>
      <c r="I6" s="23"/>
      <c r="J6" s="23"/>
      <c r="K6" s="23"/>
      <c r="L6" s="23"/>
      <c r="M6" s="23"/>
      <c r="N6" s="12"/>
      <c r="O6" s="23"/>
      <c r="P6" s="74"/>
      <c r="Q6" s="24"/>
      <c r="R6" s="26"/>
      <c r="S6" s="22">
        <v>1</v>
      </c>
      <c r="T6" s="22">
        <v>18</v>
      </c>
      <c r="U6" s="22">
        <v>6</v>
      </c>
      <c r="V6" s="75"/>
    </row>
    <row r="7" spans="1:22" ht="17" customHeight="1" x14ac:dyDescent="0.2">
      <c r="A7" s="32" t="s">
        <v>253</v>
      </c>
      <c r="B7" s="22">
        <v>29</v>
      </c>
      <c r="C7" s="22">
        <v>5</v>
      </c>
      <c r="D7" s="22">
        <v>5</v>
      </c>
      <c r="E7" s="23"/>
      <c r="F7" s="23"/>
      <c r="G7" s="23"/>
      <c r="H7" s="22">
        <v>2</v>
      </c>
      <c r="I7" s="23"/>
      <c r="J7" s="22">
        <v>7</v>
      </c>
      <c r="K7" s="23"/>
      <c r="L7" s="23"/>
      <c r="M7" s="22">
        <v>4</v>
      </c>
      <c r="N7" s="22">
        <v>2</v>
      </c>
      <c r="O7" s="24"/>
      <c r="P7" s="24"/>
      <c r="Q7" s="24"/>
      <c r="R7" s="22">
        <v>1</v>
      </c>
      <c r="S7" s="23"/>
      <c r="T7" s="22">
        <v>5</v>
      </c>
      <c r="U7" s="22">
        <v>12</v>
      </c>
      <c r="V7" s="26"/>
    </row>
    <row r="8" spans="1:22" ht="17" customHeight="1" x14ac:dyDescent="0.2">
      <c r="A8" s="23"/>
      <c r="B8" s="23"/>
      <c r="C8" s="23"/>
      <c r="D8" s="23"/>
      <c r="E8" s="23"/>
      <c r="F8" s="23"/>
      <c r="G8" s="23"/>
      <c r="H8" s="23"/>
      <c r="I8" s="23"/>
      <c r="J8" s="23"/>
      <c r="K8" s="23"/>
      <c r="L8" s="23"/>
      <c r="M8" s="23"/>
      <c r="N8" s="12"/>
      <c r="O8" s="24"/>
      <c r="P8" s="24"/>
      <c r="Q8" s="24"/>
      <c r="R8" s="23"/>
      <c r="S8" s="23"/>
      <c r="T8" s="12"/>
      <c r="U8" s="26"/>
      <c r="V8" s="26"/>
    </row>
    <row r="9" spans="1:22" ht="17" customHeight="1" x14ac:dyDescent="0.2">
      <c r="A9" s="27"/>
      <c r="B9" s="28"/>
      <c r="C9" s="28"/>
      <c r="D9" s="28"/>
      <c r="E9" s="28"/>
      <c r="F9" s="28"/>
      <c r="G9" s="28"/>
      <c r="H9" s="28"/>
      <c r="I9" s="28"/>
      <c r="J9" s="28"/>
      <c r="K9" s="28"/>
      <c r="L9" s="28"/>
      <c r="M9" s="28"/>
      <c r="N9" s="76"/>
      <c r="O9" s="29"/>
      <c r="P9" s="29"/>
      <c r="Q9" s="29"/>
      <c r="R9" s="28"/>
      <c r="S9" s="28"/>
      <c r="T9" s="76"/>
      <c r="U9" s="27"/>
      <c r="V9" s="27"/>
    </row>
    <row r="10" spans="1:22" ht="17" customHeight="1" x14ac:dyDescent="0.2">
      <c r="A10" s="31" t="s">
        <v>31</v>
      </c>
      <c r="B10" s="19">
        <f t="shared" ref="B10:N10" si="0">SUM(B4:B9)</f>
        <v>34</v>
      </c>
      <c r="C10" s="19">
        <f t="shared" si="0"/>
        <v>8</v>
      </c>
      <c r="D10" s="19">
        <f t="shared" si="0"/>
        <v>6</v>
      </c>
      <c r="E10" s="19">
        <f t="shared" si="0"/>
        <v>0</v>
      </c>
      <c r="F10" s="19">
        <f t="shared" si="0"/>
        <v>0</v>
      </c>
      <c r="G10" s="19">
        <f t="shared" si="0"/>
        <v>0</v>
      </c>
      <c r="H10" s="19">
        <f t="shared" si="0"/>
        <v>5</v>
      </c>
      <c r="I10" s="19">
        <f t="shared" si="0"/>
        <v>0</v>
      </c>
      <c r="J10" s="19">
        <f t="shared" si="0"/>
        <v>10</v>
      </c>
      <c r="K10" s="19">
        <f t="shared" si="0"/>
        <v>0</v>
      </c>
      <c r="L10" s="19">
        <f t="shared" si="0"/>
        <v>0</v>
      </c>
      <c r="M10" s="19">
        <f t="shared" si="0"/>
        <v>4</v>
      </c>
      <c r="N10" s="19">
        <f t="shared" si="0"/>
        <v>2</v>
      </c>
      <c r="O10" s="20">
        <f>(D10+J10+K10)/(B10+J10+K10)</f>
        <v>0.36363636363636365</v>
      </c>
      <c r="P10" s="20">
        <f>($D10+$E10+($F10*2)+(G10*3))/$B10</f>
        <v>0.17647058823529413</v>
      </c>
      <c r="Q10" s="20">
        <f>D10/B10</f>
        <v>0.17647058823529413</v>
      </c>
      <c r="R10" s="19">
        <f>SUM(R4:R9)</f>
        <v>1</v>
      </c>
      <c r="S10" s="19">
        <f>SUM(S4:S9)</f>
        <v>2</v>
      </c>
      <c r="T10" s="19">
        <f>SUM(T4:T9)</f>
        <v>25</v>
      </c>
      <c r="U10" s="19">
        <f>SUM(U4:U9)</f>
        <v>26</v>
      </c>
      <c r="V10" s="20">
        <f>(T10+U10)/(S10+T10+U10)</f>
        <v>0.96226415094339623</v>
      </c>
    </row>
    <row r="11" spans="1:22" ht="18.25" customHeight="1" x14ac:dyDescent="0.2">
      <c r="A11" s="26"/>
      <c r="B11" s="26"/>
      <c r="C11" s="26"/>
      <c r="D11" s="26"/>
      <c r="E11" s="23"/>
      <c r="F11" s="26"/>
      <c r="G11" s="26"/>
      <c r="H11" s="26"/>
      <c r="I11" s="26"/>
      <c r="J11" s="26"/>
      <c r="K11" s="26"/>
      <c r="L11" s="26"/>
      <c r="M11" s="26"/>
      <c r="N11" s="12"/>
      <c r="O11" s="26"/>
      <c r="P11" s="26"/>
      <c r="Q11" s="26"/>
      <c r="R11" s="26"/>
      <c r="S11" s="23"/>
      <c r="T11" s="12"/>
      <c r="U11" s="26"/>
      <c r="V11" s="53"/>
    </row>
    <row r="12" spans="1:22" ht="18.25" customHeight="1" x14ac:dyDescent="0.2">
      <c r="A12" s="26"/>
      <c r="B12" s="26"/>
      <c r="C12" s="26"/>
      <c r="D12" s="26"/>
      <c r="E12" s="23"/>
      <c r="F12" s="26"/>
      <c r="G12" s="26"/>
      <c r="H12" s="26"/>
      <c r="I12" s="26"/>
      <c r="J12" s="26"/>
      <c r="K12" s="26"/>
      <c r="L12" s="26"/>
      <c r="M12" s="26"/>
      <c r="N12" s="12"/>
      <c r="O12" s="26"/>
      <c r="P12" s="26"/>
      <c r="Q12" s="26"/>
      <c r="R12" s="26"/>
      <c r="S12" s="23"/>
      <c r="T12" s="12"/>
      <c r="U12" s="26"/>
      <c r="V12" s="53"/>
    </row>
    <row r="13" spans="1:22" ht="18.25" customHeight="1" x14ac:dyDescent="0.2">
      <c r="A13" s="32" t="s">
        <v>32</v>
      </c>
      <c r="B13" s="23"/>
      <c r="C13" s="23"/>
      <c r="D13" s="23"/>
      <c r="E13" s="23"/>
      <c r="F13" s="23"/>
      <c r="G13" s="23"/>
      <c r="H13" s="23"/>
      <c r="I13" s="23"/>
      <c r="J13" s="23"/>
      <c r="K13" s="23"/>
      <c r="L13" s="23"/>
      <c r="M13" s="26"/>
      <c r="N13" s="12"/>
      <c r="O13" s="26"/>
      <c r="P13" s="26"/>
      <c r="Q13" s="26"/>
      <c r="R13" s="26"/>
      <c r="S13" s="23"/>
      <c r="T13" s="12"/>
      <c r="U13" s="26"/>
      <c r="V13" s="53"/>
    </row>
    <row r="14" spans="1:22" ht="18.25" customHeight="1" x14ac:dyDescent="0.2">
      <c r="A14" s="16" t="s">
        <v>7</v>
      </c>
      <c r="B14" s="16" t="s">
        <v>33</v>
      </c>
      <c r="C14" s="14" t="s">
        <v>34</v>
      </c>
      <c r="D14" s="14" t="s">
        <v>35</v>
      </c>
      <c r="E14" s="14" t="s">
        <v>36</v>
      </c>
      <c r="F14" s="14" t="s">
        <v>37</v>
      </c>
      <c r="G14" s="14" t="s">
        <v>9</v>
      </c>
      <c r="H14" s="14" t="s">
        <v>10</v>
      </c>
      <c r="I14" s="14" t="s">
        <v>15</v>
      </c>
      <c r="J14" s="14" t="s">
        <v>16</v>
      </c>
      <c r="K14" s="14" t="s">
        <v>17</v>
      </c>
      <c r="L14" s="14" t="s">
        <v>45</v>
      </c>
      <c r="M14" s="16" t="s">
        <v>38</v>
      </c>
      <c r="N14" s="13" t="s">
        <v>39</v>
      </c>
      <c r="O14" s="16" t="s">
        <v>40</v>
      </c>
      <c r="P14" s="14" t="s">
        <v>8</v>
      </c>
      <c r="Q14" s="14" t="s">
        <v>41</v>
      </c>
      <c r="R14" s="14" t="s">
        <v>42</v>
      </c>
      <c r="S14" s="14" t="s">
        <v>231</v>
      </c>
      <c r="T14" s="12"/>
      <c r="U14" s="26"/>
      <c r="V14" s="53"/>
    </row>
    <row r="15" spans="1:22" ht="18.25" customHeight="1" x14ac:dyDescent="0.2">
      <c r="A15" s="18">
        <v>2010</v>
      </c>
      <c r="B15" s="18">
        <v>10</v>
      </c>
      <c r="C15" s="18">
        <v>2</v>
      </c>
      <c r="D15" s="18">
        <v>2</v>
      </c>
      <c r="E15" s="19"/>
      <c r="F15" s="18">
        <v>26</v>
      </c>
      <c r="G15" s="18">
        <v>32</v>
      </c>
      <c r="H15" s="18">
        <v>35</v>
      </c>
      <c r="I15" s="18">
        <v>21</v>
      </c>
      <c r="J15" s="18">
        <v>15</v>
      </c>
      <c r="K15" s="18">
        <v>2</v>
      </c>
      <c r="L15" s="18">
        <v>0</v>
      </c>
      <c r="M15" s="18">
        <v>19</v>
      </c>
      <c r="N15" s="36">
        <f>(M15*7)/F15</f>
        <v>5.115384615384615</v>
      </c>
      <c r="O15" s="36">
        <f>SUM(H15+J15+K15)/F15</f>
        <v>2</v>
      </c>
      <c r="P15" s="19"/>
      <c r="Q15" s="19"/>
      <c r="R15" s="19"/>
      <c r="S15" s="19"/>
      <c r="T15" s="12"/>
      <c r="U15" s="26"/>
      <c r="V15" s="53"/>
    </row>
    <row r="16" spans="1:22" ht="18.25" customHeight="1" x14ac:dyDescent="0.2">
      <c r="A16" s="22">
        <v>2011</v>
      </c>
      <c r="B16" s="22">
        <v>9</v>
      </c>
      <c r="C16" s="22">
        <v>4</v>
      </c>
      <c r="D16" s="22">
        <v>3</v>
      </c>
      <c r="E16" s="22">
        <v>0</v>
      </c>
      <c r="F16" s="22">
        <v>39.67</v>
      </c>
      <c r="G16" s="22">
        <v>26</v>
      </c>
      <c r="H16" s="22">
        <v>49</v>
      </c>
      <c r="I16" s="22">
        <v>31</v>
      </c>
      <c r="J16" s="22">
        <v>13</v>
      </c>
      <c r="K16" s="22">
        <v>5</v>
      </c>
      <c r="L16" s="22">
        <v>5</v>
      </c>
      <c r="M16" s="22">
        <v>21</v>
      </c>
      <c r="N16" s="42">
        <f>(M16*7)/F16</f>
        <v>3.7055709604234939</v>
      </c>
      <c r="O16" s="42">
        <f>SUM(H16+J16+K16)/F16</f>
        <v>1.6889337030501639</v>
      </c>
      <c r="P16" s="23"/>
      <c r="Q16" s="23"/>
      <c r="R16" s="23"/>
      <c r="S16" s="23"/>
      <c r="T16" s="12"/>
      <c r="U16" s="26"/>
      <c r="V16" s="53"/>
    </row>
    <row r="17" spans="1:22" ht="18.25" customHeight="1" x14ac:dyDescent="0.2">
      <c r="A17" s="22">
        <v>2012</v>
      </c>
      <c r="B17" s="22">
        <v>12</v>
      </c>
      <c r="C17" s="22">
        <v>8</v>
      </c>
      <c r="D17" s="22">
        <v>2</v>
      </c>
      <c r="E17" s="22">
        <v>0</v>
      </c>
      <c r="F17" s="22">
        <v>67.33</v>
      </c>
      <c r="G17" s="22">
        <v>14</v>
      </c>
      <c r="H17" s="22">
        <v>40</v>
      </c>
      <c r="I17" s="22">
        <v>61</v>
      </c>
      <c r="J17" s="22">
        <v>23</v>
      </c>
      <c r="K17" s="22">
        <v>5</v>
      </c>
      <c r="L17" s="22">
        <v>2</v>
      </c>
      <c r="M17" s="22">
        <v>12</v>
      </c>
      <c r="N17" s="42">
        <f>(M17*7)/F17</f>
        <v>1.2475865141838705</v>
      </c>
      <c r="O17" s="42">
        <f>SUM(H17+J17+K17)/F17</f>
        <v>1.0099509876726571</v>
      </c>
      <c r="P17" s="23"/>
      <c r="Q17" s="23"/>
      <c r="R17" s="23"/>
      <c r="S17" s="23"/>
      <c r="T17" s="12"/>
      <c r="U17" s="26"/>
      <c r="V17" s="53"/>
    </row>
    <row r="18" spans="1:22" ht="18.25" customHeight="1" x14ac:dyDescent="0.2">
      <c r="A18" s="22">
        <v>2013</v>
      </c>
      <c r="B18" s="22">
        <v>13</v>
      </c>
      <c r="C18" s="22">
        <v>5</v>
      </c>
      <c r="D18" s="22">
        <v>2</v>
      </c>
      <c r="E18" s="41">
        <v>2</v>
      </c>
      <c r="F18" s="22">
        <v>56.33</v>
      </c>
      <c r="G18" s="22">
        <v>24</v>
      </c>
      <c r="H18" s="22">
        <v>44</v>
      </c>
      <c r="I18" s="22">
        <v>66</v>
      </c>
      <c r="J18" s="22">
        <v>20</v>
      </c>
      <c r="K18" s="22">
        <v>10</v>
      </c>
      <c r="L18" s="23">
        <v>7</v>
      </c>
      <c r="M18" s="22">
        <v>21</v>
      </c>
      <c r="N18" s="42">
        <f>(M18*7)/F18</f>
        <v>2.6096218711166341</v>
      </c>
      <c r="O18" s="42">
        <f>SUM(H18+J18+K18)/F18</f>
        <v>1.3136872004260607</v>
      </c>
      <c r="P18" s="23"/>
      <c r="Q18" s="23"/>
      <c r="R18" s="23"/>
      <c r="S18" s="23"/>
      <c r="T18" s="12"/>
      <c r="U18" s="26"/>
      <c r="V18" s="53"/>
    </row>
    <row r="19" spans="1:22" ht="18.25" customHeight="1" x14ac:dyDescent="0.2">
      <c r="A19" s="26"/>
      <c r="B19" s="23"/>
      <c r="C19" s="23"/>
      <c r="D19" s="23"/>
      <c r="E19" s="41"/>
      <c r="F19" s="23"/>
      <c r="G19" s="23"/>
      <c r="H19" s="23"/>
      <c r="I19" s="23"/>
      <c r="J19" s="23"/>
      <c r="K19" s="23"/>
      <c r="L19" s="23"/>
      <c r="M19" s="23"/>
      <c r="N19" s="98"/>
      <c r="O19" s="26"/>
      <c r="P19" s="23"/>
      <c r="Q19" s="23"/>
      <c r="R19" s="23"/>
      <c r="S19" s="53"/>
      <c r="T19" s="53"/>
      <c r="U19" s="53"/>
      <c r="V19" s="53"/>
    </row>
    <row r="20" spans="1:22" ht="18.25" customHeight="1" x14ac:dyDescent="0.2">
      <c r="A20" s="27"/>
      <c r="B20" s="28"/>
      <c r="C20" s="28"/>
      <c r="D20" s="28"/>
      <c r="E20" s="38"/>
      <c r="F20" s="28"/>
      <c r="G20" s="28"/>
      <c r="H20" s="28"/>
      <c r="I20" s="28"/>
      <c r="J20" s="28"/>
      <c r="K20" s="28"/>
      <c r="L20" s="28"/>
      <c r="M20" s="28"/>
      <c r="N20" s="76"/>
      <c r="O20" s="27"/>
      <c r="P20" s="28"/>
      <c r="Q20" s="28"/>
      <c r="R20" s="28"/>
      <c r="S20" s="53"/>
      <c r="T20" s="53"/>
      <c r="U20" s="53"/>
      <c r="V20" s="53"/>
    </row>
    <row r="21" spans="1:22" ht="18.25" customHeight="1" x14ac:dyDescent="0.2">
      <c r="A21" s="31" t="s">
        <v>31</v>
      </c>
      <c r="B21" s="19">
        <f t="shared" ref="B21:M21" si="1">SUM(B15:B20)</f>
        <v>44</v>
      </c>
      <c r="C21" s="19">
        <f t="shared" si="1"/>
        <v>19</v>
      </c>
      <c r="D21" s="19">
        <f t="shared" si="1"/>
        <v>9</v>
      </c>
      <c r="E21" s="18">
        <f t="shared" si="1"/>
        <v>2</v>
      </c>
      <c r="F21" s="36">
        <f t="shared" si="1"/>
        <v>189.32999999999998</v>
      </c>
      <c r="G21" s="19">
        <f t="shared" si="1"/>
        <v>96</v>
      </c>
      <c r="H21" s="19">
        <f t="shared" si="1"/>
        <v>168</v>
      </c>
      <c r="I21" s="19">
        <f t="shared" si="1"/>
        <v>179</v>
      </c>
      <c r="J21" s="19">
        <f t="shared" si="1"/>
        <v>71</v>
      </c>
      <c r="K21" s="19">
        <f t="shared" si="1"/>
        <v>22</v>
      </c>
      <c r="L21" s="19">
        <f t="shared" si="1"/>
        <v>14</v>
      </c>
      <c r="M21" s="19">
        <f t="shared" si="1"/>
        <v>73</v>
      </c>
      <c r="N21" s="36">
        <f>(M21*7)/F21</f>
        <v>2.698991179422173</v>
      </c>
      <c r="O21" s="36">
        <f>SUM(H21+J21+K21)/F21</f>
        <v>1.3785453969260024</v>
      </c>
      <c r="P21" s="19">
        <f>SUM(P18:P20)</f>
        <v>0</v>
      </c>
      <c r="Q21" s="19">
        <f>SUM(Q18:Q20)</f>
        <v>0</v>
      </c>
      <c r="R21" s="19">
        <f>SUM(R18:R20)</f>
        <v>0</v>
      </c>
      <c r="S21" s="53"/>
      <c r="T21" s="53"/>
      <c r="U21" s="53"/>
      <c r="V21" s="53"/>
    </row>
    <row r="22" spans="1:22" ht="18.25" customHeight="1" x14ac:dyDescent="0.2">
      <c r="A22" s="53"/>
      <c r="B22" s="53"/>
      <c r="C22" s="53"/>
      <c r="D22" s="53"/>
      <c r="E22" s="53"/>
      <c r="F22" s="53"/>
      <c r="G22" s="53"/>
      <c r="H22" s="53"/>
      <c r="I22" s="53"/>
      <c r="J22" s="53"/>
      <c r="K22" s="53"/>
      <c r="L22" s="53"/>
      <c r="M22" s="53"/>
      <c r="N22" s="53"/>
      <c r="O22" s="53"/>
      <c r="P22" s="53"/>
      <c r="Q22" s="53"/>
      <c r="R22" s="53"/>
      <c r="S22" s="53"/>
      <c r="T22" s="53"/>
      <c r="U22" s="53"/>
      <c r="V22" s="53"/>
    </row>
    <row r="23" spans="1:22" ht="18.25" customHeight="1" x14ac:dyDescent="0.2">
      <c r="A23" s="53"/>
      <c r="B23" s="53"/>
      <c r="C23" s="53"/>
      <c r="D23" s="53"/>
      <c r="E23" s="53"/>
      <c r="F23" s="53"/>
      <c r="G23" s="53"/>
      <c r="H23" s="53"/>
      <c r="I23" s="53"/>
      <c r="J23" s="53"/>
      <c r="K23" s="53"/>
      <c r="L23" s="53"/>
      <c r="M23" s="53"/>
      <c r="N23" s="53"/>
      <c r="O23" s="53"/>
      <c r="P23" s="53"/>
      <c r="Q23" s="53"/>
      <c r="R23" s="53"/>
      <c r="S23" s="53"/>
      <c r="T23" s="53"/>
      <c r="U23" s="53"/>
      <c r="V23" s="53"/>
    </row>
    <row r="24" spans="1:22" ht="19" customHeight="1" x14ac:dyDescent="0.2">
      <c r="A24" s="9" t="s">
        <v>254</v>
      </c>
      <c r="B24" s="53"/>
      <c r="C24" s="53"/>
      <c r="D24" s="53"/>
      <c r="E24" s="53"/>
      <c r="F24" s="53"/>
      <c r="G24" s="53"/>
      <c r="H24" s="53"/>
      <c r="I24" s="53"/>
      <c r="J24" s="53"/>
      <c r="K24" s="53"/>
      <c r="L24" s="53"/>
      <c r="M24" s="53"/>
      <c r="N24" s="53"/>
      <c r="O24" s="53"/>
      <c r="P24" s="53"/>
      <c r="Q24" s="53"/>
      <c r="R24" s="53"/>
      <c r="S24" s="53"/>
      <c r="T24" s="53"/>
      <c r="U24" s="53"/>
      <c r="V24" s="53"/>
    </row>
    <row r="25" spans="1:22" ht="18.25" customHeight="1" x14ac:dyDescent="0.2">
      <c r="A25" s="53"/>
      <c r="B25" s="53"/>
      <c r="C25" s="53"/>
      <c r="D25" s="53"/>
      <c r="E25" s="53"/>
      <c r="F25" s="53"/>
      <c r="G25" s="53"/>
      <c r="H25" s="53"/>
      <c r="I25" s="53"/>
      <c r="J25" s="53"/>
      <c r="K25" s="53"/>
      <c r="L25" s="53"/>
      <c r="M25" s="53"/>
      <c r="N25" s="53"/>
      <c r="O25" s="53"/>
      <c r="P25" s="53"/>
      <c r="Q25" s="53"/>
      <c r="R25" s="53"/>
      <c r="S25" s="53"/>
      <c r="T25" s="53"/>
      <c r="U25" s="53"/>
      <c r="V25" s="53"/>
    </row>
    <row r="26" spans="1:22" ht="18.25" customHeight="1" x14ac:dyDescent="0.2">
      <c r="A26" s="32" t="s">
        <v>32</v>
      </c>
      <c r="B26" s="23"/>
      <c r="C26" s="23"/>
      <c r="D26" s="23"/>
      <c r="E26" s="23"/>
      <c r="F26" s="23"/>
      <c r="G26" s="23"/>
      <c r="H26" s="23"/>
      <c r="I26" s="23"/>
      <c r="J26" s="23"/>
      <c r="K26" s="23"/>
      <c r="L26" s="23"/>
      <c r="M26" s="26"/>
      <c r="N26" s="12"/>
      <c r="O26" s="26"/>
      <c r="P26" s="26"/>
      <c r="Q26" s="26"/>
      <c r="R26" s="26"/>
      <c r="S26" s="53"/>
      <c r="T26" s="53"/>
      <c r="U26" s="53"/>
      <c r="V26" s="53"/>
    </row>
    <row r="27" spans="1:22" ht="18.25" customHeight="1" x14ac:dyDescent="0.2">
      <c r="A27" s="16" t="s">
        <v>7</v>
      </c>
      <c r="B27" s="16" t="s">
        <v>33</v>
      </c>
      <c r="C27" s="14" t="s">
        <v>34</v>
      </c>
      <c r="D27" s="14" t="s">
        <v>35</v>
      </c>
      <c r="E27" s="14" t="s">
        <v>36</v>
      </c>
      <c r="F27" s="14" t="s">
        <v>37</v>
      </c>
      <c r="G27" s="14" t="s">
        <v>9</v>
      </c>
      <c r="H27" s="14" t="s">
        <v>10</v>
      </c>
      <c r="I27" s="14" t="s">
        <v>15</v>
      </c>
      <c r="J27" s="14" t="s">
        <v>16</v>
      </c>
      <c r="K27" s="14" t="s">
        <v>17</v>
      </c>
      <c r="L27" s="14" t="s">
        <v>45</v>
      </c>
      <c r="M27" s="16" t="s">
        <v>38</v>
      </c>
      <c r="N27" s="13" t="s">
        <v>39</v>
      </c>
      <c r="O27" s="16" t="s">
        <v>40</v>
      </c>
      <c r="P27" s="14" t="s">
        <v>8</v>
      </c>
      <c r="Q27" s="14" t="s">
        <v>41</v>
      </c>
      <c r="R27" s="14" t="s">
        <v>42</v>
      </c>
      <c r="S27" s="53"/>
      <c r="T27" s="53"/>
      <c r="U27" s="53"/>
      <c r="V27" s="53"/>
    </row>
    <row r="28" spans="1:22" ht="18.25" customHeight="1" x14ac:dyDescent="0.2">
      <c r="A28" s="18">
        <v>2010</v>
      </c>
      <c r="B28" s="18">
        <v>15</v>
      </c>
      <c r="C28" s="18">
        <v>6</v>
      </c>
      <c r="D28" s="18">
        <v>4</v>
      </c>
      <c r="E28" s="19"/>
      <c r="F28" s="97">
        <v>68</v>
      </c>
      <c r="G28" s="18">
        <v>48</v>
      </c>
      <c r="H28" s="18">
        <v>65</v>
      </c>
      <c r="I28" s="18">
        <v>50</v>
      </c>
      <c r="J28" s="18">
        <v>33</v>
      </c>
      <c r="K28" s="18">
        <v>4</v>
      </c>
      <c r="L28" s="19"/>
      <c r="M28" s="18">
        <v>18</v>
      </c>
      <c r="N28" s="36">
        <f>(M28*7)/F28</f>
        <v>1.8529411764705883</v>
      </c>
      <c r="O28" s="36">
        <f>SUM(H28+J28+K28)/F28</f>
        <v>1.5</v>
      </c>
      <c r="P28" s="19"/>
      <c r="Q28" s="19"/>
      <c r="R28" s="19"/>
      <c r="S28" s="53"/>
      <c r="T28" s="53"/>
      <c r="U28" s="53"/>
      <c r="V28" s="53"/>
    </row>
    <row r="29" spans="1:22" ht="18.25" customHeight="1" x14ac:dyDescent="0.2">
      <c r="A29" s="22">
        <v>2011</v>
      </c>
      <c r="B29" s="22">
        <v>10</v>
      </c>
      <c r="C29" s="22">
        <v>6</v>
      </c>
      <c r="D29" s="22">
        <v>0</v>
      </c>
      <c r="E29" s="22">
        <v>0</v>
      </c>
      <c r="F29" s="99">
        <v>44</v>
      </c>
      <c r="G29" s="22">
        <v>21</v>
      </c>
      <c r="H29" s="22">
        <v>37</v>
      </c>
      <c r="I29" s="22">
        <v>47</v>
      </c>
      <c r="J29" s="22">
        <v>13</v>
      </c>
      <c r="K29" s="22">
        <v>3</v>
      </c>
      <c r="L29" s="22">
        <v>4</v>
      </c>
      <c r="M29" s="22">
        <v>14</v>
      </c>
      <c r="N29" s="42">
        <f>(M29*7)/F29</f>
        <v>2.2272727272727271</v>
      </c>
      <c r="O29" s="42">
        <f>SUM(H29+J29+K29)/F29</f>
        <v>1.2045454545454546</v>
      </c>
      <c r="P29" s="23"/>
      <c r="Q29" s="23"/>
      <c r="R29" s="23"/>
      <c r="S29" s="53"/>
      <c r="T29" s="53"/>
      <c r="U29" s="53"/>
      <c r="V29" s="53"/>
    </row>
    <row r="30" spans="1:22" ht="18.25" customHeight="1" x14ac:dyDescent="0.2">
      <c r="A30" s="23">
        <v>2009</v>
      </c>
      <c r="B30" s="23"/>
      <c r="C30" s="23">
        <v>5</v>
      </c>
      <c r="D30" s="23"/>
      <c r="E30" s="23"/>
      <c r="F30" s="23"/>
      <c r="G30" s="23"/>
      <c r="H30" s="23"/>
      <c r="I30" s="23"/>
      <c r="J30" s="23"/>
      <c r="K30" s="23"/>
      <c r="L30" s="23"/>
      <c r="M30" s="23"/>
      <c r="N30" s="42"/>
      <c r="O30" s="42"/>
      <c r="P30" s="23"/>
      <c r="Q30" s="23"/>
      <c r="R30" s="23"/>
      <c r="S30" s="53"/>
      <c r="T30" s="53"/>
      <c r="U30" s="53"/>
      <c r="V30" s="53"/>
    </row>
    <row r="31" spans="1:22" ht="18.25" customHeight="1" x14ac:dyDescent="0.2">
      <c r="A31" s="27"/>
      <c r="B31" s="28"/>
      <c r="C31" s="28"/>
      <c r="D31" s="28"/>
      <c r="E31" s="38"/>
      <c r="F31" s="28"/>
      <c r="G31" s="28"/>
      <c r="H31" s="28"/>
      <c r="I31" s="28"/>
      <c r="J31" s="28"/>
      <c r="K31" s="28"/>
      <c r="L31" s="28"/>
      <c r="M31" s="28"/>
      <c r="N31" s="76"/>
      <c r="O31" s="27"/>
      <c r="P31" s="28"/>
      <c r="Q31" s="28"/>
      <c r="R31" s="28"/>
      <c r="S31" s="53"/>
      <c r="T31" s="53"/>
      <c r="U31" s="53"/>
      <c r="V31" s="53"/>
    </row>
    <row r="32" spans="1:22" ht="18.25" customHeight="1" x14ac:dyDescent="0.2">
      <c r="A32" s="31" t="s">
        <v>31</v>
      </c>
      <c r="B32" s="19">
        <f t="shared" ref="B32:M32" si="2">SUM(B28:B31)</f>
        <v>25</v>
      </c>
      <c r="C32" s="19">
        <f t="shared" si="2"/>
        <v>17</v>
      </c>
      <c r="D32" s="19">
        <f t="shared" si="2"/>
        <v>4</v>
      </c>
      <c r="E32" s="18">
        <f t="shared" si="2"/>
        <v>0</v>
      </c>
      <c r="F32" s="19">
        <f t="shared" si="2"/>
        <v>112</v>
      </c>
      <c r="G32" s="19">
        <f t="shared" si="2"/>
        <v>69</v>
      </c>
      <c r="H32" s="19">
        <f t="shared" si="2"/>
        <v>102</v>
      </c>
      <c r="I32" s="19">
        <f t="shared" si="2"/>
        <v>97</v>
      </c>
      <c r="J32" s="19">
        <f t="shared" si="2"/>
        <v>46</v>
      </c>
      <c r="K32" s="19">
        <f t="shared" si="2"/>
        <v>7</v>
      </c>
      <c r="L32" s="19">
        <f t="shared" si="2"/>
        <v>4</v>
      </c>
      <c r="M32" s="19">
        <f t="shared" si="2"/>
        <v>32</v>
      </c>
      <c r="N32" s="36">
        <f>(M32*7)/F32</f>
        <v>2</v>
      </c>
      <c r="O32" s="36">
        <f>SUM(H32+J32+K32)/F32</f>
        <v>1.3839285714285714</v>
      </c>
      <c r="P32" s="19">
        <f>SUM(P31:P31)</f>
        <v>0</v>
      </c>
      <c r="Q32" s="19">
        <f>SUM(Q31:Q31)</f>
        <v>0</v>
      </c>
      <c r="R32" s="19">
        <f>SUM(R31:R31)</f>
        <v>0</v>
      </c>
      <c r="S32" s="53"/>
      <c r="T32" s="53"/>
      <c r="U32" s="53"/>
      <c r="V32" s="53"/>
    </row>
    <row r="33" spans="1:22" ht="18.25" customHeight="1" x14ac:dyDescent="0.2">
      <c r="A33" s="53"/>
      <c r="B33" s="53"/>
      <c r="C33" s="53"/>
      <c r="D33" s="53"/>
      <c r="E33" s="53"/>
      <c r="F33" s="53"/>
      <c r="G33" s="53"/>
      <c r="H33" s="53"/>
      <c r="I33" s="53"/>
      <c r="J33" s="53"/>
      <c r="K33" s="53"/>
      <c r="L33" s="53"/>
      <c r="M33" s="53"/>
      <c r="N33" s="53"/>
      <c r="O33" s="53"/>
      <c r="P33" s="53"/>
      <c r="Q33" s="53"/>
      <c r="R33" s="53"/>
      <c r="S33" s="53"/>
      <c r="T33" s="53"/>
      <c r="U33" s="53"/>
      <c r="V33" s="53"/>
    </row>
    <row r="34" spans="1:22" ht="28.25" customHeight="1" x14ac:dyDescent="0.2">
      <c r="A34" s="13" t="s">
        <v>7</v>
      </c>
      <c r="B34" s="14" t="s">
        <v>8</v>
      </c>
      <c r="C34" s="14" t="s">
        <v>9</v>
      </c>
      <c r="D34" s="14" t="s">
        <v>10</v>
      </c>
      <c r="E34" s="14" t="s">
        <v>11</v>
      </c>
      <c r="F34" s="14" t="s">
        <v>12</v>
      </c>
      <c r="G34" s="14" t="s">
        <v>13</v>
      </c>
      <c r="H34" s="14" t="s">
        <v>16</v>
      </c>
      <c r="I34" s="14" t="s">
        <v>17</v>
      </c>
      <c r="J34" s="14" t="s">
        <v>15</v>
      </c>
      <c r="K34" s="14" t="s">
        <v>18</v>
      </c>
      <c r="L34" s="14" t="s">
        <v>19</v>
      </c>
      <c r="M34" s="14" t="s">
        <v>14</v>
      </c>
      <c r="N34" s="13" t="s">
        <v>60</v>
      </c>
      <c r="O34" s="14" t="s">
        <v>21</v>
      </c>
      <c r="P34" s="15" t="s">
        <v>22</v>
      </c>
      <c r="Q34" s="14" t="s">
        <v>23</v>
      </c>
      <c r="R34" s="16" t="s">
        <v>24</v>
      </c>
      <c r="S34" s="14" t="s">
        <v>26</v>
      </c>
      <c r="T34" s="13" t="s">
        <v>28</v>
      </c>
      <c r="U34" s="16" t="s">
        <v>27</v>
      </c>
      <c r="V34" s="17" t="s">
        <v>29</v>
      </c>
    </row>
    <row r="35" spans="1:22" ht="17" customHeight="1" x14ac:dyDescent="0.2">
      <c r="A35" s="18">
        <v>2010</v>
      </c>
      <c r="B35" s="18">
        <v>7</v>
      </c>
      <c r="C35" s="18">
        <v>0</v>
      </c>
      <c r="D35" s="18">
        <v>2</v>
      </c>
      <c r="E35" s="19"/>
      <c r="F35" s="19"/>
      <c r="G35" s="19"/>
      <c r="H35" s="18">
        <v>1</v>
      </c>
      <c r="I35" s="18">
        <v>0</v>
      </c>
      <c r="J35" s="18">
        <v>5</v>
      </c>
      <c r="K35" s="18">
        <v>0</v>
      </c>
      <c r="L35" s="18">
        <v>0</v>
      </c>
      <c r="M35" s="18">
        <v>0</v>
      </c>
      <c r="N35" s="21">
        <v>0</v>
      </c>
      <c r="O35" s="19"/>
      <c r="P35" s="72"/>
      <c r="Q35" s="20"/>
      <c r="R35" s="31">
        <v>0</v>
      </c>
      <c r="S35" s="19"/>
      <c r="T35" s="61"/>
      <c r="U35" s="34"/>
      <c r="V35" s="62"/>
    </row>
    <row r="36" spans="1:22" ht="17" customHeight="1" x14ac:dyDescent="0.2">
      <c r="A36" s="22">
        <v>2011</v>
      </c>
      <c r="B36" s="22">
        <v>1</v>
      </c>
      <c r="C36" s="23"/>
      <c r="D36" s="23"/>
      <c r="E36" s="23"/>
      <c r="F36" s="23"/>
      <c r="G36" s="23"/>
      <c r="H36" s="23"/>
      <c r="I36" s="23"/>
      <c r="J36" s="23"/>
      <c r="K36" s="23"/>
      <c r="L36" s="23"/>
      <c r="M36" s="23"/>
      <c r="N36" s="25">
        <v>1</v>
      </c>
      <c r="O36" s="23"/>
      <c r="P36" s="74"/>
      <c r="Q36" s="24"/>
      <c r="R36" s="26"/>
      <c r="S36" s="23"/>
      <c r="T36" s="25">
        <v>1</v>
      </c>
      <c r="U36" s="22">
        <v>11</v>
      </c>
      <c r="V36" s="75"/>
    </row>
    <row r="37" spans="1:22" ht="17" customHeight="1" x14ac:dyDescent="0.2">
      <c r="A37" s="22">
        <v>2009</v>
      </c>
      <c r="B37" s="23"/>
      <c r="C37" s="23"/>
      <c r="D37" s="23"/>
      <c r="E37" s="23"/>
      <c r="F37" s="23"/>
      <c r="G37" s="23"/>
      <c r="H37" s="23"/>
      <c r="I37" s="23"/>
      <c r="J37" s="23"/>
      <c r="K37" s="23"/>
      <c r="L37" s="23"/>
      <c r="M37" s="23"/>
      <c r="N37" s="12"/>
      <c r="O37" s="23"/>
      <c r="P37" s="74"/>
      <c r="Q37" s="24"/>
      <c r="R37" s="26"/>
      <c r="S37" s="23"/>
      <c r="T37" s="12"/>
      <c r="U37" s="26"/>
      <c r="V37" s="75"/>
    </row>
    <row r="38" spans="1:22" ht="17" customHeight="1" x14ac:dyDescent="0.2">
      <c r="A38" s="27"/>
      <c r="B38" s="28"/>
      <c r="C38" s="28"/>
      <c r="D38" s="28"/>
      <c r="E38" s="28"/>
      <c r="F38" s="28"/>
      <c r="G38" s="28"/>
      <c r="H38" s="28"/>
      <c r="I38" s="28"/>
      <c r="J38" s="28"/>
      <c r="K38" s="28"/>
      <c r="L38" s="28"/>
      <c r="M38" s="28"/>
      <c r="N38" s="76"/>
      <c r="O38" s="29"/>
      <c r="P38" s="29"/>
      <c r="Q38" s="29"/>
      <c r="R38" s="28"/>
      <c r="S38" s="28"/>
      <c r="T38" s="76"/>
      <c r="U38" s="27"/>
      <c r="V38" s="27"/>
    </row>
    <row r="39" spans="1:22" ht="17" customHeight="1" x14ac:dyDescent="0.2">
      <c r="A39" s="31" t="s">
        <v>31</v>
      </c>
      <c r="B39" s="18">
        <f t="shared" ref="B39:N39" si="3">SUM(B35:B38)</f>
        <v>8</v>
      </c>
      <c r="C39" s="18">
        <f t="shared" si="3"/>
        <v>0</v>
      </c>
      <c r="D39" s="18">
        <f t="shared" si="3"/>
        <v>2</v>
      </c>
      <c r="E39" s="18">
        <f t="shared" si="3"/>
        <v>0</v>
      </c>
      <c r="F39" s="18">
        <f t="shared" si="3"/>
        <v>0</v>
      </c>
      <c r="G39" s="18">
        <f t="shared" si="3"/>
        <v>0</v>
      </c>
      <c r="H39" s="18">
        <f t="shared" si="3"/>
        <v>1</v>
      </c>
      <c r="I39" s="18">
        <f t="shared" si="3"/>
        <v>0</v>
      </c>
      <c r="J39" s="18">
        <f t="shared" si="3"/>
        <v>5</v>
      </c>
      <c r="K39" s="18">
        <f t="shared" si="3"/>
        <v>0</v>
      </c>
      <c r="L39" s="18">
        <f t="shared" si="3"/>
        <v>0</v>
      </c>
      <c r="M39" s="18">
        <f t="shared" si="3"/>
        <v>0</v>
      </c>
      <c r="N39" s="18">
        <f t="shared" si="3"/>
        <v>1</v>
      </c>
      <c r="O39" s="20">
        <f>(D39+J39+K39)/(B39+J39+K39)</f>
        <v>0.53846153846153844</v>
      </c>
      <c r="P39" s="20">
        <f>($D39+$E39+($F39*2)+(G39*3))/$B39</f>
        <v>0.25</v>
      </c>
      <c r="Q39" s="20">
        <f>D39/B39</f>
        <v>0.25</v>
      </c>
      <c r="R39" s="18">
        <f>SUM(R35:R38)</f>
        <v>0</v>
      </c>
      <c r="S39" s="18">
        <f>SUM(S35:S38)</f>
        <v>0</v>
      </c>
      <c r="T39" s="18">
        <f>SUM(T35:T38)</f>
        <v>1</v>
      </c>
      <c r="U39" s="18">
        <f>SUM(U35:U38)</f>
        <v>11</v>
      </c>
      <c r="V39" s="20">
        <f>(T39+U39)/(S39+T39+U39)</f>
        <v>1</v>
      </c>
    </row>
  </sheetData>
  <mergeCells count="1">
    <mergeCell ref="A1:V1"/>
  </mergeCells>
  <pageMargins left="0.75" right="0.75" top="1" bottom="1" header="0.5" footer="0.5"/>
  <pageSetup orientation="portrait"/>
  <headerFooter>
    <oddHeader>&amp;L&amp;"Geneva,Regular"&amp;10&amp;K000000DeegenWarford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5"/>
  <sheetViews>
    <sheetView showGridLines="0" topLeftCell="A11" workbookViewId="0">
      <selection sqref="A1:W1"/>
    </sheetView>
  </sheetViews>
  <sheetFormatPr baseColWidth="10" defaultColWidth="8.125" defaultRowHeight="13" customHeight="1" x14ac:dyDescent="0.2"/>
  <cols>
    <col min="1" max="1" width="14.25" style="5" customWidth="1"/>
    <col min="2" max="2" width="2.625" style="5" customWidth="1"/>
    <col min="3" max="4" width="2.25" style="5" customWidth="1"/>
    <col min="5" max="5" width="3.5" style="5" customWidth="1"/>
    <col min="6" max="6" width="3" style="5" customWidth="1"/>
    <col min="7" max="9" width="2" style="5" customWidth="1"/>
    <col min="10" max="10" width="2.25" style="5" customWidth="1"/>
    <col min="11" max="11" width="2.75" style="5" customWidth="1"/>
    <col min="12" max="12" width="2.625" style="5" customWidth="1"/>
    <col min="13" max="13" width="2.375" style="5" customWidth="1"/>
    <col min="14" max="14" width="4.875" style="5" customWidth="1"/>
    <col min="15" max="15" width="3" style="5" customWidth="1"/>
    <col min="16" max="16" width="5.375" style="5" customWidth="1"/>
    <col min="17" max="17" width="3.375" style="5" customWidth="1"/>
    <col min="18" max="18" width="2.25" style="5" customWidth="1"/>
    <col min="19" max="19" width="2" style="5" customWidth="1"/>
    <col min="20" max="20" width="1.5" style="5" customWidth="1"/>
    <col min="21" max="21" width="1.875" style="5" customWidth="1"/>
    <col min="22" max="22" width="2.25" style="5" customWidth="1"/>
    <col min="23" max="23" width="4.125" style="5" customWidth="1"/>
    <col min="24" max="24" width="3.625" style="5" customWidth="1"/>
    <col min="25" max="256" width="8.125" customWidth="1"/>
  </cols>
  <sheetData>
    <row r="1" spans="1:24" ht="21" customHeight="1" x14ac:dyDescent="0.2">
      <c r="A1" s="209" t="s">
        <v>59</v>
      </c>
      <c r="B1" s="210"/>
      <c r="C1" s="210"/>
      <c r="D1" s="210"/>
      <c r="E1" s="210"/>
      <c r="F1" s="210"/>
      <c r="G1" s="210"/>
      <c r="H1" s="210"/>
      <c r="I1" s="210"/>
      <c r="J1" s="210"/>
      <c r="K1" s="210"/>
      <c r="L1" s="210"/>
      <c r="M1" s="210"/>
      <c r="N1" s="210"/>
      <c r="O1" s="210"/>
      <c r="P1" s="210"/>
      <c r="Q1" s="210"/>
      <c r="R1" s="210"/>
      <c r="S1" s="210"/>
      <c r="T1" s="210"/>
      <c r="U1" s="210"/>
      <c r="V1" s="210"/>
      <c r="W1" s="210"/>
      <c r="X1" s="53"/>
    </row>
    <row r="2" spans="1:24" ht="18.25" customHeight="1" x14ac:dyDescent="0.2">
      <c r="A2" s="53"/>
      <c r="B2" s="53"/>
      <c r="C2" s="53"/>
      <c r="D2" s="53"/>
      <c r="E2" s="53"/>
      <c r="F2" s="53"/>
      <c r="G2" s="53"/>
      <c r="H2" s="53"/>
      <c r="I2" s="53"/>
      <c r="J2" s="53"/>
      <c r="K2" s="53"/>
      <c r="L2" s="53"/>
      <c r="M2" s="53"/>
      <c r="N2" s="53"/>
      <c r="O2" s="53"/>
      <c r="P2" s="53"/>
      <c r="Q2" s="53"/>
      <c r="R2" s="53"/>
      <c r="S2" s="53"/>
      <c r="T2" s="53"/>
      <c r="U2" s="23"/>
      <c r="V2" s="23"/>
      <c r="W2" s="23"/>
      <c r="X2" s="53"/>
    </row>
    <row r="3" spans="1:24" ht="28.25" customHeight="1" x14ac:dyDescent="0.2">
      <c r="A3" s="13" t="s">
        <v>7</v>
      </c>
      <c r="B3" s="14" t="s">
        <v>8</v>
      </c>
      <c r="C3" s="14" t="s">
        <v>9</v>
      </c>
      <c r="D3" s="14" t="s">
        <v>10</v>
      </c>
      <c r="E3" s="14" t="s">
        <v>11</v>
      </c>
      <c r="F3" s="14" t="s">
        <v>12</v>
      </c>
      <c r="G3" s="14" t="s">
        <v>13</v>
      </c>
      <c r="H3" s="14" t="s">
        <v>14</v>
      </c>
      <c r="I3" s="14" t="s">
        <v>15</v>
      </c>
      <c r="J3" s="14" t="s">
        <v>16</v>
      </c>
      <c r="K3" s="14" t="s">
        <v>17</v>
      </c>
      <c r="L3" s="14" t="s">
        <v>18</v>
      </c>
      <c r="M3" s="14" t="s">
        <v>19</v>
      </c>
      <c r="N3" s="14" t="s">
        <v>60</v>
      </c>
      <c r="O3" s="14" t="s">
        <v>21</v>
      </c>
      <c r="P3" s="15" t="s">
        <v>22</v>
      </c>
      <c r="Q3" s="14" t="s">
        <v>23</v>
      </c>
      <c r="R3" s="14" t="s">
        <v>24</v>
      </c>
      <c r="S3" s="14" t="s">
        <v>25</v>
      </c>
      <c r="T3" s="14" t="s">
        <v>26</v>
      </c>
      <c r="U3" s="14" t="s">
        <v>27</v>
      </c>
      <c r="V3" s="14" t="s">
        <v>28</v>
      </c>
      <c r="W3" s="15" t="s">
        <v>29</v>
      </c>
      <c r="X3" s="14" t="s">
        <v>30</v>
      </c>
    </row>
    <row r="4" spans="1:24" ht="19" customHeight="1" x14ac:dyDescent="0.2">
      <c r="A4" s="18">
        <v>2013</v>
      </c>
      <c r="B4" s="54">
        <v>11</v>
      </c>
      <c r="C4" s="54">
        <v>3</v>
      </c>
      <c r="D4" s="54">
        <v>0</v>
      </c>
      <c r="E4" s="55"/>
      <c r="F4" s="55"/>
      <c r="G4" s="55"/>
      <c r="H4" s="54">
        <v>1</v>
      </c>
      <c r="I4" s="54">
        <v>5</v>
      </c>
      <c r="J4" s="54">
        <v>1</v>
      </c>
      <c r="K4" s="54">
        <v>1</v>
      </c>
      <c r="L4" s="55"/>
      <c r="M4" s="55"/>
      <c r="N4" s="54">
        <v>2</v>
      </c>
      <c r="O4" s="55"/>
      <c r="P4" s="55"/>
      <c r="Q4" s="56">
        <f>D4/B4</f>
        <v>0</v>
      </c>
      <c r="R4" s="54">
        <v>1</v>
      </c>
      <c r="S4" s="55"/>
      <c r="T4" s="55"/>
      <c r="U4" s="55"/>
      <c r="V4" s="54">
        <v>5</v>
      </c>
      <c r="W4" s="19"/>
      <c r="X4" s="55"/>
    </row>
    <row r="5" spans="1:24" ht="18.25" customHeight="1" x14ac:dyDescent="0.2">
      <c r="A5" s="22">
        <v>2014</v>
      </c>
      <c r="B5" s="22">
        <v>80</v>
      </c>
      <c r="C5" s="22">
        <v>39</v>
      </c>
      <c r="D5" s="22">
        <v>36</v>
      </c>
      <c r="E5" s="22">
        <v>9</v>
      </c>
      <c r="F5" s="22">
        <v>1</v>
      </c>
      <c r="G5" s="22">
        <v>2</v>
      </c>
      <c r="H5" s="22">
        <v>10</v>
      </c>
      <c r="I5" s="22">
        <v>10</v>
      </c>
      <c r="J5" s="22">
        <v>16</v>
      </c>
      <c r="K5" s="22">
        <v>3</v>
      </c>
      <c r="L5" s="23"/>
      <c r="M5" s="22">
        <v>1</v>
      </c>
      <c r="N5" s="22">
        <v>2</v>
      </c>
      <c r="O5" s="23"/>
      <c r="P5" s="23"/>
      <c r="Q5" s="24">
        <f>D5/B5</f>
        <v>0.45</v>
      </c>
      <c r="R5" s="14">
        <v>17</v>
      </c>
      <c r="S5" s="23"/>
      <c r="T5" s="23"/>
      <c r="U5" s="22">
        <v>1</v>
      </c>
      <c r="V5" s="22">
        <v>26</v>
      </c>
      <c r="W5" s="23"/>
      <c r="X5" s="53"/>
    </row>
    <row r="6" spans="1:24" ht="19" customHeight="1" x14ac:dyDescent="0.2">
      <c r="A6" s="23">
        <v>2015</v>
      </c>
      <c r="B6" s="23">
        <v>71</v>
      </c>
      <c r="C6" s="23">
        <v>20</v>
      </c>
      <c r="D6" s="23">
        <v>30</v>
      </c>
      <c r="E6" s="23">
        <v>3</v>
      </c>
      <c r="F6" s="23"/>
      <c r="G6" s="23"/>
      <c r="H6" s="23">
        <v>13</v>
      </c>
      <c r="I6" s="23">
        <v>11</v>
      </c>
      <c r="J6" s="23">
        <v>8</v>
      </c>
      <c r="K6" s="23">
        <v>7</v>
      </c>
      <c r="L6" s="23"/>
      <c r="M6" s="23">
        <v>4</v>
      </c>
      <c r="N6" s="23">
        <v>1</v>
      </c>
      <c r="O6" s="23"/>
      <c r="P6" s="23"/>
      <c r="Q6" s="24">
        <f>D6/B6</f>
        <v>0.42253521126760563</v>
      </c>
      <c r="R6" s="54">
        <v>15</v>
      </c>
      <c r="S6" s="23">
        <v>1</v>
      </c>
      <c r="T6" s="23"/>
      <c r="U6" s="23">
        <v>1</v>
      </c>
      <c r="V6" s="23">
        <v>50</v>
      </c>
      <c r="W6" s="23"/>
      <c r="X6" s="53"/>
    </row>
    <row r="7" spans="1:24" ht="19" customHeight="1" x14ac:dyDescent="0.2">
      <c r="A7" s="30"/>
      <c r="B7" s="28"/>
      <c r="C7" s="28"/>
      <c r="D7" s="28"/>
      <c r="E7" s="28"/>
      <c r="F7" s="28"/>
      <c r="G7" s="28"/>
      <c r="H7" s="28"/>
      <c r="I7" s="28"/>
      <c r="J7" s="28"/>
      <c r="K7" s="28"/>
      <c r="L7" s="28"/>
      <c r="M7" s="28"/>
      <c r="N7" s="28"/>
      <c r="O7" s="28"/>
      <c r="P7" s="28"/>
      <c r="Q7" s="28"/>
      <c r="R7" s="28"/>
      <c r="S7" s="28"/>
      <c r="T7" s="28"/>
      <c r="U7" s="28"/>
      <c r="V7" s="28"/>
      <c r="W7" s="28"/>
      <c r="X7" s="30"/>
    </row>
    <row r="8" spans="1:24" ht="17" customHeight="1" x14ac:dyDescent="0.2">
      <c r="A8" s="31" t="s">
        <v>31</v>
      </c>
      <c r="B8" s="19">
        <f t="shared" ref="B8:N8" si="0">SUM(B4:B7)</f>
        <v>162</v>
      </c>
      <c r="C8" s="19">
        <f t="shared" si="0"/>
        <v>62</v>
      </c>
      <c r="D8" s="19">
        <f t="shared" si="0"/>
        <v>66</v>
      </c>
      <c r="E8" s="19">
        <f t="shared" si="0"/>
        <v>12</v>
      </c>
      <c r="F8" s="19">
        <f t="shared" si="0"/>
        <v>1</v>
      </c>
      <c r="G8" s="19">
        <f t="shared" si="0"/>
        <v>2</v>
      </c>
      <c r="H8" s="19">
        <f t="shared" si="0"/>
        <v>24</v>
      </c>
      <c r="I8" s="19">
        <f t="shared" si="0"/>
        <v>26</v>
      </c>
      <c r="J8" s="19">
        <f t="shared" si="0"/>
        <v>25</v>
      </c>
      <c r="K8" s="19">
        <f t="shared" si="0"/>
        <v>11</v>
      </c>
      <c r="L8" s="19">
        <f t="shared" si="0"/>
        <v>0</v>
      </c>
      <c r="M8" s="19">
        <f t="shared" si="0"/>
        <v>5</v>
      </c>
      <c r="N8" s="19">
        <f t="shared" si="0"/>
        <v>5</v>
      </c>
      <c r="O8" s="20">
        <f>(D8+J8+K8+N8)/(B8+J8+K8+M8)</f>
        <v>0.52709359605911332</v>
      </c>
      <c r="P8" s="20">
        <f>($D8+$E8+($F8*2)+(G8*3))/$B8</f>
        <v>0.53086419753086422</v>
      </c>
      <c r="Q8" s="20">
        <f>D8/B8</f>
        <v>0.40740740740740738</v>
      </c>
      <c r="R8" s="19">
        <f>SUM(R4:R7)</f>
        <v>33</v>
      </c>
      <c r="S8" s="19">
        <f>SUM(S4:S7)</f>
        <v>1</v>
      </c>
      <c r="T8" s="19">
        <f>SUM(T4:T7)</f>
        <v>0</v>
      </c>
      <c r="U8" s="19">
        <f>SUM(U4:U7)</f>
        <v>2</v>
      </c>
      <c r="V8" s="19">
        <f>SUM(V4:V7)</f>
        <v>81</v>
      </c>
      <c r="W8" s="20">
        <f>(U8+V8)/(T8+U8+V8)</f>
        <v>1</v>
      </c>
      <c r="X8" s="20">
        <f>(D8-G8)/(B8-I8-G8+M8)</f>
        <v>0.46043165467625902</v>
      </c>
    </row>
    <row r="9" spans="1:24" ht="18.25" customHeight="1" x14ac:dyDescent="0.2">
      <c r="A9" s="26"/>
      <c r="B9" s="23"/>
      <c r="C9" s="23"/>
      <c r="D9" s="23"/>
      <c r="E9" s="23"/>
      <c r="F9" s="23"/>
      <c r="G9" s="23"/>
      <c r="H9" s="23"/>
      <c r="I9" s="23"/>
      <c r="J9" s="23"/>
      <c r="K9" s="23"/>
      <c r="L9" s="23"/>
      <c r="M9" s="23"/>
      <c r="N9" s="23"/>
      <c r="O9" s="23"/>
      <c r="P9" s="23"/>
      <c r="Q9" s="23"/>
      <c r="R9" s="23"/>
      <c r="S9" s="23"/>
      <c r="T9" s="23"/>
      <c r="U9" s="23"/>
      <c r="V9" s="23"/>
      <c r="W9" s="23"/>
      <c r="X9" s="53"/>
    </row>
    <row r="10" spans="1:24" ht="18.25" customHeight="1" x14ac:dyDescent="0.2">
      <c r="A10" s="26"/>
      <c r="B10" s="23"/>
      <c r="C10" s="23"/>
      <c r="D10" s="23"/>
      <c r="E10" s="23"/>
      <c r="F10" s="23"/>
      <c r="G10" s="23"/>
      <c r="H10" s="23"/>
      <c r="I10" s="23"/>
      <c r="J10" s="23"/>
      <c r="K10" s="23"/>
      <c r="L10" s="23"/>
      <c r="M10" s="23"/>
      <c r="N10" s="23"/>
      <c r="O10" s="23"/>
      <c r="P10" s="23"/>
      <c r="Q10" s="23"/>
      <c r="R10" s="23"/>
      <c r="S10" s="23"/>
      <c r="T10" s="23"/>
      <c r="U10" s="23"/>
      <c r="V10" s="23"/>
      <c r="W10" s="23"/>
      <c r="X10" s="53"/>
    </row>
    <row r="11" spans="1:24" ht="18.25" customHeight="1" x14ac:dyDescent="0.2">
      <c r="A11" s="32" t="s">
        <v>32</v>
      </c>
      <c r="B11" s="23"/>
      <c r="C11" s="23"/>
      <c r="D11" s="23"/>
      <c r="E11" s="23"/>
      <c r="F11" s="23"/>
      <c r="G11" s="23"/>
      <c r="H11" s="23"/>
      <c r="I11" s="23"/>
      <c r="J11" s="23"/>
      <c r="K11" s="23"/>
      <c r="L11" s="23"/>
      <c r="M11" s="23"/>
      <c r="N11" s="23"/>
      <c r="O11" s="23"/>
      <c r="P11" s="23"/>
      <c r="Q11" s="23"/>
      <c r="R11" s="23"/>
      <c r="S11" s="23"/>
      <c r="T11" s="23"/>
      <c r="U11" s="23"/>
      <c r="V11" s="23"/>
      <c r="W11" s="23"/>
      <c r="X11" s="53"/>
    </row>
    <row r="12" spans="1:24" ht="18.25" customHeight="1" x14ac:dyDescent="0.2">
      <c r="A12" s="16" t="s">
        <v>7</v>
      </c>
      <c r="B12" s="16" t="s">
        <v>33</v>
      </c>
      <c r="C12" s="14" t="s">
        <v>34</v>
      </c>
      <c r="D12" s="14" t="s">
        <v>35</v>
      </c>
      <c r="E12" s="14" t="s">
        <v>36</v>
      </c>
      <c r="F12" s="14" t="s">
        <v>37</v>
      </c>
      <c r="G12" s="14" t="s">
        <v>9</v>
      </c>
      <c r="H12" s="14" t="s">
        <v>10</v>
      </c>
      <c r="I12" s="14" t="s">
        <v>15</v>
      </c>
      <c r="J12" s="14" t="s">
        <v>16</v>
      </c>
      <c r="K12" s="14" t="s">
        <v>17</v>
      </c>
      <c r="L12" s="14" t="s">
        <v>45</v>
      </c>
      <c r="M12" s="16" t="s">
        <v>38</v>
      </c>
      <c r="N12" s="14" t="s">
        <v>39</v>
      </c>
      <c r="O12" s="14" t="s">
        <v>40</v>
      </c>
      <c r="P12" s="14" t="s">
        <v>8</v>
      </c>
      <c r="Q12" s="14" t="s">
        <v>41</v>
      </c>
      <c r="R12" s="14" t="s">
        <v>42</v>
      </c>
      <c r="S12" s="23"/>
      <c r="T12" s="23"/>
      <c r="U12" s="23"/>
      <c r="V12" s="23"/>
      <c r="W12" s="23"/>
      <c r="X12" s="53"/>
    </row>
    <row r="13" spans="1:24" ht="18.25" customHeight="1" x14ac:dyDescent="0.2">
      <c r="A13" s="34"/>
      <c r="B13" s="19"/>
      <c r="C13" s="19"/>
      <c r="D13" s="19"/>
      <c r="E13" s="35"/>
      <c r="F13" s="19"/>
      <c r="G13" s="19"/>
      <c r="H13" s="19"/>
      <c r="I13" s="19"/>
      <c r="J13" s="19"/>
      <c r="K13" s="19"/>
      <c r="L13" s="19"/>
      <c r="M13" s="19"/>
      <c r="N13" s="19"/>
      <c r="O13" s="36"/>
      <c r="P13" s="19"/>
      <c r="Q13" s="19"/>
      <c r="R13" s="19"/>
      <c r="S13" s="23"/>
      <c r="T13" s="23"/>
      <c r="U13" s="23"/>
      <c r="V13" s="23"/>
      <c r="W13" s="23"/>
      <c r="X13" s="53"/>
    </row>
    <row r="14" spans="1:24" ht="19" customHeight="1" x14ac:dyDescent="0.2">
      <c r="A14" s="27"/>
      <c r="B14" s="28"/>
      <c r="C14" s="28"/>
      <c r="D14" s="28"/>
      <c r="E14" s="38"/>
      <c r="F14" s="28"/>
      <c r="G14" s="28"/>
      <c r="H14" s="28"/>
      <c r="I14" s="28"/>
      <c r="J14" s="28"/>
      <c r="K14" s="28"/>
      <c r="L14" s="39"/>
      <c r="M14" s="28"/>
      <c r="N14" s="28"/>
      <c r="O14" s="28"/>
      <c r="P14" s="57"/>
      <c r="Q14" s="57"/>
      <c r="R14" s="57"/>
      <c r="S14" s="58"/>
      <c r="T14" s="53"/>
      <c r="U14" s="53"/>
      <c r="V14" s="53"/>
      <c r="W14" s="53"/>
      <c r="X14" s="53"/>
    </row>
    <row r="15" spans="1:24" ht="18.25" customHeight="1" x14ac:dyDescent="0.2">
      <c r="A15" s="31" t="s">
        <v>31</v>
      </c>
      <c r="B15" s="18">
        <f t="shared" ref="B15:M15" si="1">SUM(B13:B14)</f>
        <v>0</v>
      </c>
      <c r="C15" s="18">
        <f t="shared" si="1"/>
        <v>0</v>
      </c>
      <c r="D15" s="18">
        <f t="shared" si="1"/>
        <v>0</v>
      </c>
      <c r="E15" s="36">
        <f t="shared" si="1"/>
        <v>0</v>
      </c>
      <c r="F15" s="18">
        <f t="shared" si="1"/>
        <v>0</v>
      </c>
      <c r="G15" s="18">
        <f t="shared" si="1"/>
        <v>0</v>
      </c>
      <c r="H15" s="18">
        <f t="shared" si="1"/>
        <v>0</v>
      </c>
      <c r="I15" s="18">
        <f t="shared" si="1"/>
        <v>0</v>
      </c>
      <c r="J15" s="18">
        <f t="shared" si="1"/>
        <v>0</v>
      </c>
      <c r="K15" s="18">
        <f t="shared" si="1"/>
        <v>0</v>
      </c>
      <c r="L15" s="18">
        <f t="shared" si="1"/>
        <v>0</v>
      </c>
      <c r="M15" s="18">
        <f t="shared" si="1"/>
        <v>0</v>
      </c>
      <c r="N15" s="36" t="e">
        <f>(M15*7)/F15</f>
        <v>#DIV/0!</v>
      </c>
      <c r="O15" s="36" t="e">
        <f>SUM(G15+K15*M15)/F15</f>
        <v>#DIV/0!</v>
      </c>
      <c r="P15" s="55"/>
      <c r="Q15" s="55"/>
      <c r="R15" s="55"/>
      <c r="S15" s="53"/>
      <c r="T15" s="53"/>
      <c r="U15" s="53"/>
      <c r="V15" s="53"/>
      <c r="W15" s="53"/>
      <c r="X15" s="53"/>
    </row>
  </sheetData>
  <mergeCells count="1">
    <mergeCell ref="A1:W1"/>
  </mergeCells>
  <pageMargins left="0.75" right="0.75" top="1" bottom="1" header="0.5" footer="0.5"/>
  <pageSetup orientation="portrait"/>
  <headerFooter>
    <oddHeader>&amp;L&amp;"Geneva,Regular"&amp;10&amp;K000000Hahnemann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0"/>
  <sheetViews>
    <sheetView showGridLines="0" workbookViewId="0">
      <selection sqref="A1:W1"/>
    </sheetView>
  </sheetViews>
  <sheetFormatPr baseColWidth="10" defaultColWidth="8.125" defaultRowHeight="13" customHeight="1" x14ac:dyDescent="0.2"/>
  <cols>
    <col min="1" max="1" width="14.25" style="5" customWidth="1"/>
    <col min="2" max="2" width="2.125" style="5" customWidth="1"/>
    <col min="3" max="4" width="2" style="5" customWidth="1"/>
    <col min="5" max="5" width="3.5" style="5" customWidth="1"/>
    <col min="6" max="10" width="2" style="5" customWidth="1"/>
    <col min="11" max="11" width="2.75" style="5" customWidth="1"/>
    <col min="12" max="12" width="2.625" style="5" customWidth="1"/>
    <col min="13" max="13" width="2.375" style="5" customWidth="1"/>
    <col min="14" max="14" width="3.625" style="5" customWidth="1"/>
    <col min="15" max="15" width="3" style="5" customWidth="1"/>
    <col min="16" max="16" width="5.375" style="5" customWidth="1"/>
    <col min="17" max="17" width="3" style="5" customWidth="1"/>
    <col min="18" max="22" width="2" style="5" customWidth="1"/>
    <col min="23" max="23" width="4.125" style="5" customWidth="1"/>
    <col min="24" max="24" width="3.625" style="5" customWidth="1"/>
    <col min="25" max="256" width="8.125" customWidth="1"/>
  </cols>
  <sheetData>
    <row r="1" spans="1:24" ht="21" customHeight="1" x14ac:dyDescent="0.2">
      <c r="A1" s="211" t="s">
        <v>62</v>
      </c>
      <c r="B1" s="212"/>
      <c r="C1" s="212"/>
      <c r="D1" s="212"/>
      <c r="E1" s="212"/>
      <c r="F1" s="212"/>
      <c r="G1" s="212"/>
      <c r="H1" s="212"/>
      <c r="I1" s="212"/>
      <c r="J1" s="212"/>
      <c r="K1" s="212"/>
      <c r="L1" s="212"/>
      <c r="M1" s="212"/>
      <c r="N1" s="212"/>
      <c r="O1" s="212"/>
      <c r="P1" s="212"/>
      <c r="Q1" s="212"/>
      <c r="R1" s="212"/>
      <c r="S1" s="212"/>
      <c r="T1" s="212"/>
      <c r="U1" s="212"/>
      <c r="V1" s="212"/>
      <c r="W1" s="212"/>
      <c r="X1" s="53"/>
    </row>
    <row r="2" spans="1:24" ht="18.25" customHeight="1" x14ac:dyDescent="0.2">
      <c r="A2" s="53"/>
      <c r="B2" s="53"/>
      <c r="C2" s="53"/>
      <c r="D2" s="53"/>
      <c r="E2" s="53"/>
      <c r="F2" s="53"/>
      <c r="G2" s="53"/>
      <c r="H2" s="53"/>
      <c r="I2" s="53"/>
      <c r="J2" s="53"/>
      <c r="K2" s="53"/>
      <c r="L2" s="53"/>
      <c r="M2" s="53"/>
      <c r="N2" s="53"/>
      <c r="O2" s="53"/>
      <c r="P2" s="53"/>
      <c r="Q2" s="53"/>
      <c r="R2" s="53"/>
      <c r="S2" s="53"/>
      <c r="T2" s="53"/>
      <c r="U2" s="23"/>
      <c r="V2" s="23"/>
      <c r="W2" s="23"/>
      <c r="X2" s="53"/>
    </row>
    <row r="3" spans="1:24" ht="28.25" customHeight="1" x14ac:dyDescent="0.2">
      <c r="A3" s="14" t="s">
        <v>7</v>
      </c>
      <c r="B3" s="14" t="s">
        <v>8</v>
      </c>
      <c r="C3" s="14" t="s">
        <v>9</v>
      </c>
      <c r="D3" s="14" t="s">
        <v>10</v>
      </c>
      <c r="E3" s="14" t="s">
        <v>11</v>
      </c>
      <c r="F3" s="14" t="s">
        <v>12</v>
      </c>
      <c r="G3" s="14" t="s">
        <v>13</v>
      </c>
      <c r="H3" s="14" t="s">
        <v>14</v>
      </c>
      <c r="I3" s="14" t="s">
        <v>15</v>
      </c>
      <c r="J3" s="14" t="s">
        <v>16</v>
      </c>
      <c r="K3" s="14" t="s">
        <v>17</v>
      </c>
      <c r="L3" s="14" t="s">
        <v>18</v>
      </c>
      <c r="M3" s="14" t="s">
        <v>19</v>
      </c>
      <c r="N3" s="14" t="s">
        <v>20</v>
      </c>
      <c r="O3" s="14" t="s">
        <v>21</v>
      </c>
      <c r="P3" s="15" t="s">
        <v>22</v>
      </c>
      <c r="Q3" s="14" t="s">
        <v>23</v>
      </c>
      <c r="R3" s="14" t="s">
        <v>24</v>
      </c>
      <c r="S3" s="14" t="s">
        <v>25</v>
      </c>
      <c r="T3" s="14" t="s">
        <v>26</v>
      </c>
      <c r="U3" s="14" t="s">
        <v>27</v>
      </c>
      <c r="V3" s="14" t="s">
        <v>28</v>
      </c>
      <c r="W3" s="15" t="s">
        <v>29</v>
      </c>
      <c r="X3" s="14" t="s">
        <v>30</v>
      </c>
    </row>
    <row r="4" spans="1:24" ht="18.25" customHeight="1" x14ac:dyDescent="0.2">
      <c r="A4" s="18">
        <v>2013</v>
      </c>
      <c r="B4" s="18">
        <v>5</v>
      </c>
      <c r="C4" s="18">
        <v>1</v>
      </c>
      <c r="D4" s="18">
        <v>2</v>
      </c>
      <c r="E4" s="19"/>
      <c r="F4" s="19"/>
      <c r="G4" s="19"/>
      <c r="H4" s="19"/>
      <c r="I4" s="18">
        <v>1</v>
      </c>
      <c r="J4" s="19"/>
      <c r="K4" s="18">
        <v>1</v>
      </c>
      <c r="L4" s="19"/>
      <c r="M4" s="19"/>
      <c r="N4" s="19"/>
      <c r="O4" s="20">
        <f>(D4+J4+K4+N4)/(B4+J4+K4)</f>
        <v>0.5</v>
      </c>
      <c r="P4" s="20">
        <f>(E4+K4+L4+O4)/(C4+K4+L4)</f>
        <v>0.75</v>
      </c>
      <c r="Q4" s="20">
        <f>D4/B4</f>
        <v>0.4</v>
      </c>
      <c r="R4" s="18">
        <v>2</v>
      </c>
      <c r="S4" s="18">
        <v>3</v>
      </c>
      <c r="T4" s="19"/>
      <c r="U4" s="18">
        <v>2</v>
      </c>
      <c r="V4" s="18">
        <v>1</v>
      </c>
      <c r="W4" s="19"/>
      <c r="X4" s="55"/>
    </row>
    <row r="5" spans="1:24" ht="18.25" customHeight="1" x14ac:dyDescent="0.2">
      <c r="A5" s="22">
        <v>2014</v>
      </c>
      <c r="B5" s="22">
        <v>64</v>
      </c>
      <c r="C5" s="22">
        <v>17</v>
      </c>
      <c r="D5" s="22">
        <v>21</v>
      </c>
      <c r="E5" s="22">
        <v>1</v>
      </c>
      <c r="F5" s="23"/>
      <c r="G5" s="23"/>
      <c r="H5" s="22">
        <v>15</v>
      </c>
      <c r="I5" s="22">
        <v>7</v>
      </c>
      <c r="J5" s="22">
        <v>10</v>
      </c>
      <c r="K5" s="22">
        <v>4</v>
      </c>
      <c r="L5" s="22">
        <v>2</v>
      </c>
      <c r="M5" s="22">
        <v>1</v>
      </c>
      <c r="N5" s="22">
        <v>5</v>
      </c>
      <c r="O5" s="24">
        <f>(D5+J5+K5+N5)/(B5+J5+K5)</f>
        <v>0.51282051282051277</v>
      </c>
      <c r="P5" s="24">
        <f>($D5+$E5+($F5*2)+(G5*3))/$B5</f>
        <v>0.34375</v>
      </c>
      <c r="Q5" s="24">
        <f>D5/B5</f>
        <v>0.328125</v>
      </c>
      <c r="R5" s="22">
        <v>11</v>
      </c>
      <c r="S5" s="22">
        <v>1</v>
      </c>
      <c r="T5" s="22">
        <v>6</v>
      </c>
      <c r="U5" s="22">
        <v>38</v>
      </c>
      <c r="V5" s="22">
        <v>15</v>
      </c>
      <c r="W5" s="23"/>
      <c r="X5" s="53"/>
    </row>
    <row r="6" spans="1:24" ht="18.25" customHeight="1" x14ac:dyDescent="0.2">
      <c r="A6" s="23"/>
      <c r="B6" s="23"/>
      <c r="C6" s="23"/>
      <c r="D6" s="23"/>
      <c r="E6" s="23"/>
      <c r="F6" s="23"/>
      <c r="G6" s="23"/>
      <c r="H6" s="23"/>
      <c r="I6" s="23"/>
      <c r="J6" s="23"/>
      <c r="K6" s="23"/>
      <c r="L6" s="23"/>
      <c r="M6" s="23"/>
      <c r="N6" s="23"/>
      <c r="O6" s="24"/>
      <c r="P6" s="24"/>
      <c r="Q6" s="24"/>
      <c r="R6" s="23"/>
      <c r="S6" s="23"/>
      <c r="T6" s="23"/>
      <c r="U6" s="23"/>
      <c r="V6" s="23"/>
      <c r="W6" s="23"/>
      <c r="X6" s="53"/>
    </row>
    <row r="7" spans="1:24" ht="19" customHeight="1" x14ac:dyDescent="0.2">
      <c r="A7" s="28"/>
      <c r="B7" s="28"/>
      <c r="C7" s="28"/>
      <c r="D7" s="28"/>
      <c r="E7" s="28"/>
      <c r="F7" s="28"/>
      <c r="G7" s="28"/>
      <c r="H7" s="28"/>
      <c r="I7" s="28"/>
      <c r="J7" s="28"/>
      <c r="K7" s="28"/>
      <c r="L7" s="28"/>
      <c r="M7" s="28"/>
      <c r="N7" s="28"/>
      <c r="O7" s="29"/>
      <c r="P7" s="29"/>
      <c r="Q7" s="29"/>
      <c r="R7" s="28"/>
      <c r="S7" s="28"/>
      <c r="T7" s="28"/>
      <c r="U7" s="28"/>
      <c r="V7" s="28"/>
      <c r="W7" s="28"/>
      <c r="X7" s="30"/>
    </row>
    <row r="8" spans="1:24" ht="17" customHeight="1" x14ac:dyDescent="0.2">
      <c r="A8" s="18" t="s">
        <v>31</v>
      </c>
      <c r="B8" s="19">
        <f t="shared" ref="B8:N8" si="0">SUM(B4:B7)</f>
        <v>69</v>
      </c>
      <c r="C8" s="19">
        <f t="shared" si="0"/>
        <v>18</v>
      </c>
      <c r="D8" s="19">
        <f t="shared" si="0"/>
        <v>23</v>
      </c>
      <c r="E8" s="19">
        <f t="shared" si="0"/>
        <v>1</v>
      </c>
      <c r="F8" s="19">
        <f t="shared" si="0"/>
        <v>0</v>
      </c>
      <c r="G8" s="19">
        <f t="shared" si="0"/>
        <v>0</v>
      </c>
      <c r="H8" s="19">
        <f t="shared" si="0"/>
        <v>15</v>
      </c>
      <c r="I8" s="19">
        <f t="shared" si="0"/>
        <v>8</v>
      </c>
      <c r="J8" s="19">
        <f t="shared" si="0"/>
        <v>10</v>
      </c>
      <c r="K8" s="19">
        <f t="shared" si="0"/>
        <v>5</v>
      </c>
      <c r="L8" s="19">
        <f t="shared" si="0"/>
        <v>2</v>
      </c>
      <c r="M8" s="19">
        <f t="shared" si="0"/>
        <v>1</v>
      </c>
      <c r="N8" s="19">
        <f t="shared" si="0"/>
        <v>5</v>
      </c>
      <c r="O8" s="20">
        <f>(D8+J8+K8+N8)/(B8+J8+K8)</f>
        <v>0.51190476190476186</v>
      </c>
      <c r="P8" s="20">
        <f>($D8+$E8+($F8*2)+(G8*3))/$B8</f>
        <v>0.34782608695652173</v>
      </c>
      <c r="Q8" s="20">
        <f>D8/B8</f>
        <v>0.33333333333333331</v>
      </c>
      <c r="R8" s="19">
        <f>SUM(R4:R7)</f>
        <v>13</v>
      </c>
      <c r="S8" s="19">
        <f>SUM(S4:S7)</f>
        <v>4</v>
      </c>
      <c r="T8" s="19">
        <f>SUM(T4:T7)</f>
        <v>6</v>
      </c>
      <c r="U8" s="19">
        <f>SUM(U4:U7)</f>
        <v>40</v>
      </c>
      <c r="V8" s="19">
        <f>SUM(V4:V7)</f>
        <v>16</v>
      </c>
      <c r="W8" s="20">
        <f>(U8+V8)/(T8+U8+V8)</f>
        <v>0.90322580645161288</v>
      </c>
      <c r="X8" s="20">
        <f>(D8-G8)/(B8--I8-G8+M8)</f>
        <v>0.29487179487179488</v>
      </c>
    </row>
    <row r="9" spans="1:24" ht="18.25" customHeight="1" x14ac:dyDescent="0.2">
      <c r="A9" s="23"/>
      <c r="B9" s="23"/>
      <c r="C9" s="23"/>
      <c r="D9" s="23"/>
      <c r="E9" s="23"/>
      <c r="F9" s="23"/>
      <c r="G9" s="23"/>
      <c r="H9" s="23"/>
      <c r="I9" s="23"/>
      <c r="J9" s="23"/>
      <c r="K9" s="23"/>
      <c r="L9" s="23"/>
      <c r="M9" s="23"/>
      <c r="N9" s="23"/>
      <c r="O9" s="23"/>
      <c r="P9" s="23"/>
      <c r="Q9" s="23"/>
      <c r="R9" s="23"/>
      <c r="S9" s="23"/>
      <c r="T9" s="23"/>
      <c r="U9" s="23"/>
      <c r="V9" s="23"/>
      <c r="W9" s="23"/>
      <c r="X9" s="53"/>
    </row>
    <row r="10" spans="1:24" ht="18.25" customHeight="1" x14ac:dyDescent="0.2">
      <c r="A10" s="23"/>
      <c r="B10" s="23"/>
      <c r="C10" s="23"/>
      <c r="D10" s="23"/>
      <c r="E10" s="23"/>
      <c r="F10" s="23"/>
      <c r="G10" s="23"/>
      <c r="H10" s="23"/>
      <c r="I10" s="23"/>
      <c r="J10" s="23"/>
      <c r="K10" s="23"/>
      <c r="L10" s="23"/>
      <c r="M10" s="23"/>
      <c r="N10" s="23"/>
      <c r="O10" s="23"/>
      <c r="P10" s="23"/>
      <c r="Q10" s="23"/>
      <c r="R10" s="23"/>
      <c r="S10" s="23"/>
      <c r="T10" s="23"/>
      <c r="U10" s="23"/>
      <c r="V10" s="23"/>
      <c r="W10" s="23"/>
      <c r="X10" s="53"/>
    </row>
  </sheetData>
  <mergeCells count="1">
    <mergeCell ref="A1:W1"/>
  </mergeCells>
  <pageMargins left="0.75" right="0.75" top="1" bottom="1" header="0.5" footer="0.5"/>
  <pageSetup orientation="portrait"/>
  <headerFooter>
    <oddHeader>&amp;L&amp;"Geneva,Regular"&amp;10&amp;K000000Hanney</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219"/>
  <sheetViews>
    <sheetView showGridLines="0" topLeftCell="A195" workbookViewId="0">
      <selection activeCell="A105" sqref="A105:X119"/>
    </sheetView>
  </sheetViews>
  <sheetFormatPr baseColWidth="10" defaultColWidth="8.125" defaultRowHeight="13" customHeight="1" x14ac:dyDescent="0.2"/>
  <cols>
    <col min="1" max="1" width="14.875" style="5" bestFit="1" customWidth="1"/>
    <col min="2" max="2" width="3.375" style="5" customWidth="1"/>
    <col min="3" max="4" width="2.625" style="5" bestFit="1" customWidth="1"/>
    <col min="5" max="5" width="3.5" style="5" customWidth="1"/>
    <col min="6" max="6" width="4.625" style="5" bestFit="1" customWidth="1"/>
    <col min="7" max="8" width="2.625" style="5" bestFit="1" customWidth="1"/>
    <col min="9" max="9" width="3.125" style="5" bestFit="1" customWidth="1"/>
    <col min="10" max="10" width="2.625" style="5" bestFit="1" customWidth="1"/>
    <col min="11" max="11" width="2.75" style="5" customWidth="1"/>
    <col min="12" max="12" width="4.625" style="5" customWidth="1"/>
    <col min="13" max="13" width="2.375" style="5" customWidth="1"/>
    <col min="14" max="14" width="5.125" style="5" bestFit="1" customWidth="1"/>
    <col min="15" max="15" width="5.625" style="6" bestFit="1" customWidth="1"/>
    <col min="16" max="16" width="5.375" style="5" customWidth="1"/>
    <col min="17" max="17" width="5.125" style="5" bestFit="1" customWidth="1"/>
    <col min="18" max="18" width="2.875" style="5" bestFit="1" customWidth="1"/>
    <col min="19" max="19" width="2" style="5" customWidth="1"/>
    <col min="20" max="20" width="2.375" style="5" bestFit="1" customWidth="1"/>
    <col min="21" max="21" width="2.625" style="5" customWidth="1"/>
    <col min="22" max="22" width="3" style="5" bestFit="1" customWidth="1"/>
    <col min="23" max="23" width="4.625" style="5" customWidth="1"/>
    <col min="24" max="48" width="3.625" style="5" customWidth="1"/>
    <col min="49" max="256" width="8.125" customWidth="1"/>
  </cols>
  <sheetData>
    <row r="1" spans="1:48" ht="21" customHeight="1" x14ac:dyDescent="0.2">
      <c r="A1" s="211" t="s">
        <v>64</v>
      </c>
      <c r="B1" s="212"/>
      <c r="C1" s="212"/>
      <c r="D1" s="212"/>
      <c r="E1" s="212"/>
      <c r="F1" s="212"/>
      <c r="G1" s="212"/>
      <c r="H1" s="212"/>
      <c r="I1" s="212"/>
      <c r="J1" s="212"/>
      <c r="K1" s="212"/>
      <c r="L1" s="212"/>
      <c r="M1" s="212"/>
      <c r="N1" s="212"/>
      <c r="O1" s="212"/>
      <c r="P1" s="212"/>
      <c r="Q1" s="212"/>
      <c r="R1" s="212"/>
      <c r="S1" s="212"/>
      <c r="T1" s="212"/>
      <c r="U1" s="212"/>
      <c r="V1" s="212"/>
      <c r="W1" s="212"/>
      <c r="X1" s="212"/>
      <c r="Y1" s="59"/>
      <c r="Z1" s="59"/>
      <c r="AA1" s="59"/>
      <c r="AB1" s="59"/>
      <c r="AC1" s="59"/>
      <c r="AD1" s="59"/>
      <c r="AE1" s="59"/>
      <c r="AF1" s="59"/>
      <c r="AG1" s="59"/>
      <c r="AH1" s="59"/>
      <c r="AI1" s="59"/>
      <c r="AJ1" s="59"/>
      <c r="AK1" s="59"/>
      <c r="AL1" s="59"/>
      <c r="AM1" s="59"/>
      <c r="AN1" s="59"/>
      <c r="AO1" s="59"/>
      <c r="AP1" s="59"/>
      <c r="AQ1" s="59"/>
      <c r="AR1" s="59"/>
      <c r="AS1" s="59"/>
      <c r="AT1" s="59"/>
      <c r="AU1" s="59"/>
      <c r="AV1" s="59"/>
    </row>
    <row r="2" spans="1:48" ht="19" customHeight="1" x14ac:dyDescent="0.2">
      <c r="A2" s="53"/>
      <c r="B2" s="53"/>
      <c r="C2" s="53"/>
      <c r="D2" s="53"/>
      <c r="E2" s="58"/>
      <c r="F2" s="53"/>
      <c r="G2" s="53"/>
      <c r="H2" s="53"/>
      <c r="I2" s="53"/>
      <c r="J2" s="53"/>
      <c r="K2" s="53"/>
      <c r="L2" s="53"/>
      <c r="M2" s="53"/>
      <c r="N2" s="53"/>
      <c r="O2" s="103"/>
      <c r="P2" s="53"/>
      <c r="Q2" s="53"/>
      <c r="R2" s="53"/>
      <c r="S2" s="53"/>
      <c r="T2" s="53"/>
      <c r="U2" s="12"/>
      <c r="V2" s="23"/>
      <c r="W2" s="26"/>
      <c r="X2" s="53"/>
      <c r="Y2" s="53"/>
      <c r="Z2" s="53"/>
      <c r="AA2" s="53"/>
      <c r="AB2" s="53"/>
      <c r="AC2" s="53"/>
      <c r="AD2" s="53"/>
      <c r="AE2" s="53"/>
      <c r="AF2" s="53"/>
      <c r="AG2" s="53"/>
      <c r="AH2" s="53"/>
      <c r="AI2" s="53"/>
      <c r="AJ2" s="53"/>
      <c r="AK2" s="53"/>
      <c r="AL2" s="53"/>
      <c r="AM2" s="53"/>
      <c r="AN2" s="53"/>
      <c r="AO2" s="53"/>
      <c r="AP2" s="53"/>
      <c r="AQ2" s="53"/>
      <c r="AR2" s="53"/>
      <c r="AS2" s="53"/>
      <c r="AT2" s="53"/>
      <c r="AU2" s="53"/>
      <c r="AV2" s="53"/>
    </row>
    <row r="3" spans="1:48" ht="28.25" customHeight="1" x14ac:dyDescent="0.2">
      <c r="A3" s="14" t="s">
        <v>7</v>
      </c>
      <c r="B3" s="14" t="s">
        <v>8</v>
      </c>
      <c r="C3" s="14" t="s">
        <v>9</v>
      </c>
      <c r="D3" s="14" t="s">
        <v>10</v>
      </c>
      <c r="E3" s="14" t="s">
        <v>11</v>
      </c>
      <c r="F3" s="14" t="s">
        <v>12</v>
      </c>
      <c r="G3" s="14" t="s">
        <v>13</v>
      </c>
      <c r="H3" s="14" t="s">
        <v>14</v>
      </c>
      <c r="I3" s="14" t="s">
        <v>15</v>
      </c>
      <c r="J3" s="14" t="s">
        <v>16</v>
      </c>
      <c r="K3" s="14" t="s">
        <v>17</v>
      </c>
      <c r="L3" s="14" t="s">
        <v>18</v>
      </c>
      <c r="M3" s="14" t="s">
        <v>19</v>
      </c>
      <c r="N3" s="14" t="s">
        <v>20</v>
      </c>
      <c r="O3" s="14" t="s">
        <v>21</v>
      </c>
      <c r="P3" s="15" t="s">
        <v>22</v>
      </c>
      <c r="Q3" s="14" t="s">
        <v>23</v>
      </c>
      <c r="R3" s="14" t="s">
        <v>24</v>
      </c>
      <c r="S3" s="16" t="s">
        <v>25</v>
      </c>
      <c r="T3" s="16" t="s">
        <v>26</v>
      </c>
      <c r="U3" s="13" t="s">
        <v>27</v>
      </c>
      <c r="V3" s="14" t="s">
        <v>28</v>
      </c>
      <c r="W3" s="17" t="s">
        <v>29</v>
      </c>
      <c r="X3" s="16" t="s">
        <v>30</v>
      </c>
      <c r="Y3" s="60"/>
      <c r="Z3" s="60"/>
      <c r="AA3" s="60"/>
      <c r="AB3" s="60"/>
      <c r="AC3" s="60"/>
      <c r="AD3" s="60"/>
      <c r="AE3" s="60"/>
      <c r="AF3" s="60"/>
      <c r="AG3" s="60"/>
      <c r="AH3" s="60"/>
      <c r="AI3" s="60"/>
      <c r="AJ3" s="60"/>
      <c r="AK3" s="60"/>
      <c r="AL3" s="60"/>
      <c r="AM3" s="60"/>
      <c r="AN3" s="60"/>
      <c r="AO3" s="60"/>
      <c r="AP3" s="60"/>
      <c r="AQ3" s="60"/>
      <c r="AR3" s="60"/>
      <c r="AS3" s="60"/>
      <c r="AT3" s="60"/>
      <c r="AU3" s="60"/>
      <c r="AV3" s="60"/>
    </row>
    <row r="4" spans="1:48" ht="17" customHeight="1" x14ac:dyDescent="0.2">
      <c r="A4" s="18">
        <v>2011</v>
      </c>
      <c r="B4" s="18">
        <v>1</v>
      </c>
      <c r="C4" s="19"/>
      <c r="D4" s="18">
        <v>0</v>
      </c>
      <c r="E4" s="19"/>
      <c r="F4" s="19"/>
      <c r="G4" s="19"/>
      <c r="H4" s="19"/>
      <c r="I4" s="18">
        <v>1</v>
      </c>
      <c r="J4" s="19"/>
      <c r="K4" s="19"/>
      <c r="L4" s="19"/>
      <c r="M4" s="19"/>
      <c r="N4" s="19"/>
      <c r="O4" s="20">
        <f>(D4+J4+K4+N4)/(B4+J4+K4+M4)</f>
        <v>0</v>
      </c>
      <c r="P4" s="20">
        <f>($D4+$E4+($F4*2)+(G4*3))/$B4</f>
        <v>0</v>
      </c>
      <c r="Q4" s="20">
        <f>D4/B4</f>
        <v>0</v>
      </c>
      <c r="R4" s="18">
        <v>0</v>
      </c>
      <c r="S4" s="34"/>
      <c r="T4" s="34"/>
      <c r="U4" s="61"/>
      <c r="V4" s="19"/>
      <c r="W4" s="62"/>
      <c r="X4" s="34"/>
      <c r="Y4" s="34"/>
      <c r="Z4" s="34"/>
      <c r="AA4" s="34"/>
      <c r="AB4" s="34"/>
      <c r="AC4" s="34"/>
      <c r="AD4" s="34"/>
      <c r="AE4" s="34"/>
      <c r="AF4" s="34"/>
      <c r="AG4" s="34"/>
      <c r="AH4" s="34"/>
      <c r="AI4" s="34"/>
      <c r="AJ4" s="34"/>
      <c r="AK4" s="34"/>
      <c r="AL4" s="34"/>
      <c r="AM4" s="34"/>
      <c r="AN4" s="34"/>
      <c r="AO4" s="34"/>
      <c r="AP4" s="34"/>
      <c r="AQ4" s="34"/>
      <c r="AR4" s="34"/>
      <c r="AS4" s="34"/>
      <c r="AT4" s="34"/>
      <c r="AU4" s="34"/>
      <c r="AV4" s="34"/>
    </row>
    <row r="5" spans="1:48" ht="17" customHeight="1" x14ac:dyDescent="0.2">
      <c r="A5" s="22">
        <v>2012</v>
      </c>
      <c r="B5" s="22">
        <v>80</v>
      </c>
      <c r="C5" s="22">
        <v>13</v>
      </c>
      <c r="D5" s="22">
        <v>26</v>
      </c>
      <c r="E5" s="22">
        <v>2</v>
      </c>
      <c r="F5" s="22">
        <v>1</v>
      </c>
      <c r="G5" s="23"/>
      <c r="H5" s="22">
        <v>10</v>
      </c>
      <c r="I5" s="22">
        <v>7</v>
      </c>
      <c r="J5" s="22">
        <v>5</v>
      </c>
      <c r="K5" s="22">
        <v>8</v>
      </c>
      <c r="L5" s="22">
        <v>1</v>
      </c>
      <c r="M5" s="22">
        <v>1</v>
      </c>
      <c r="N5" s="22">
        <v>4</v>
      </c>
      <c r="O5" s="24">
        <f>(D5+J5+K5+N5)/(B5+J5+K5+M5)</f>
        <v>0.45744680851063829</v>
      </c>
      <c r="P5" s="24">
        <f>($D5+$E5+($F5*2)+(G5*3))/$B5</f>
        <v>0.375</v>
      </c>
      <c r="Q5" s="24">
        <f>D5/B5</f>
        <v>0.32500000000000001</v>
      </c>
      <c r="R5" s="22">
        <v>10</v>
      </c>
      <c r="S5" s="32">
        <v>4</v>
      </c>
      <c r="T5" s="32">
        <v>1</v>
      </c>
      <c r="U5" s="25">
        <v>20</v>
      </c>
      <c r="V5" s="22">
        <v>15</v>
      </c>
      <c r="W5" s="24">
        <f>(U5+V5)/(T5+U5+V5)</f>
        <v>0.97222222222222221</v>
      </c>
      <c r="X5" s="26"/>
      <c r="Y5" s="26"/>
      <c r="Z5" s="26"/>
      <c r="AA5" s="26"/>
      <c r="AB5" s="26"/>
      <c r="AC5" s="26"/>
      <c r="AD5" s="26"/>
      <c r="AE5" s="26"/>
      <c r="AF5" s="26"/>
      <c r="AG5" s="26"/>
      <c r="AH5" s="26"/>
      <c r="AI5" s="26"/>
      <c r="AJ5" s="26"/>
      <c r="AK5" s="26"/>
      <c r="AL5" s="26"/>
      <c r="AM5" s="26"/>
      <c r="AN5" s="26"/>
      <c r="AO5" s="26"/>
      <c r="AP5" s="26"/>
      <c r="AQ5" s="26"/>
      <c r="AR5" s="26"/>
      <c r="AS5" s="26"/>
      <c r="AT5" s="26"/>
      <c r="AU5" s="26"/>
      <c r="AV5" s="26"/>
    </row>
    <row r="6" spans="1:48" ht="18.25" customHeight="1" x14ac:dyDescent="0.2">
      <c r="A6" s="22">
        <v>2013</v>
      </c>
      <c r="B6" s="22">
        <v>100</v>
      </c>
      <c r="C6" s="22">
        <v>22</v>
      </c>
      <c r="D6" s="22">
        <v>27</v>
      </c>
      <c r="E6" s="22">
        <v>3</v>
      </c>
      <c r="F6" s="22">
        <v>1</v>
      </c>
      <c r="G6" s="23"/>
      <c r="H6" s="22">
        <v>14</v>
      </c>
      <c r="I6" s="22">
        <v>5</v>
      </c>
      <c r="J6" s="22">
        <v>10</v>
      </c>
      <c r="K6" s="22">
        <v>4</v>
      </c>
      <c r="L6" s="23"/>
      <c r="M6" s="23"/>
      <c r="N6" s="22">
        <v>6</v>
      </c>
      <c r="O6" s="24">
        <f>(D6+J6+K6+N6)/(B6+J6+K6+M6)</f>
        <v>0.41228070175438597</v>
      </c>
      <c r="P6" s="24">
        <f>($D6+$E6+($F6*2)+(G6*3))/$B6</f>
        <v>0.32</v>
      </c>
      <c r="Q6" s="24">
        <f>D6/B6</f>
        <v>0.27</v>
      </c>
      <c r="R6" s="22">
        <v>13</v>
      </c>
      <c r="S6" s="23"/>
      <c r="T6" s="22">
        <v>9</v>
      </c>
      <c r="U6" s="22">
        <v>64</v>
      </c>
      <c r="V6" s="22">
        <v>42</v>
      </c>
      <c r="W6" s="24">
        <f>(U6+V6)/(T6+U6+V6)</f>
        <v>0.92173913043478262</v>
      </c>
      <c r="X6" s="53"/>
      <c r="Y6" s="53"/>
      <c r="Z6" s="53"/>
      <c r="AA6" s="53"/>
      <c r="AB6" s="53"/>
      <c r="AC6" s="53"/>
      <c r="AD6" s="53"/>
      <c r="AE6" s="53"/>
      <c r="AF6" s="53"/>
      <c r="AG6" s="53"/>
      <c r="AH6" s="53"/>
      <c r="AI6" s="53"/>
      <c r="AJ6" s="53"/>
      <c r="AK6" s="53"/>
      <c r="AL6" s="53"/>
      <c r="AM6" s="53"/>
      <c r="AN6" s="53"/>
      <c r="AO6" s="53"/>
      <c r="AP6" s="53"/>
      <c r="AQ6" s="53"/>
      <c r="AR6" s="53"/>
      <c r="AS6" s="53"/>
      <c r="AT6" s="53"/>
      <c r="AU6" s="53"/>
      <c r="AV6" s="53"/>
    </row>
    <row r="7" spans="1:48" ht="18.25" customHeight="1" x14ac:dyDescent="0.2">
      <c r="A7" s="22">
        <v>2014</v>
      </c>
      <c r="B7" s="22">
        <v>88</v>
      </c>
      <c r="C7" s="22">
        <v>31</v>
      </c>
      <c r="D7" s="22">
        <v>37</v>
      </c>
      <c r="E7" s="22">
        <v>8</v>
      </c>
      <c r="F7" s="22">
        <v>4</v>
      </c>
      <c r="G7" s="22">
        <v>3</v>
      </c>
      <c r="H7" s="22">
        <v>21</v>
      </c>
      <c r="I7" s="22">
        <v>10</v>
      </c>
      <c r="J7" s="22">
        <v>9</v>
      </c>
      <c r="K7" s="22">
        <v>5</v>
      </c>
      <c r="L7" s="23"/>
      <c r="M7" s="22">
        <v>2</v>
      </c>
      <c r="N7" s="22">
        <v>2</v>
      </c>
      <c r="O7" s="24">
        <f>(D7+J7+K7+N7)/(B7+J7+K7+M7)</f>
        <v>0.50961538461538458</v>
      </c>
      <c r="P7" s="24">
        <f>($D7+$E7+($F7*2)+(G7*3))/$B7</f>
        <v>0.70454545454545459</v>
      </c>
      <c r="Q7" s="24">
        <f>D7/B7</f>
        <v>0.42045454545454547</v>
      </c>
      <c r="R7" s="22">
        <v>15</v>
      </c>
      <c r="S7" s="23"/>
      <c r="T7" s="22">
        <v>8</v>
      </c>
      <c r="U7" s="22">
        <v>51</v>
      </c>
      <c r="V7" s="22">
        <v>39</v>
      </c>
      <c r="W7" s="24">
        <f>(U7+V7)/(T7+U7+V7)</f>
        <v>0.91836734693877553</v>
      </c>
      <c r="X7" s="53"/>
      <c r="Y7" s="53"/>
      <c r="Z7" s="53"/>
      <c r="AA7" s="53"/>
      <c r="AB7" s="53"/>
      <c r="AC7" s="53"/>
      <c r="AD7" s="53"/>
      <c r="AE7" s="53"/>
      <c r="AF7" s="53"/>
      <c r="AG7" s="53"/>
      <c r="AH7" s="53"/>
      <c r="AI7" s="53"/>
      <c r="AJ7" s="53"/>
      <c r="AK7" s="53"/>
      <c r="AL7" s="53"/>
      <c r="AM7" s="53"/>
      <c r="AN7" s="53"/>
      <c r="AO7" s="53"/>
      <c r="AP7" s="53"/>
      <c r="AQ7" s="53"/>
      <c r="AR7" s="53"/>
      <c r="AS7" s="53"/>
      <c r="AT7" s="53"/>
      <c r="AU7" s="53"/>
      <c r="AV7" s="53"/>
    </row>
    <row r="8" spans="1:48" ht="18.25" customHeight="1" x14ac:dyDescent="0.2">
      <c r="A8" s="23"/>
      <c r="B8" s="23"/>
      <c r="C8" s="23"/>
      <c r="D8" s="23"/>
      <c r="E8" s="23"/>
      <c r="F8" s="23"/>
      <c r="G8" s="23"/>
      <c r="H8" s="23"/>
      <c r="I8" s="23"/>
      <c r="J8" s="23"/>
      <c r="K8" s="23"/>
      <c r="L8" s="23"/>
      <c r="M8" s="23"/>
      <c r="N8" s="23"/>
      <c r="O8" s="24"/>
      <c r="P8" s="24"/>
      <c r="Q8" s="24"/>
      <c r="R8" s="23"/>
      <c r="S8" s="23"/>
      <c r="T8" s="23"/>
      <c r="U8" s="23"/>
      <c r="V8" s="23"/>
      <c r="W8" s="23"/>
      <c r="X8" s="53"/>
      <c r="Y8" s="53"/>
      <c r="Z8" s="53"/>
      <c r="AA8" s="53"/>
      <c r="AB8" s="53"/>
      <c r="AC8" s="53"/>
      <c r="AD8" s="53"/>
      <c r="AE8" s="53"/>
      <c r="AF8" s="53"/>
      <c r="AG8" s="53"/>
      <c r="AH8" s="53"/>
      <c r="AI8" s="53"/>
      <c r="AJ8" s="53"/>
      <c r="AK8" s="53"/>
      <c r="AL8" s="53"/>
      <c r="AM8" s="53"/>
      <c r="AN8" s="53"/>
      <c r="AO8" s="53"/>
      <c r="AP8" s="53"/>
      <c r="AQ8" s="53"/>
      <c r="AR8" s="53"/>
      <c r="AS8" s="53"/>
      <c r="AT8" s="53"/>
      <c r="AU8" s="53"/>
      <c r="AV8" s="53"/>
    </row>
    <row r="9" spans="1:48" ht="19" customHeight="1" x14ac:dyDescent="0.2">
      <c r="A9" s="28"/>
      <c r="B9" s="28"/>
      <c r="C9" s="28"/>
      <c r="D9" s="28"/>
      <c r="E9" s="28"/>
      <c r="F9" s="28"/>
      <c r="G9" s="28"/>
      <c r="H9" s="28"/>
      <c r="I9" s="28"/>
      <c r="J9" s="28"/>
      <c r="K9" s="28"/>
      <c r="L9" s="28"/>
      <c r="M9" s="28"/>
      <c r="N9" s="28"/>
      <c r="O9" s="29"/>
      <c r="P9" s="29"/>
      <c r="Q9" s="29"/>
      <c r="R9" s="28"/>
      <c r="S9" s="28"/>
      <c r="T9" s="28"/>
      <c r="U9" s="28"/>
      <c r="V9" s="28"/>
      <c r="W9" s="28"/>
      <c r="X9" s="30"/>
      <c r="Y9" s="30"/>
      <c r="Z9" s="30"/>
      <c r="AA9" s="30"/>
      <c r="AB9" s="30"/>
      <c r="AC9" s="30"/>
      <c r="AD9" s="30"/>
      <c r="AE9" s="30"/>
      <c r="AF9" s="30"/>
      <c r="AG9" s="30"/>
      <c r="AH9" s="30"/>
      <c r="AI9" s="30"/>
      <c r="AJ9" s="30"/>
      <c r="AK9" s="30"/>
      <c r="AL9" s="30"/>
      <c r="AM9" s="30"/>
      <c r="AN9" s="30"/>
      <c r="AO9" s="30"/>
      <c r="AP9" s="30"/>
      <c r="AQ9" s="30"/>
      <c r="AR9" s="30"/>
      <c r="AS9" s="30"/>
      <c r="AT9" s="30"/>
      <c r="AU9" s="30"/>
      <c r="AV9" s="30"/>
    </row>
    <row r="10" spans="1:48" ht="17" customHeight="1" x14ac:dyDescent="0.2">
      <c r="A10" s="18" t="s">
        <v>31</v>
      </c>
      <c r="B10" s="19">
        <f t="shared" ref="B10:N10" si="0">SUM(B4:B9)</f>
        <v>269</v>
      </c>
      <c r="C10" s="19">
        <f t="shared" si="0"/>
        <v>66</v>
      </c>
      <c r="D10" s="19">
        <f t="shared" si="0"/>
        <v>90</v>
      </c>
      <c r="E10" s="19">
        <f t="shared" si="0"/>
        <v>13</v>
      </c>
      <c r="F10" s="19">
        <f t="shared" si="0"/>
        <v>6</v>
      </c>
      <c r="G10" s="19">
        <f t="shared" si="0"/>
        <v>3</v>
      </c>
      <c r="H10" s="19">
        <f t="shared" si="0"/>
        <v>45</v>
      </c>
      <c r="I10" s="19">
        <f t="shared" si="0"/>
        <v>23</v>
      </c>
      <c r="J10" s="19">
        <f t="shared" si="0"/>
        <v>24</v>
      </c>
      <c r="K10" s="19">
        <f t="shared" si="0"/>
        <v>17</v>
      </c>
      <c r="L10" s="19">
        <f t="shared" si="0"/>
        <v>1</v>
      </c>
      <c r="M10" s="19">
        <f t="shared" si="0"/>
        <v>3</v>
      </c>
      <c r="N10" s="19">
        <f t="shared" si="0"/>
        <v>12</v>
      </c>
      <c r="O10" s="20">
        <f>(D10+J10+K10+N10)/(B10+J10+K10+M10)</f>
        <v>0.45686900958466453</v>
      </c>
      <c r="P10" s="20">
        <f>($D10+$E10+($F10*2)+(G10*3))/$B10</f>
        <v>0.46096654275092935</v>
      </c>
      <c r="Q10" s="20">
        <f>D10/B10</f>
        <v>0.33457249070631973</v>
      </c>
      <c r="R10" s="19">
        <f>SUM(R4:R9)</f>
        <v>38</v>
      </c>
      <c r="S10" s="19">
        <f>SUM(S4:S9)</f>
        <v>4</v>
      </c>
      <c r="T10" s="19">
        <f>SUM(T4:T9)</f>
        <v>18</v>
      </c>
      <c r="U10" s="19">
        <f>SUM(U4:U9)</f>
        <v>135</v>
      </c>
      <c r="V10" s="19">
        <f>SUM(V4:V9)</f>
        <v>96</v>
      </c>
      <c r="W10" s="20">
        <f>(U10+V10)/(T10+U10+V10)</f>
        <v>0.92771084337349397</v>
      </c>
      <c r="X10" s="20">
        <f>(D10-G10)/(B10-I10-G10+M10)</f>
        <v>0.35365853658536583</v>
      </c>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row>
    <row r="11" spans="1:48" ht="18.25" customHeight="1" x14ac:dyDescent="0.2">
      <c r="A11" s="23"/>
      <c r="B11" s="26"/>
      <c r="C11" s="26"/>
      <c r="D11" s="26"/>
      <c r="E11" s="23"/>
      <c r="F11" s="26"/>
      <c r="G11" s="26"/>
      <c r="H11" s="26"/>
      <c r="I11" s="26"/>
      <c r="J11" s="26"/>
      <c r="K11" s="26"/>
      <c r="L11" s="26"/>
      <c r="M11" s="26"/>
      <c r="N11" s="26"/>
      <c r="O11" s="23"/>
      <c r="P11" s="26"/>
      <c r="Q11" s="26"/>
      <c r="R11" s="23"/>
      <c r="S11" s="26"/>
      <c r="T11" s="26"/>
      <c r="U11" s="12"/>
      <c r="V11" s="23"/>
      <c r="W11" s="26"/>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row>
    <row r="12" spans="1:48" ht="18.25" customHeight="1" x14ac:dyDescent="0.2">
      <c r="A12" s="23"/>
      <c r="B12" s="26"/>
      <c r="C12" s="26"/>
      <c r="D12" s="26"/>
      <c r="E12" s="23"/>
      <c r="F12" s="26"/>
      <c r="G12" s="26"/>
      <c r="H12" s="26"/>
      <c r="I12" s="26"/>
      <c r="J12" s="26"/>
      <c r="K12" s="26"/>
      <c r="L12" s="26"/>
      <c r="M12" s="26"/>
      <c r="N12" s="26"/>
      <c r="O12" s="23"/>
      <c r="P12" s="26"/>
      <c r="Q12" s="26"/>
      <c r="R12" s="23"/>
      <c r="S12" s="26"/>
      <c r="T12" s="26"/>
      <c r="U12" s="12"/>
      <c r="V12" s="23"/>
      <c r="W12" s="26"/>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row>
    <row r="13" spans="1:48" ht="18.25" customHeight="1" x14ac:dyDescent="0.2">
      <c r="A13" s="22" t="s">
        <v>32</v>
      </c>
      <c r="B13" s="23"/>
      <c r="C13" s="23"/>
      <c r="D13" s="23"/>
      <c r="E13" s="23"/>
      <c r="F13" s="23"/>
      <c r="G13" s="23"/>
      <c r="H13" s="23"/>
      <c r="I13" s="23"/>
      <c r="J13" s="23"/>
      <c r="K13" s="23"/>
      <c r="L13" s="23"/>
      <c r="M13" s="26"/>
      <c r="N13" s="26"/>
      <c r="O13" s="23"/>
      <c r="P13" s="26"/>
      <c r="Q13" s="26"/>
      <c r="R13" s="23"/>
      <c r="S13" s="26"/>
      <c r="T13" s="26"/>
      <c r="U13" s="12"/>
      <c r="V13" s="23"/>
      <c r="W13" s="26"/>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row>
    <row r="14" spans="1:48" ht="18.25" customHeight="1" x14ac:dyDescent="0.2">
      <c r="A14" s="14" t="s">
        <v>7</v>
      </c>
      <c r="B14" s="16" t="s">
        <v>33</v>
      </c>
      <c r="C14" s="14" t="s">
        <v>34</v>
      </c>
      <c r="D14" s="14" t="s">
        <v>35</v>
      </c>
      <c r="E14" s="14" t="s">
        <v>36</v>
      </c>
      <c r="F14" s="14" t="s">
        <v>37</v>
      </c>
      <c r="G14" s="14" t="s">
        <v>10</v>
      </c>
      <c r="H14" s="14" t="s">
        <v>9</v>
      </c>
      <c r="I14" s="14" t="s">
        <v>38</v>
      </c>
      <c r="J14" s="14" t="s">
        <v>15</v>
      </c>
      <c r="K14" s="14" t="s">
        <v>16</v>
      </c>
      <c r="L14" s="14" t="s">
        <v>45</v>
      </c>
      <c r="M14" s="16" t="s">
        <v>65</v>
      </c>
      <c r="N14" s="16" t="s">
        <v>39</v>
      </c>
      <c r="O14" s="14" t="s">
        <v>40</v>
      </c>
      <c r="P14" s="16" t="s">
        <v>8</v>
      </c>
      <c r="Q14" s="16" t="s">
        <v>41</v>
      </c>
      <c r="R14" s="14" t="s">
        <v>42</v>
      </c>
      <c r="S14" s="26"/>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row>
    <row r="15" spans="1:48" ht="19" customHeight="1" x14ac:dyDescent="0.2">
      <c r="A15" s="19"/>
      <c r="B15" s="19"/>
      <c r="C15" s="19"/>
      <c r="D15" s="19"/>
      <c r="E15" s="35"/>
      <c r="F15" s="19"/>
      <c r="G15" s="19"/>
      <c r="H15" s="19"/>
      <c r="I15" s="19"/>
      <c r="J15" s="19"/>
      <c r="K15" s="19"/>
      <c r="L15" s="19"/>
      <c r="M15" s="34"/>
      <c r="N15" s="36"/>
      <c r="O15" s="36"/>
      <c r="P15" s="19"/>
      <c r="Q15" s="19"/>
      <c r="R15" s="55"/>
      <c r="S15" s="58"/>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row>
    <row r="16" spans="1:48" ht="14" customHeight="1" x14ac:dyDescent="0.2">
      <c r="A16" s="23"/>
      <c r="B16" s="23"/>
      <c r="C16" s="23"/>
      <c r="D16" s="23"/>
      <c r="E16" s="41"/>
      <c r="F16" s="23"/>
      <c r="G16" s="23"/>
      <c r="H16" s="23"/>
      <c r="I16" s="23"/>
      <c r="J16" s="23"/>
      <c r="K16" s="23"/>
      <c r="L16" s="42"/>
      <c r="M16" s="26"/>
      <c r="N16" s="26"/>
      <c r="O16" s="23"/>
      <c r="P16" s="23"/>
      <c r="Q16" s="23"/>
      <c r="R16" s="23"/>
      <c r="S16" s="2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row>
    <row r="17" spans="1:48" ht="19" customHeight="1" x14ac:dyDescent="0.2">
      <c r="A17" s="28"/>
      <c r="B17" s="28"/>
      <c r="C17" s="28"/>
      <c r="D17" s="28"/>
      <c r="E17" s="38"/>
      <c r="F17" s="28"/>
      <c r="G17" s="28"/>
      <c r="H17" s="28"/>
      <c r="I17" s="28"/>
      <c r="J17" s="28"/>
      <c r="K17" s="28"/>
      <c r="L17" s="39"/>
      <c r="M17" s="27"/>
      <c r="N17" s="27"/>
      <c r="O17" s="28"/>
      <c r="P17" s="28"/>
      <c r="Q17" s="28"/>
      <c r="R17" s="28"/>
      <c r="S17" s="28"/>
      <c r="T17" s="30"/>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row>
    <row r="18" spans="1:48" ht="18.25" customHeight="1" x14ac:dyDescent="0.2">
      <c r="A18" s="45" t="s">
        <v>31</v>
      </c>
      <c r="B18" s="45">
        <f t="shared" ref="B18:M18" si="1">SUM(B15:B17)</f>
        <v>0</v>
      </c>
      <c r="C18" s="45">
        <f t="shared" si="1"/>
        <v>0</v>
      </c>
      <c r="D18" s="45">
        <f t="shared" si="1"/>
        <v>0</v>
      </c>
      <c r="E18" s="40">
        <f t="shared" si="1"/>
        <v>0</v>
      </c>
      <c r="F18" s="45">
        <f t="shared" si="1"/>
        <v>0</v>
      </c>
      <c r="G18" s="45">
        <f t="shared" si="1"/>
        <v>0</v>
      </c>
      <c r="H18" s="45">
        <f t="shared" si="1"/>
        <v>0</v>
      </c>
      <c r="I18" s="45">
        <f t="shared" si="1"/>
        <v>0</v>
      </c>
      <c r="J18" s="45">
        <f t="shared" si="1"/>
        <v>0</v>
      </c>
      <c r="K18" s="45">
        <f t="shared" si="1"/>
        <v>0</v>
      </c>
      <c r="L18" s="40">
        <f t="shared" si="1"/>
        <v>0</v>
      </c>
      <c r="M18" s="45">
        <f t="shared" si="1"/>
        <v>0</v>
      </c>
      <c r="N18" s="40" t="e">
        <f>(I18*7)/F18</f>
        <v>#DIV/0!</v>
      </c>
      <c r="O18" s="118" t="e">
        <f>SUM(G18+K18+M18)/F18</f>
        <v>#DIV/0!</v>
      </c>
      <c r="P18" s="46"/>
      <c r="Q18" s="46"/>
      <c r="R18" s="45"/>
      <c r="S18" s="46"/>
      <c r="T18" s="55"/>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row>
    <row r="19" spans="1:48" ht="18.25" customHeight="1" x14ac:dyDescent="0.2">
      <c r="A19" s="63"/>
      <c r="B19" s="63"/>
      <c r="C19" s="63"/>
      <c r="D19" s="63"/>
      <c r="E19" s="40"/>
      <c r="F19" s="63"/>
      <c r="G19" s="63"/>
      <c r="H19" s="63"/>
      <c r="I19" s="63"/>
      <c r="J19" s="63"/>
      <c r="K19" s="63"/>
      <c r="L19" s="63"/>
      <c r="M19" s="63"/>
      <c r="N19" s="40"/>
      <c r="O19" s="118"/>
      <c r="P19" s="46"/>
      <c r="Q19" s="46"/>
      <c r="R19" s="45"/>
      <c r="S19" s="46"/>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row>
    <row r="20" spans="1:48" ht="18.25" customHeight="1" x14ac:dyDescent="0.2">
      <c r="A20" s="50"/>
      <c r="B20" s="50"/>
      <c r="C20" s="50"/>
      <c r="D20" s="50"/>
      <c r="E20" s="36"/>
      <c r="F20" s="50"/>
      <c r="G20" s="50"/>
      <c r="H20" s="50"/>
      <c r="I20" s="50"/>
      <c r="J20" s="50"/>
      <c r="K20" s="50"/>
      <c r="L20" s="50"/>
      <c r="M20" s="50"/>
      <c r="N20" s="36"/>
      <c r="O20" s="119"/>
      <c r="P20" s="34"/>
      <c r="Q20" s="34"/>
      <c r="R20" s="19"/>
      <c r="S20" s="34"/>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row>
    <row r="21" spans="1:48" ht="21" customHeight="1" x14ac:dyDescent="0.2">
      <c r="A21" s="211" t="s">
        <v>66</v>
      </c>
      <c r="B21" s="212"/>
      <c r="C21" s="212"/>
      <c r="D21" s="212"/>
      <c r="E21" s="212"/>
      <c r="F21" s="212"/>
      <c r="G21" s="212"/>
      <c r="H21" s="212"/>
      <c r="I21" s="212"/>
      <c r="J21" s="212"/>
      <c r="K21" s="212"/>
      <c r="L21" s="212"/>
      <c r="M21" s="212"/>
      <c r="N21" s="212"/>
      <c r="O21" s="212"/>
      <c r="P21" s="212"/>
      <c r="Q21" s="212"/>
      <c r="R21" s="212"/>
      <c r="S21" s="212"/>
      <c r="T21" s="212"/>
      <c r="U21" s="212"/>
      <c r="V21" s="212"/>
      <c r="W21" s="212"/>
      <c r="X21" s="212"/>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row>
    <row r="22" spans="1:48" ht="19" customHeight="1" x14ac:dyDescent="0.2">
      <c r="A22" s="53"/>
      <c r="B22" s="53"/>
      <c r="C22" s="53"/>
      <c r="D22" s="53"/>
      <c r="E22" s="58"/>
      <c r="F22" s="53"/>
      <c r="G22" s="53"/>
      <c r="H22" s="53"/>
      <c r="I22" s="53"/>
      <c r="J22" s="53"/>
      <c r="K22" s="53"/>
      <c r="L22" s="53"/>
      <c r="M22" s="53"/>
      <c r="N22" s="53"/>
      <c r="O22" s="103"/>
      <c r="P22" s="53"/>
      <c r="Q22" s="53"/>
      <c r="R22" s="53"/>
      <c r="S22" s="53"/>
      <c r="T22" s="53"/>
      <c r="U22" s="12"/>
      <c r="V22" s="23"/>
      <c r="W22" s="26"/>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row>
    <row r="23" spans="1:48" ht="28.25" customHeight="1" x14ac:dyDescent="0.2">
      <c r="A23" s="14" t="s">
        <v>7</v>
      </c>
      <c r="B23" s="14" t="s">
        <v>8</v>
      </c>
      <c r="C23" s="14" t="s">
        <v>9</v>
      </c>
      <c r="D23" s="14" t="s">
        <v>10</v>
      </c>
      <c r="E23" s="14" t="s">
        <v>11</v>
      </c>
      <c r="F23" s="14" t="s">
        <v>12</v>
      </c>
      <c r="G23" s="14" t="s">
        <v>13</v>
      </c>
      <c r="H23" s="14" t="s">
        <v>14</v>
      </c>
      <c r="I23" s="14" t="s">
        <v>15</v>
      </c>
      <c r="J23" s="14" t="s">
        <v>16</v>
      </c>
      <c r="K23" s="14" t="s">
        <v>17</v>
      </c>
      <c r="L23" s="14" t="s">
        <v>18</v>
      </c>
      <c r="M23" s="14" t="s">
        <v>19</v>
      </c>
      <c r="N23" s="14" t="s">
        <v>20</v>
      </c>
      <c r="O23" s="14" t="s">
        <v>21</v>
      </c>
      <c r="P23" s="15" t="s">
        <v>22</v>
      </c>
      <c r="Q23" s="14" t="s">
        <v>23</v>
      </c>
      <c r="R23" s="14" t="s">
        <v>24</v>
      </c>
      <c r="S23" s="16" t="s">
        <v>25</v>
      </c>
      <c r="T23" s="16" t="s">
        <v>26</v>
      </c>
      <c r="U23" s="13" t="s">
        <v>27</v>
      </c>
      <c r="V23" s="14" t="s">
        <v>28</v>
      </c>
      <c r="W23" s="17" t="s">
        <v>29</v>
      </c>
      <c r="X23" s="16" t="s">
        <v>30</v>
      </c>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row>
    <row r="24" spans="1:48" ht="17" customHeight="1" x14ac:dyDescent="0.2">
      <c r="A24" s="18">
        <v>2016</v>
      </c>
      <c r="B24" s="18">
        <v>3</v>
      </c>
      <c r="C24" s="19">
        <v>0</v>
      </c>
      <c r="D24" s="18">
        <v>1</v>
      </c>
      <c r="E24" s="19">
        <v>1</v>
      </c>
      <c r="F24" s="19">
        <v>0</v>
      </c>
      <c r="G24" s="19">
        <v>0</v>
      </c>
      <c r="H24" s="19">
        <v>1</v>
      </c>
      <c r="I24" s="18">
        <v>0</v>
      </c>
      <c r="J24" s="19">
        <v>0</v>
      </c>
      <c r="K24" s="19">
        <v>0</v>
      </c>
      <c r="L24" s="19">
        <v>0</v>
      </c>
      <c r="M24" s="19">
        <v>0</v>
      </c>
      <c r="N24" s="19">
        <v>0</v>
      </c>
      <c r="O24" s="48">
        <f>(D24+J24+K24+N24)/(B24+J24+K24+M24)</f>
        <v>0.33333333333333331</v>
      </c>
      <c r="P24" s="48">
        <f>($D24+$E24+($F24*2)+(G24*3))/$B24</f>
        <v>0.66666666666666663</v>
      </c>
      <c r="Q24" s="48">
        <f>D24/B24</f>
        <v>0.33333333333333331</v>
      </c>
      <c r="R24" s="18">
        <v>0</v>
      </c>
      <c r="S24" s="19">
        <v>0</v>
      </c>
      <c r="T24" s="19">
        <v>0</v>
      </c>
      <c r="U24" s="19">
        <v>2</v>
      </c>
      <c r="V24" s="19">
        <v>5</v>
      </c>
      <c r="W24" s="48">
        <f>(U24+V24)/(T24+U24+V24)</f>
        <v>1</v>
      </c>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row>
    <row r="25" spans="1:48" ht="17" customHeight="1" x14ac:dyDescent="0.2">
      <c r="A25" s="22">
        <v>2017</v>
      </c>
      <c r="B25" s="22">
        <v>45</v>
      </c>
      <c r="C25" s="22">
        <v>0</v>
      </c>
      <c r="D25" s="22">
        <v>10</v>
      </c>
      <c r="E25" s="22">
        <v>0</v>
      </c>
      <c r="F25" s="22">
        <v>0</v>
      </c>
      <c r="G25" s="22">
        <v>0</v>
      </c>
      <c r="H25" s="22">
        <v>1</v>
      </c>
      <c r="I25" s="22">
        <v>11</v>
      </c>
      <c r="J25" s="22">
        <v>3</v>
      </c>
      <c r="K25" s="22">
        <v>2</v>
      </c>
      <c r="L25" s="22">
        <v>0</v>
      </c>
      <c r="M25" s="22">
        <v>0</v>
      </c>
      <c r="N25" s="22">
        <v>1</v>
      </c>
      <c r="O25" s="20">
        <f>(D25+J25+K25+N25)/(B25+J25+K25+M25)</f>
        <v>0.32</v>
      </c>
      <c r="P25" s="20">
        <f>($D25+$E25+($F25*2)+(G25*3))/$B25</f>
        <v>0.22222222222222221</v>
      </c>
      <c r="Q25" s="20">
        <f>D25/B25</f>
        <v>0.22222222222222221</v>
      </c>
      <c r="R25" s="22">
        <v>0</v>
      </c>
      <c r="S25" s="22">
        <v>0</v>
      </c>
      <c r="T25" s="22">
        <v>1</v>
      </c>
      <c r="U25" s="22">
        <v>9</v>
      </c>
      <c r="V25" s="22">
        <v>86</v>
      </c>
      <c r="W25" s="20">
        <f>(U25+V25)/(T25+U25+V25)</f>
        <v>0.98958333333333337</v>
      </c>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row>
    <row r="26" spans="1:48" ht="18.25" customHeight="1" x14ac:dyDescent="0.2">
      <c r="A26" s="53"/>
      <c r="B26" s="53"/>
      <c r="C26" s="53"/>
      <c r="D26" s="53"/>
      <c r="E26" s="53"/>
      <c r="F26" s="53"/>
      <c r="G26" s="53"/>
      <c r="H26" s="53"/>
      <c r="I26" s="53"/>
      <c r="J26" s="53"/>
      <c r="K26" s="53"/>
      <c r="L26" s="53"/>
      <c r="M26" s="53"/>
      <c r="N26" s="53"/>
      <c r="O26" s="10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row>
    <row r="27" spans="1:48" ht="19" customHeight="1" x14ac:dyDescent="0.2">
      <c r="A27" s="28"/>
      <c r="B27" s="28"/>
      <c r="C27" s="28"/>
      <c r="D27" s="28"/>
      <c r="E27" s="28"/>
      <c r="F27" s="28"/>
      <c r="G27" s="28"/>
      <c r="H27" s="28"/>
      <c r="I27" s="28"/>
      <c r="J27" s="28"/>
      <c r="K27" s="28"/>
      <c r="L27" s="28"/>
      <c r="M27" s="28"/>
      <c r="N27" s="28"/>
      <c r="O27" s="29"/>
      <c r="P27" s="29"/>
      <c r="Q27" s="29"/>
      <c r="R27" s="28"/>
      <c r="S27" s="28"/>
      <c r="T27" s="28"/>
      <c r="U27" s="28"/>
      <c r="V27" s="28"/>
      <c r="W27" s="28"/>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row>
    <row r="28" spans="1:48" ht="17" customHeight="1" x14ac:dyDescent="0.2">
      <c r="A28" s="45" t="s">
        <v>31</v>
      </c>
      <c r="B28" s="45">
        <f t="shared" ref="B28:N28" si="2">SUM(B24:B27)</f>
        <v>48</v>
      </c>
      <c r="C28" s="45">
        <f t="shared" si="2"/>
        <v>0</v>
      </c>
      <c r="D28" s="45">
        <f t="shared" si="2"/>
        <v>11</v>
      </c>
      <c r="E28" s="45">
        <f t="shared" si="2"/>
        <v>1</v>
      </c>
      <c r="F28" s="45">
        <f t="shared" si="2"/>
        <v>0</v>
      </c>
      <c r="G28" s="45">
        <f t="shared" si="2"/>
        <v>0</v>
      </c>
      <c r="H28" s="45">
        <f t="shared" si="2"/>
        <v>2</v>
      </c>
      <c r="I28" s="45">
        <f t="shared" si="2"/>
        <v>11</v>
      </c>
      <c r="J28" s="45">
        <f t="shared" si="2"/>
        <v>3</v>
      </c>
      <c r="K28" s="45">
        <f t="shared" si="2"/>
        <v>2</v>
      </c>
      <c r="L28" s="45">
        <f t="shared" si="2"/>
        <v>0</v>
      </c>
      <c r="M28" s="45">
        <f t="shared" si="2"/>
        <v>0</v>
      </c>
      <c r="N28" s="45">
        <f t="shared" si="2"/>
        <v>1</v>
      </c>
      <c r="O28" s="48">
        <f>(D28+J28+K28+N28)/(B28+J28+K28+M28)</f>
        <v>0.32075471698113206</v>
      </c>
      <c r="P28" s="48">
        <f>($D28+$E28+($F28*2)+(G28*3))/$B28</f>
        <v>0.25</v>
      </c>
      <c r="Q28" s="48">
        <f>D28/B28</f>
        <v>0.22916666666666666</v>
      </c>
      <c r="R28" s="45">
        <f>SUM(R24:R27)</f>
        <v>0</v>
      </c>
      <c r="S28" s="45">
        <f>SUM(S24:S27)</f>
        <v>0</v>
      </c>
      <c r="T28" s="19">
        <f>SUM(T24:T27)</f>
        <v>1</v>
      </c>
      <c r="U28" s="19">
        <f>SUM(U24:U27)</f>
        <v>11</v>
      </c>
      <c r="V28" s="19">
        <f>SUM(V24:V27)</f>
        <v>91</v>
      </c>
      <c r="W28" s="20">
        <f>(U28+V28)/(T28+U28+V28)</f>
        <v>0.99029126213592233</v>
      </c>
      <c r="X28" s="20">
        <f>(D28-G28)/(B28-I28-G28+M28)</f>
        <v>0.29729729729729731</v>
      </c>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row>
    <row r="29" spans="1:48" ht="18.25" customHeight="1" x14ac:dyDescent="0.2">
      <c r="A29" s="50"/>
      <c r="B29" s="50"/>
      <c r="C29" s="50"/>
      <c r="D29" s="50"/>
      <c r="E29" s="36"/>
      <c r="F29" s="50"/>
      <c r="G29" s="50"/>
      <c r="H29" s="50"/>
      <c r="I29" s="50"/>
      <c r="J29" s="50"/>
      <c r="K29" s="50"/>
      <c r="L29" s="50"/>
      <c r="M29" s="50"/>
      <c r="N29" s="36"/>
      <c r="O29" s="119"/>
      <c r="P29" s="34"/>
      <c r="Q29" s="34"/>
      <c r="R29" s="19"/>
      <c r="S29" s="34"/>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row>
    <row r="30" spans="1:48" ht="21" customHeight="1" x14ac:dyDescent="0.2">
      <c r="A30" s="211" t="s">
        <v>67</v>
      </c>
      <c r="B30" s="212"/>
      <c r="C30" s="212"/>
      <c r="D30" s="212"/>
      <c r="E30" s="212"/>
      <c r="F30" s="212"/>
      <c r="G30" s="212"/>
      <c r="H30" s="212"/>
      <c r="I30" s="212"/>
      <c r="J30" s="212"/>
      <c r="K30" s="212"/>
      <c r="L30" s="212"/>
      <c r="M30" s="212"/>
      <c r="N30" s="212"/>
      <c r="O30" s="212"/>
      <c r="P30" s="212"/>
      <c r="Q30" s="212"/>
      <c r="R30" s="212"/>
      <c r="S30" s="212"/>
      <c r="T30" s="212"/>
      <c r="U30" s="212"/>
      <c r="V30" s="212"/>
      <c r="W30" s="212"/>
      <c r="X30" s="212"/>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row>
    <row r="31" spans="1:48" ht="19" customHeight="1" x14ac:dyDescent="0.2">
      <c r="A31" s="53"/>
      <c r="B31" s="53"/>
      <c r="C31" s="53"/>
      <c r="D31" s="53"/>
      <c r="E31" s="58"/>
      <c r="F31" s="53"/>
      <c r="G31" s="53"/>
      <c r="H31" s="53"/>
      <c r="I31" s="53"/>
      <c r="J31" s="53"/>
      <c r="K31" s="53"/>
      <c r="L31" s="53"/>
      <c r="M31" s="53"/>
      <c r="N31" s="53"/>
      <c r="O31" s="103"/>
      <c r="P31" s="53"/>
      <c r="Q31" s="53"/>
      <c r="R31" s="53"/>
      <c r="S31" s="53"/>
      <c r="T31" s="53"/>
      <c r="U31" s="12"/>
      <c r="V31" s="23"/>
      <c r="W31" s="26"/>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row>
    <row r="32" spans="1:48" ht="28.25" customHeight="1" x14ac:dyDescent="0.2">
      <c r="A32" s="14" t="s">
        <v>7</v>
      </c>
      <c r="B32" s="14" t="s">
        <v>8</v>
      </c>
      <c r="C32" s="14" t="s">
        <v>9</v>
      </c>
      <c r="D32" s="14" t="s">
        <v>10</v>
      </c>
      <c r="E32" s="14" t="s">
        <v>11</v>
      </c>
      <c r="F32" s="14" t="s">
        <v>12</v>
      </c>
      <c r="G32" s="14" t="s">
        <v>13</v>
      </c>
      <c r="H32" s="14" t="s">
        <v>14</v>
      </c>
      <c r="I32" s="14" t="s">
        <v>15</v>
      </c>
      <c r="J32" s="14" t="s">
        <v>16</v>
      </c>
      <c r="K32" s="14" t="s">
        <v>17</v>
      </c>
      <c r="L32" s="14" t="s">
        <v>18</v>
      </c>
      <c r="M32" s="14" t="s">
        <v>19</v>
      </c>
      <c r="N32" s="14" t="s">
        <v>20</v>
      </c>
      <c r="O32" s="14" t="s">
        <v>21</v>
      </c>
      <c r="P32" s="15" t="s">
        <v>22</v>
      </c>
      <c r="Q32" s="14" t="s">
        <v>23</v>
      </c>
      <c r="R32" s="14" t="s">
        <v>24</v>
      </c>
      <c r="S32" s="16" t="s">
        <v>25</v>
      </c>
      <c r="T32" s="16" t="s">
        <v>26</v>
      </c>
      <c r="U32" s="13" t="s">
        <v>27</v>
      </c>
      <c r="V32" s="14" t="s">
        <v>28</v>
      </c>
      <c r="W32" s="17" t="s">
        <v>29</v>
      </c>
      <c r="X32" s="16" t="s">
        <v>30</v>
      </c>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row>
    <row r="33" spans="1:48" ht="17" customHeight="1" x14ac:dyDescent="0.2">
      <c r="A33" s="18">
        <v>2016</v>
      </c>
      <c r="B33" s="18">
        <v>1</v>
      </c>
      <c r="C33" s="19">
        <v>0</v>
      </c>
      <c r="D33" s="18">
        <v>0</v>
      </c>
      <c r="E33" s="19">
        <v>0</v>
      </c>
      <c r="F33" s="19">
        <v>0</v>
      </c>
      <c r="G33" s="19">
        <v>0</v>
      </c>
      <c r="H33" s="19">
        <v>0</v>
      </c>
      <c r="I33" s="18">
        <v>0</v>
      </c>
      <c r="J33" s="19">
        <v>0</v>
      </c>
      <c r="K33" s="19">
        <v>0</v>
      </c>
      <c r="L33" s="19">
        <v>0</v>
      </c>
      <c r="M33" s="19">
        <v>0</v>
      </c>
      <c r="N33" s="19">
        <v>0</v>
      </c>
      <c r="O33" s="48">
        <f>(D33+J33+K33+N33)/(B33+J33+K33+M33)</f>
        <v>0</v>
      </c>
      <c r="P33" s="48">
        <f>($D33+$E33+($F33*2)+(G33*3))/$B33</f>
        <v>0</v>
      </c>
      <c r="Q33" s="48">
        <f>D33/B33</f>
        <v>0</v>
      </c>
      <c r="R33" s="18">
        <v>0</v>
      </c>
      <c r="S33" s="19">
        <v>0</v>
      </c>
      <c r="T33" s="19">
        <v>0</v>
      </c>
      <c r="U33" s="19">
        <v>0</v>
      </c>
      <c r="V33" s="19">
        <v>0</v>
      </c>
      <c r="W33" s="48" t="e">
        <f>(U33+V33)/(T33+U33+V33)</f>
        <v>#DIV/0!</v>
      </c>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65"/>
    </row>
    <row r="34" spans="1:48" ht="17" customHeight="1" x14ac:dyDescent="0.2">
      <c r="A34" s="22">
        <v>2017</v>
      </c>
      <c r="B34" s="22">
        <v>28</v>
      </c>
      <c r="C34" s="22">
        <v>7</v>
      </c>
      <c r="D34" s="22">
        <v>8</v>
      </c>
      <c r="E34" s="22">
        <v>1</v>
      </c>
      <c r="F34" s="22">
        <v>0</v>
      </c>
      <c r="G34" s="22">
        <v>0</v>
      </c>
      <c r="H34" s="22">
        <v>3</v>
      </c>
      <c r="I34" s="22">
        <v>6</v>
      </c>
      <c r="J34" s="22">
        <v>5</v>
      </c>
      <c r="K34" s="22">
        <v>1</v>
      </c>
      <c r="L34" s="22">
        <v>0</v>
      </c>
      <c r="M34" s="22">
        <v>1</v>
      </c>
      <c r="N34" s="22">
        <v>0</v>
      </c>
      <c r="O34" s="20">
        <f>(D34+J34+K34+N34)/(B34+J34+K34+M34)</f>
        <v>0.4</v>
      </c>
      <c r="P34" s="20">
        <f>($D34+$E34+($F34*2)+(G34*3))/$B34</f>
        <v>0.32142857142857145</v>
      </c>
      <c r="Q34" s="20">
        <f>D34/B34</f>
        <v>0.2857142857142857</v>
      </c>
      <c r="R34" s="22">
        <v>0</v>
      </c>
      <c r="S34" s="22">
        <v>0</v>
      </c>
      <c r="T34" s="22">
        <v>0</v>
      </c>
      <c r="U34" s="22">
        <v>5</v>
      </c>
      <c r="V34" s="22">
        <v>51</v>
      </c>
      <c r="W34" s="20">
        <f>(U34+V34)/(T34+U34+V34)</f>
        <v>1</v>
      </c>
      <c r="X34" s="20">
        <f>(D34-G34)/(B34-I34-G34+M34)</f>
        <v>0.34782608695652173</v>
      </c>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row>
    <row r="35" spans="1:48" ht="18.25" customHeight="1" x14ac:dyDescent="0.2">
      <c r="A35" s="103">
        <v>2018</v>
      </c>
      <c r="B35" s="103">
        <v>38</v>
      </c>
      <c r="C35" s="103">
        <v>8</v>
      </c>
      <c r="D35" s="103">
        <v>11</v>
      </c>
      <c r="E35" s="103">
        <v>4</v>
      </c>
      <c r="F35" s="103">
        <v>1</v>
      </c>
      <c r="G35" s="103">
        <v>0</v>
      </c>
      <c r="H35" s="103">
        <v>9</v>
      </c>
      <c r="I35" s="103">
        <v>12</v>
      </c>
      <c r="J35" s="103">
        <v>5</v>
      </c>
      <c r="K35" s="103">
        <v>2</v>
      </c>
      <c r="L35" s="103">
        <v>0</v>
      </c>
      <c r="M35" s="103">
        <v>1</v>
      </c>
      <c r="N35" s="103">
        <v>3</v>
      </c>
      <c r="O35" s="20">
        <f>(D35+J35+K35+N35)/(B35+J35+K35+M35)</f>
        <v>0.45652173913043476</v>
      </c>
      <c r="P35" s="20">
        <f>($D35+$E35+($F35*2)+(G35*3))/$B35</f>
        <v>0.44736842105263158</v>
      </c>
      <c r="Q35" s="20">
        <f>D35/B35</f>
        <v>0.28947368421052633</v>
      </c>
      <c r="R35" s="103">
        <v>0</v>
      </c>
      <c r="S35" s="103">
        <v>0</v>
      </c>
      <c r="T35" s="103">
        <v>1</v>
      </c>
      <c r="U35" s="103">
        <v>2</v>
      </c>
      <c r="V35" s="103">
        <v>31</v>
      </c>
      <c r="W35" s="20">
        <f>(U35+V35)/(T35+U35+V35)</f>
        <v>0.97058823529411764</v>
      </c>
      <c r="X35" s="10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row>
    <row r="36" spans="1:48" ht="19" customHeight="1" x14ac:dyDescent="0.2">
      <c r="A36" s="28"/>
      <c r="B36" s="28"/>
      <c r="C36" s="28"/>
      <c r="D36" s="28"/>
      <c r="E36" s="28"/>
      <c r="F36" s="28"/>
      <c r="G36" s="28"/>
      <c r="H36" s="28"/>
      <c r="I36" s="28"/>
      <c r="J36" s="28"/>
      <c r="K36" s="28"/>
      <c r="L36" s="28"/>
      <c r="M36" s="28"/>
      <c r="N36" s="28"/>
      <c r="O36" s="29"/>
      <c r="P36" s="29"/>
      <c r="Q36" s="29"/>
      <c r="R36" s="28"/>
      <c r="S36" s="28"/>
      <c r="T36" s="28"/>
      <c r="U36" s="28"/>
      <c r="V36" s="28"/>
      <c r="W36" s="28"/>
      <c r="X36" s="57"/>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row>
    <row r="37" spans="1:48" ht="17" customHeight="1" x14ac:dyDescent="0.2">
      <c r="A37" s="45" t="s">
        <v>31</v>
      </c>
      <c r="B37" s="45">
        <f t="shared" ref="B37:N37" si="3">SUM(B33:B36)</f>
        <v>67</v>
      </c>
      <c r="C37" s="45">
        <f t="shared" si="3"/>
        <v>15</v>
      </c>
      <c r="D37" s="45">
        <f t="shared" si="3"/>
        <v>19</v>
      </c>
      <c r="E37" s="45">
        <f t="shared" si="3"/>
        <v>5</v>
      </c>
      <c r="F37" s="45">
        <f t="shared" si="3"/>
        <v>1</v>
      </c>
      <c r="G37" s="45">
        <f t="shared" si="3"/>
        <v>0</v>
      </c>
      <c r="H37" s="45">
        <f t="shared" si="3"/>
        <v>12</v>
      </c>
      <c r="I37" s="45">
        <f t="shared" si="3"/>
        <v>18</v>
      </c>
      <c r="J37" s="45">
        <f t="shared" si="3"/>
        <v>10</v>
      </c>
      <c r="K37" s="45">
        <f t="shared" si="3"/>
        <v>3</v>
      </c>
      <c r="L37" s="45">
        <f t="shared" si="3"/>
        <v>0</v>
      </c>
      <c r="M37" s="45">
        <f t="shared" si="3"/>
        <v>2</v>
      </c>
      <c r="N37" s="45">
        <f t="shared" si="3"/>
        <v>3</v>
      </c>
      <c r="O37" s="48">
        <f>(D37+J37+K37+N37)/(B37+J37+K37+M37)</f>
        <v>0.42682926829268292</v>
      </c>
      <c r="P37" s="48">
        <f>($D37+$E37+($F37*2)+(G37*3))/$B37</f>
        <v>0.38805970149253732</v>
      </c>
      <c r="Q37" s="48">
        <f>D37/B37</f>
        <v>0.28358208955223879</v>
      </c>
      <c r="R37" s="45">
        <f>SUM(R33:R36)</f>
        <v>0</v>
      </c>
      <c r="S37" s="45">
        <f>SUM(S33:S36)</f>
        <v>0</v>
      </c>
      <c r="T37" s="19">
        <f>SUM(T33:T36)</f>
        <v>1</v>
      </c>
      <c r="U37" s="19">
        <f>SUM(U33:U36)</f>
        <v>7</v>
      </c>
      <c r="V37" s="19">
        <f>SUM(V33:V36)</f>
        <v>82</v>
      </c>
      <c r="W37" s="20">
        <f>(U37+V37)/(T37+U37+V37)</f>
        <v>0.98888888888888893</v>
      </c>
      <c r="X37" s="20">
        <f>(D37-G37)/(B37-I37-G37+M37)</f>
        <v>0.37254901960784315</v>
      </c>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row>
    <row r="38" spans="1:48" ht="18.25" customHeight="1" x14ac:dyDescent="0.2">
      <c r="A38" s="50"/>
      <c r="B38" s="50"/>
      <c r="C38" s="50"/>
      <c r="D38" s="50"/>
      <c r="E38" s="36"/>
      <c r="F38" s="50"/>
      <c r="G38" s="50"/>
      <c r="H38" s="50"/>
      <c r="I38" s="50"/>
      <c r="J38" s="50"/>
      <c r="K38" s="50"/>
      <c r="L38" s="50"/>
      <c r="M38" s="50"/>
      <c r="N38" s="36"/>
      <c r="O38" s="119"/>
      <c r="P38" s="34"/>
      <c r="Q38" s="34"/>
      <c r="R38" s="19"/>
      <c r="S38" s="34"/>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row>
    <row r="39" spans="1:48" ht="21" customHeight="1" x14ac:dyDescent="0.2">
      <c r="A39" s="211" t="s">
        <v>68</v>
      </c>
      <c r="B39" s="212"/>
      <c r="C39" s="212"/>
      <c r="D39" s="212"/>
      <c r="E39" s="212"/>
      <c r="F39" s="212"/>
      <c r="G39" s="212"/>
      <c r="H39" s="212"/>
      <c r="I39" s="212"/>
      <c r="J39" s="212"/>
      <c r="K39" s="212"/>
      <c r="L39" s="212"/>
      <c r="M39" s="212"/>
      <c r="N39" s="212"/>
      <c r="O39" s="212"/>
      <c r="P39" s="212"/>
      <c r="Q39" s="212"/>
      <c r="R39" s="212"/>
      <c r="S39" s="212"/>
      <c r="T39" s="212"/>
      <c r="U39" s="212"/>
      <c r="V39" s="212"/>
      <c r="W39" s="212"/>
      <c r="X39" s="212"/>
      <c r="Y39" s="59"/>
      <c r="Z39" s="59"/>
      <c r="AA39" s="59"/>
      <c r="AB39" s="59"/>
      <c r="AC39" s="59"/>
      <c r="AD39" s="59"/>
      <c r="AE39" s="59"/>
      <c r="AF39" s="59"/>
      <c r="AG39" s="59"/>
      <c r="AH39" s="59"/>
      <c r="AI39" s="59"/>
      <c r="AJ39" s="59"/>
      <c r="AK39" s="59"/>
      <c r="AL39" s="59"/>
      <c r="AM39" s="59"/>
      <c r="AN39" s="59"/>
      <c r="AO39" s="59"/>
      <c r="AP39" s="59"/>
      <c r="AQ39" s="59"/>
      <c r="AR39" s="59"/>
      <c r="AS39" s="59"/>
      <c r="AT39" s="59"/>
      <c r="AU39" s="59"/>
      <c r="AV39" s="59"/>
    </row>
    <row r="40" spans="1:48" ht="19" customHeight="1" x14ac:dyDescent="0.2">
      <c r="A40" s="53"/>
      <c r="B40" s="53"/>
      <c r="C40" s="53"/>
      <c r="D40" s="53"/>
      <c r="E40" s="58"/>
      <c r="F40" s="53"/>
      <c r="G40" s="53"/>
      <c r="H40" s="53"/>
      <c r="I40" s="53"/>
      <c r="J40" s="53"/>
      <c r="K40" s="53"/>
      <c r="L40" s="53"/>
      <c r="M40" s="53"/>
      <c r="N40" s="53"/>
      <c r="O40" s="103"/>
      <c r="P40" s="53"/>
      <c r="Q40" s="53"/>
      <c r="R40" s="53"/>
      <c r="S40" s="53"/>
      <c r="T40" s="53"/>
      <c r="U40" s="12"/>
      <c r="V40" s="23"/>
      <c r="W40" s="26"/>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row>
    <row r="41" spans="1:48" ht="28.25" customHeight="1" x14ac:dyDescent="0.2">
      <c r="A41" s="14" t="s">
        <v>7</v>
      </c>
      <c r="B41" s="14" t="s">
        <v>8</v>
      </c>
      <c r="C41" s="14" t="s">
        <v>9</v>
      </c>
      <c r="D41" s="14" t="s">
        <v>10</v>
      </c>
      <c r="E41" s="14" t="s">
        <v>11</v>
      </c>
      <c r="F41" s="14" t="s">
        <v>12</v>
      </c>
      <c r="G41" s="14" t="s">
        <v>13</v>
      </c>
      <c r="H41" s="14" t="s">
        <v>14</v>
      </c>
      <c r="I41" s="14" t="s">
        <v>15</v>
      </c>
      <c r="J41" s="14" t="s">
        <v>16</v>
      </c>
      <c r="K41" s="14" t="s">
        <v>17</v>
      </c>
      <c r="L41" s="14" t="s">
        <v>18</v>
      </c>
      <c r="M41" s="14" t="s">
        <v>19</v>
      </c>
      <c r="N41" s="14" t="s">
        <v>20</v>
      </c>
      <c r="O41" s="14" t="s">
        <v>21</v>
      </c>
      <c r="P41" s="15" t="s">
        <v>22</v>
      </c>
      <c r="Q41" s="14" t="s">
        <v>23</v>
      </c>
      <c r="R41" s="14" t="s">
        <v>24</v>
      </c>
      <c r="S41" s="16" t="s">
        <v>25</v>
      </c>
      <c r="T41" s="16" t="s">
        <v>26</v>
      </c>
      <c r="U41" s="13" t="s">
        <v>27</v>
      </c>
      <c r="V41" s="14" t="s">
        <v>28</v>
      </c>
      <c r="W41" s="17" t="s">
        <v>29</v>
      </c>
      <c r="X41" s="16" t="s">
        <v>30</v>
      </c>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row>
    <row r="42" spans="1:48" ht="17" customHeight="1" x14ac:dyDescent="0.2">
      <c r="A42" s="18">
        <v>2016</v>
      </c>
      <c r="B42" s="18">
        <v>1</v>
      </c>
      <c r="C42" s="19">
        <v>1</v>
      </c>
      <c r="D42" s="18">
        <v>0</v>
      </c>
      <c r="E42" s="19">
        <v>0</v>
      </c>
      <c r="F42" s="19">
        <v>0</v>
      </c>
      <c r="G42" s="19">
        <v>0</v>
      </c>
      <c r="H42" s="19">
        <v>0</v>
      </c>
      <c r="I42" s="18">
        <v>0</v>
      </c>
      <c r="J42" s="19">
        <v>0</v>
      </c>
      <c r="K42" s="19">
        <v>0</v>
      </c>
      <c r="L42" s="19">
        <v>0</v>
      </c>
      <c r="M42" s="19">
        <v>0</v>
      </c>
      <c r="N42" s="19">
        <v>0</v>
      </c>
      <c r="O42" s="48">
        <f>(D42+J42+K42+N42)/(B42+J42+K42+M42)</f>
        <v>0</v>
      </c>
      <c r="P42" s="48">
        <f>($D42+$E42+($F42*2)+(G42*3))/$B42</f>
        <v>0</v>
      </c>
      <c r="Q42" s="48">
        <f>D42/B42</f>
        <v>0</v>
      </c>
      <c r="R42" s="18">
        <v>1</v>
      </c>
      <c r="S42" s="19">
        <v>1</v>
      </c>
      <c r="T42" s="19">
        <v>0</v>
      </c>
      <c r="U42" s="19">
        <v>0</v>
      </c>
      <c r="V42" s="19">
        <v>2</v>
      </c>
      <c r="W42" s="48">
        <f>(U42+V42)/(T42+U42+V42)</f>
        <v>1</v>
      </c>
      <c r="X42" s="19"/>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row>
    <row r="43" spans="1:48" ht="17" customHeight="1" x14ac:dyDescent="0.2">
      <c r="A43" s="22">
        <v>2017</v>
      </c>
      <c r="B43" s="22">
        <v>10</v>
      </c>
      <c r="C43" s="22">
        <v>6</v>
      </c>
      <c r="D43" s="22">
        <v>1</v>
      </c>
      <c r="E43" s="22">
        <v>0</v>
      </c>
      <c r="F43" s="22">
        <v>0</v>
      </c>
      <c r="G43" s="22">
        <v>0</v>
      </c>
      <c r="H43" s="22">
        <v>0</v>
      </c>
      <c r="I43" s="22">
        <v>6</v>
      </c>
      <c r="J43" s="22">
        <v>1</v>
      </c>
      <c r="K43" s="22">
        <v>0</v>
      </c>
      <c r="L43" s="22">
        <v>0</v>
      </c>
      <c r="M43" s="22">
        <v>0</v>
      </c>
      <c r="N43" s="22">
        <v>1</v>
      </c>
      <c r="O43" s="20">
        <f>(D43+J43+K43+N43)/(B43+J43+K43+M43)</f>
        <v>0.27272727272727271</v>
      </c>
      <c r="P43" s="20">
        <f>($D43+$E43+($F43*2)+(G43*3))/$B43</f>
        <v>0.1</v>
      </c>
      <c r="Q43" s="20">
        <f>D43/B43</f>
        <v>0.1</v>
      </c>
      <c r="R43" s="22">
        <v>4</v>
      </c>
      <c r="S43" s="22">
        <v>2</v>
      </c>
      <c r="T43" s="22">
        <v>0</v>
      </c>
      <c r="U43" s="22">
        <v>1</v>
      </c>
      <c r="V43" s="22">
        <v>1</v>
      </c>
      <c r="W43" s="20">
        <f>(U43+V43)/(T43+U43+V43)</f>
        <v>1</v>
      </c>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row>
    <row r="44" spans="1:48" ht="18.25" customHeight="1" x14ac:dyDescent="0.2">
      <c r="A44" s="53"/>
      <c r="B44" s="53"/>
      <c r="C44" s="53"/>
      <c r="D44" s="53"/>
      <c r="E44" s="53"/>
      <c r="F44" s="53"/>
      <c r="G44" s="53"/>
      <c r="H44" s="53"/>
      <c r="I44" s="53"/>
      <c r="J44" s="53"/>
      <c r="K44" s="53"/>
      <c r="L44" s="53"/>
      <c r="M44" s="53"/>
      <c r="N44" s="53"/>
      <c r="O44" s="10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row>
    <row r="45" spans="1:48" ht="19" customHeight="1" x14ac:dyDescent="0.2">
      <c r="A45" s="28"/>
      <c r="B45" s="28"/>
      <c r="C45" s="28"/>
      <c r="D45" s="28"/>
      <c r="E45" s="28"/>
      <c r="F45" s="28"/>
      <c r="G45" s="28"/>
      <c r="H45" s="28"/>
      <c r="I45" s="28"/>
      <c r="J45" s="28"/>
      <c r="K45" s="28"/>
      <c r="L45" s="28"/>
      <c r="M45" s="28"/>
      <c r="N45" s="28"/>
      <c r="O45" s="29"/>
      <c r="P45" s="29"/>
      <c r="Q45" s="29"/>
      <c r="R45" s="28"/>
      <c r="S45" s="28"/>
      <c r="T45" s="28"/>
      <c r="U45" s="28"/>
      <c r="V45" s="28"/>
      <c r="W45" s="28"/>
      <c r="X45" s="30"/>
      <c r="Y45" s="30"/>
      <c r="Z45" s="30"/>
      <c r="AA45" s="30"/>
      <c r="AB45" s="30"/>
      <c r="AC45" s="30"/>
      <c r="AD45" s="30"/>
      <c r="AE45" s="30"/>
      <c r="AF45" s="30"/>
      <c r="AG45" s="30"/>
      <c r="AH45" s="30"/>
      <c r="AI45" s="30"/>
      <c r="AJ45" s="30"/>
      <c r="AK45" s="30"/>
      <c r="AL45" s="30"/>
      <c r="AM45" s="30"/>
      <c r="AN45" s="30"/>
      <c r="AO45" s="30"/>
      <c r="AP45" s="30"/>
      <c r="AQ45" s="30"/>
      <c r="AR45" s="30"/>
      <c r="AS45" s="30"/>
      <c r="AT45" s="30"/>
      <c r="AU45" s="30"/>
      <c r="AV45" s="30"/>
    </row>
    <row r="46" spans="1:48" ht="17" customHeight="1" x14ac:dyDescent="0.2">
      <c r="A46" s="45" t="s">
        <v>31</v>
      </c>
      <c r="B46" s="45">
        <f t="shared" ref="B46:N46" si="4">SUM(B42:B45)</f>
        <v>11</v>
      </c>
      <c r="C46" s="45">
        <f t="shared" si="4"/>
        <v>7</v>
      </c>
      <c r="D46" s="45">
        <f t="shared" si="4"/>
        <v>1</v>
      </c>
      <c r="E46" s="45">
        <f t="shared" si="4"/>
        <v>0</v>
      </c>
      <c r="F46" s="45">
        <f t="shared" si="4"/>
        <v>0</v>
      </c>
      <c r="G46" s="45">
        <f t="shared" si="4"/>
        <v>0</v>
      </c>
      <c r="H46" s="45">
        <f t="shared" si="4"/>
        <v>0</v>
      </c>
      <c r="I46" s="45">
        <f t="shared" si="4"/>
        <v>6</v>
      </c>
      <c r="J46" s="45">
        <f t="shared" si="4"/>
        <v>1</v>
      </c>
      <c r="K46" s="45">
        <f t="shared" si="4"/>
        <v>0</v>
      </c>
      <c r="L46" s="45">
        <f t="shared" si="4"/>
        <v>0</v>
      </c>
      <c r="M46" s="45">
        <f t="shared" si="4"/>
        <v>0</v>
      </c>
      <c r="N46" s="45">
        <f t="shared" si="4"/>
        <v>1</v>
      </c>
      <c r="O46" s="48">
        <f>(D46+J46+K46+N46)/(B46+J46+K46+M46)</f>
        <v>0.25</v>
      </c>
      <c r="P46" s="48">
        <f>($D46+$E46+($F46*2)+(G46*3))/$B46</f>
        <v>9.0909090909090912E-2</v>
      </c>
      <c r="Q46" s="48">
        <f>D46/B46</f>
        <v>9.0909090909090912E-2</v>
      </c>
      <c r="R46" s="45">
        <f>SUM(R42:R45)</f>
        <v>5</v>
      </c>
      <c r="S46" s="45">
        <f>SUM(S42:S45)</f>
        <v>3</v>
      </c>
      <c r="T46" s="19">
        <f>SUM(T42:T45)</f>
        <v>0</v>
      </c>
      <c r="U46" s="19">
        <f>SUM(U42:U45)</f>
        <v>1</v>
      </c>
      <c r="V46" s="19">
        <f>SUM(V42:V45)</f>
        <v>3</v>
      </c>
      <c r="W46" s="20">
        <f>(U46+V46)/(T46+U46+V46)</f>
        <v>1</v>
      </c>
      <c r="X46" s="20">
        <f>(D46-G46)/(B46-I46-G46+M46)</f>
        <v>0.2</v>
      </c>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row>
    <row r="47" spans="1:48" ht="18.25" customHeight="1" x14ac:dyDescent="0.2">
      <c r="A47" s="50"/>
      <c r="B47" s="50"/>
      <c r="C47" s="50"/>
      <c r="D47" s="50"/>
      <c r="E47" s="36"/>
      <c r="F47" s="50"/>
      <c r="G47" s="50"/>
      <c r="H47" s="50"/>
      <c r="I47" s="50"/>
      <c r="J47" s="50"/>
      <c r="K47" s="50"/>
      <c r="L47" s="50"/>
      <c r="M47" s="50"/>
      <c r="N47" s="36"/>
      <c r="O47" s="119"/>
      <c r="P47" s="34"/>
      <c r="Q47" s="34"/>
      <c r="R47" s="19"/>
      <c r="S47" s="34"/>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row>
    <row r="48" spans="1:48" ht="18.25" customHeight="1" x14ac:dyDescent="0.2">
      <c r="A48" s="22" t="s">
        <v>32</v>
      </c>
      <c r="B48" s="23"/>
      <c r="C48" s="23"/>
      <c r="D48" s="23"/>
      <c r="E48" s="23"/>
      <c r="F48" s="23"/>
      <c r="G48" s="23"/>
      <c r="H48" s="23"/>
      <c r="I48" s="23"/>
      <c r="J48" s="23"/>
      <c r="K48" s="23"/>
      <c r="L48" s="23"/>
      <c r="M48" s="23"/>
      <c r="N48" s="23"/>
      <c r="O48" s="23"/>
      <c r="P48" s="16" t="s">
        <v>8</v>
      </c>
      <c r="Q48" s="16" t="s">
        <v>41</v>
      </c>
      <c r="R48" s="14" t="s">
        <v>42</v>
      </c>
      <c r="S48" s="26"/>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row>
    <row r="49" spans="1:48" ht="19" customHeight="1" x14ac:dyDescent="0.2">
      <c r="A49" s="14" t="s">
        <v>7</v>
      </c>
      <c r="B49" s="16" t="s">
        <v>33</v>
      </c>
      <c r="C49" s="14" t="s">
        <v>34</v>
      </c>
      <c r="D49" s="14" t="s">
        <v>35</v>
      </c>
      <c r="E49" s="14" t="s">
        <v>36</v>
      </c>
      <c r="F49" s="14" t="s">
        <v>37</v>
      </c>
      <c r="G49" s="14" t="s">
        <v>9</v>
      </c>
      <c r="H49" s="14" t="s">
        <v>10</v>
      </c>
      <c r="I49" s="14" t="s">
        <v>15</v>
      </c>
      <c r="J49" s="14" t="s">
        <v>16</v>
      </c>
      <c r="K49" s="14" t="s">
        <v>17</v>
      </c>
      <c r="L49" s="14" t="s">
        <v>45</v>
      </c>
      <c r="M49" s="14" t="s">
        <v>38</v>
      </c>
      <c r="N49" s="14" t="s">
        <v>39</v>
      </c>
      <c r="O49" s="14" t="s">
        <v>40</v>
      </c>
      <c r="P49" s="19"/>
      <c r="Q49" s="19"/>
      <c r="R49" s="55"/>
      <c r="S49" s="58"/>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row>
    <row r="50" spans="1:48" ht="18.25" customHeight="1" x14ac:dyDescent="0.2">
      <c r="A50" s="55"/>
      <c r="B50" s="55"/>
      <c r="C50" s="55"/>
      <c r="D50" s="55"/>
      <c r="E50" s="55"/>
      <c r="F50" s="55"/>
      <c r="G50" s="55"/>
      <c r="H50" s="55"/>
      <c r="I50" s="55"/>
      <c r="J50" s="55"/>
      <c r="K50" s="55"/>
      <c r="L50" s="55"/>
      <c r="M50" s="55"/>
      <c r="N50" s="66"/>
      <c r="O50" s="120"/>
      <c r="P50" s="23"/>
      <c r="Q50" s="23"/>
      <c r="R50" s="23"/>
      <c r="S50" s="2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row>
    <row r="51" spans="1:48" ht="18.25" customHeight="1" x14ac:dyDescent="0.2">
      <c r="A51" s="22">
        <v>2017</v>
      </c>
      <c r="B51" s="22">
        <v>10</v>
      </c>
      <c r="C51" s="22">
        <v>0</v>
      </c>
      <c r="D51" s="22">
        <v>0</v>
      </c>
      <c r="E51" s="22">
        <v>2</v>
      </c>
      <c r="F51" s="22">
        <v>11.67</v>
      </c>
      <c r="G51" s="22">
        <v>12</v>
      </c>
      <c r="H51" s="22">
        <v>16</v>
      </c>
      <c r="I51" s="22">
        <v>14</v>
      </c>
      <c r="J51" s="22">
        <v>13</v>
      </c>
      <c r="K51" s="22">
        <v>3</v>
      </c>
      <c r="L51" s="22">
        <v>0</v>
      </c>
      <c r="M51" s="22">
        <v>8</v>
      </c>
      <c r="N51" s="36">
        <f>(M51*7)/F51</f>
        <v>4.7986289631533845</v>
      </c>
      <c r="O51" s="36">
        <f>SUM(H51+J51+K51)/F51</f>
        <v>2.7420736932305054</v>
      </c>
      <c r="P51" s="28"/>
      <c r="Q51" s="28"/>
      <c r="R51" s="28"/>
      <c r="S51" s="28"/>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row>
    <row r="52" spans="1:48" ht="18.25" customHeight="1" x14ac:dyDescent="0.2">
      <c r="A52" s="28"/>
      <c r="B52" s="28"/>
      <c r="C52" s="28"/>
      <c r="D52" s="28"/>
      <c r="E52" s="38"/>
      <c r="F52" s="28"/>
      <c r="G52" s="28"/>
      <c r="H52" s="28"/>
      <c r="I52" s="28"/>
      <c r="J52" s="28"/>
      <c r="K52" s="28"/>
      <c r="L52" s="39"/>
      <c r="M52" s="28"/>
      <c r="N52" s="28"/>
      <c r="O52" s="28"/>
      <c r="P52" s="46"/>
      <c r="Q52" s="46"/>
      <c r="R52" s="45"/>
      <c r="S52" s="46"/>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row>
    <row r="53" spans="1:48" ht="18.25" customHeight="1" x14ac:dyDescent="0.2">
      <c r="A53" s="45" t="s">
        <v>31</v>
      </c>
      <c r="B53" s="45">
        <f t="shared" ref="B53:M53" si="5">SUM(B48:B52)</f>
        <v>10</v>
      </c>
      <c r="C53" s="45">
        <f t="shared" si="5"/>
        <v>0</v>
      </c>
      <c r="D53" s="45">
        <f t="shared" si="5"/>
        <v>0</v>
      </c>
      <c r="E53" s="45">
        <f t="shared" si="5"/>
        <v>2</v>
      </c>
      <c r="F53" s="45">
        <f t="shared" si="5"/>
        <v>11.67</v>
      </c>
      <c r="G53" s="45">
        <f t="shared" si="5"/>
        <v>12</v>
      </c>
      <c r="H53" s="45">
        <f t="shared" si="5"/>
        <v>16</v>
      </c>
      <c r="I53" s="45">
        <f t="shared" si="5"/>
        <v>14</v>
      </c>
      <c r="J53" s="45">
        <f t="shared" si="5"/>
        <v>13</v>
      </c>
      <c r="K53" s="45">
        <f t="shared" si="5"/>
        <v>3</v>
      </c>
      <c r="L53" s="45">
        <f t="shared" si="5"/>
        <v>0</v>
      </c>
      <c r="M53" s="45">
        <f t="shared" si="5"/>
        <v>8</v>
      </c>
      <c r="N53" s="40">
        <f>(M53*7)/F53</f>
        <v>4.7986289631533845</v>
      </c>
      <c r="O53" s="40">
        <f>SUM(H53+J53+K53)/F53</f>
        <v>2.7420736932305054</v>
      </c>
      <c r="P53" s="46"/>
      <c r="Q53" s="46"/>
      <c r="R53" s="45"/>
      <c r="S53" s="46"/>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row>
    <row r="54" spans="1:48" ht="18.25" customHeight="1" x14ac:dyDescent="0.2">
      <c r="A54" s="50"/>
      <c r="B54" s="50"/>
      <c r="C54" s="50"/>
      <c r="D54" s="50"/>
      <c r="E54" s="36"/>
      <c r="F54" s="50"/>
      <c r="G54" s="50"/>
      <c r="H54" s="50"/>
      <c r="I54" s="50"/>
      <c r="J54" s="50"/>
      <c r="K54" s="50"/>
      <c r="L54" s="50"/>
      <c r="M54" s="50"/>
      <c r="N54" s="36"/>
      <c r="O54" s="119"/>
      <c r="P54" s="34"/>
      <c r="Q54" s="34"/>
      <c r="R54" s="19"/>
      <c r="S54" s="34"/>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row>
    <row r="55" spans="1:48" ht="21" customHeight="1" x14ac:dyDescent="0.2">
      <c r="A55" s="211" t="s">
        <v>69</v>
      </c>
      <c r="B55" s="212"/>
      <c r="C55" s="212"/>
      <c r="D55" s="212"/>
      <c r="E55" s="212"/>
      <c r="F55" s="212"/>
      <c r="G55" s="212"/>
      <c r="H55" s="212"/>
      <c r="I55" s="212"/>
      <c r="J55" s="212"/>
      <c r="K55" s="212"/>
      <c r="L55" s="212"/>
      <c r="M55" s="212"/>
      <c r="N55" s="212"/>
      <c r="O55" s="212"/>
      <c r="P55" s="212"/>
      <c r="Q55" s="212"/>
      <c r="R55" s="212"/>
      <c r="S55" s="212"/>
      <c r="T55" s="212"/>
      <c r="U55" s="212"/>
      <c r="V55" s="212"/>
      <c r="W55" s="212"/>
      <c r="X55" s="212"/>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row>
    <row r="56" spans="1:48" ht="19" customHeight="1" x14ac:dyDescent="0.2">
      <c r="A56" s="53"/>
      <c r="B56" s="53"/>
      <c r="C56" s="53"/>
      <c r="D56" s="53"/>
      <c r="E56" s="58"/>
      <c r="F56" s="53"/>
      <c r="G56" s="53"/>
      <c r="H56" s="53"/>
      <c r="I56" s="53"/>
      <c r="J56" s="53"/>
      <c r="K56" s="53"/>
      <c r="L56" s="53"/>
      <c r="M56" s="53"/>
      <c r="N56" s="53"/>
      <c r="O56" s="103"/>
      <c r="P56" s="53"/>
      <c r="Q56" s="53"/>
      <c r="R56" s="53"/>
      <c r="S56" s="53"/>
      <c r="T56" s="53"/>
      <c r="U56" s="12"/>
      <c r="V56" s="23"/>
      <c r="W56" s="26"/>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row>
    <row r="57" spans="1:48" ht="28.25" customHeight="1" x14ac:dyDescent="0.2">
      <c r="A57" s="14" t="s">
        <v>7</v>
      </c>
      <c r="B57" s="14" t="s">
        <v>8</v>
      </c>
      <c r="C57" s="14" t="s">
        <v>9</v>
      </c>
      <c r="D57" s="14" t="s">
        <v>10</v>
      </c>
      <c r="E57" s="14" t="s">
        <v>11</v>
      </c>
      <c r="F57" s="14" t="s">
        <v>12</v>
      </c>
      <c r="G57" s="14" t="s">
        <v>13</v>
      </c>
      <c r="H57" s="14" t="s">
        <v>14</v>
      </c>
      <c r="I57" s="14" t="s">
        <v>15</v>
      </c>
      <c r="J57" s="14" t="s">
        <v>16</v>
      </c>
      <c r="K57" s="14" t="s">
        <v>17</v>
      </c>
      <c r="L57" s="14" t="s">
        <v>18</v>
      </c>
      <c r="M57" s="14" t="s">
        <v>19</v>
      </c>
      <c r="N57" s="14" t="s">
        <v>20</v>
      </c>
      <c r="O57" s="14" t="s">
        <v>21</v>
      </c>
      <c r="P57" s="15" t="s">
        <v>22</v>
      </c>
      <c r="Q57" s="14" t="s">
        <v>23</v>
      </c>
      <c r="R57" s="14" t="s">
        <v>24</v>
      </c>
      <c r="S57" s="16" t="s">
        <v>25</v>
      </c>
      <c r="T57" s="16" t="s">
        <v>26</v>
      </c>
      <c r="U57" s="13" t="s">
        <v>27</v>
      </c>
      <c r="V57" s="14" t="s">
        <v>28</v>
      </c>
      <c r="W57" s="17" t="s">
        <v>29</v>
      </c>
      <c r="X57" s="16" t="s">
        <v>30</v>
      </c>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row>
    <row r="58" spans="1:48" ht="17" customHeight="1" x14ac:dyDescent="0.2">
      <c r="A58" s="50"/>
      <c r="B58" s="50"/>
      <c r="C58" s="19"/>
      <c r="D58" s="50"/>
      <c r="E58" s="19"/>
      <c r="F58" s="19"/>
      <c r="G58" s="19"/>
      <c r="H58" s="19"/>
      <c r="I58" s="50"/>
      <c r="J58" s="19"/>
      <c r="K58" s="19"/>
      <c r="L58" s="19"/>
      <c r="M58" s="19"/>
      <c r="N58" s="19"/>
      <c r="O58" s="48"/>
      <c r="P58" s="48"/>
      <c r="Q58" s="48"/>
      <c r="R58" s="50"/>
      <c r="S58" s="19"/>
      <c r="T58" s="19"/>
      <c r="U58" s="19"/>
      <c r="V58" s="19"/>
      <c r="W58" s="48"/>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row>
    <row r="59" spans="1:48" ht="17" customHeight="1" x14ac:dyDescent="0.2">
      <c r="A59" s="22">
        <v>2017</v>
      </c>
      <c r="B59" s="22">
        <v>14</v>
      </c>
      <c r="C59" s="22">
        <v>6</v>
      </c>
      <c r="D59" s="22">
        <v>3</v>
      </c>
      <c r="E59" s="22">
        <v>1</v>
      </c>
      <c r="F59" s="22">
        <v>0</v>
      </c>
      <c r="G59" s="22">
        <v>0</v>
      </c>
      <c r="H59" s="22">
        <v>1</v>
      </c>
      <c r="I59" s="22">
        <v>4</v>
      </c>
      <c r="J59" s="22">
        <v>4</v>
      </c>
      <c r="K59" s="22">
        <v>1</v>
      </c>
      <c r="L59" s="22">
        <v>0</v>
      </c>
      <c r="M59" s="22">
        <v>0</v>
      </c>
      <c r="N59" s="22">
        <v>0</v>
      </c>
      <c r="O59" s="20">
        <f>(D59+J59+K59+N59)/(B59+J59+K59+M59)</f>
        <v>0.42105263157894735</v>
      </c>
      <c r="P59" s="20">
        <f>($D59+$E59+($F59*2)+(G59*3))/$B59</f>
        <v>0.2857142857142857</v>
      </c>
      <c r="Q59" s="20">
        <f>D59/B59</f>
        <v>0.21428571428571427</v>
      </c>
      <c r="R59" s="22">
        <v>0</v>
      </c>
      <c r="S59" s="22">
        <v>1</v>
      </c>
      <c r="T59" s="22">
        <v>2</v>
      </c>
      <c r="U59" s="22">
        <v>17</v>
      </c>
      <c r="V59" s="22">
        <v>7</v>
      </c>
      <c r="W59" s="20">
        <f>(U59+V59)/(T59+U59+V59)</f>
        <v>0.92307692307692313</v>
      </c>
      <c r="X59" s="20">
        <f>(D59-G59)/(B59-I59-G59+M59)</f>
        <v>0.3</v>
      </c>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row>
    <row r="60" spans="1:48" ht="18.25" customHeight="1" x14ac:dyDescent="0.2">
      <c r="A60" s="116">
        <v>2018</v>
      </c>
      <c r="B60" s="103">
        <v>50</v>
      </c>
      <c r="C60" s="103">
        <v>8</v>
      </c>
      <c r="D60" s="103">
        <v>11</v>
      </c>
      <c r="E60" s="103">
        <v>1</v>
      </c>
      <c r="F60" s="103">
        <v>0</v>
      </c>
      <c r="G60" s="103">
        <v>0</v>
      </c>
      <c r="H60" s="103">
        <v>9</v>
      </c>
      <c r="I60" s="103">
        <v>11</v>
      </c>
      <c r="J60" s="103">
        <v>5</v>
      </c>
      <c r="K60" s="103">
        <v>0</v>
      </c>
      <c r="L60" s="103">
        <v>2</v>
      </c>
      <c r="M60" s="103">
        <v>0</v>
      </c>
      <c r="N60" s="103">
        <v>4</v>
      </c>
      <c r="O60" s="20">
        <f>(D60+J60+K60+N60)/(B60+J60+K60+M60)</f>
        <v>0.36363636363636365</v>
      </c>
      <c r="P60" s="20">
        <f>($D60+$E60+($F60*2)+(G60*3))/$B60</f>
        <v>0.24</v>
      </c>
      <c r="Q60" s="20">
        <f>D60/B60</f>
        <v>0.22</v>
      </c>
      <c r="R60" s="103">
        <v>3</v>
      </c>
      <c r="S60" s="103">
        <v>2</v>
      </c>
      <c r="T60" s="103">
        <v>5</v>
      </c>
      <c r="U60" s="103">
        <v>29</v>
      </c>
      <c r="V60" s="103">
        <v>18</v>
      </c>
      <c r="W60" s="20">
        <f>(U60+V60)/(T60+U60+V60)</f>
        <v>0.90384615384615385</v>
      </c>
      <c r="X60" s="20">
        <f>(D60-G60)/(B60-I60-G60+M60)</f>
        <v>0.28205128205128205</v>
      </c>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row>
    <row r="61" spans="1:48" ht="19" customHeight="1" x14ac:dyDescent="0.2">
      <c r="A61" s="28"/>
      <c r="B61" s="28"/>
      <c r="C61" s="28"/>
      <c r="D61" s="28"/>
      <c r="E61" s="28"/>
      <c r="F61" s="28"/>
      <c r="G61" s="28"/>
      <c r="H61" s="28"/>
      <c r="I61" s="28"/>
      <c r="J61" s="28"/>
      <c r="K61" s="28"/>
      <c r="L61" s="28"/>
      <c r="M61" s="28"/>
      <c r="N61" s="28"/>
      <c r="O61" s="29"/>
      <c r="P61" s="29"/>
      <c r="Q61" s="29"/>
      <c r="R61" s="28"/>
      <c r="S61" s="28"/>
      <c r="T61" s="28"/>
      <c r="U61" s="28"/>
      <c r="V61" s="28"/>
      <c r="W61" s="28"/>
      <c r="X61" s="57"/>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row>
    <row r="62" spans="1:48" ht="17" customHeight="1" x14ac:dyDescent="0.2">
      <c r="A62" s="45" t="s">
        <v>31</v>
      </c>
      <c r="B62" s="45">
        <f t="shared" ref="B62:N62" si="6">SUM(B58:B61)</f>
        <v>64</v>
      </c>
      <c r="C62" s="45">
        <f t="shared" si="6"/>
        <v>14</v>
      </c>
      <c r="D62" s="45">
        <f t="shared" si="6"/>
        <v>14</v>
      </c>
      <c r="E62" s="45">
        <f t="shared" si="6"/>
        <v>2</v>
      </c>
      <c r="F62" s="45">
        <f t="shared" si="6"/>
        <v>0</v>
      </c>
      <c r="G62" s="45">
        <f t="shared" si="6"/>
        <v>0</v>
      </c>
      <c r="H62" s="45">
        <f t="shared" si="6"/>
        <v>10</v>
      </c>
      <c r="I62" s="45">
        <f t="shared" si="6"/>
        <v>15</v>
      </c>
      <c r="J62" s="45">
        <f t="shared" si="6"/>
        <v>9</v>
      </c>
      <c r="K62" s="45">
        <f t="shared" si="6"/>
        <v>1</v>
      </c>
      <c r="L62" s="45">
        <f t="shared" si="6"/>
        <v>2</v>
      </c>
      <c r="M62" s="45">
        <f t="shared" si="6"/>
        <v>0</v>
      </c>
      <c r="N62" s="45">
        <f t="shared" si="6"/>
        <v>4</v>
      </c>
      <c r="O62" s="48">
        <f>(D62+J62+K62+N62)/(B62+J62+K62+M62)</f>
        <v>0.3783783783783784</v>
      </c>
      <c r="P62" s="48">
        <f>($D62+$E62+($F62*2)+(G62*3))/$B62</f>
        <v>0.25</v>
      </c>
      <c r="Q62" s="48">
        <f>D62/B62</f>
        <v>0.21875</v>
      </c>
      <c r="R62" s="45">
        <f>SUM(R58:R61)</f>
        <v>3</v>
      </c>
      <c r="S62" s="45">
        <f>SUM(S58:S61)</f>
        <v>3</v>
      </c>
      <c r="T62" s="19">
        <f>SUM(T58:T61)</f>
        <v>7</v>
      </c>
      <c r="U62" s="19">
        <f>SUM(U58:U61)</f>
        <v>46</v>
      </c>
      <c r="V62" s="19">
        <f>SUM(V58:V61)</f>
        <v>25</v>
      </c>
      <c r="W62" s="20">
        <f>(U62+V62)/(T62+U62+V62)</f>
        <v>0.91025641025641024</v>
      </c>
      <c r="X62" s="20">
        <f>(D62-G62)/(B62-I62-G62+M62)</f>
        <v>0.2857142857142857</v>
      </c>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row>
    <row r="63" spans="1:48" ht="18.25" customHeight="1" x14ac:dyDescent="0.2">
      <c r="A63" s="50"/>
      <c r="B63" s="50"/>
      <c r="C63" s="50"/>
      <c r="D63" s="50"/>
      <c r="E63" s="36"/>
      <c r="F63" s="50"/>
      <c r="G63" s="50"/>
      <c r="H63" s="50"/>
      <c r="I63" s="50"/>
      <c r="J63" s="50"/>
      <c r="K63" s="50"/>
      <c r="L63" s="50"/>
      <c r="M63" s="50"/>
      <c r="N63" s="36"/>
      <c r="O63" s="119"/>
      <c r="P63" s="34"/>
      <c r="Q63" s="34"/>
      <c r="R63" s="19"/>
      <c r="S63" s="34"/>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row>
    <row r="64" spans="1:48" ht="21" customHeight="1" x14ac:dyDescent="0.2">
      <c r="A64" s="211" t="s">
        <v>70</v>
      </c>
      <c r="B64" s="212"/>
      <c r="C64" s="212"/>
      <c r="D64" s="212"/>
      <c r="E64" s="212"/>
      <c r="F64" s="212"/>
      <c r="G64" s="212"/>
      <c r="H64" s="212"/>
      <c r="I64" s="212"/>
      <c r="J64" s="212"/>
      <c r="K64" s="212"/>
      <c r="L64" s="212"/>
      <c r="M64" s="212"/>
      <c r="N64" s="212"/>
      <c r="O64" s="212"/>
      <c r="P64" s="212"/>
      <c r="Q64" s="212"/>
      <c r="R64" s="212"/>
      <c r="S64" s="212"/>
      <c r="T64" s="212"/>
      <c r="U64" s="212"/>
      <c r="V64" s="212"/>
      <c r="W64" s="212"/>
      <c r="X64" s="212"/>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row>
    <row r="65" spans="1:48" ht="19" customHeight="1" x14ac:dyDescent="0.2">
      <c r="A65" s="53"/>
      <c r="B65" s="53"/>
      <c r="C65" s="53"/>
      <c r="D65" s="53"/>
      <c r="E65" s="58"/>
      <c r="F65" s="53"/>
      <c r="G65" s="53"/>
      <c r="H65" s="53"/>
      <c r="I65" s="53"/>
      <c r="J65" s="53"/>
      <c r="K65" s="53"/>
      <c r="L65" s="53"/>
      <c r="M65" s="53"/>
      <c r="N65" s="53"/>
      <c r="O65" s="103"/>
      <c r="P65" s="53"/>
      <c r="Q65" s="53"/>
      <c r="R65" s="53"/>
      <c r="S65" s="53"/>
      <c r="T65" s="53"/>
      <c r="U65" s="12"/>
      <c r="V65" s="23"/>
      <c r="W65" s="26"/>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row>
    <row r="66" spans="1:48" ht="28.25" customHeight="1" x14ac:dyDescent="0.2">
      <c r="A66" s="14" t="s">
        <v>7</v>
      </c>
      <c r="B66" s="14" t="s">
        <v>8</v>
      </c>
      <c r="C66" s="14" t="s">
        <v>9</v>
      </c>
      <c r="D66" s="14" t="s">
        <v>10</v>
      </c>
      <c r="E66" s="14" t="s">
        <v>11</v>
      </c>
      <c r="F66" s="14" t="s">
        <v>12</v>
      </c>
      <c r="G66" s="14" t="s">
        <v>13</v>
      </c>
      <c r="H66" s="14" t="s">
        <v>14</v>
      </c>
      <c r="I66" s="14" t="s">
        <v>15</v>
      </c>
      <c r="J66" s="14" t="s">
        <v>16</v>
      </c>
      <c r="K66" s="14" t="s">
        <v>17</v>
      </c>
      <c r="L66" s="14" t="s">
        <v>18</v>
      </c>
      <c r="M66" s="14" t="s">
        <v>19</v>
      </c>
      <c r="N66" s="14" t="s">
        <v>20</v>
      </c>
      <c r="O66" s="14" t="s">
        <v>21</v>
      </c>
      <c r="P66" s="15" t="s">
        <v>22</v>
      </c>
      <c r="Q66" s="14" t="s">
        <v>23</v>
      </c>
      <c r="R66" s="14" t="s">
        <v>24</v>
      </c>
      <c r="S66" s="16" t="s">
        <v>25</v>
      </c>
      <c r="T66" s="16" t="s">
        <v>26</v>
      </c>
      <c r="U66" s="13" t="s">
        <v>27</v>
      </c>
      <c r="V66" s="14" t="s">
        <v>28</v>
      </c>
      <c r="W66" s="17" t="s">
        <v>29</v>
      </c>
      <c r="X66" s="16" t="s">
        <v>30</v>
      </c>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row>
    <row r="67" spans="1:48" ht="17" customHeight="1" x14ac:dyDescent="0.2">
      <c r="A67" s="50"/>
      <c r="B67" s="50"/>
      <c r="C67" s="19"/>
      <c r="D67" s="50"/>
      <c r="E67" s="19"/>
      <c r="F67" s="19"/>
      <c r="G67" s="19"/>
      <c r="H67" s="19"/>
      <c r="I67" s="50"/>
      <c r="J67" s="19"/>
      <c r="K67" s="19"/>
      <c r="L67" s="19"/>
      <c r="M67" s="19"/>
      <c r="N67" s="19"/>
      <c r="O67" s="48"/>
      <c r="P67" s="48"/>
      <c r="Q67" s="48"/>
      <c r="R67" s="50"/>
      <c r="S67" s="34"/>
      <c r="T67" s="34"/>
      <c r="U67" s="61"/>
      <c r="V67" s="19"/>
      <c r="W67" s="48"/>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row>
    <row r="68" spans="1:48" ht="17" customHeight="1" x14ac:dyDescent="0.2">
      <c r="A68" s="22">
        <v>2017</v>
      </c>
      <c r="B68" s="22">
        <v>11</v>
      </c>
      <c r="C68" s="22">
        <v>1</v>
      </c>
      <c r="D68" s="22">
        <v>2</v>
      </c>
      <c r="E68" s="22">
        <v>1</v>
      </c>
      <c r="F68" s="22">
        <v>0</v>
      </c>
      <c r="G68" s="22">
        <v>0</v>
      </c>
      <c r="H68" s="22">
        <v>2</v>
      </c>
      <c r="I68" s="22">
        <v>3</v>
      </c>
      <c r="J68" s="22">
        <v>1</v>
      </c>
      <c r="K68" s="22">
        <v>0</v>
      </c>
      <c r="L68" s="22">
        <v>0</v>
      </c>
      <c r="M68" s="22">
        <v>0</v>
      </c>
      <c r="N68" s="22">
        <v>1</v>
      </c>
      <c r="O68" s="20">
        <f>(D68+J68+K68+N68)/(B68+J68+K68+M68)</f>
        <v>0.33333333333333331</v>
      </c>
      <c r="P68" s="20">
        <f>($D68+$E68+($F68*2)+(G68*3))/$B68</f>
        <v>0.27272727272727271</v>
      </c>
      <c r="Q68" s="20">
        <f>D68/B68</f>
        <v>0.18181818181818182</v>
      </c>
      <c r="R68" s="22">
        <v>0</v>
      </c>
      <c r="S68" s="22">
        <v>0</v>
      </c>
      <c r="T68" s="22">
        <v>3</v>
      </c>
      <c r="U68" s="22">
        <v>9</v>
      </c>
      <c r="V68" s="22">
        <v>43</v>
      </c>
      <c r="W68" s="20">
        <f>(U68+V68)/(T68+U68+V68)</f>
        <v>0.94545454545454544</v>
      </c>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row>
    <row r="69" spans="1:48" ht="18.25" customHeight="1" x14ac:dyDescent="0.2">
      <c r="A69" s="69">
        <v>2018</v>
      </c>
      <c r="B69" s="69">
        <v>72</v>
      </c>
      <c r="C69" s="69">
        <v>13</v>
      </c>
      <c r="D69" s="69">
        <v>18</v>
      </c>
      <c r="E69" s="69">
        <v>6</v>
      </c>
      <c r="F69" s="69">
        <v>0</v>
      </c>
      <c r="G69" s="69">
        <v>2</v>
      </c>
      <c r="H69" s="69">
        <v>14</v>
      </c>
      <c r="I69" s="69">
        <v>19</v>
      </c>
      <c r="J69" s="69">
        <v>8</v>
      </c>
      <c r="K69" s="69">
        <v>1</v>
      </c>
      <c r="L69" s="69">
        <v>0</v>
      </c>
      <c r="M69" s="69">
        <v>0</v>
      </c>
      <c r="N69" s="69">
        <v>3</v>
      </c>
      <c r="O69" s="20">
        <f>(D69+J69+K69+N69)/(B69+J69+K69+M69)</f>
        <v>0.37037037037037035</v>
      </c>
      <c r="P69" s="20">
        <f>($D69+$E69+($F69*2)+(G69*3))/$B69</f>
        <v>0.41666666666666669</v>
      </c>
      <c r="Q69" s="20">
        <f>D69/B69</f>
        <v>0.25</v>
      </c>
      <c r="R69" s="69">
        <v>1</v>
      </c>
      <c r="S69" s="69">
        <v>0</v>
      </c>
      <c r="T69" s="69">
        <v>3</v>
      </c>
      <c r="U69" s="69">
        <v>11</v>
      </c>
      <c r="V69" s="69">
        <v>94</v>
      </c>
      <c r="W69" s="20">
        <f>(U69+V69)/(T69+U69+V69)</f>
        <v>0.97222222222222221</v>
      </c>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row>
    <row r="70" spans="1:48" ht="19" customHeight="1" x14ac:dyDescent="0.2">
      <c r="A70" s="28">
        <v>2019</v>
      </c>
      <c r="B70" s="28">
        <v>76</v>
      </c>
      <c r="C70" s="28">
        <v>17</v>
      </c>
      <c r="D70" s="28">
        <v>18</v>
      </c>
      <c r="E70" s="28">
        <v>5</v>
      </c>
      <c r="F70" s="28">
        <v>0</v>
      </c>
      <c r="G70" s="28">
        <v>4</v>
      </c>
      <c r="H70" s="28">
        <v>17</v>
      </c>
      <c r="I70" s="28">
        <v>24</v>
      </c>
      <c r="J70" s="28">
        <v>12</v>
      </c>
      <c r="K70" s="28">
        <v>4</v>
      </c>
      <c r="L70" s="28">
        <v>0</v>
      </c>
      <c r="M70" s="28">
        <v>0</v>
      </c>
      <c r="N70" s="28">
        <v>7</v>
      </c>
      <c r="O70" s="20">
        <f>(D70+J70+K70+N70)/(B70+J70+K70+M70)</f>
        <v>0.44565217391304346</v>
      </c>
      <c r="P70" s="20">
        <f>($D70+$E70+($F70*2)+(G70*3))/$B70</f>
        <v>0.46052631578947367</v>
      </c>
      <c r="Q70" s="20">
        <f>D70/B70</f>
        <v>0.23684210526315788</v>
      </c>
      <c r="R70" s="28">
        <v>1</v>
      </c>
      <c r="S70" s="28">
        <v>0</v>
      </c>
      <c r="T70" s="28">
        <v>3</v>
      </c>
      <c r="U70" s="28">
        <v>10</v>
      </c>
      <c r="V70" s="28">
        <v>129</v>
      </c>
      <c r="W70" s="20">
        <f>(U70+V70)/(T70+U70+V70)</f>
        <v>0.97887323943661975</v>
      </c>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row>
    <row r="71" spans="1:48" ht="17" customHeight="1" x14ac:dyDescent="0.2">
      <c r="A71" s="45" t="s">
        <v>31</v>
      </c>
      <c r="B71" s="45">
        <f t="shared" ref="B71:N71" si="7">SUM(B67:B70)</f>
        <v>159</v>
      </c>
      <c r="C71" s="45">
        <f t="shared" si="7"/>
        <v>31</v>
      </c>
      <c r="D71" s="45">
        <f t="shared" si="7"/>
        <v>38</v>
      </c>
      <c r="E71" s="45">
        <f t="shared" si="7"/>
        <v>12</v>
      </c>
      <c r="F71" s="45">
        <f t="shared" si="7"/>
        <v>0</v>
      </c>
      <c r="G71" s="45">
        <f t="shared" si="7"/>
        <v>6</v>
      </c>
      <c r="H71" s="45">
        <f t="shared" si="7"/>
        <v>33</v>
      </c>
      <c r="I71" s="45">
        <f t="shared" si="7"/>
        <v>46</v>
      </c>
      <c r="J71" s="45">
        <f t="shared" si="7"/>
        <v>21</v>
      </c>
      <c r="K71" s="45">
        <f t="shared" si="7"/>
        <v>5</v>
      </c>
      <c r="L71" s="45">
        <f t="shared" si="7"/>
        <v>0</v>
      </c>
      <c r="M71" s="45">
        <f t="shared" si="7"/>
        <v>0</v>
      </c>
      <c r="N71" s="45">
        <f t="shared" si="7"/>
        <v>11</v>
      </c>
      <c r="O71" s="48">
        <f>(D71+J71+K71+N71)/(B71+J71+K71+M71)</f>
        <v>0.40540540540540543</v>
      </c>
      <c r="P71" s="48">
        <f>($D71+$E71+($F71*2)+(G71*3))/$B71</f>
        <v>0.42767295597484278</v>
      </c>
      <c r="Q71" s="48">
        <f>D71/B71</f>
        <v>0.2389937106918239</v>
      </c>
      <c r="R71" s="45">
        <f>SUM(R67:R70)</f>
        <v>2</v>
      </c>
      <c r="S71" s="45">
        <f>SUM(S67:S70)</f>
        <v>0</v>
      </c>
      <c r="T71" s="19">
        <f>SUM(T67:T70)</f>
        <v>9</v>
      </c>
      <c r="U71" s="19">
        <f>SUM(U67:U70)</f>
        <v>30</v>
      </c>
      <c r="V71" s="19">
        <f>SUM(V67:V70)</f>
        <v>266</v>
      </c>
      <c r="W71" s="20">
        <f>(U71+V71)/(T71+U71+V71)</f>
        <v>0.97049180327868856</v>
      </c>
      <c r="X71" s="20">
        <f>(D71-G71)/(B71-I71-G71+M71)</f>
        <v>0.29906542056074764</v>
      </c>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row>
    <row r="72" spans="1:48" ht="18.25" customHeight="1" x14ac:dyDescent="0.2">
      <c r="A72" s="50"/>
      <c r="B72" s="50"/>
      <c r="C72" s="50"/>
      <c r="D72" s="50"/>
      <c r="E72" s="36"/>
      <c r="F72" s="50"/>
      <c r="G72" s="50"/>
      <c r="H72" s="50"/>
      <c r="I72" s="50"/>
      <c r="J72" s="50"/>
      <c r="K72" s="50"/>
      <c r="L72" s="50"/>
      <c r="M72" s="50"/>
      <c r="N72" s="36"/>
      <c r="O72" s="119"/>
      <c r="P72" s="34"/>
      <c r="Q72" s="34"/>
      <c r="R72" s="19"/>
      <c r="S72" s="34"/>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row>
    <row r="73" spans="1:48" ht="18.25" customHeight="1" x14ac:dyDescent="0.2">
      <c r="A73" s="22" t="s">
        <v>32</v>
      </c>
      <c r="B73" s="23"/>
      <c r="C73" s="23"/>
      <c r="D73" s="23"/>
      <c r="E73" s="23"/>
      <c r="F73" s="23"/>
      <c r="G73" s="23"/>
      <c r="H73" s="23"/>
      <c r="I73" s="23"/>
      <c r="J73" s="23"/>
      <c r="K73" s="23"/>
      <c r="L73" s="23"/>
      <c r="M73" s="23"/>
      <c r="N73" s="23"/>
      <c r="O73" s="23"/>
      <c r="P73" s="16" t="s">
        <v>8</v>
      </c>
      <c r="Q73" s="16" t="s">
        <v>41</v>
      </c>
      <c r="R73" s="14" t="s">
        <v>42</v>
      </c>
      <c r="S73" s="26"/>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row>
    <row r="74" spans="1:48" ht="19" customHeight="1" x14ac:dyDescent="0.2">
      <c r="A74" s="14" t="s">
        <v>7</v>
      </c>
      <c r="B74" s="16" t="s">
        <v>33</v>
      </c>
      <c r="C74" s="14" t="s">
        <v>34</v>
      </c>
      <c r="D74" s="14" t="s">
        <v>35</v>
      </c>
      <c r="E74" s="14" t="s">
        <v>36</v>
      </c>
      <c r="F74" s="14" t="s">
        <v>37</v>
      </c>
      <c r="G74" s="14" t="s">
        <v>9</v>
      </c>
      <c r="H74" s="14" t="s">
        <v>10</v>
      </c>
      <c r="I74" s="14" t="s">
        <v>15</v>
      </c>
      <c r="J74" s="14" t="s">
        <v>16</v>
      </c>
      <c r="K74" s="14" t="s">
        <v>17</v>
      </c>
      <c r="L74" s="14" t="s">
        <v>45</v>
      </c>
      <c r="M74" s="14" t="s">
        <v>38</v>
      </c>
      <c r="N74" s="14" t="s">
        <v>39</v>
      </c>
      <c r="O74" s="14" t="s">
        <v>40</v>
      </c>
      <c r="P74" s="19"/>
      <c r="Q74" s="19"/>
      <c r="R74" s="55"/>
      <c r="S74" s="58"/>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row>
    <row r="75" spans="1:48" ht="18.25" customHeight="1" x14ac:dyDescent="0.2">
      <c r="A75" s="28">
        <v>2019</v>
      </c>
      <c r="B75" s="50">
        <v>9</v>
      </c>
      <c r="C75" s="50">
        <v>4</v>
      </c>
      <c r="D75" s="50">
        <v>3</v>
      </c>
      <c r="E75" s="50">
        <v>0</v>
      </c>
      <c r="F75" s="50">
        <v>35</v>
      </c>
      <c r="G75" s="50">
        <v>20</v>
      </c>
      <c r="H75" s="50">
        <v>19</v>
      </c>
      <c r="I75" s="50">
        <v>60</v>
      </c>
      <c r="J75" s="50">
        <v>26</v>
      </c>
      <c r="K75" s="50">
        <v>2</v>
      </c>
      <c r="L75" s="50">
        <v>1</v>
      </c>
      <c r="M75" s="50">
        <v>11</v>
      </c>
      <c r="N75" s="36">
        <f>(M75*7)/F75</f>
        <v>2.2000000000000002</v>
      </c>
      <c r="O75" s="36">
        <f>SUM(H75+J75+K75)/F75</f>
        <v>1.3428571428571427</v>
      </c>
      <c r="P75" s="23"/>
      <c r="Q75" s="23"/>
      <c r="R75" s="23"/>
      <c r="S75" s="2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row>
    <row r="76" spans="1:48" ht="18.25" customHeight="1" x14ac:dyDescent="0.2">
      <c r="A76" s="22">
        <v>2017</v>
      </c>
      <c r="B76" s="22">
        <v>7</v>
      </c>
      <c r="C76" s="22">
        <v>5</v>
      </c>
      <c r="D76" s="22">
        <v>1</v>
      </c>
      <c r="E76" s="22">
        <v>1</v>
      </c>
      <c r="F76" s="22">
        <v>30.67</v>
      </c>
      <c r="G76" s="22">
        <v>9</v>
      </c>
      <c r="H76" s="22">
        <v>19</v>
      </c>
      <c r="I76" s="22">
        <v>30</v>
      </c>
      <c r="J76" s="22">
        <v>5</v>
      </c>
      <c r="K76" s="22">
        <v>2</v>
      </c>
      <c r="L76" s="22">
        <v>0</v>
      </c>
      <c r="M76" s="22">
        <v>3</v>
      </c>
      <c r="N76" s="36">
        <f>(M76*7)/F76</f>
        <v>0.6847081838930551</v>
      </c>
      <c r="O76" s="36">
        <f>SUM(H76+J76+K76)/F76</f>
        <v>0.84773394196283003</v>
      </c>
      <c r="P76" s="28"/>
      <c r="Q76" s="28"/>
      <c r="R76" s="28"/>
      <c r="S76" s="28"/>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row>
    <row r="77" spans="1:48" ht="18.25" customHeight="1" x14ac:dyDescent="0.2">
      <c r="A77" s="103">
        <v>2018</v>
      </c>
      <c r="B77" s="28">
        <v>13</v>
      </c>
      <c r="C77" s="28">
        <v>6</v>
      </c>
      <c r="D77" s="28">
        <v>4</v>
      </c>
      <c r="E77" s="38">
        <v>1</v>
      </c>
      <c r="F77" s="39">
        <v>47.67</v>
      </c>
      <c r="G77" s="28">
        <v>21</v>
      </c>
      <c r="H77" s="28">
        <v>30</v>
      </c>
      <c r="I77" s="28">
        <v>67</v>
      </c>
      <c r="J77" s="28">
        <v>28</v>
      </c>
      <c r="K77" s="28">
        <v>2</v>
      </c>
      <c r="L77" s="22">
        <v>0</v>
      </c>
      <c r="M77" s="28">
        <v>17</v>
      </c>
      <c r="N77" s="36">
        <f>(M77*7)/F77</f>
        <v>2.4963289280469896</v>
      </c>
      <c r="O77" s="36">
        <f>SUM(H77+J77+K77)/F77</f>
        <v>1.2586532410320956</v>
      </c>
      <c r="P77" s="46"/>
      <c r="Q77" s="46"/>
      <c r="R77" s="45"/>
      <c r="S77" s="46"/>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row>
    <row r="78" spans="1:48" ht="18.25" customHeight="1" x14ac:dyDescent="0.2">
      <c r="A78" s="45" t="s">
        <v>31</v>
      </c>
      <c r="B78" s="45">
        <f t="shared" ref="B78:M78" si="8">SUM(B73:B77)</f>
        <v>29</v>
      </c>
      <c r="C78" s="45">
        <f t="shared" si="8"/>
        <v>15</v>
      </c>
      <c r="D78" s="45">
        <f t="shared" si="8"/>
        <v>8</v>
      </c>
      <c r="E78" s="45">
        <f t="shared" si="8"/>
        <v>2</v>
      </c>
      <c r="F78" s="105">
        <f t="shared" si="8"/>
        <v>113.34</v>
      </c>
      <c r="G78" s="45">
        <f t="shared" si="8"/>
        <v>50</v>
      </c>
      <c r="H78" s="45">
        <f t="shared" si="8"/>
        <v>68</v>
      </c>
      <c r="I78" s="45">
        <f t="shared" si="8"/>
        <v>157</v>
      </c>
      <c r="J78" s="45">
        <f t="shared" si="8"/>
        <v>59</v>
      </c>
      <c r="K78" s="45">
        <f t="shared" si="8"/>
        <v>6</v>
      </c>
      <c r="L78" s="45">
        <f t="shared" si="8"/>
        <v>1</v>
      </c>
      <c r="M78" s="45">
        <f t="shared" si="8"/>
        <v>31</v>
      </c>
      <c r="N78" s="40">
        <f>(M78*7)/F78</f>
        <v>1.9145932592200459</v>
      </c>
      <c r="O78" s="40">
        <f>SUM(H78+J78+K78)/F78</f>
        <v>1.1734603846832539</v>
      </c>
      <c r="P78" s="46"/>
      <c r="Q78" s="46"/>
      <c r="R78" s="45"/>
      <c r="S78" s="46"/>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row>
    <row r="79" spans="1:48" ht="18.25" customHeight="1" x14ac:dyDescent="0.2">
      <c r="A79" s="50"/>
      <c r="B79" s="50"/>
      <c r="C79" s="50"/>
      <c r="D79" s="50"/>
      <c r="E79" s="36"/>
      <c r="F79" s="50"/>
      <c r="G79" s="50"/>
      <c r="H79" s="50"/>
      <c r="I79" s="50"/>
      <c r="J79" s="50"/>
      <c r="K79" s="50"/>
      <c r="L79" s="50"/>
      <c r="M79" s="50"/>
      <c r="N79" s="36"/>
      <c r="O79" s="119"/>
      <c r="P79" s="34"/>
      <c r="Q79" s="34"/>
      <c r="R79" s="19"/>
      <c r="S79" s="34"/>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row>
    <row r="80" spans="1:48" ht="21" customHeight="1" x14ac:dyDescent="0.2">
      <c r="A80" s="211" t="s">
        <v>71</v>
      </c>
      <c r="B80" s="212"/>
      <c r="C80" s="212"/>
      <c r="D80" s="212"/>
      <c r="E80" s="212"/>
      <c r="F80" s="212"/>
      <c r="G80" s="212"/>
      <c r="H80" s="212"/>
      <c r="I80" s="212"/>
      <c r="J80" s="212"/>
      <c r="K80" s="212"/>
      <c r="L80" s="212"/>
      <c r="M80" s="212"/>
      <c r="N80" s="212"/>
      <c r="O80" s="212"/>
      <c r="P80" s="212"/>
      <c r="Q80" s="212"/>
      <c r="R80" s="212"/>
      <c r="S80" s="212"/>
      <c r="T80" s="212"/>
      <c r="U80" s="212"/>
      <c r="V80" s="212"/>
      <c r="W80" s="212"/>
      <c r="X80" s="212"/>
      <c r="Y80" s="59"/>
      <c r="Z80" s="59"/>
      <c r="AA80" s="59"/>
      <c r="AB80" s="59"/>
      <c r="AC80" s="59"/>
      <c r="AD80" s="59"/>
      <c r="AE80" s="59"/>
      <c r="AF80" s="59"/>
      <c r="AG80" s="59"/>
      <c r="AH80" s="59"/>
      <c r="AI80" s="59"/>
      <c r="AJ80" s="59"/>
      <c r="AK80" s="59"/>
      <c r="AL80" s="59"/>
      <c r="AM80" s="59"/>
      <c r="AN80" s="59"/>
      <c r="AO80" s="59"/>
      <c r="AP80" s="59"/>
      <c r="AQ80" s="59"/>
      <c r="AR80" s="59"/>
      <c r="AS80" s="59"/>
      <c r="AT80" s="59"/>
      <c r="AU80" s="59"/>
      <c r="AV80" s="59"/>
    </row>
    <row r="81" spans="1:48" ht="19" customHeight="1" x14ac:dyDescent="0.2">
      <c r="A81" s="53"/>
      <c r="B81" s="53"/>
      <c r="C81" s="53"/>
      <c r="D81" s="53"/>
      <c r="E81" s="58"/>
      <c r="F81" s="53"/>
      <c r="G81" s="53"/>
      <c r="H81" s="53"/>
      <c r="I81" s="53"/>
      <c r="J81" s="53"/>
      <c r="K81" s="53"/>
      <c r="L81" s="53"/>
      <c r="M81" s="53"/>
      <c r="N81" s="53"/>
      <c r="O81" s="103"/>
      <c r="P81" s="53"/>
      <c r="Q81" s="53"/>
      <c r="R81" s="53"/>
      <c r="S81" s="53"/>
      <c r="T81" s="53"/>
      <c r="U81" s="12"/>
      <c r="V81" s="23"/>
      <c r="W81" s="26"/>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row>
    <row r="82" spans="1:48" ht="28.25" customHeight="1" x14ac:dyDescent="0.2">
      <c r="A82" s="14" t="s">
        <v>7</v>
      </c>
      <c r="B82" s="14" t="s">
        <v>8</v>
      </c>
      <c r="C82" s="14" t="s">
        <v>9</v>
      </c>
      <c r="D82" s="14" t="s">
        <v>10</v>
      </c>
      <c r="E82" s="14" t="s">
        <v>11</v>
      </c>
      <c r="F82" s="14" t="s">
        <v>12</v>
      </c>
      <c r="G82" s="14" t="s">
        <v>13</v>
      </c>
      <c r="H82" s="14" t="s">
        <v>14</v>
      </c>
      <c r="I82" s="14" t="s">
        <v>15</v>
      </c>
      <c r="J82" s="14" t="s">
        <v>16</v>
      </c>
      <c r="K82" s="14" t="s">
        <v>17</v>
      </c>
      <c r="L82" s="14" t="s">
        <v>18</v>
      </c>
      <c r="M82" s="14" t="s">
        <v>19</v>
      </c>
      <c r="N82" s="14" t="s">
        <v>20</v>
      </c>
      <c r="O82" s="14" t="s">
        <v>21</v>
      </c>
      <c r="P82" s="15" t="s">
        <v>22</v>
      </c>
      <c r="Q82" s="14" t="s">
        <v>23</v>
      </c>
      <c r="R82" s="14" t="s">
        <v>24</v>
      </c>
      <c r="S82" s="16" t="s">
        <v>25</v>
      </c>
      <c r="T82" s="16" t="s">
        <v>26</v>
      </c>
      <c r="U82" s="13" t="s">
        <v>27</v>
      </c>
      <c r="V82" s="14" t="s">
        <v>28</v>
      </c>
      <c r="W82" s="17" t="s">
        <v>29</v>
      </c>
      <c r="X82" s="16" t="s">
        <v>30</v>
      </c>
      <c r="Y82" s="60"/>
      <c r="Z82" s="60"/>
      <c r="AA82" s="60"/>
      <c r="AB82" s="60"/>
      <c r="AC82" s="60"/>
      <c r="AD82" s="60"/>
      <c r="AE82" s="60"/>
      <c r="AF82" s="60"/>
      <c r="AG82" s="60"/>
      <c r="AH82" s="60"/>
      <c r="AI82" s="60"/>
      <c r="AJ82" s="60"/>
      <c r="AK82" s="60"/>
      <c r="AL82" s="60"/>
      <c r="AM82" s="60"/>
      <c r="AN82" s="60"/>
      <c r="AO82" s="60"/>
      <c r="AP82" s="60"/>
      <c r="AQ82" s="60"/>
      <c r="AR82" s="60"/>
      <c r="AS82" s="60"/>
      <c r="AT82" s="60"/>
      <c r="AU82" s="60"/>
      <c r="AV82" s="60"/>
    </row>
    <row r="83" spans="1:48" ht="17" customHeight="1" x14ac:dyDescent="0.2">
      <c r="A83" s="50"/>
      <c r="B83" s="50"/>
      <c r="C83" s="19"/>
      <c r="D83" s="50"/>
      <c r="E83" s="19"/>
      <c r="F83" s="19"/>
      <c r="G83" s="19"/>
      <c r="H83" s="19"/>
      <c r="I83" s="50"/>
      <c r="J83" s="19"/>
      <c r="K83" s="19"/>
      <c r="L83" s="19"/>
      <c r="M83" s="19"/>
      <c r="N83" s="19"/>
      <c r="O83" s="48"/>
      <c r="P83" s="48"/>
      <c r="Q83" s="48"/>
      <c r="R83" s="50"/>
      <c r="S83" s="19"/>
      <c r="T83" s="19"/>
      <c r="U83" s="19"/>
      <c r="V83" s="19"/>
      <c r="W83" s="48"/>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row>
    <row r="84" spans="1:48" ht="17" customHeight="1" x14ac:dyDescent="0.2">
      <c r="A84" s="22">
        <v>2017</v>
      </c>
      <c r="B84" s="22">
        <v>71</v>
      </c>
      <c r="C84" s="22">
        <v>9</v>
      </c>
      <c r="D84" s="22">
        <v>25</v>
      </c>
      <c r="E84" s="22">
        <v>1</v>
      </c>
      <c r="F84" s="22">
        <v>0</v>
      </c>
      <c r="G84" s="22">
        <v>0</v>
      </c>
      <c r="H84" s="22">
        <v>7</v>
      </c>
      <c r="I84" s="22">
        <v>3</v>
      </c>
      <c r="J84" s="22">
        <v>4</v>
      </c>
      <c r="K84" s="22">
        <v>2</v>
      </c>
      <c r="L84" s="22">
        <v>0</v>
      </c>
      <c r="M84" s="22">
        <v>0</v>
      </c>
      <c r="N84" s="22">
        <v>4</v>
      </c>
      <c r="O84" s="20">
        <f>(D84+J84+K84+N84)/(B84+J84+K84+M84)</f>
        <v>0.45454545454545453</v>
      </c>
      <c r="P84" s="48">
        <f>($D84+$E84+($F84*2)+(G84*3))/$B84</f>
        <v>0.36619718309859156</v>
      </c>
      <c r="Q84" s="20">
        <f>D84/B84</f>
        <v>0.352112676056338</v>
      </c>
      <c r="R84" s="22">
        <v>1</v>
      </c>
      <c r="S84" s="22">
        <v>2</v>
      </c>
      <c r="T84" s="22">
        <v>0</v>
      </c>
      <c r="U84" s="22">
        <v>0</v>
      </c>
      <c r="V84" s="22">
        <v>11</v>
      </c>
      <c r="W84" s="20">
        <f>(U84+V84)/(T84+U84+V84)</f>
        <v>1</v>
      </c>
      <c r="X84" s="20">
        <f>(D84-G84)/(B84-I84-G84+M84)</f>
        <v>0.36764705882352944</v>
      </c>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row>
    <row r="85" spans="1:48" ht="18.25" customHeight="1" x14ac:dyDescent="0.2">
      <c r="A85" s="69">
        <v>2018</v>
      </c>
      <c r="B85" s="69">
        <v>67</v>
      </c>
      <c r="C85" s="69">
        <v>17</v>
      </c>
      <c r="D85" s="69">
        <v>19</v>
      </c>
      <c r="E85" s="69">
        <v>9</v>
      </c>
      <c r="F85" s="69">
        <v>1</v>
      </c>
      <c r="G85" s="69">
        <v>1</v>
      </c>
      <c r="H85" s="69">
        <v>18</v>
      </c>
      <c r="I85" s="69">
        <v>7</v>
      </c>
      <c r="J85" s="69">
        <v>10</v>
      </c>
      <c r="K85" s="69">
        <v>4</v>
      </c>
      <c r="L85" s="69">
        <v>0</v>
      </c>
      <c r="M85" s="69">
        <v>1</v>
      </c>
      <c r="N85" s="69">
        <v>6</v>
      </c>
      <c r="O85" s="20">
        <f>(D85+J85+K85+N85)/(B85+J85+K85+M85)</f>
        <v>0.47560975609756095</v>
      </c>
      <c r="P85" s="48">
        <f>($D85+$E85+($F85*2)+(G85*3))/$B85</f>
        <v>0.4925373134328358</v>
      </c>
      <c r="Q85" s="20">
        <f>D85/B85</f>
        <v>0.28358208955223879</v>
      </c>
      <c r="R85" s="103">
        <v>5</v>
      </c>
      <c r="S85" s="103">
        <v>1</v>
      </c>
      <c r="T85" s="103">
        <v>0</v>
      </c>
      <c r="U85" s="103">
        <v>3</v>
      </c>
      <c r="V85" s="103">
        <v>22</v>
      </c>
      <c r="W85" s="20">
        <f>(U85+V85)/(T85+U85+V85)</f>
        <v>1</v>
      </c>
      <c r="X85" s="20">
        <f>(D85-G85)/(B85-I85-G85+M85)</f>
        <v>0.3</v>
      </c>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row>
    <row r="86" spans="1:48" ht="19" customHeight="1" x14ac:dyDescent="0.2">
      <c r="A86" s="28">
        <v>2019</v>
      </c>
      <c r="B86" s="28">
        <v>24</v>
      </c>
      <c r="C86" s="28">
        <v>5</v>
      </c>
      <c r="D86" s="28">
        <v>12</v>
      </c>
      <c r="E86" s="28">
        <v>2</v>
      </c>
      <c r="F86" s="28">
        <v>0</v>
      </c>
      <c r="G86" s="28">
        <v>1</v>
      </c>
      <c r="H86" s="28">
        <v>8</v>
      </c>
      <c r="I86" s="28">
        <v>2</v>
      </c>
      <c r="J86" s="28">
        <v>3</v>
      </c>
      <c r="K86" s="28">
        <v>0</v>
      </c>
      <c r="L86" s="28">
        <v>0</v>
      </c>
      <c r="M86" s="28">
        <v>2</v>
      </c>
      <c r="N86" s="28">
        <v>0</v>
      </c>
      <c r="O86" s="20">
        <f>(D86+J86+K86+N86)/(B86+J86+K86+M86)</f>
        <v>0.51724137931034486</v>
      </c>
      <c r="P86" s="48">
        <f>($D86+$E86+($F86*2)+(G86*3))/$B86</f>
        <v>0.70833333333333337</v>
      </c>
      <c r="Q86" s="20">
        <f>D86/B86</f>
        <v>0.5</v>
      </c>
      <c r="R86" s="28">
        <v>2</v>
      </c>
      <c r="S86" s="28">
        <v>0</v>
      </c>
      <c r="T86" s="28">
        <v>0</v>
      </c>
      <c r="U86" s="28">
        <v>1</v>
      </c>
      <c r="V86" s="28">
        <v>13</v>
      </c>
      <c r="W86" s="20">
        <f>(U86+V86)/(T86+U86+V86)</f>
        <v>1</v>
      </c>
      <c r="X86" s="20">
        <f>(D86-G86)/(B86-I86-G86+M86)</f>
        <v>0.47826086956521741</v>
      </c>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row>
    <row r="87" spans="1:48" ht="17" customHeight="1" x14ac:dyDescent="0.2">
      <c r="A87" s="45" t="s">
        <v>31</v>
      </c>
      <c r="B87" s="45">
        <f t="shared" ref="B87:N87" si="9">SUM(B83:B86)</f>
        <v>162</v>
      </c>
      <c r="C87" s="45">
        <f t="shared" si="9"/>
        <v>31</v>
      </c>
      <c r="D87" s="45">
        <f t="shared" si="9"/>
        <v>56</v>
      </c>
      <c r="E87" s="45">
        <f t="shared" si="9"/>
        <v>12</v>
      </c>
      <c r="F87" s="45">
        <f t="shared" si="9"/>
        <v>1</v>
      </c>
      <c r="G87" s="45">
        <f t="shared" si="9"/>
        <v>2</v>
      </c>
      <c r="H87" s="45">
        <f t="shared" si="9"/>
        <v>33</v>
      </c>
      <c r="I87" s="45">
        <f t="shared" si="9"/>
        <v>12</v>
      </c>
      <c r="J87" s="45">
        <f t="shared" si="9"/>
        <v>17</v>
      </c>
      <c r="K87" s="45">
        <f t="shared" si="9"/>
        <v>6</v>
      </c>
      <c r="L87" s="45">
        <f t="shared" si="9"/>
        <v>0</v>
      </c>
      <c r="M87" s="45">
        <f t="shared" si="9"/>
        <v>3</v>
      </c>
      <c r="N87" s="45">
        <f t="shared" si="9"/>
        <v>10</v>
      </c>
      <c r="O87" s="48">
        <f>(D87+J87+K87+N87)/(B87+J87+K87+M87)</f>
        <v>0.47340425531914893</v>
      </c>
      <c r="P87" s="48">
        <f>($D87+$E87+($F87*2)+(G87*3))/$B87</f>
        <v>0.46913580246913578</v>
      </c>
      <c r="Q87" s="48">
        <f>D87/B87</f>
        <v>0.34567901234567899</v>
      </c>
      <c r="R87" s="45">
        <f>SUM(R83:R86)</f>
        <v>8</v>
      </c>
      <c r="S87" s="45">
        <f>SUM(S83:S86)</f>
        <v>3</v>
      </c>
      <c r="T87" s="19">
        <f>SUM(T83:T86)</f>
        <v>0</v>
      </c>
      <c r="U87" s="19">
        <f>SUM(U83:U86)</f>
        <v>4</v>
      </c>
      <c r="V87" s="19">
        <f>SUM(V83:V86)</f>
        <v>46</v>
      </c>
      <c r="W87" s="20">
        <f>(U87+V87)/(T87+U87+V87)</f>
        <v>1</v>
      </c>
      <c r="X87" s="20">
        <f>(D87-G87)/(B87-I87-G87+M87)</f>
        <v>0.35761589403973509</v>
      </c>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row>
    <row r="88" spans="1:48" ht="18.25" customHeight="1" x14ac:dyDescent="0.2">
      <c r="A88" s="50"/>
      <c r="B88" s="50"/>
      <c r="C88" s="50"/>
      <c r="D88" s="50"/>
      <c r="E88" s="36"/>
      <c r="F88" s="50"/>
      <c r="G88" s="50"/>
      <c r="H88" s="50"/>
      <c r="I88" s="50"/>
      <c r="J88" s="50"/>
      <c r="K88" s="50"/>
      <c r="L88" s="50"/>
      <c r="M88" s="50"/>
      <c r="N88" s="36"/>
      <c r="O88" s="119"/>
      <c r="P88" s="34"/>
      <c r="Q88" s="34"/>
      <c r="R88" s="19"/>
      <c r="S88" s="34"/>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row>
    <row r="89" spans="1:48" ht="21" customHeight="1" x14ac:dyDescent="0.2">
      <c r="A89" s="211" t="s">
        <v>72</v>
      </c>
      <c r="B89" s="212"/>
      <c r="C89" s="212"/>
      <c r="D89" s="212"/>
      <c r="E89" s="212"/>
      <c r="F89" s="212"/>
      <c r="G89" s="212"/>
      <c r="H89" s="212"/>
      <c r="I89" s="212"/>
      <c r="J89" s="212"/>
      <c r="K89" s="212"/>
      <c r="L89" s="212"/>
      <c r="M89" s="212"/>
      <c r="N89" s="212"/>
      <c r="O89" s="212"/>
      <c r="P89" s="212"/>
      <c r="Q89" s="212"/>
      <c r="R89" s="212"/>
      <c r="S89" s="212"/>
      <c r="T89" s="212"/>
      <c r="U89" s="212"/>
      <c r="V89" s="212"/>
      <c r="W89" s="212"/>
      <c r="X89" s="212"/>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row>
    <row r="90" spans="1:48" ht="19" customHeight="1" x14ac:dyDescent="0.2">
      <c r="A90" s="53"/>
      <c r="B90" s="53"/>
      <c r="C90" s="53"/>
      <c r="D90" s="53"/>
      <c r="E90" s="58"/>
      <c r="F90" s="53"/>
      <c r="G90" s="53"/>
      <c r="H90" s="53"/>
      <c r="I90" s="53"/>
      <c r="J90" s="53"/>
      <c r="K90" s="53"/>
      <c r="L90" s="53"/>
      <c r="M90" s="53"/>
      <c r="N90" s="53"/>
      <c r="O90" s="103"/>
      <c r="P90" s="53"/>
      <c r="Q90" s="53"/>
      <c r="R90" s="53"/>
      <c r="S90" s="53"/>
      <c r="T90" s="53"/>
      <c r="U90" s="12"/>
      <c r="V90" s="23"/>
      <c r="W90" s="26"/>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row>
    <row r="91" spans="1:48" ht="28.25" customHeight="1" x14ac:dyDescent="0.2">
      <c r="A91" s="14" t="s">
        <v>7</v>
      </c>
      <c r="B91" s="14" t="s">
        <v>8</v>
      </c>
      <c r="C91" s="14" t="s">
        <v>9</v>
      </c>
      <c r="D91" s="14" t="s">
        <v>10</v>
      </c>
      <c r="E91" s="14" t="s">
        <v>11</v>
      </c>
      <c r="F91" s="14" t="s">
        <v>12</v>
      </c>
      <c r="G91" s="14" t="s">
        <v>13</v>
      </c>
      <c r="H91" s="14" t="s">
        <v>14</v>
      </c>
      <c r="I91" s="14" t="s">
        <v>15</v>
      </c>
      <c r="J91" s="14" t="s">
        <v>16</v>
      </c>
      <c r="K91" s="14" t="s">
        <v>17</v>
      </c>
      <c r="L91" s="14" t="s">
        <v>18</v>
      </c>
      <c r="M91" s="14" t="s">
        <v>19</v>
      </c>
      <c r="N91" s="14" t="s">
        <v>20</v>
      </c>
      <c r="O91" s="14" t="s">
        <v>21</v>
      </c>
      <c r="P91" s="15" t="s">
        <v>22</v>
      </c>
      <c r="Q91" s="14" t="s">
        <v>23</v>
      </c>
      <c r="R91" s="14" t="s">
        <v>24</v>
      </c>
      <c r="S91" s="16" t="s">
        <v>25</v>
      </c>
      <c r="T91" s="16" t="s">
        <v>26</v>
      </c>
      <c r="U91" s="13" t="s">
        <v>27</v>
      </c>
      <c r="V91" s="14" t="s">
        <v>28</v>
      </c>
      <c r="W91" s="17" t="s">
        <v>29</v>
      </c>
      <c r="X91" s="16" t="s">
        <v>30</v>
      </c>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row>
    <row r="92" spans="1:48" ht="17" customHeight="1" x14ac:dyDescent="0.2">
      <c r="A92" s="50"/>
      <c r="B92" s="50"/>
      <c r="C92" s="19"/>
      <c r="D92" s="50"/>
      <c r="E92" s="19"/>
      <c r="F92" s="19"/>
      <c r="G92" s="19"/>
      <c r="H92" s="19"/>
      <c r="I92" s="50"/>
      <c r="J92" s="19"/>
      <c r="K92" s="19"/>
      <c r="L92" s="19"/>
      <c r="M92" s="19"/>
      <c r="N92" s="19"/>
      <c r="O92" s="48"/>
      <c r="P92" s="48"/>
      <c r="Q92" s="48"/>
      <c r="R92" s="50"/>
      <c r="S92" s="34"/>
      <c r="T92" s="34"/>
      <c r="U92" s="61"/>
      <c r="V92" s="19"/>
      <c r="W92" s="48"/>
      <c r="X92" s="46"/>
      <c r="Y92" s="46"/>
      <c r="Z92" s="46"/>
      <c r="AA92" s="46"/>
      <c r="AB92" s="46"/>
      <c r="AC92" s="46"/>
      <c r="AD92" s="46"/>
      <c r="AE92" s="46"/>
      <c r="AF92" s="46"/>
      <c r="AG92" s="46"/>
      <c r="AH92" s="46"/>
      <c r="AI92" s="46"/>
      <c r="AJ92" s="46"/>
      <c r="AK92" s="46"/>
      <c r="AL92" s="46"/>
      <c r="AM92" s="46"/>
      <c r="AN92" s="46"/>
      <c r="AO92" s="46"/>
      <c r="AP92" s="46"/>
      <c r="AQ92" s="46"/>
      <c r="AR92" s="46"/>
      <c r="AS92" s="46"/>
      <c r="AT92" s="46"/>
      <c r="AU92" s="46"/>
      <c r="AV92" s="46"/>
    </row>
    <row r="93" spans="1:48" ht="17" customHeight="1" x14ac:dyDescent="0.2">
      <c r="A93" s="22">
        <v>2017</v>
      </c>
      <c r="B93" s="22">
        <v>10</v>
      </c>
      <c r="C93" s="22">
        <v>1</v>
      </c>
      <c r="D93" s="22">
        <v>2</v>
      </c>
      <c r="E93" s="22">
        <v>0</v>
      </c>
      <c r="F93" s="22">
        <v>0</v>
      </c>
      <c r="G93" s="22">
        <v>1</v>
      </c>
      <c r="H93" s="22">
        <v>3</v>
      </c>
      <c r="I93" s="22">
        <v>3</v>
      </c>
      <c r="J93" s="22">
        <v>1</v>
      </c>
      <c r="K93" s="22">
        <v>0</v>
      </c>
      <c r="L93" s="22">
        <v>1</v>
      </c>
      <c r="M93" s="22">
        <v>0</v>
      </c>
      <c r="N93" s="22">
        <v>0</v>
      </c>
      <c r="O93" s="20">
        <f>(D93+J93+K93+N93)/(B93+J93+K93+M93)</f>
        <v>0.27272727272727271</v>
      </c>
      <c r="P93" s="20">
        <f>($D93+$E93+($F93*2)+(G93*3))/$B93</f>
        <v>0.5</v>
      </c>
      <c r="Q93" s="20">
        <f>D93/B93</f>
        <v>0.2</v>
      </c>
      <c r="R93" s="22">
        <v>0</v>
      </c>
      <c r="S93" s="22">
        <v>0</v>
      </c>
      <c r="T93" s="22">
        <v>4</v>
      </c>
      <c r="U93" s="22">
        <v>4</v>
      </c>
      <c r="V93" s="22">
        <v>17</v>
      </c>
      <c r="W93" s="20">
        <f>(U93+V93)/(T93+U93+V93)</f>
        <v>0.84</v>
      </c>
      <c r="X93" s="20">
        <f>(D93-G93)/(B93-I93-G93+M93)</f>
        <v>0.16666666666666666</v>
      </c>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row>
    <row r="94" spans="1:48" ht="18.25" customHeight="1" x14ac:dyDescent="0.2">
      <c r="A94" s="103">
        <v>2018</v>
      </c>
      <c r="B94" s="103">
        <v>5</v>
      </c>
      <c r="C94" s="103">
        <v>1</v>
      </c>
      <c r="D94" s="103">
        <v>0</v>
      </c>
      <c r="E94" s="103">
        <v>0</v>
      </c>
      <c r="F94" s="103">
        <v>0</v>
      </c>
      <c r="G94" s="103">
        <v>0</v>
      </c>
      <c r="H94" s="103">
        <v>1</v>
      </c>
      <c r="I94" s="103">
        <v>2</v>
      </c>
      <c r="J94" s="103">
        <v>3</v>
      </c>
      <c r="K94" s="22">
        <v>0</v>
      </c>
      <c r="L94" s="103">
        <v>0</v>
      </c>
      <c r="M94" s="103">
        <v>0</v>
      </c>
      <c r="N94" s="103">
        <v>1</v>
      </c>
      <c r="O94" s="20">
        <f>(D94+J94+K94+N94)/(B94+J94+K94+M94)</f>
        <v>0.5</v>
      </c>
      <c r="P94" s="20">
        <f>($D94+$E94+($F94*2)+(G94*3))/$B94</f>
        <v>0</v>
      </c>
      <c r="Q94" s="20">
        <f>D94/B94</f>
        <v>0</v>
      </c>
      <c r="R94" s="103">
        <v>0</v>
      </c>
      <c r="S94" s="103">
        <v>0</v>
      </c>
      <c r="T94" s="103">
        <v>1</v>
      </c>
      <c r="U94" s="103">
        <v>1</v>
      </c>
      <c r="V94" s="103">
        <v>0</v>
      </c>
      <c r="W94" s="20">
        <f>(U94+V94)/(T94+U94+V94)</f>
        <v>0.5</v>
      </c>
      <c r="X94" s="20">
        <f>(D94-G94)/(B94-I94-G94+M94)</f>
        <v>0</v>
      </c>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row>
    <row r="95" spans="1:48" ht="19" customHeight="1" x14ac:dyDescent="0.2">
      <c r="A95" s="28">
        <v>2019</v>
      </c>
      <c r="B95" s="28">
        <v>58</v>
      </c>
      <c r="C95" s="28">
        <v>8</v>
      </c>
      <c r="D95" s="28">
        <v>16</v>
      </c>
      <c r="E95" s="28">
        <v>6</v>
      </c>
      <c r="F95" s="28">
        <v>0</v>
      </c>
      <c r="G95" s="28">
        <v>0</v>
      </c>
      <c r="H95" s="28">
        <v>6</v>
      </c>
      <c r="I95" s="28">
        <v>12</v>
      </c>
      <c r="J95" s="28">
        <v>12</v>
      </c>
      <c r="K95" s="28">
        <v>1</v>
      </c>
      <c r="L95" s="28">
        <v>1</v>
      </c>
      <c r="M95" s="28">
        <v>1</v>
      </c>
      <c r="N95" s="28">
        <v>2</v>
      </c>
      <c r="O95" s="20">
        <f>(D95+J95+K95+N95)/(B95+J95+K95+M95)</f>
        <v>0.43055555555555558</v>
      </c>
      <c r="P95" s="20">
        <f>($D95+$E95+($F95*2)+(G95*3))/$B95</f>
        <v>0.37931034482758619</v>
      </c>
      <c r="Q95" s="20">
        <f>D95/B95</f>
        <v>0.27586206896551724</v>
      </c>
      <c r="R95" s="28">
        <v>4</v>
      </c>
      <c r="S95" s="28">
        <v>0</v>
      </c>
      <c r="T95" s="28">
        <v>2</v>
      </c>
      <c r="U95" s="28">
        <v>6</v>
      </c>
      <c r="V95" s="28">
        <v>38</v>
      </c>
      <c r="W95" s="20">
        <f>(U95+V95)/(T95+U95+V95)</f>
        <v>0.95652173913043481</v>
      </c>
      <c r="X95" s="20">
        <f>(D95-G95)/(B95-I95-G95+M95)</f>
        <v>0.34042553191489361</v>
      </c>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row>
    <row r="96" spans="1:48" ht="17" customHeight="1" x14ac:dyDescent="0.2">
      <c r="A96" s="45" t="s">
        <v>31</v>
      </c>
      <c r="B96" s="45">
        <f t="shared" ref="B96:N96" si="10">SUM(B92:B95)</f>
        <v>73</v>
      </c>
      <c r="C96" s="45">
        <f t="shared" si="10"/>
        <v>10</v>
      </c>
      <c r="D96" s="45">
        <f t="shared" si="10"/>
        <v>18</v>
      </c>
      <c r="E96" s="45">
        <f t="shared" si="10"/>
        <v>6</v>
      </c>
      <c r="F96" s="45">
        <f t="shared" si="10"/>
        <v>0</v>
      </c>
      <c r="G96" s="45">
        <f t="shared" si="10"/>
        <v>1</v>
      </c>
      <c r="H96" s="45">
        <f t="shared" si="10"/>
        <v>10</v>
      </c>
      <c r="I96" s="45">
        <f t="shared" si="10"/>
        <v>17</v>
      </c>
      <c r="J96" s="45">
        <f t="shared" si="10"/>
        <v>16</v>
      </c>
      <c r="K96" s="45">
        <f t="shared" si="10"/>
        <v>1</v>
      </c>
      <c r="L96" s="45">
        <f t="shared" si="10"/>
        <v>2</v>
      </c>
      <c r="M96" s="45">
        <f t="shared" si="10"/>
        <v>1</v>
      </c>
      <c r="N96" s="45">
        <f t="shared" si="10"/>
        <v>3</v>
      </c>
      <c r="O96" s="48">
        <f>(D96+J96+K96+N96)/(B96+J96+K96+M96)</f>
        <v>0.4175824175824176</v>
      </c>
      <c r="P96" s="48">
        <f>($D96+$E96+($F96*2)+(G96*3))/$B96</f>
        <v>0.36986301369863012</v>
      </c>
      <c r="Q96" s="48">
        <f>D96/B96</f>
        <v>0.24657534246575341</v>
      </c>
      <c r="R96" s="45">
        <f>SUM(R92:R95)</f>
        <v>4</v>
      </c>
      <c r="S96" s="45">
        <f>SUM(S92:S95)</f>
        <v>0</v>
      </c>
      <c r="T96" s="19">
        <f>SUM(T92:T95)</f>
        <v>7</v>
      </c>
      <c r="U96" s="19">
        <f>SUM(U92:U95)</f>
        <v>11</v>
      </c>
      <c r="V96" s="19">
        <f>SUM(V92:V95)</f>
        <v>55</v>
      </c>
      <c r="W96" s="20">
        <f>(U96+V96)/(T96+U96+V96)</f>
        <v>0.90410958904109584</v>
      </c>
      <c r="X96" s="20">
        <f>(D96-G96)/(B96-I96-G96+M96)</f>
        <v>0.30357142857142855</v>
      </c>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row>
    <row r="97" spans="1:48" ht="18.25" customHeight="1" x14ac:dyDescent="0.2">
      <c r="A97" s="50"/>
      <c r="B97" s="50"/>
      <c r="C97" s="50"/>
      <c r="D97" s="50"/>
      <c r="E97" s="36"/>
      <c r="F97" s="50"/>
      <c r="G97" s="50"/>
      <c r="H97" s="50"/>
      <c r="I97" s="50"/>
      <c r="J97" s="50"/>
      <c r="K97" s="50"/>
      <c r="L97" s="50"/>
      <c r="M97" s="50"/>
      <c r="N97" s="36"/>
      <c r="O97" s="119"/>
      <c r="P97" s="34"/>
      <c r="Q97" s="34"/>
      <c r="R97" s="19"/>
      <c r="S97" s="34"/>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row>
    <row r="98" spans="1:48" ht="18.25" customHeight="1" x14ac:dyDescent="0.2">
      <c r="A98" s="22" t="s">
        <v>32</v>
      </c>
      <c r="B98" s="23"/>
      <c r="C98" s="23"/>
      <c r="D98" s="23"/>
      <c r="E98" s="23"/>
      <c r="F98" s="23"/>
      <c r="G98" s="23"/>
      <c r="H98" s="23"/>
      <c r="I98" s="23"/>
      <c r="J98" s="23"/>
      <c r="K98" s="23"/>
      <c r="L98" s="23"/>
      <c r="M98" s="23"/>
      <c r="N98" s="23"/>
      <c r="O98" s="23"/>
      <c r="P98" s="60"/>
      <c r="Q98" s="60"/>
      <c r="R98" s="68"/>
      <c r="S98" s="26"/>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row>
    <row r="99" spans="1:48" ht="19" customHeight="1" x14ac:dyDescent="0.2">
      <c r="A99" s="14" t="s">
        <v>7</v>
      </c>
      <c r="B99" s="16" t="s">
        <v>33</v>
      </c>
      <c r="C99" s="14" t="s">
        <v>34</v>
      </c>
      <c r="D99" s="14" t="s">
        <v>35</v>
      </c>
      <c r="E99" s="14" t="s">
        <v>36</v>
      </c>
      <c r="F99" s="14" t="s">
        <v>37</v>
      </c>
      <c r="G99" s="14" t="s">
        <v>9</v>
      </c>
      <c r="H99" s="14" t="s">
        <v>10</v>
      </c>
      <c r="I99" s="14" t="s">
        <v>15</v>
      </c>
      <c r="J99" s="14" t="s">
        <v>16</v>
      </c>
      <c r="K99" s="14" t="s">
        <v>17</v>
      </c>
      <c r="L99" s="14" t="s">
        <v>45</v>
      </c>
      <c r="M99" s="14" t="s">
        <v>38</v>
      </c>
      <c r="N99" s="14" t="s">
        <v>39</v>
      </c>
      <c r="O99" s="14" t="s">
        <v>40</v>
      </c>
      <c r="P99" s="19"/>
      <c r="Q99" s="19"/>
      <c r="R99" s="55"/>
      <c r="S99" s="58"/>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row>
    <row r="100" spans="1:48" ht="18.25" customHeight="1" x14ac:dyDescent="0.2">
      <c r="A100" s="50">
        <v>2019</v>
      </c>
      <c r="B100" s="50">
        <v>12</v>
      </c>
      <c r="C100" s="50">
        <v>5</v>
      </c>
      <c r="D100" s="50">
        <v>2</v>
      </c>
      <c r="E100" s="50">
        <v>0</v>
      </c>
      <c r="F100" s="50">
        <v>46.33</v>
      </c>
      <c r="G100" s="50">
        <v>31</v>
      </c>
      <c r="H100" s="50">
        <v>48</v>
      </c>
      <c r="I100" s="50">
        <v>45</v>
      </c>
      <c r="J100" s="50">
        <v>17</v>
      </c>
      <c r="K100" s="50">
        <v>2</v>
      </c>
      <c r="L100" s="50">
        <v>1</v>
      </c>
      <c r="M100" s="50">
        <v>22</v>
      </c>
      <c r="N100" s="36">
        <f>(M100*7)/F100</f>
        <v>3.3239801424562918</v>
      </c>
      <c r="O100" s="36">
        <f>SUM(H100+J100+K100)/F100</f>
        <v>1.4461472048348802</v>
      </c>
      <c r="P100" s="23"/>
      <c r="Q100" s="23"/>
      <c r="R100" s="23"/>
      <c r="S100" s="2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row>
    <row r="101" spans="1:48" ht="18.25" customHeight="1" x14ac:dyDescent="0.2">
      <c r="A101" s="22">
        <v>2017</v>
      </c>
      <c r="B101" s="22">
        <v>7</v>
      </c>
      <c r="C101" s="22">
        <v>1</v>
      </c>
      <c r="D101" s="22">
        <v>2</v>
      </c>
      <c r="E101" s="22">
        <v>0</v>
      </c>
      <c r="F101" s="22">
        <v>16</v>
      </c>
      <c r="G101" s="22">
        <v>12</v>
      </c>
      <c r="H101" s="22">
        <v>17</v>
      </c>
      <c r="I101" s="22">
        <v>9</v>
      </c>
      <c r="J101" s="22">
        <v>3</v>
      </c>
      <c r="K101" s="22">
        <v>2</v>
      </c>
      <c r="L101" s="22">
        <v>3</v>
      </c>
      <c r="M101" s="22">
        <v>5</v>
      </c>
      <c r="N101" s="36">
        <f>(M101*7)/F101</f>
        <v>2.1875</v>
      </c>
      <c r="O101" s="36">
        <f>SUM(H101+J101+K101)/F101</f>
        <v>1.375</v>
      </c>
      <c r="P101" s="28"/>
      <c r="Q101" s="28"/>
      <c r="R101" s="28"/>
      <c r="S101" s="28"/>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row>
    <row r="102" spans="1:48" ht="18.25" customHeight="1" x14ac:dyDescent="0.2">
      <c r="A102" s="28">
        <v>2018</v>
      </c>
      <c r="B102" s="28">
        <v>2</v>
      </c>
      <c r="C102" s="28">
        <v>0</v>
      </c>
      <c r="D102" s="28">
        <v>0</v>
      </c>
      <c r="E102" s="38">
        <v>1</v>
      </c>
      <c r="F102" s="28">
        <v>2.67</v>
      </c>
      <c r="G102" s="28">
        <v>2</v>
      </c>
      <c r="H102" s="28">
        <v>5</v>
      </c>
      <c r="I102" s="28">
        <v>4</v>
      </c>
      <c r="J102" s="28">
        <v>2</v>
      </c>
      <c r="K102" s="28">
        <v>2</v>
      </c>
      <c r="L102" s="22">
        <v>2</v>
      </c>
      <c r="M102" s="28">
        <v>2</v>
      </c>
      <c r="N102" s="36">
        <f>(M102*7)/F102</f>
        <v>5.2434456928838955</v>
      </c>
      <c r="O102" s="36">
        <f>SUM(H102+J102+K102)/F102</f>
        <v>3.3707865168539328</v>
      </c>
      <c r="P102" s="46"/>
      <c r="Q102" s="46"/>
      <c r="R102" s="45"/>
      <c r="S102" s="46"/>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row>
    <row r="103" spans="1:48" ht="18.25" customHeight="1" x14ac:dyDescent="0.2">
      <c r="A103" s="45" t="s">
        <v>31</v>
      </c>
      <c r="B103" s="45">
        <f t="shared" ref="B103:M103" si="11">SUM(B98:B102)</f>
        <v>21</v>
      </c>
      <c r="C103" s="45">
        <f t="shared" si="11"/>
        <v>6</v>
      </c>
      <c r="D103" s="45">
        <f t="shared" si="11"/>
        <v>4</v>
      </c>
      <c r="E103" s="45">
        <f t="shared" si="11"/>
        <v>1</v>
      </c>
      <c r="F103" s="45">
        <f t="shared" si="11"/>
        <v>65</v>
      </c>
      <c r="G103" s="45">
        <f t="shared" si="11"/>
        <v>45</v>
      </c>
      <c r="H103" s="45">
        <f t="shared" si="11"/>
        <v>70</v>
      </c>
      <c r="I103" s="45">
        <f t="shared" si="11"/>
        <v>58</v>
      </c>
      <c r="J103" s="45">
        <f t="shared" si="11"/>
        <v>22</v>
      </c>
      <c r="K103" s="45">
        <f t="shared" si="11"/>
        <v>6</v>
      </c>
      <c r="L103" s="45">
        <f t="shared" si="11"/>
        <v>6</v>
      </c>
      <c r="M103" s="45">
        <f t="shared" si="11"/>
        <v>29</v>
      </c>
      <c r="N103" s="40">
        <f>(M103*7)/F103</f>
        <v>3.1230769230769231</v>
      </c>
      <c r="O103" s="40">
        <f>SUM(H103+J103+K103)/F103</f>
        <v>1.5076923076923077</v>
      </c>
      <c r="P103" s="46"/>
      <c r="Q103" s="46"/>
      <c r="R103" s="45"/>
      <c r="S103" s="46"/>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row>
    <row r="104" spans="1:48" ht="18.25" customHeight="1" x14ac:dyDescent="0.2">
      <c r="A104" s="50"/>
      <c r="B104" s="50"/>
      <c r="C104" s="50"/>
      <c r="D104" s="50"/>
      <c r="E104" s="36"/>
      <c r="F104" s="50"/>
      <c r="G104" s="50"/>
      <c r="H104" s="50"/>
      <c r="I104" s="50"/>
      <c r="J104" s="50"/>
      <c r="K104" s="50"/>
      <c r="L104" s="50"/>
      <c r="M104" s="50"/>
      <c r="N104" s="36"/>
      <c r="O104" s="119"/>
      <c r="P104" s="34"/>
      <c r="Q104" s="34"/>
      <c r="R104" s="19"/>
      <c r="S104" s="34"/>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row>
    <row r="105" spans="1:48" ht="21" customHeight="1" x14ac:dyDescent="0.2">
      <c r="A105" s="211" t="s">
        <v>73</v>
      </c>
      <c r="B105" s="212"/>
      <c r="C105" s="212"/>
      <c r="D105" s="212"/>
      <c r="E105" s="212"/>
      <c r="F105" s="212"/>
      <c r="G105" s="212"/>
      <c r="H105" s="212"/>
      <c r="I105" s="212"/>
      <c r="J105" s="212"/>
      <c r="K105" s="212"/>
      <c r="L105" s="212"/>
      <c r="M105" s="212"/>
      <c r="N105" s="212"/>
      <c r="O105" s="212"/>
      <c r="P105" s="212"/>
      <c r="Q105" s="212"/>
      <c r="R105" s="212"/>
      <c r="S105" s="212"/>
      <c r="T105" s="212"/>
      <c r="U105" s="212"/>
      <c r="V105" s="212"/>
      <c r="W105" s="212"/>
      <c r="X105" s="212"/>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row>
    <row r="106" spans="1:48" ht="19" customHeight="1" x14ac:dyDescent="0.2">
      <c r="A106" s="53"/>
      <c r="B106" s="53"/>
      <c r="C106" s="53"/>
      <c r="D106" s="53"/>
      <c r="E106" s="58"/>
      <c r="F106" s="53"/>
      <c r="G106" s="53"/>
      <c r="H106" s="53"/>
      <c r="I106" s="53"/>
      <c r="J106" s="53"/>
      <c r="K106" s="53"/>
      <c r="L106" s="53"/>
      <c r="M106" s="53"/>
      <c r="N106" s="53"/>
      <c r="O106" s="103"/>
      <c r="P106" s="53"/>
      <c r="Q106" s="53"/>
      <c r="R106" s="53"/>
      <c r="S106" s="53"/>
      <c r="T106" s="53"/>
      <c r="U106" s="12"/>
      <c r="V106" s="23"/>
      <c r="W106" s="26"/>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row>
    <row r="107" spans="1:48" ht="28.25" customHeight="1" x14ac:dyDescent="0.2">
      <c r="A107" s="14" t="s">
        <v>7</v>
      </c>
      <c r="B107" s="14" t="s">
        <v>8</v>
      </c>
      <c r="C107" s="14" t="s">
        <v>9</v>
      </c>
      <c r="D107" s="14" t="s">
        <v>10</v>
      </c>
      <c r="E107" s="14" t="s">
        <v>11</v>
      </c>
      <c r="F107" s="14" t="s">
        <v>12</v>
      </c>
      <c r="G107" s="14" t="s">
        <v>13</v>
      </c>
      <c r="H107" s="14" t="s">
        <v>14</v>
      </c>
      <c r="I107" s="14" t="s">
        <v>15</v>
      </c>
      <c r="J107" s="14" t="s">
        <v>16</v>
      </c>
      <c r="K107" s="14" t="s">
        <v>17</v>
      </c>
      <c r="L107" s="14" t="s">
        <v>18</v>
      </c>
      <c r="M107" s="14" t="s">
        <v>19</v>
      </c>
      <c r="N107" s="14" t="s">
        <v>20</v>
      </c>
      <c r="O107" s="14" t="s">
        <v>21</v>
      </c>
      <c r="P107" s="15" t="s">
        <v>22</v>
      </c>
      <c r="Q107" s="14" t="s">
        <v>23</v>
      </c>
      <c r="R107" s="14" t="s">
        <v>24</v>
      </c>
      <c r="S107" s="16" t="s">
        <v>25</v>
      </c>
      <c r="T107" s="16" t="s">
        <v>26</v>
      </c>
      <c r="U107" s="13" t="s">
        <v>27</v>
      </c>
      <c r="V107" s="14" t="s">
        <v>28</v>
      </c>
      <c r="W107" s="17" t="s">
        <v>29</v>
      </c>
      <c r="X107" s="16" t="s">
        <v>30</v>
      </c>
      <c r="Y107" s="60"/>
      <c r="Z107" s="60"/>
      <c r="AA107" s="60"/>
      <c r="AB107" s="60"/>
      <c r="AC107" s="60"/>
      <c r="AD107" s="60"/>
      <c r="AE107" s="60"/>
      <c r="AF107" s="60"/>
      <c r="AG107" s="60"/>
      <c r="AH107" s="60"/>
      <c r="AI107" s="60"/>
      <c r="AJ107" s="60"/>
      <c r="AK107" s="60"/>
      <c r="AL107" s="60"/>
      <c r="AM107" s="60"/>
      <c r="AN107" s="60"/>
      <c r="AO107" s="60"/>
      <c r="AP107" s="60"/>
      <c r="AQ107" s="60"/>
      <c r="AR107" s="60"/>
      <c r="AS107" s="60"/>
      <c r="AT107" s="60"/>
      <c r="AU107" s="60"/>
      <c r="AV107" s="60"/>
    </row>
    <row r="108" spans="1:48" ht="17" customHeight="1" x14ac:dyDescent="0.2">
      <c r="A108" s="63"/>
      <c r="B108" s="50"/>
      <c r="C108" s="19"/>
      <c r="D108" s="50"/>
      <c r="E108" s="19"/>
      <c r="F108" s="19"/>
      <c r="G108" s="19"/>
      <c r="H108" s="19"/>
      <c r="I108" s="50"/>
      <c r="J108" s="19"/>
      <c r="K108" s="19"/>
      <c r="L108" s="19"/>
      <c r="M108" s="19"/>
      <c r="N108" s="19"/>
      <c r="O108" s="48"/>
      <c r="P108" s="48"/>
      <c r="Q108" s="48"/>
      <c r="R108" s="50"/>
      <c r="S108" s="34"/>
      <c r="T108" s="34"/>
      <c r="U108" s="61"/>
      <c r="V108" s="19"/>
      <c r="W108" s="48"/>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46"/>
      <c r="AT108" s="46"/>
      <c r="AU108" s="46"/>
      <c r="AV108" s="46"/>
    </row>
    <row r="109" spans="1:48" ht="17" customHeight="1" x14ac:dyDescent="0.2">
      <c r="A109" s="18">
        <v>2017</v>
      </c>
      <c r="B109" s="22">
        <v>0</v>
      </c>
      <c r="C109" s="22">
        <v>0</v>
      </c>
      <c r="D109" s="22">
        <v>0</v>
      </c>
      <c r="E109" s="22">
        <v>0</v>
      </c>
      <c r="F109" s="22">
        <v>0</v>
      </c>
      <c r="G109" s="22">
        <v>0</v>
      </c>
      <c r="H109" s="22">
        <v>0</v>
      </c>
      <c r="I109" s="22">
        <v>0</v>
      </c>
      <c r="J109" s="22">
        <v>0</v>
      </c>
      <c r="K109" s="22">
        <v>0</v>
      </c>
      <c r="L109" s="22">
        <v>0</v>
      </c>
      <c r="M109" s="22">
        <v>0</v>
      </c>
      <c r="N109" s="22">
        <v>0</v>
      </c>
      <c r="O109" s="20" t="e">
        <f>(D109+J109+K109+N109)/(B109+J109+K109+M109)</f>
        <v>#DIV/0!</v>
      </c>
      <c r="P109" s="20" t="e">
        <f>($D109+$E109+($F109*2)+(G109*3))/$B109</f>
        <v>#DIV/0!</v>
      </c>
      <c r="Q109" s="20" t="e">
        <f>D109/B109</f>
        <v>#DIV/0!</v>
      </c>
      <c r="R109" s="22">
        <v>0</v>
      </c>
      <c r="S109" s="22">
        <v>0</v>
      </c>
      <c r="T109" s="22">
        <v>0</v>
      </c>
      <c r="U109" s="22">
        <v>1</v>
      </c>
      <c r="V109" s="22">
        <v>0</v>
      </c>
      <c r="W109" s="20">
        <f>(U109+V109)/(T109+U109+V109)</f>
        <v>1</v>
      </c>
      <c r="X109" s="20" t="e">
        <f>(D109-G109)/(B109-I109-G109+M109)</f>
        <v>#DIV/0!</v>
      </c>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row>
    <row r="110" spans="1:48" ht="18.25" customHeight="1" x14ac:dyDescent="0.2">
      <c r="A110" s="69">
        <v>2018</v>
      </c>
      <c r="B110" s="103">
        <v>1</v>
      </c>
      <c r="C110" s="103">
        <v>0</v>
      </c>
      <c r="D110" s="103">
        <v>0</v>
      </c>
      <c r="E110" s="103">
        <v>0</v>
      </c>
      <c r="F110" s="103">
        <v>0</v>
      </c>
      <c r="G110" s="103">
        <v>0</v>
      </c>
      <c r="H110" s="103">
        <v>0</v>
      </c>
      <c r="I110" s="103">
        <v>0</v>
      </c>
      <c r="J110" s="103">
        <v>0</v>
      </c>
      <c r="K110" s="103">
        <v>0</v>
      </c>
      <c r="L110" s="103">
        <v>0</v>
      </c>
      <c r="M110" s="103">
        <v>0</v>
      </c>
      <c r="N110" s="103">
        <v>0</v>
      </c>
      <c r="O110" s="103"/>
      <c r="P110" s="103"/>
      <c r="Q110" s="103"/>
      <c r="R110" s="103"/>
      <c r="S110" s="103"/>
      <c r="T110" s="103"/>
      <c r="U110" s="103">
        <v>2</v>
      </c>
      <c r="V110" s="103"/>
      <c r="W110" s="103"/>
      <c r="X110" s="10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row>
    <row r="111" spans="1:48" ht="19" customHeight="1" x14ac:dyDescent="0.2">
      <c r="A111" s="28"/>
      <c r="B111" s="28"/>
      <c r="C111" s="28"/>
      <c r="D111" s="28"/>
      <c r="E111" s="28"/>
      <c r="F111" s="28"/>
      <c r="G111" s="28"/>
      <c r="H111" s="28"/>
      <c r="I111" s="28"/>
      <c r="J111" s="28"/>
      <c r="K111" s="28"/>
      <c r="L111" s="28"/>
      <c r="M111" s="28"/>
      <c r="N111" s="28"/>
      <c r="O111" s="29"/>
      <c r="P111" s="29"/>
      <c r="Q111" s="29"/>
      <c r="R111" s="28"/>
      <c r="S111" s="28"/>
      <c r="T111" s="28"/>
      <c r="U111" s="28"/>
      <c r="V111" s="28"/>
      <c r="W111" s="28"/>
      <c r="X111" s="57"/>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row>
    <row r="112" spans="1:48" ht="17" customHeight="1" x14ac:dyDescent="0.2">
      <c r="A112" s="45" t="s">
        <v>31</v>
      </c>
      <c r="B112" s="45">
        <f t="shared" ref="B112:N112" si="12">SUM(B108:B111)</f>
        <v>1</v>
      </c>
      <c r="C112" s="45">
        <f t="shared" si="12"/>
        <v>0</v>
      </c>
      <c r="D112" s="45">
        <f t="shared" si="12"/>
        <v>0</v>
      </c>
      <c r="E112" s="45">
        <f t="shared" si="12"/>
        <v>0</v>
      </c>
      <c r="F112" s="45">
        <f t="shared" si="12"/>
        <v>0</v>
      </c>
      <c r="G112" s="45">
        <f t="shared" si="12"/>
        <v>0</v>
      </c>
      <c r="H112" s="45">
        <f t="shared" si="12"/>
        <v>0</v>
      </c>
      <c r="I112" s="45">
        <f t="shared" si="12"/>
        <v>0</v>
      </c>
      <c r="J112" s="45">
        <f t="shared" si="12"/>
        <v>0</v>
      </c>
      <c r="K112" s="45">
        <f t="shared" si="12"/>
        <v>0</v>
      </c>
      <c r="L112" s="45">
        <f t="shared" si="12"/>
        <v>0</v>
      </c>
      <c r="M112" s="45">
        <f t="shared" si="12"/>
        <v>0</v>
      </c>
      <c r="N112" s="45">
        <f t="shared" si="12"/>
        <v>0</v>
      </c>
      <c r="O112" s="48">
        <f>(D112+J112+K112+N112)/(B112+J112+K112+M112)</f>
        <v>0</v>
      </c>
      <c r="P112" s="48">
        <f>($D112+$E112+($F112*2)+(G112*3))/$B112</f>
        <v>0</v>
      </c>
      <c r="Q112" s="48">
        <f>D112/B112</f>
        <v>0</v>
      </c>
      <c r="R112" s="45">
        <f>SUM(R108:R111)</f>
        <v>0</v>
      </c>
      <c r="S112" s="45">
        <f>SUM(S108:S111)</f>
        <v>0</v>
      </c>
      <c r="T112" s="19">
        <f>SUM(T108:T111)</f>
        <v>0</v>
      </c>
      <c r="U112" s="19">
        <f>SUM(U108:U111)</f>
        <v>3</v>
      </c>
      <c r="V112" s="19">
        <f>SUM(V108:V111)</f>
        <v>0</v>
      </c>
      <c r="W112" s="20">
        <f>(U112+V112)/(T112+U112+V112)</f>
        <v>1</v>
      </c>
      <c r="X112" s="20">
        <f>(D112-G112)/(B112-I112-G112+M112)</f>
        <v>0</v>
      </c>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row>
    <row r="113" spans="1:48" ht="18.25" customHeight="1" x14ac:dyDescent="0.2">
      <c r="A113" s="50"/>
      <c r="B113" s="50"/>
      <c r="C113" s="50"/>
      <c r="D113" s="50"/>
      <c r="E113" s="36"/>
      <c r="F113" s="50"/>
      <c r="G113" s="50"/>
      <c r="H113" s="50"/>
      <c r="I113" s="50"/>
      <c r="J113" s="50"/>
      <c r="K113" s="50"/>
      <c r="L113" s="50"/>
      <c r="M113" s="50"/>
      <c r="N113" s="36"/>
      <c r="O113" s="119"/>
      <c r="P113" s="34"/>
      <c r="Q113" s="34"/>
      <c r="R113" s="19"/>
      <c r="S113" s="34"/>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row>
    <row r="114" spans="1:48" ht="18.25" customHeight="1" x14ac:dyDescent="0.2">
      <c r="A114" s="22" t="s">
        <v>32</v>
      </c>
      <c r="B114" s="23"/>
      <c r="C114" s="23"/>
      <c r="D114" s="23"/>
      <c r="E114" s="23"/>
      <c r="F114" s="23"/>
      <c r="G114" s="23"/>
      <c r="H114" s="23"/>
      <c r="I114" s="23"/>
      <c r="J114" s="23"/>
      <c r="K114" s="23"/>
      <c r="L114" s="23"/>
      <c r="M114" s="23"/>
      <c r="N114" s="23"/>
      <c r="O114" s="23"/>
      <c r="P114" s="60"/>
      <c r="Q114" s="60"/>
      <c r="R114" s="68"/>
      <c r="S114" s="26"/>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row>
    <row r="115" spans="1:48" ht="19" customHeight="1" x14ac:dyDescent="0.2">
      <c r="A115" s="14" t="s">
        <v>7</v>
      </c>
      <c r="B115" s="16" t="s">
        <v>33</v>
      </c>
      <c r="C115" s="14" t="s">
        <v>34</v>
      </c>
      <c r="D115" s="14" t="s">
        <v>35</v>
      </c>
      <c r="E115" s="14" t="s">
        <v>36</v>
      </c>
      <c r="F115" s="14" t="s">
        <v>37</v>
      </c>
      <c r="G115" s="14" t="s">
        <v>9</v>
      </c>
      <c r="H115" s="14" t="s">
        <v>10</v>
      </c>
      <c r="I115" s="14" t="s">
        <v>15</v>
      </c>
      <c r="J115" s="14" t="s">
        <v>16</v>
      </c>
      <c r="K115" s="14" t="s">
        <v>17</v>
      </c>
      <c r="L115" s="14" t="s">
        <v>45</v>
      </c>
      <c r="M115" s="14" t="s">
        <v>38</v>
      </c>
      <c r="N115" s="14" t="s">
        <v>39</v>
      </c>
      <c r="O115" s="14" t="s">
        <v>40</v>
      </c>
      <c r="P115" s="19"/>
      <c r="Q115" s="19"/>
      <c r="R115" s="55"/>
      <c r="S115" s="58"/>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row>
    <row r="116" spans="1:48" ht="18.25" customHeight="1" x14ac:dyDescent="0.2">
      <c r="A116" s="55"/>
      <c r="B116" s="55"/>
      <c r="C116" s="55"/>
      <c r="D116" s="55"/>
      <c r="E116" s="55"/>
      <c r="F116" s="55"/>
      <c r="G116" s="55"/>
      <c r="H116" s="55"/>
      <c r="I116" s="55"/>
      <c r="J116" s="55"/>
      <c r="K116" s="55"/>
      <c r="L116" s="55"/>
      <c r="M116" s="55"/>
      <c r="N116" s="66"/>
      <c r="O116" s="120"/>
      <c r="P116" s="23"/>
      <c r="Q116" s="23"/>
      <c r="R116" s="23"/>
      <c r="S116" s="2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row>
    <row r="117" spans="1:48" ht="18.25" customHeight="1" x14ac:dyDescent="0.2">
      <c r="A117" s="22">
        <v>2017</v>
      </c>
      <c r="B117" s="22">
        <v>7</v>
      </c>
      <c r="C117" s="22">
        <v>0</v>
      </c>
      <c r="D117" s="22">
        <v>0</v>
      </c>
      <c r="E117" s="22">
        <v>0</v>
      </c>
      <c r="F117" s="22">
        <v>10.67</v>
      </c>
      <c r="G117" s="22">
        <v>7</v>
      </c>
      <c r="H117" s="22">
        <v>9</v>
      </c>
      <c r="I117" s="22">
        <v>9</v>
      </c>
      <c r="J117" s="22">
        <v>8</v>
      </c>
      <c r="K117" s="22">
        <v>1</v>
      </c>
      <c r="L117" s="22">
        <v>0</v>
      </c>
      <c r="M117" s="22">
        <v>6</v>
      </c>
      <c r="N117" s="36">
        <f>(M117*7)/F117</f>
        <v>3.936269915651359</v>
      </c>
      <c r="O117" s="36">
        <f>SUM(H117+J117+K117)/F117</f>
        <v>1.6869728209934396</v>
      </c>
      <c r="P117" s="28"/>
      <c r="Q117" s="28"/>
      <c r="R117" s="28"/>
      <c r="S117" s="28"/>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row>
    <row r="118" spans="1:48" ht="18.25" customHeight="1" x14ac:dyDescent="0.2">
      <c r="A118" s="28">
        <v>2018</v>
      </c>
      <c r="B118" s="28">
        <v>7</v>
      </c>
      <c r="C118" s="28">
        <v>1</v>
      </c>
      <c r="D118" s="28">
        <v>2</v>
      </c>
      <c r="E118" s="38">
        <v>0</v>
      </c>
      <c r="F118" s="28">
        <v>11</v>
      </c>
      <c r="G118" s="28">
        <v>10</v>
      </c>
      <c r="H118" s="28">
        <v>8</v>
      </c>
      <c r="I118" s="28">
        <v>10</v>
      </c>
      <c r="J118" s="28">
        <v>15</v>
      </c>
      <c r="K118" s="28">
        <v>0</v>
      </c>
      <c r="L118" s="22">
        <v>8</v>
      </c>
      <c r="M118" s="28">
        <v>8</v>
      </c>
      <c r="N118" s="36">
        <f>(M118*7)/F118</f>
        <v>5.0909090909090908</v>
      </c>
      <c r="O118" s="36">
        <f>SUM(H118+J118+K118)/F118</f>
        <v>2.0909090909090908</v>
      </c>
      <c r="P118" s="46"/>
      <c r="Q118" s="46"/>
      <c r="R118" s="45"/>
      <c r="S118" s="46"/>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row>
    <row r="119" spans="1:48" ht="18.25" customHeight="1" x14ac:dyDescent="0.2">
      <c r="A119" s="45" t="s">
        <v>31</v>
      </c>
      <c r="B119" s="45">
        <f t="shared" ref="B119:M119" si="13">SUM(B114:B118)</f>
        <v>14</v>
      </c>
      <c r="C119" s="45">
        <f t="shared" si="13"/>
        <v>1</v>
      </c>
      <c r="D119" s="45">
        <f t="shared" si="13"/>
        <v>2</v>
      </c>
      <c r="E119" s="45">
        <f t="shared" si="13"/>
        <v>0</v>
      </c>
      <c r="F119" s="45">
        <f t="shared" si="13"/>
        <v>21.67</v>
      </c>
      <c r="G119" s="45">
        <f t="shared" si="13"/>
        <v>17</v>
      </c>
      <c r="H119" s="45">
        <f t="shared" si="13"/>
        <v>17</v>
      </c>
      <c r="I119" s="45">
        <f t="shared" si="13"/>
        <v>19</v>
      </c>
      <c r="J119" s="45">
        <f t="shared" si="13"/>
        <v>23</v>
      </c>
      <c r="K119" s="45">
        <f t="shared" si="13"/>
        <v>1</v>
      </c>
      <c r="L119" s="45">
        <f t="shared" si="13"/>
        <v>8</v>
      </c>
      <c r="M119" s="45">
        <f t="shared" si="13"/>
        <v>14</v>
      </c>
      <c r="N119" s="40">
        <f>(M119*7)/F119</f>
        <v>4.522381172127365</v>
      </c>
      <c r="O119" s="40">
        <f>SUM(H119+J119+K119)/F119</f>
        <v>1.8920166128287954</v>
      </c>
      <c r="P119" s="46"/>
      <c r="Q119" s="46"/>
      <c r="R119" s="45"/>
      <c r="S119" s="46"/>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row>
    <row r="120" spans="1:48" ht="18.25" customHeight="1" x14ac:dyDescent="0.2">
      <c r="A120" s="50"/>
      <c r="B120" s="50"/>
      <c r="C120" s="50"/>
      <c r="D120" s="50"/>
      <c r="E120" s="19"/>
      <c r="F120" s="50"/>
      <c r="G120" s="50"/>
      <c r="H120" s="50"/>
      <c r="I120" s="50"/>
      <c r="J120" s="50"/>
      <c r="K120" s="50"/>
      <c r="L120" s="50"/>
      <c r="M120" s="50"/>
      <c r="N120" s="36"/>
      <c r="O120" s="36"/>
      <c r="P120" s="34"/>
      <c r="Q120" s="34"/>
      <c r="R120" s="19"/>
      <c r="S120" s="34"/>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row>
    <row r="121" spans="1:48" ht="21" customHeight="1" x14ac:dyDescent="0.2">
      <c r="A121" s="211" t="s">
        <v>74</v>
      </c>
      <c r="B121" s="212"/>
      <c r="C121" s="212"/>
      <c r="D121" s="212"/>
      <c r="E121" s="212"/>
      <c r="F121" s="212"/>
      <c r="G121" s="212"/>
      <c r="H121" s="212"/>
      <c r="I121" s="212"/>
      <c r="J121" s="212"/>
      <c r="K121" s="212"/>
      <c r="L121" s="212"/>
      <c r="M121" s="212"/>
      <c r="N121" s="212"/>
      <c r="O121" s="212"/>
      <c r="P121" s="212"/>
      <c r="Q121" s="212"/>
      <c r="R121" s="212"/>
      <c r="S121" s="212"/>
      <c r="T121" s="212"/>
      <c r="U121" s="212"/>
      <c r="V121" s="212"/>
      <c r="W121" s="212"/>
      <c r="X121" s="212"/>
      <c r="Y121" s="59"/>
      <c r="Z121" s="59"/>
      <c r="AA121" s="59"/>
      <c r="AB121" s="59"/>
      <c r="AC121" s="59"/>
      <c r="AD121" s="59"/>
      <c r="AE121" s="59"/>
      <c r="AF121" s="59"/>
      <c r="AG121" s="59"/>
      <c r="AH121" s="59"/>
      <c r="AI121" s="59"/>
      <c r="AJ121" s="59"/>
      <c r="AK121" s="59"/>
      <c r="AL121" s="59"/>
      <c r="AM121" s="59"/>
      <c r="AN121" s="59"/>
      <c r="AO121" s="59"/>
      <c r="AP121" s="59"/>
      <c r="AQ121" s="59"/>
      <c r="AR121" s="59"/>
      <c r="AS121" s="59"/>
      <c r="AT121" s="59"/>
      <c r="AU121" s="59"/>
      <c r="AV121" s="59"/>
    </row>
    <row r="122" spans="1:48" ht="19" customHeight="1" x14ac:dyDescent="0.2">
      <c r="A122" s="53"/>
      <c r="B122" s="53"/>
      <c r="C122" s="53"/>
      <c r="D122" s="53"/>
      <c r="E122" s="58"/>
      <c r="F122" s="53"/>
      <c r="G122" s="53"/>
      <c r="H122" s="53"/>
      <c r="I122" s="53"/>
      <c r="J122" s="53"/>
      <c r="K122" s="53"/>
      <c r="L122" s="53"/>
      <c r="M122" s="53"/>
      <c r="N122" s="53"/>
      <c r="O122" s="103"/>
      <c r="P122" s="53"/>
      <c r="Q122" s="53"/>
      <c r="R122" s="53"/>
      <c r="S122" s="53"/>
      <c r="T122" s="53"/>
      <c r="U122" s="12"/>
      <c r="V122" s="23"/>
      <c r="W122" s="26"/>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row>
    <row r="123" spans="1:48" ht="28.25" customHeight="1" x14ac:dyDescent="0.2">
      <c r="A123" s="14" t="s">
        <v>7</v>
      </c>
      <c r="B123" s="14" t="s">
        <v>8</v>
      </c>
      <c r="C123" s="14" t="s">
        <v>9</v>
      </c>
      <c r="D123" s="14" t="s">
        <v>10</v>
      </c>
      <c r="E123" s="14" t="s">
        <v>11</v>
      </c>
      <c r="F123" s="14" t="s">
        <v>12</v>
      </c>
      <c r="G123" s="14" t="s">
        <v>13</v>
      </c>
      <c r="H123" s="14" t="s">
        <v>14</v>
      </c>
      <c r="I123" s="14" t="s">
        <v>15</v>
      </c>
      <c r="J123" s="14" t="s">
        <v>16</v>
      </c>
      <c r="K123" s="14" t="s">
        <v>17</v>
      </c>
      <c r="L123" s="14" t="s">
        <v>18</v>
      </c>
      <c r="M123" s="14" t="s">
        <v>19</v>
      </c>
      <c r="N123" s="14" t="s">
        <v>20</v>
      </c>
      <c r="O123" s="14" t="s">
        <v>21</v>
      </c>
      <c r="P123" s="15" t="s">
        <v>22</v>
      </c>
      <c r="Q123" s="14" t="s">
        <v>23</v>
      </c>
      <c r="R123" s="14" t="s">
        <v>24</v>
      </c>
      <c r="S123" s="16" t="s">
        <v>25</v>
      </c>
      <c r="T123" s="16" t="s">
        <v>26</v>
      </c>
      <c r="U123" s="13" t="s">
        <v>27</v>
      </c>
      <c r="V123" s="14" t="s">
        <v>28</v>
      </c>
      <c r="W123" s="17" t="s">
        <v>29</v>
      </c>
      <c r="X123" s="16" t="s">
        <v>30</v>
      </c>
      <c r="Y123" s="60"/>
      <c r="Z123" s="60"/>
      <c r="AA123" s="60"/>
      <c r="AB123" s="60"/>
      <c r="AC123" s="60"/>
      <c r="AD123" s="60"/>
      <c r="AE123" s="60"/>
      <c r="AF123" s="60"/>
      <c r="AG123" s="60"/>
      <c r="AH123" s="60"/>
      <c r="AI123" s="60"/>
      <c r="AJ123" s="60"/>
      <c r="AK123" s="60"/>
      <c r="AL123" s="60"/>
      <c r="AM123" s="60"/>
      <c r="AN123" s="60"/>
      <c r="AO123" s="60"/>
      <c r="AP123" s="60"/>
      <c r="AQ123" s="60"/>
      <c r="AR123" s="60"/>
      <c r="AS123" s="60"/>
      <c r="AT123" s="60"/>
      <c r="AU123" s="60"/>
      <c r="AV123" s="60"/>
    </row>
    <row r="124" spans="1:48" ht="17" customHeight="1" x14ac:dyDescent="0.2">
      <c r="A124" s="50"/>
      <c r="B124" s="50"/>
      <c r="C124" s="19"/>
      <c r="D124" s="50"/>
      <c r="E124" s="19"/>
      <c r="F124" s="19"/>
      <c r="G124" s="19"/>
      <c r="H124" s="19"/>
      <c r="I124" s="50"/>
      <c r="J124" s="19"/>
      <c r="K124" s="19"/>
      <c r="L124" s="19"/>
      <c r="M124" s="19"/>
      <c r="N124" s="19"/>
      <c r="O124" s="48"/>
      <c r="P124" s="48"/>
      <c r="Q124" s="48"/>
      <c r="R124" s="50"/>
      <c r="S124" s="34"/>
      <c r="T124" s="34"/>
      <c r="U124" s="61"/>
      <c r="V124" s="19"/>
      <c r="W124" s="48"/>
      <c r="X124" s="46"/>
      <c r="Y124" s="46"/>
      <c r="Z124" s="46"/>
      <c r="AA124" s="46"/>
      <c r="AB124" s="46"/>
      <c r="AC124" s="46"/>
      <c r="AD124" s="46"/>
      <c r="AE124" s="46"/>
      <c r="AF124" s="46"/>
      <c r="AG124" s="46"/>
      <c r="AH124" s="46"/>
      <c r="AI124" s="46"/>
      <c r="AJ124" s="46"/>
      <c r="AK124" s="46"/>
      <c r="AL124" s="46"/>
      <c r="AM124" s="46"/>
      <c r="AN124" s="46"/>
      <c r="AO124" s="46"/>
      <c r="AP124" s="46"/>
      <c r="AQ124" s="46"/>
      <c r="AR124" s="46"/>
      <c r="AS124" s="46"/>
      <c r="AT124" s="46"/>
      <c r="AU124" s="46"/>
      <c r="AV124" s="46"/>
    </row>
    <row r="125" spans="1:48" ht="17" customHeight="1" x14ac:dyDescent="0.2">
      <c r="A125" s="22">
        <v>2017</v>
      </c>
      <c r="B125" s="22">
        <v>0</v>
      </c>
      <c r="C125" s="22">
        <v>0</v>
      </c>
      <c r="D125" s="22">
        <v>0</v>
      </c>
      <c r="E125" s="22">
        <v>0</v>
      </c>
      <c r="F125" s="22">
        <v>0</v>
      </c>
      <c r="G125" s="22">
        <v>0</v>
      </c>
      <c r="H125" s="22">
        <v>0</v>
      </c>
      <c r="I125" s="22">
        <v>0</v>
      </c>
      <c r="J125" s="22">
        <v>0</v>
      </c>
      <c r="K125" s="22">
        <v>0</v>
      </c>
      <c r="L125" s="22">
        <v>0</v>
      </c>
      <c r="M125" s="22">
        <v>0</v>
      </c>
      <c r="N125" s="22">
        <v>0</v>
      </c>
      <c r="O125" s="20" t="e">
        <f>(D125+J125+K125+N125)/(B125+J125+K125+M125)</f>
        <v>#DIV/0!</v>
      </c>
      <c r="P125" s="20" t="e">
        <f>($D125+$E125+($F125*2)+(G125*3))/$B125</f>
        <v>#DIV/0!</v>
      </c>
      <c r="Q125" s="20" t="e">
        <f>D125/B125</f>
        <v>#DIV/0!</v>
      </c>
      <c r="R125" s="22">
        <v>0</v>
      </c>
      <c r="S125" s="22">
        <v>0</v>
      </c>
      <c r="T125" s="22">
        <v>1</v>
      </c>
      <c r="U125" s="22">
        <v>1</v>
      </c>
      <c r="V125" s="22">
        <v>0</v>
      </c>
      <c r="W125" s="20">
        <f>(U125+V125)/(T125+U125+V125)</f>
        <v>0.5</v>
      </c>
      <c r="X125" s="20" t="e">
        <f>(D125-G125)/(B125-I125-G125+M125)</f>
        <v>#DIV/0!</v>
      </c>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row>
    <row r="126" spans="1:48" ht="19" customHeight="1" x14ac:dyDescent="0.2">
      <c r="A126" s="28"/>
      <c r="B126" s="28"/>
      <c r="C126" s="28"/>
      <c r="D126" s="28"/>
      <c r="E126" s="28"/>
      <c r="F126" s="28"/>
      <c r="G126" s="28"/>
      <c r="H126" s="28"/>
      <c r="I126" s="28"/>
      <c r="J126" s="28"/>
      <c r="K126" s="28"/>
      <c r="L126" s="28"/>
      <c r="M126" s="28"/>
      <c r="N126" s="28"/>
      <c r="O126" s="29"/>
      <c r="P126" s="29"/>
      <c r="Q126" s="29"/>
      <c r="R126" s="28"/>
      <c r="S126" s="28"/>
      <c r="T126" s="28"/>
      <c r="U126" s="28"/>
      <c r="V126" s="28"/>
      <c r="W126" s="28"/>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row>
    <row r="127" spans="1:48" ht="17" customHeight="1" x14ac:dyDescent="0.2">
      <c r="A127" s="45" t="s">
        <v>31</v>
      </c>
      <c r="B127" s="45">
        <f t="shared" ref="B127:N127" si="14">SUM(B124:B126)</f>
        <v>0</v>
      </c>
      <c r="C127" s="45">
        <f t="shared" si="14"/>
        <v>0</v>
      </c>
      <c r="D127" s="45">
        <f t="shared" si="14"/>
        <v>0</v>
      </c>
      <c r="E127" s="45">
        <f t="shared" si="14"/>
        <v>0</v>
      </c>
      <c r="F127" s="45">
        <f t="shared" si="14"/>
        <v>0</v>
      </c>
      <c r="G127" s="45">
        <f t="shared" si="14"/>
        <v>0</v>
      </c>
      <c r="H127" s="45">
        <f t="shared" si="14"/>
        <v>0</v>
      </c>
      <c r="I127" s="45">
        <f t="shared" si="14"/>
        <v>0</v>
      </c>
      <c r="J127" s="45">
        <f t="shared" si="14"/>
        <v>0</v>
      </c>
      <c r="K127" s="45">
        <f t="shared" si="14"/>
        <v>0</v>
      </c>
      <c r="L127" s="45">
        <f t="shared" si="14"/>
        <v>0</v>
      </c>
      <c r="M127" s="45">
        <f t="shared" si="14"/>
        <v>0</v>
      </c>
      <c r="N127" s="45">
        <f t="shared" si="14"/>
        <v>0</v>
      </c>
      <c r="O127" s="48" t="e">
        <f>(D127+J127+K127+N127)/(B127+J127+K127+M127)</f>
        <v>#DIV/0!</v>
      </c>
      <c r="P127" s="48" t="e">
        <f>($D127+$E127+($F127*2)+(G127*3))/$B127</f>
        <v>#DIV/0!</v>
      </c>
      <c r="Q127" s="48" t="e">
        <f>D127/B127</f>
        <v>#DIV/0!</v>
      </c>
      <c r="R127" s="45">
        <f>SUM(R124:R126)</f>
        <v>0</v>
      </c>
      <c r="S127" s="45">
        <f>SUM(S124:S126)</f>
        <v>0</v>
      </c>
      <c r="T127" s="19">
        <f>SUM(T124:T126)</f>
        <v>1</v>
      </c>
      <c r="U127" s="19">
        <f>SUM(U124:U126)</f>
        <v>1</v>
      </c>
      <c r="V127" s="19">
        <f>SUM(V124:V126)</f>
        <v>0</v>
      </c>
      <c r="W127" s="20">
        <f>(U127+V127)/(T127+U127+V127)</f>
        <v>0.5</v>
      </c>
      <c r="X127" s="20" t="e">
        <f>(D127-G127)/(B127-I127-G127+M127)</f>
        <v>#DIV/0!</v>
      </c>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row>
    <row r="128" spans="1:48" ht="18.25" customHeight="1" x14ac:dyDescent="0.2">
      <c r="A128" s="50"/>
      <c r="B128" s="50"/>
      <c r="C128" s="50"/>
      <c r="D128" s="50"/>
      <c r="E128" s="36"/>
      <c r="F128" s="50"/>
      <c r="G128" s="50"/>
      <c r="H128" s="50"/>
      <c r="I128" s="50"/>
      <c r="J128" s="50"/>
      <c r="K128" s="50"/>
      <c r="L128" s="50"/>
      <c r="M128" s="50"/>
      <c r="N128" s="36"/>
      <c r="O128" s="119"/>
      <c r="P128" s="34"/>
      <c r="Q128" s="34"/>
      <c r="R128" s="19"/>
      <c r="S128" s="34"/>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row>
    <row r="129" spans="1:48" ht="18.25" customHeight="1" x14ac:dyDescent="0.2">
      <c r="A129" s="22" t="s">
        <v>32</v>
      </c>
      <c r="B129" s="23"/>
      <c r="C129" s="23"/>
      <c r="D129" s="23"/>
      <c r="E129" s="23"/>
      <c r="F129" s="23"/>
      <c r="G129" s="23"/>
      <c r="H129" s="23"/>
      <c r="I129" s="23"/>
      <c r="J129" s="23"/>
      <c r="K129" s="23"/>
      <c r="L129" s="23"/>
      <c r="M129" s="23"/>
      <c r="N129" s="23"/>
      <c r="O129" s="23"/>
      <c r="P129" s="60"/>
      <c r="Q129" s="60"/>
      <c r="R129" s="68"/>
      <c r="S129" s="26"/>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row>
    <row r="130" spans="1:48" ht="19" customHeight="1" x14ac:dyDescent="0.2">
      <c r="A130" s="14" t="s">
        <v>7</v>
      </c>
      <c r="B130" s="16" t="s">
        <v>33</v>
      </c>
      <c r="C130" s="14" t="s">
        <v>34</v>
      </c>
      <c r="D130" s="14" t="s">
        <v>35</v>
      </c>
      <c r="E130" s="14" t="s">
        <v>36</v>
      </c>
      <c r="F130" s="14" t="s">
        <v>37</v>
      </c>
      <c r="G130" s="14" t="s">
        <v>9</v>
      </c>
      <c r="H130" s="14" t="s">
        <v>10</v>
      </c>
      <c r="I130" s="14" t="s">
        <v>15</v>
      </c>
      <c r="J130" s="14" t="s">
        <v>16</v>
      </c>
      <c r="K130" s="14" t="s">
        <v>17</v>
      </c>
      <c r="L130" s="14" t="s">
        <v>45</v>
      </c>
      <c r="M130" s="14" t="s">
        <v>38</v>
      </c>
      <c r="N130" s="14" t="s">
        <v>39</v>
      </c>
      <c r="O130" s="14" t="s">
        <v>40</v>
      </c>
      <c r="P130" s="19"/>
      <c r="Q130" s="19"/>
      <c r="R130" s="55"/>
      <c r="S130" s="58"/>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row>
    <row r="131" spans="1:48" ht="18.25" customHeight="1" x14ac:dyDescent="0.2">
      <c r="A131" s="55"/>
      <c r="B131" s="55"/>
      <c r="C131" s="55"/>
      <c r="D131" s="55"/>
      <c r="E131" s="55"/>
      <c r="F131" s="55"/>
      <c r="G131" s="55"/>
      <c r="H131" s="55"/>
      <c r="I131" s="55"/>
      <c r="J131" s="55"/>
      <c r="K131" s="55"/>
      <c r="L131" s="55"/>
      <c r="M131" s="55"/>
      <c r="N131" s="66"/>
      <c r="O131" s="120"/>
      <c r="P131" s="23"/>
      <c r="Q131" s="23"/>
      <c r="R131" s="23"/>
      <c r="S131" s="2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row>
    <row r="132" spans="1:48" ht="18.25" customHeight="1" x14ac:dyDescent="0.2">
      <c r="A132" s="22">
        <v>2017</v>
      </c>
      <c r="B132" s="22">
        <v>3</v>
      </c>
      <c r="C132" s="22">
        <v>0</v>
      </c>
      <c r="D132" s="22">
        <v>0</v>
      </c>
      <c r="E132" s="22">
        <v>0</v>
      </c>
      <c r="F132" s="22">
        <v>3.33</v>
      </c>
      <c r="G132" s="22">
        <v>3</v>
      </c>
      <c r="H132" s="22">
        <v>4</v>
      </c>
      <c r="I132" s="22">
        <v>1</v>
      </c>
      <c r="J132" s="22">
        <v>2</v>
      </c>
      <c r="K132" s="22">
        <v>0</v>
      </c>
      <c r="L132" s="22">
        <v>1</v>
      </c>
      <c r="M132" s="22">
        <v>2</v>
      </c>
      <c r="N132" s="36">
        <f>(M132*7)/F132</f>
        <v>4.2042042042042045</v>
      </c>
      <c r="O132" s="36">
        <f>SUM(H132+J132+K132)/F132</f>
        <v>1.8018018018018018</v>
      </c>
      <c r="P132" s="28"/>
      <c r="Q132" s="28"/>
      <c r="R132" s="28"/>
      <c r="S132" s="28"/>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row>
    <row r="133" spans="1:48" ht="18.25" customHeight="1" x14ac:dyDescent="0.2">
      <c r="A133" s="28"/>
      <c r="B133" s="28"/>
      <c r="C133" s="28"/>
      <c r="D133" s="28"/>
      <c r="E133" s="38"/>
      <c r="F133" s="28"/>
      <c r="G133" s="28"/>
      <c r="H133" s="28"/>
      <c r="I133" s="28"/>
      <c r="J133" s="28"/>
      <c r="K133" s="28"/>
      <c r="L133" s="39"/>
      <c r="M133" s="28"/>
      <c r="N133" s="28"/>
      <c r="O133" s="28"/>
      <c r="P133" s="46"/>
      <c r="Q133" s="46"/>
      <c r="R133" s="45"/>
      <c r="S133" s="46"/>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row>
    <row r="134" spans="1:48" ht="18.25" customHeight="1" x14ac:dyDescent="0.2">
      <c r="A134" s="45" t="s">
        <v>31</v>
      </c>
      <c r="B134" s="45">
        <f t="shared" ref="B134:M134" si="15">SUM(B129:B133)</f>
        <v>3</v>
      </c>
      <c r="C134" s="45">
        <f t="shared" si="15"/>
        <v>0</v>
      </c>
      <c r="D134" s="45">
        <f t="shared" si="15"/>
        <v>0</v>
      </c>
      <c r="E134" s="45">
        <f t="shared" si="15"/>
        <v>0</v>
      </c>
      <c r="F134" s="45">
        <f t="shared" si="15"/>
        <v>3.33</v>
      </c>
      <c r="G134" s="45">
        <f t="shared" si="15"/>
        <v>3</v>
      </c>
      <c r="H134" s="45">
        <f t="shared" si="15"/>
        <v>4</v>
      </c>
      <c r="I134" s="45">
        <f t="shared" si="15"/>
        <v>1</v>
      </c>
      <c r="J134" s="45">
        <f t="shared" si="15"/>
        <v>2</v>
      </c>
      <c r="K134" s="45">
        <f t="shared" si="15"/>
        <v>0</v>
      </c>
      <c r="L134" s="45">
        <f t="shared" si="15"/>
        <v>1</v>
      </c>
      <c r="M134" s="45">
        <f t="shared" si="15"/>
        <v>2</v>
      </c>
      <c r="N134" s="40">
        <f>(M134*7)/F134</f>
        <v>4.2042042042042045</v>
      </c>
      <c r="O134" s="40">
        <f>SUM(H134+J134+K134)/F134</f>
        <v>1.8018018018018018</v>
      </c>
      <c r="P134" s="46"/>
      <c r="Q134" s="46"/>
      <c r="R134" s="45"/>
      <c r="S134" s="46"/>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row>
    <row r="135" spans="1:48" ht="18.25" customHeight="1" x14ac:dyDescent="0.2">
      <c r="A135" s="50"/>
      <c r="B135" s="50"/>
      <c r="C135" s="50"/>
      <c r="D135" s="50"/>
      <c r="E135" s="19"/>
      <c r="F135" s="50"/>
      <c r="G135" s="50"/>
      <c r="H135" s="50"/>
      <c r="I135" s="50"/>
      <c r="J135" s="50"/>
      <c r="K135" s="50"/>
      <c r="L135" s="50"/>
      <c r="M135" s="50"/>
      <c r="N135" s="36"/>
      <c r="O135" s="36"/>
      <c r="P135" s="34"/>
      <c r="Q135" s="34"/>
      <c r="R135" s="19"/>
      <c r="S135" s="34"/>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row>
    <row r="136" spans="1:48" ht="21" customHeight="1" x14ac:dyDescent="0.2">
      <c r="A136" s="211" t="s">
        <v>75</v>
      </c>
      <c r="B136" s="212"/>
      <c r="C136" s="212"/>
      <c r="D136" s="212"/>
      <c r="E136" s="212"/>
      <c r="F136" s="212"/>
      <c r="G136" s="212"/>
      <c r="H136" s="212"/>
      <c r="I136" s="212"/>
      <c r="J136" s="212"/>
      <c r="K136" s="212"/>
      <c r="L136" s="212"/>
      <c r="M136" s="212"/>
      <c r="N136" s="212"/>
      <c r="O136" s="212"/>
      <c r="P136" s="212"/>
      <c r="Q136" s="212"/>
      <c r="R136" s="212"/>
      <c r="S136" s="212"/>
      <c r="T136" s="212"/>
      <c r="U136" s="212"/>
      <c r="V136" s="212"/>
      <c r="W136" s="212"/>
      <c r="X136" s="212"/>
      <c r="Y136" s="59"/>
      <c r="Z136" s="59"/>
      <c r="AA136" s="59"/>
      <c r="AB136" s="59"/>
      <c r="AC136" s="59"/>
      <c r="AD136" s="59"/>
      <c r="AE136" s="59"/>
      <c r="AF136" s="59"/>
      <c r="AG136" s="59"/>
      <c r="AH136" s="59"/>
      <c r="AI136" s="59"/>
      <c r="AJ136" s="59"/>
      <c r="AK136" s="59"/>
      <c r="AL136" s="59"/>
      <c r="AM136" s="59"/>
      <c r="AN136" s="59"/>
      <c r="AO136" s="59"/>
      <c r="AP136" s="59"/>
      <c r="AQ136" s="59"/>
      <c r="AR136" s="59"/>
      <c r="AS136" s="59"/>
      <c r="AT136" s="59"/>
      <c r="AU136" s="59"/>
      <c r="AV136" s="59"/>
    </row>
    <row r="137" spans="1:48" ht="19" customHeight="1" x14ac:dyDescent="0.2">
      <c r="A137" s="53"/>
      <c r="B137" s="53"/>
      <c r="C137" s="53"/>
      <c r="D137" s="53"/>
      <c r="E137" s="58"/>
      <c r="F137" s="53"/>
      <c r="G137" s="53"/>
      <c r="H137" s="53"/>
      <c r="I137" s="53"/>
      <c r="J137" s="53"/>
      <c r="K137" s="53"/>
      <c r="L137" s="53"/>
      <c r="M137" s="53"/>
      <c r="N137" s="53"/>
      <c r="O137" s="103"/>
      <c r="P137" s="53"/>
      <c r="Q137" s="53"/>
      <c r="R137" s="53"/>
      <c r="S137" s="53"/>
      <c r="T137" s="53"/>
      <c r="U137" s="12"/>
      <c r="V137" s="23"/>
      <c r="W137" s="26"/>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row>
    <row r="138" spans="1:48" ht="28.25" customHeight="1" x14ac:dyDescent="0.2">
      <c r="A138" s="22" t="s">
        <v>7</v>
      </c>
      <c r="B138" s="14" t="s">
        <v>8</v>
      </c>
      <c r="C138" s="14" t="s">
        <v>9</v>
      </c>
      <c r="D138" s="14" t="s">
        <v>10</v>
      </c>
      <c r="E138" s="14" t="s">
        <v>11</v>
      </c>
      <c r="F138" s="14" t="s">
        <v>12</v>
      </c>
      <c r="G138" s="14" t="s">
        <v>13</v>
      </c>
      <c r="H138" s="14" t="s">
        <v>14</v>
      </c>
      <c r="I138" s="14" t="s">
        <v>15</v>
      </c>
      <c r="J138" s="14" t="s">
        <v>16</v>
      </c>
      <c r="K138" s="14" t="s">
        <v>17</v>
      </c>
      <c r="L138" s="14" t="s">
        <v>18</v>
      </c>
      <c r="M138" s="14" t="s">
        <v>19</v>
      </c>
      <c r="N138" s="14" t="s">
        <v>20</v>
      </c>
      <c r="O138" s="14" t="s">
        <v>21</v>
      </c>
      <c r="P138" s="15" t="s">
        <v>22</v>
      </c>
      <c r="Q138" s="14" t="s">
        <v>23</v>
      </c>
      <c r="R138" s="14" t="s">
        <v>24</v>
      </c>
      <c r="S138" s="16" t="s">
        <v>25</v>
      </c>
      <c r="T138" s="16" t="s">
        <v>26</v>
      </c>
      <c r="U138" s="13" t="s">
        <v>27</v>
      </c>
      <c r="V138" s="14" t="s">
        <v>28</v>
      </c>
      <c r="W138" s="17" t="s">
        <v>29</v>
      </c>
      <c r="X138" s="16" t="s">
        <v>30</v>
      </c>
      <c r="Y138" s="60"/>
      <c r="Z138" s="60"/>
      <c r="AA138" s="60"/>
      <c r="AB138" s="60"/>
      <c r="AC138" s="60"/>
      <c r="AD138" s="60"/>
      <c r="AE138" s="60"/>
      <c r="AF138" s="60"/>
      <c r="AG138" s="60"/>
      <c r="AH138" s="60"/>
      <c r="AI138" s="60"/>
      <c r="AJ138" s="60"/>
      <c r="AK138" s="60"/>
      <c r="AL138" s="60"/>
      <c r="AM138" s="60"/>
      <c r="AN138" s="60"/>
      <c r="AO138" s="60"/>
      <c r="AP138" s="60"/>
      <c r="AQ138" s="60"/>
      <c r="AR138" s="60"/>
      <c r="AS138" s="60"/>
      <c r="AT138" s="60"/>
      <c r="AU138" s="60"/>
      <c r="AV138" s="60"/>
    </row>
    <row r="139" spans="1:48" ht="17" customHeight="1" x14ac:dyDescent="0.2">
      <c r="A139" s="14">
        <v>2017</v>
      </c>
      <c r="B139" s="18">
        <v>9</v>
      </c>
      <c r="C139" s="18">
        <v>1</v>
      </c>
      <c r="D139" s="18">
        <v>2</v>
      </c>
      <c r="E139" s="18">
        <v>2</v>
      </c>
      <c r="F139" s="18">
        <v>0</v>
      </c>
      <c r="G139" s="18">
        <v>0</v>
      </c>
      <c r="H139" s="18">
        <v>1</v>
      </c>
      <c r="I139" s="18">
        <v>4</v>
      </c>
      <c r="J139" s="18">
        <v>0</v>
      </c>
      <c r="K139" s="18">
        <v>1</v>
      </c>
      <c r="L139" s="18">
        <v>0</v>
      </c>
      <c r="M139" s="18">
        <v>1</v>
      </c>
      <c r="N139" s="18">
        <v>0</v>
      </c>
      <c r="O139" s="48">
        <f>(D139+J139+K139+N139)/(B139+J139+K139+M139)</f>
        <v>0.27272727272727271</v>
      </c>
      <c r="P139" s="48">
        <f>($D139+$E139+($F139*2)+(G139*3))/$B139</f>
        <v>0.44444444444444442</v>
      </c>
      <c r="Q139" s="48">
        <f>D139/B139</f>
        <v>0.22222222222222221</v>
      </c>
      <c r="R139" s="18">
        <v>1</v>
      </c>
      <c r="S139" s="18">
        <v>0</v>
      </c>
      <c r="T139" s="18">
        <v>0</v>
      </c>
      <c r="U139" s="18">
        <v>1</v>
      </c>
      <c r="V139" s="18">
        <v>1</v>
      </c>
      <c r="W139" s="48">
        <f>(U139+V139)/(T139+U139+V139)</f>
        <v>1</v>
      </c>
      <c r="X139" s="48">
        <f>(D139-G139)/(B139-I139-G139+M139)</f>
        <v>0.33333333333333331</v>
      </c>
      <c r="Y139" s="48"/>
      <c r="Z139" s="48"/>
      <c r="AA139" s="48"/>
      <c r="AB139" s="48"/>
      <c r="AC139" s="48"/>
      <c r="AD139" s="48"/>
      <c r="AE139" s="48"/>
      <c r="AF139" s="48"/>
      <c r="AG139" s="48"/>
      <c r="AH139" s="48"/>
      <c r="AI139" s="48"/>
      <c r="AJ139" s="48"/>
      <c r="AK139" s="48"/>
      <c r="AL139" s="48"/>
      <c r="AM139" s="48"/>
      <c r="AN139" s="48"/>
      <c r="AO139" s="48"/>
      <c r="AP139" s="48"/>
      <c r="AQ139" s="48"/>
      <c r="AR139" s="48"/>
      <c r="AS139" s="48"/>
      <c r="AT139" s="48"/>
      <c r="AU139" s="48"/>
      <c r="AV139" s="48"/>
    </row>
    <row r="140" spans="1:48" ht="17" customHeight="1" x14ac:dyDescent="0.2">
      <c r="A140" s="113">
        <v>2018</v>
      </c>
      <c r="B140" s="69">
        <v>25</v>
      </c>
      <c r="C140" s="69">
        <v>4</v>
      </c>
      <c r="D140" s="69">
        <v>6</v>
      </c>
      <c r="E140" s="69">
        <v>2</v>
      </c>
      <c r="F140" s="69">
        <v>0</v>
      </c>
      <c r="G140" s="69">
        <v>0</v>
      </c>
      <c r="H140" s="69">
        <v>5</v>
      </c>
      <c r="I140" s="69">
        <v>6</v>
      </c>
      <c r="J140" s="69">
        <v>1</v>
      </c>
      <c r="K140" s="69">
        <v>2</v>
      </c>
      <c r="L140" s="69">
        <v>0</v>
      </c>
      <c r="M140" s="69">
        <v>1</v>
      </c>
      <c r="N140" s="69">
        <v>1</v>
      </c>
      <c r="O140" s="48">
        <f>(D140+J140+K140+N140)/(B140+J140+K140+M140)</f>
        <v>0.34482758620689657</v>
      </c>
      <c r="P140" s="48">
        <f>($D140+$E140+($F140*2)+(G140*3))/$B140</f>
        <v>0.32</v>
      </c>
      <c r="Q140" s="48">
        <f>D140/B140</f>
        <v>0.24</v>
      </c>
      <c r="R140" s="69">
        <v>2</v>
      </c>
      <c r="S140" s="69">
        <v>1</v>
      </c>
      <c r="T140" s="69">
        <v>7</v>
      </c>
      <c r="U140" s="69">
        <v>5</v>
      </c>
      <c r="V140" s="69">
        <v>5</v>
      </c>
      <c r="W140" s="48">
        <f>(U140+V140)/(T140+U140+V140)</f>
        <v>0.58823529411764708</v>
      </c>
      <c r="X140" s="48">
        <f>(D140-G140)/(B140-I140-G140+M140)</f>
        <v>0.3</v>
      </c>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row>
    <row r="141" spans="1:48" ht="18.25" customHeight="1" x14ac:dyDescent="0.2">
      <c r="A141" s="69">
        <v>2019</v>
      </c>
      <c r="B141" s="69">
        <v>25</v>
      </c>
      <c r="C141" s="69">
        <v>5</v>
      </c>
      <c r="D141" s="69">
        <v>2</v>
      </c>
      <c r="E141" s="69">
        <v>0</v>
      </c>
      <c r="F141" s="69">
        <v>0</v>
      </c>
      <c r="G141" s="69">
        <v>0</v>
      </c>
      <c r="H141" s="69">
        <v>1</v>
      </c>
      <c r="I141" s="69">
        <v>11</v>
      </c>
      <c r="J141" s="69">
        <v>6</v>
      </c>
      <c r="K141" s="69">
        <v>4</v>
      </c>
      <c r="L141" s="69">
        <v>0</v>
      </c>
      <c r="M141" s="69">
        <v>1</v>
      </c>
      <c r="N141" s="69">
        <v>1</v>
      </c>
      <c r="O141" s="48">
        <f>(D141+J141+K141+N141)/(B141+J141+K141+M141)</f>
        <v>0.3611111111111111</v>
      </c>
      <c r="P141" s="48">
        <f>($D141+$E141+($F141*2)+(G141*3))/$B141</f>
        <v>0.08</v>
      </c>
      <c r="Q141" s="48">
        <f>D141/B141</f>
        <v>0.08</v>
      </c>
      <c r="R141" s="69">
        <v>4</v>
      </c>
      <c r="S141" s="69">
        <v>2</v>
      </c>
      <c r="T141" s="69">
        <v>4</v>
      </c>
      <c r="U141" s="69">
        <v>15</v>
      </c>
      <c r="V141" s="69">
        <v>7</v>
      </c>
      <c r="W141" s="20">
        <f>(U141+V141)/(T141+U141+V141)</f>
        <v>0.84615384615384615</v>
      </c>
      <c r="X141" s="20">
        <f>(D141-G141)/(B141-I141-G141+M141)</f>
        <v>0.13333333333333333</v>
      </c>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row>
    <row r="142" spans="1:48" ht="19" customHeight="1" x14ac:dyDescent="0.2">
      <c r="A142" s="28">
        <v>2020</v>
      </c>
      <c r="B142" s="28">
        <v>28</v>
      </c>
      <c r="C142" s="28">
        <v>4</v>
      </c>
      <c r="D142" s="28">
        <v>10</v>
      </c>
      <c r="E142" s="28">
        <v>2</v>
      </c>
      <c r="F142" s="28">
        <v>0</v>
      </c>
      <c r="G142" s="28">
        <v>0</v>
      </c>
      <c r="H142" s="28">
        <v>2</v>
      </c>
      <c r="I142" s="28">
        <v>6</v>
      </c>
      <c r="J142" s="28">
        <v>3</v>
      </c>
      <c r="K142" s="28">
        <v>0</v>
      </c>
      <c r="L142" s="28">
        <v>0</v>
      </c>
      <c r="M142" s="28">
        <v>0</v>
      </c>
      <c r="N142" s="28">
        <v>0</v>
      </c>
      <c r="O142" s="48">
        <f>(D142+J142+K142+N142)/(B142+J142+K142+M142)</f>
        <v>0.41935483870967744</v>
      </c>
      <c r="P142" s="48">
        <f>($D142+$E142+($F142*2)+(G142*3))/$B142</f>
        <v>0.42857142857142855</v>
      </c>
      <c r="Q142" s="48">
        <f>D142/B142</f>
        <v>0.35714285714285715</v>
      </c>
      <c r="R142" s="28">
        <v>1</v>
      </c>
      <c r="S142" s="28">
        <v>0</v>
      </c>
      <c r="T142" s="28">
        <v>0</v>
      </c>
      <c r="U142" s="28">
        <v>6</v>
      </c>
      <c r="V142" s="28">
        <v>40</v>
      </c>
      <c r="W142" s="20">
        <f>(U142+V142)/(T142+U142+V142)</f>
        <v>1</v>
      </c>
      <c r="X142" s="20">
        <f>(D142-G142)/(B142-I142-G142+M142)</f>
        <v>0.45454545454545453</v>
      </c>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row>
    <row r="143" spans="1:48" ht="17" customHeight="1" x14ac:dyDescent="0.2">
      <c r="A143" s="45" t="s">
        <v>31</v>
      </c>
      <c r="B143" s="45">
        <f t="shared" ref="B143:N143" si="16">SUM(B139:B142)</f>
        <v>87</v>
      </c>
      <c r="C143" s="45">
        <f t="shared" si="16"/>
        <v>14</v>
      </c>
      <c r="D143" s="45">
        <f t="shared" si="16"/>
        <v>20</v>
      </c>
      <c r="E143" s="45">
        <f t="shared" si="16"/>
        <v>6</v>
      </c>
      <c r="F143" s="45">
        <f t="shared" si="16"/>
        <v>0</v>
      </c>
      <c r="G143" s="45">
        <f t="shared" si="16"/>
        <v>0</v>
      </c>
      <c r="H143" s="45">
        <f t="shared" si="16"/>
        <v>9</v>
      </c>
      <c r="I143" s="45">
        <f t="shared" si="16"/>
        <v>27</v>
      </c>
      <c r="J143" s="45">
        <f t="shared" si="16"/>
        <v>10</v>
      </c>
      <c r="K143" s="45">
        <f t="shared" si="16"/>
        <v>7</v>
      </c>
      <c r="L143" s="45">
        <f t="shared" si="16"/>
        <v>0</v>
      </c>
      <c r="M143" s="45">
        <f t="shared" si="16"/>
        <v>3</v>
      </c>
      <c r="N143" s="45">
        <f t="shared" si="16"/>
        <v>2</v>
      </c>
      <c r="O143" s="48">
        <f>(D143+J143+K143+N143)/(B143+J143+K143+M143)</f>
        <v>0.3644859813084112</v>
      </c>
      <c r="P143" s="48">
        <f>($D143+$E143+($F143*2)+(G143*3))/$B143</f>
        <v>0.2988505747126437</v>
      </c>
      <c r="Q143" s="48">
        <f>D143/B143</f>
        <v>0.22988505747126436</v>
      </c>
      <c r="R143" s="45">
        <f>SUM(R139:R142)</f>
        <v>8</v>
      </c>
      <c r="S143" s="45">
        <f>SUM(S139:S142)</f>
        <v>3</v>
      </c>
      <c r="T143" s="19">
        <f>SUM(T139:T142)</f>
        <v>11</v>
      </c>
      <c r="U143" s="19">
        <f>SUM(U139:U142)</f>
        <v>27</v>
      </c>
      <c r="V143" s="19">
        <f>SUM(V139:V142)</f>
        <v>53</v>
      </c>
      <c r="W143" s="20">
        <f>(U143+V143)/(T143+U143+V143)</f>
        <v>0.87912087912087911</v>
      </c>
      <c r="X143" s="20">
        <f>(D143-G143)/(B143-I143-G143+M143)</f>
        <v>0.31746031746031744</v>
      </c>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row>
    <row r="144" spans="1:48" ht="18.25" customHeight="1" x14ac:dyDescent="0.2">
      <c r="A144" s="50"/>
      <c r="B144" s="50"/>
      <c r="C144" s="50"/>
      <c r="D144" s="50"/>
      <c r="E144" s="36"/>
      <c r="F144" s="50"/>
      <c r="G144" s="50"/>
      <c r="H144" s="50"/>
      <c r="I144" s="50"/>
      <c r="J144" s="50"/>
      <c r="K144" s="50"/>
      <c r="L144" s="50"/>
      <c r="M144" s="50"/>
      <c r="N144" s="36"/>
      <c r="O144" s="119"/>
      <c r="P144" s="34"/>
      <c r="Q144" s="34"/>
      <c r="R144" s="19"/>
      <c r="S144" s="34"/>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row>
    <row r="145" spans="1:48" ht="18.25" customHeight="1" x14ac:dyDescent="0.2">
      <c r="A145" s="22" t="s">
        <v>32</v>
      </c>
      <c r="B145" s="23"/>
      <c r="C145" s="23"/>
      <c r="D145" s="23"/>
      <c r="E145" s="23"/>
      <c r="F145" s="23"/>
      <c r="G145" s="23"/>
      <c r="H145" s="23"/>
      <c r="I145" s="23"/>
      <c r="J145" s="23"/>
      <c r="K145" s="23"/>
      <c r="L145" s="23"/>
      <c r="M145" s="23"/>
      <c r="N145" s="23"/>
      <c r="O145" s="23"/>
      <c r="P145" s="60"/>
      <c r="Q145" s="60"/>
      <c r="R145" s="68"/>
      <c r="S145" s="26"/>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row>
    <row r="146" spans="1:48" ht="19" customHeight="1" x14ac:dyDescent="0.2">
      <c r="A146" s="14" t="s">
        <v>7</v>
      </c>
      <c r="B146" s="16" t="s">
        <v>33</v>
      </c>
      <c r="C146" s="14" t="s">
        <v>34</v>
      </c>
      <c r="D146" s="14" t="s">
        <v>35</v>
      </c>
      <c r="E146" s="14" t="s">
        <v>36</v>
      </c>
      <c r="F146" s="14" t="s">
        <v>37</v>
      </c>
      <c r="G146" s="14" t="s">
        <v>9</v>
      </c>
      <c r="H146" s="14" t="s">
        <v>10</v>
      </c>
      <c r="I146" s="14" t="s">
        <v>15</v>
      </c>
      <c r="J146" s="14" t="s">
        <v>16</v>
      </c>
      <c r="K146" s="14" t="s">
        <v>17</v>
      </c>
      <c r="L146" s="14" t="s">
        <v>45</v>
      </c>
      <c r="M146" s="14" t="s">
        <v>38</v>
      </c>
      <c r="N146" s="14" t="s">
        <v>39</v>
      </c>
      <c r="O146" s="14" t="s">
        <v>40</v>
      </c>
      <c r="P146" s="19"/>
      <c r="Q146" s="19"/>
      <c r="R146" s="55"/>
      <c r="S146" s="58"/>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row>
    <row r="147" spans="1:48" ht="18.25" customHeight="1" x14ac:dyDescent="0.2">
      <c r="A147" s="18">
        <v>2017</v>
      </c>
      <c r="B147" s="18">
        <v>1</v>
      </c>
      <c r="C147" s="18">
        <v>0</v>
      </c>
      <c r="D147" s="18">
        <v>0</v>
      </c>
      <c r="E147" s="18">
        <v>0</v>
      </c>
      <c r="F147" s="18">
        <v>1</v>
      </c>
      <c r="G147" s="18">
        <v>0</v>
      </c>
      <c r="H147" s="18">
        <v>0</v>
      </c>
      <c r="I147" s="18">
        <v>0</v>
      </c>
      <c r="J147" s="18">
        <v>2</v>
      </c>
      <c r="K147" s="18">
        <v>0</v>
      </c>
      <c r="L147" s="18">
        <v>1</v>
      </c>
      <c r="M147" s="18">
        <v>0</v>
      </c>
      <c r="N147" s="40">
        <f>(M147*7)/F147</f>
        <v>0</v>
      </c>
      <c r="O147" s="40">
        <f>SUM(H147+J147+K147)/F147</f>
        <v>2</v>
      </c>
      <c r="P147" s="23"/>
      <c r="Q147" s="23"/>
      <c r="R147" s="23"/>
      <c r="S147" s="2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row>
    <row r="148" spans="1:48" ht="18.25" customHeight="1" x14ac:dyDescent="0.2">
      <c r="A148" s="69">
        <v>2018</v>
      </c>
      <c r="B148" s="69">
        <v>5</v>
      </c>
      <c r="C148" s="69">
        <v>0</v>
      </c>
      <c r="D148" s="69">
        <v>0</v>
      </c>
      <c r="E148" s="69">
        <v>0</v>
      </c>
      <c r="F148" s="69">
        <v>4.33</v>
      </c>
      <c r="G148" s="69">
        <v>11</v>
      </c>
      <c r="H148" s="69">
        <v>10</v>
      </c>
      <c r="I148" s="69">
        <v>1</v>
      </c>
      <c r="J148" s="69">
        <v>5</v>
      </c>
      <c r="K148" s="69">
        <v>4</v>
      </c>
      <c r="L148" s="69">
        <v>1</v>
      </c>
      <c r="M148" s="69">
        <v>10</v>
      </c>
      <c r="N148" s="40">
        <f>(M148*7)/F148</f>
        <v>16.166281755196305</v>
      </c>
      <c r="O148" s="40">
        <f>SUM(H148+J148+K148)/F148</f>
        <v>4.3879907621247112</v>
      </c>
      <c r="P148" s="28"/>
      <c r="Q148" s="28"/>
      <c r="R148" s="28"/>
      <c r="S148" s="28"/>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row>
    <row r="149" spans="1:48" ht="18.25" customHeight="1" x14ac:dyDescent="0.2">
      <c r="A149" s="126">
        <v>2019</v>
      </c>
      <c r="B149" s="126">
        <v>9</v>
      </c>
      <c r="C149" s="126">
        <v>0</v>
      </c>
      <c r="D149" s="126">
        <v>1</v>
      </c>
      <c r="E149" s="126">
        <v>0</v>
      </c>
      <c r="F149" s="126">
        <v>13.33</v>
      </c>
      <c r="G149" s="126">
        <v>10</v>
      </c>
      <c r="H149" s="126">
        <v>14</v>
      </c>
      <c r="I149" s="126">
        <v>14</v>
      </c>
      <c r="J149" s="126">
        <v>13</v>
      </c>
      <c r="K149" s="126">
        <v>1</v>
      </c>
      <c r="L149" s="126"/>
      <c r="M149" s="126">
        <v>9</v>
      </c>
      <c r="N149" s="40">
        <f>(M149*7)/F149</f>
        <v>4.7261815453863463</v>
      </c>
      <c r="O149" s="40">
        <f>SUM(H149+J149+K149)/F149</f>
        <v>2.1005251312828208</v>
      </c>
      <c r="P149" s="127"/>
      <c r="Q149" s="127"/>
      <c r="R149" s="127"/>
      <c r="S149" s="127"/>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row>
    <row r="150" spans="1:48" ht="18.25" customHeight="1" x14ac:dyDescent="0.2">
      <c r="A150" s="28">
        <v>2020</v>
      </c>
      <c r="B150" s="28">
        <v>4</v>
      </c>
      <c r="C150" s="28">
        <v>2</v>
      </c>
      <c r="D150" s="28">
        <v>2</v>
      </c>
      <c r="E150" s="38">
        <v>0</v>
      </c>
      <c r="F150" s="39">
        <v>18.329999999999998</v>
      </c>
      <c r="G150" s="28">
        <v>7</v>
      </c>
      <c r="H150" s="28">
        <v>13</v>
      </c>
      <c r="I150" s="28">
        <v>12</v>
      </c>
      <c r="J150" s="28">
        <v>11</v>
      </c>
      <c r="K150" s="28">
        <v>2</v>
      </c>
      <c r="L150" s="28">
        <v>2</v>
      </c>
      <c r="M150" s="28">
        <v>3</v>
      </c>
      <c r="N150" s="40">
        <f>(M150*7)/F150</f>
        <v>1.1456628477905075</v>
      </c>
      <c r="O150" s="40">
        <f>SUM(H150+J150+K150)/F150</f>
        <v>1.4184397163120568</v>
      </c>
      <c r="P150" s="46"/>
      <c r="Q150" s="46"/>
      <c r="R150" s="45"/>
      <c r="S150" s="46"/>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row>
    <row r="151" spans="1:48" ht="18.25" customHeight="1" x14ac:dyDescent="0.2">
      <c r="A151" s="45" t="s">
        <v>31</v>
      </c>
      <c r="B151" s="45">
        <f t="shared" ref="B151:M151" si="17">SUM(B145:B150)</f>
        <v>19</v>
      </c>
      <c r="C151" s="45">
        <f t="shared" si="17"/>
        <v>2</v>
      </c>
      <c r="D151" s="45">
        <f t="shared" si="17"/>
        <v>3</v>
      </c>
      <c r="E151" s="45">
        <f t="shared" si="17"/>
        <v>0</v>
      </c>
      <c r="F151" s="45">
        <f t="shared" si="17"/>
        <v>36.989999999999995</v>
      </c>
      <c r="G151" s="45">
        <f t="shared" si="17"/>
        <v>28</v>
      </c>
      <c r="H151" s="45">
        <f t="shared" si="17"/>
        <v>37</v>
      </c>
      <c r="I151" s="45">
        <f t="shared" si="17"/>
        <v>27</v>
      </c>
      <c r="J151" s="45">
        <f t="shared" si="17"/>
        <v>31</v>
      </c>
      <c r="K151" s="45">
        <f t="shared" si="17"/>
        <v>7</v>
      </c>
      <c r="L151" s="45">
        <f t="shared" si="17"/>
        <v>4</v>
      </c>
      <c r="M151" s="45">
        <f t="shared" si="17"/>
        <v>22</v>
      </c>
      <c r="N151" s="40">
        <f>(M151*7)/F151</f>
        <v>4.1632873749662078</v>
      </c>
      <c r="O151" s="40">
        <f>SUM(H151+J151+K151)/F151</f>
        <v>2.0275750202757505</v>
      </c>
      <c r="P151" s="46"/>
      <c r="Q151" s="46"/>
      <c r="R151" s="45"/>
      <c r="S151" s="46"/>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row>
    <row r="152" spans="1:48" ht="18.25" customHeight="1" x14ac:dyDescent="0.2">
      <c r="A152" s="50"/>
      <c r="B152" s="50"/>
      <c r="C152" s="50"/>
      <c r="D152" s="50"/>
      <c r="E152" s="19"/>
      <c r="F152" s="50"/>
      <c r="G152" s="50"/>
      <c r="H152" s="50"/>
      <c r="I152" s="50"/>
      <c r="J152" s="50"/>
      <c r="K152" s="50"/>
      <c r="L152" s="50"/>
      <c r="M152" s="50"/>
      <c r="N152" s="36"/>
      <c r="O152" s="36"/>
      <c r="P152" s="34"/>
      <c r="Q152" s="34"/>
      <c r="R152" s="19"/>
      <c r="S152" s="34"/>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row>
    <row r="153" spans="1:48" ht="21" customHeight="1" x14ac:dyDescent="0.2">
      <c r="A153" s="211" t="s">
        <v>76</v>
      </c>
      <c r="B153" s="212"/>
      <c r="C153" s="212"/>
      <c r="D153" s="212"/>
      <c r="E153" s="212"/>
      <c r="F153" s="212"/>
      <c r="G153" s="212"/>
      <c r="H153" s="212"/>
      <c r="I153" s="212"/>
      <c r="J153" s="212"/>
      <c r="K153" s="212"/>
      <c r="L153" s="212"/>
      <c r="M153" s="212"/>
      <c r="N153" s="212"/>
      <c r="O153" s="212"/>
      <c r="P153" s="212"/>
      <c r="Q153" s="212"/>
      <c r="R153" s="212"/>
      <c r="S153" s="212"/>
      <c r="T153" s="212"/>
      <c r="U153" s="212"/>
      <c r="V153" s="212"/>
      <c r="W153" s="212"/>
      <c r="X153" s="212"/>
      <c r="Y153" s="59"/>
      <c r="Z153" s="59"/>
      <c r="AA153" s="59"/>
      <c r="AB153" s="59"/>
      <c r="AC153" s="59"/>
      <c r="AD153" s="59"/>
      <c r="AE153" s="59"/>
      <c r="AF153" s="59"/>
      <c r="AG153" s="59"/>
      <c r="AH153" s="59"/>
      <c r="AI153" s="59"/>
      <c r="AJ153" s="59"/>
      <c r="AK153" s="59"/>
      <c r="AL153" s="59"/>
      <c r="AM153" s="59"/>
      <c r="AN153" s="59"/>
      <c r="AO153" s="59"/>
      <c r="AP153" s="59"/>
      <c r="AQ153" s="59"/>
      <c r="AR153" s="59"/>
      <c r="AS153" s="59"/>
      <c r="AT153" s="59"/>
      <c r="AU153" s="59"/>
      <c r="AV153" s="59"/>
    </row>
    <row r="154" spans="1:48" ht="19" customHeight="1" x14ac:dyDescent="0.2">
      <c r="A154" s="53"/>
      <c r="B154" s="53"/>
      <c r="C154" s="53"/>
      <c r="D154" s="53"/>
      <c r="E154" s="58"/>
      <c r="F154" s="53"/>
      <c r="G154" s="53"/>
      <c r="H154" s="53"/>
      <c r="I154" s="53"/>
      <c r="J154" s="53"/>
      <c r="K154" s="53"/>
      <c r="L154" s="53"/>
      <c r="M154" s="53"/>
      <c r="N154" s="53"/>
      <c r="O154" s="103"/>
      <c r="P154" s="53"/>
      <c r="Q154" s="53"/>
      <c r="R154" s="53"/>
      <c r="S154" s="53"/>
      <c r="T154" s="53"/>
      <c r="U154" s="12"/>
      <c r="V154" s="23"/>
      <c r="W154" s="26"/>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row>
    <row r="155" spans="1:48" ht="28.25" customHeight="1" x14ac:dyDescent="0.2">
      <c r="A155" s="22" t="s">
        <v>7</v>
      </c>
      <c r="B155" s="14" t="s">
        <v>8</v>
      </c>
      <c r="C155" s="14" t="s">
        <v>9</v>
      </c>
      <c r="D155" s="14" t="s">
        <v>10</v>
      </c>
      <c r="E155" s="14" t="s">
        <v>11</v>
      </c>
      <c r="F155" s="14" t="s">
        <v>12</v>
      </c>
      <c r="G155" s="14" t="s">
        <v>13</v>
      </c>
      <c r="H155" s="14" t="s">
        <v>14</v>
      </c>
      <c r="I155" s="14" t="s">
        <v>15</v>
      </c>
      <c r="J155" s="14" t="s">
        <v>16</v>
      </c>
      <c r="K155" s="14" t="s">
        <v>17</v>
      </c>
      <c r="L155" s="14" t="s">
        <v>18</v>
      </c>
      <c r="M155" s="14" t="s">
        <v>19</v>
      </c>
      <c r="N155" s="14" t="s">
        <v>20</v>
      </c>
      <c r="O155" s="14" t="s">
        <v>21</v>
      </c>
      <c r="P155" s="15" t="s">
        <v>22</v>
      </c>
      <c r="Q155" s="14" t="s">
        <v>23</v>
      </c>
      <c r="R155" s="14" t="s">
        <v>24</v>
      </c>
      <c r="S155" s="16" t="s">
        <v>25</v>
      </c>
      <c r="T155" s="16" t="s">
        <v>26</v>
      </c>
      <c r="U155" s="13" t="s">
        <v>27</v>
      </c>
      <c r="V155" s="14" t="s">
        <v>28</v>
      </c>
      <c r="W155" s="17" t="s">
        <v>29</v>
      </c>
      <c r="X155" s="16" t="s">
        <v>30</v>
      </c>
      <c r="Y155" s="60"/>
      <c r="Z155" s="60"/>
      <c r="AA155" s="60"/>
      <c r="AB155" s="60"/>
      <c r="AC155" s="60"/>
      <c r="AD155" s="60"/>
      <c r="AE155" s="60"/>
      <c r="AF155" s="60"/>
      <c r="AG155" s="60"/>
      <c r="AH155" s="60"/>
      <c r="AI155" s="60"/>
      <c r="AJ155" s="60"/>
      <c r="AK155" s="60"/>
      <c r="AL155" s="60"/>
      <c r="AM155" s="60"/>
      <c r="AN155" s="60"/>
      <c r="AO155" s="60"/>
      <c r="AP155" s="60"/>
      <c r="AQ155" s="60"/>
      <c r="AR155" s="60"/>
      <c r="AS155" s="60"/>
      <c r="AT155" s="60"/>
      <c r="AU155" s="60"/>
      <c r="AV155" s="60"/>
    </row>
    <row r="156" spans="1:48" ht="17" customHeight="1" x14ac:dyDescent="0.2">
      <c r="A156" s="14">
        <v>2017</v>
      </c>
      <c r="B156" s="18">
        <v>6</v>
      </c>
      <c r="C156" s="18">
        <v>7</v>
      </c>
      <c r="D156" s="18">
        <v>1</v>
      </c>
      <c r="E156" s="18">
        <v>0</v>
      </c>
      <c r="F156" s="18">
        <v>0</v>
      </c>
      <c r="G156" s="18">
        <v>0</v>
      </c>
      <c r="H156" s="18">
        <v>0</v>
      </c>
      <c r="I156" s="18">
        <v>0</v>
      </c>
      <c r="J156" s="18">
        <v>3</v>
      </c>
      <c r="K156" s="18">
        <v>0</v>
      </c>
      <c r="L156" s="18">
        <v>0</v>
      </c>
      <c r="M156" s="18">
        <v>0</v>
      </c>
      <c r="N156" s="18">
        <v>1</v>
      </c>
      <c r="O156" s="48">
        <f>(D156+J156+K156+N156)/(B156+J156+K156+M156)</f>
        <v>0.55555555555555558</v>
      </c>
      <c r="P156" s="48">
        <f>($D156+$E156+($F156*2)+(G156*3))/$B156</f>
        <v>0.16666666666666666</v>
      </c>
      <c r="Q156" s="48">
        <f>D156/B156</f>
        <v>0.16666666666666666</v>
      </c>
      <c r="R156" s="18">
        <v>0</v>
      </c>
      <c r="S156" s="18">
        <v>1</v>
      </c>
      <c r="T156" s="18">
        <v>0</v>
      </c>
      <c r="U156" s="18">
        <v>3</v>
      </c>
      <c r="V156" s="18">
        <v>5</v>
      </c>
      <c r="W156" s="48">
        <f>(U156+V156)/(T156+U156+V156)</f>
        <v>1</v>
      </c>
      <c r="X156" s="48">
        <f>(D156-G156)/(B156-I156-G156+M156)</f>
        <v>0.16666666666666666</v>
      </c>
      <c r="Y156" s="48"/>
      <c r="Z156" s="48"/>
      <c r="AA156" s="48"/>
      <c r="AB156" s="48"/>
      <c r="AC156" s="48"/>
      <c r="AD156" s="48"/>
      <c r="AE156" s="48"/>
      <c r="AF156" s="48"/>
      <c r="AG156" s="48"/>
      <c r="AH156" s="48"/>
      <c r="AI156" s="48"/>
      <c r="AJ156" s="48"/>
      <c r="AK156" s="48"/>
      <c r="AL156" s="48"/>
      <c r="AM156" s="48"/>
      <c r="AN156" s="48"/>
      <c r="AO156" s="48"/>
      <c r="AP156" s="48"/>
      <c r="AQ156" s="48"/>
      <c r="AR156" s="48"/>
      <c r="AS156" s="48"/>
      <c r="AT156" s="48"/>
      <c r="AU156" s="48"/>
      <c r="AV156" s="48"/>
    </row>
    <row r="157" spans="1:48" ht="17" customHeight="1" x14ac:dyDescent="0.2">
      <c r="A157" s="50"/>
      <c r="B157" s="69"/>
      <c r="C157" s="69"/>
      <c r="D157" s="69"/>
      <c r="E157" s="69"/>
      <c r="F157" s="69"/>
      <c r="G157" s="69"/>
      <c r="H157" s="69"/>
      <c r="I157" s="69"/>
      <c r="J157" s="69"/>
      <c r="K157" s="69"/>
      <c r="L157" s="69"/>
      <c r="M157" s="69"/>
      <c r="N157" s="69"/>
      <c r="O157" s="20"/>
      <c r="P157" s="20"/>
      <c r="Q157" s="20"/>
      <c r="R157" s="69"/>
      <c r="S157" s="69"/>
      <c r="T157" s="69"/>
      <c r="U157" s="69"/>
      <c r="V157" s="69"/>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row>
    <row r="158" spans="1:48" ht="18.25" customHeight="1" x14ac:dyDescent="0.2">
      <c r="A158" s="53"/>
      <c r="B158" s="53"/>
      <c r="C158" s="53"/>
      <c r="D158" s="53"/>
      <c r="E158" s="53"/>
      <c r="F158" s="53"/>
      <c r="G158" s="53"/>
      <c r="H158" s="53"/>
      <c r="I158" s="53"/>
      <c r="J158" s="53"/>
      <c r="K158" s="53"/>
      <c r="L158" s="53"/>
      <c r="M158" s="53"/>
      <c r="N158" s="53"/>
      <c r="O158" s="10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row>
    <row r="159" spans="1:48" ht="19" customHeight="1" x14ac:dyDescent="0.2">
      <c r="A159" s="28"/>
      <c r="B159" s="28"/>
      <c r="C159" s="28"/>
      <c r="D159" s="28"/>
      <c r="E159" s="28"/>
      <c r="F159" s="28"/>
      <c r="G159" s="28"/>
      <c r="H159" s="28"/>
      <c r="I159" s="28"/>
      <c r="J159" s="28"/>
      <c r="K159" s="28"/>
      <c r="L159" s="28"/>
      <c r="M159" s="28"/>
      <c r="N159" s="28"/>
      <c r="O159" s="29"/>
      <c r="P159" s="29"/>
      <c r="Q159" s="29"/>
      <c r="R159" s="28"/>
      <c r="S159" s="28"/>
      <c r="T159" s="28"/>
      <c r="U159" s="28"/>
      <c r="V159" s="28"/>
      <c r="W159" s="28"/>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row>
    <row r="160" spans="1:48" ht="17" customHeight="1" x14ac:dyDescent="0.2">
      <c r="A160" s="45" t="s">
        <v>31</v>
      </c>
      <c r="B160" s="45">
        <f t="shared" ref="B160:N160" si="18">SUM(B156:B159)</f>
        <v>6</v>
      </c>
      <c r="C160" s="45">
        <f t="shared" si="18"/>
        <v>7</v>
      </c>
      <c r="D160" s="45">
        <f t="shared" si="18"/>
        <v>1</v>
      </c>
      <c r="E160" s="45">
        <f t="shared" si="18"/>
        <v>0</v>
      </c>
      <c r="F160" s="45">
        <f t="shared" si="18"/>
        <v>0</v>
      </c>
      <c r="G160" s="45">
        <f t="shared" si="18"/>
        <v>0</v>
      </c>
      <c r="H160" s="45">
        <f t="shared" si="18"/>
        <v>0</v>
      </c>
      <c r="I160" s="45">
        <f t="shared" si="18"/>
        <v>0</v>
      </c>
      <c r="J160" s="45">
        <f t="shared" si="18"/>
        <v>3</v>
      </c>
      <c r="K160" s="45">
        <f t="shared" si="18"/>
        <v>0</v>
      </c>
      <c r="L160" s="45">
        <f t="shared" si="18"/>
        <v>0</v>
      </c>
      <c r="M160" s="45">
        <f t="shared" si="18"/>
        <v>0</v>
      </c>
      <c r="N160" s="45">
        <f t="shared" si="18"/>
        <v>1</v>
      </c>
      <c r="O160" s="48">
        <f>(D160+J160+K160+N160)/(B160+J160+K160+M160)</f>
        <v>0.55555555555555558</v>
      </c>
      <c r="P160" s="48">
        <f>($D160+$E160+($F160*2)+(G160*3))/$B160</f>
        <v>0.16666666666666666</v>
      </c>
      <c r="Q160" s="48">
        <f>D160/B160</f>
        <v>0.16666666666666666</v>
      </c>
      <c r="R160" s="45">
        <f>SUM(R156:R159)</f>
        <v>0</v>
      </c>
      <c r="S160" s="45">
        <f>SUM(S156:S159)</f>
        <v>1</v>
      </c>
      <c r="T160" s="19">
        <f>SUM(T156:T159)</f>
        <v>0</v>
      </c>
      <c r="U160" s="19">
        <f>SUM(U156:U159)</f>
        <v>3</v>
      </c>
      <c r="V160" s="19">
        <f>SUM(V156:V159)</f>
        <v>5</v>
      </c>
      <c r="W160" s="20">
        <f>(U160+V160)/(T160+U160+V160)</f>
        <v>1</v>
      </c>
      <c r="X160" s="20">
        <f>(D160-G160)/(B160-I160-G160+M160)</f>
        <v>0.16666666666666666</v>
      </c>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row>
    <row r="161" spans="1:48" ht="18.25" customHeight="1" x14ac:dyDescent="0.2">
      <c r="A161" s="50"/>
      <c r="B161" s="50"/>
      <c r="C161" s="50"/>
      <c r="D161" s="50"/>
      <c r="E161" s="36"/>
      <c r="F161" s="50"/>
      <c r="G161" s="50"/>
      <c r="H161" s="50"/>
      <c r="I161" s="50"/>
      <c r="J161" s="50"/>
      <c r="K161" s="50"/>
      <c r="L161" s="50"/>
      <c r="M161" s="50"/>
      <c r="N161" s="36"/>
      <c r="O161" s="119"/>
      <c r="P161" s="34"/>
      <c r="Q161" s="34"/>
      <c r="R161" s="19"/>
      <c r="S161" s="34"/>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row>
    <row r="162" spans="1:48" ht="18.25" customHeight="1" x14ac:dyDescent="0.2">
      <c r="A162" s="22" t="s">
        <v>32</v>
      </c>
      <c r="B162" s="23"/>
      <c r="C162" s="23"/>
      <c r="D162" s="23"/>
      <c r="E162" s="23"/>
      <c r="F162" s="23"/>
      <c r="G162" s="23"/>
      <c r="H162" s="23"/>
      <c r="I162" s="23"/>
      <c r="J162" s="23"/>
      <c r="K162" s="23"/>
      <c r="L162" s="23"/>
      <c r="M162" s="23"/>
      <c r="N162" s="23"/>
      <c r="O162" s="23"/>
      <c r="P162" s="60"/>
      <c r="Q162" s="60"/>
      <c r="R162" s="68"/>
      <c r="S162" s="26"/>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row>
    <row r="163" spans="1:48" ht="19" customHeight="1" x14ac:dyDescent="0.2">
      <c r="A163" s="14" t="s">
        <v>7</v>
      </c>
      <c r="B163" s="16" t="s">
        <v>33</v>
      </c>
      <c r="C163" s="14" t="s">
        <v>34</v>
      </c>
      <c r="D163" s="14" t="s">
        <v>35</v>
      </c>
      <c r="E163" s="14" t="s">
        <v>36</v>
      </c>
      <c r="F163" s="14" t="s">
        <v>37</v>
      </c>
      <c r="G163" s="14" t="s">
        <v>9</v>
      </c>
      <c r="H163" s="14" t="s">
        <v>10</v>
      </c>
      <c r="I163" s="14" t="s">
        <v>15</v>
      </c>
      <c r="J163" s="14" t="s">
        <v>16</v>
      </c>
      <c r="K163" s="14" t="s">
        <v>17</v>
      </c>
      <c r="L163" s="14" t="s">
        <v>45</v>
      </c>
      <c r="M163" s="14" t="s">
        <v>38</v>
      </c>
      <c r="N163" s="14" t="s">
        <v>39</v>
      </c>
      <c r="O163" s="14" t="s">
        <v>40</v>
      </c>
      <c r="P163" s="19"/>
      <c r="Q163" s="19"/>
      <c r="R163" s="55"/>
      <c r="S163" s="58"/>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row>
    <row r="164" spans="1:48" ht="18.25" customHeight="1" x14ac:dyDescent="0.2">
      <c r="A164" s="18">
        <v>2017</v>
      </c>
      <c r="B164" s="18">
        <v>1</v>
      </c>
      <c r="C164" s="18">
        <v>0</v>
      </c>
      <c r="D164" s="18">
        <v>0</v>
      </c>
      <c r="E164" s="18">
        <v>0</v>
      </c>
      <c r="F164" s="18">
        <v>0.67</v>
      </c>
      <c r="G164" s="18">
        <v>2</v>
      </c>
      <c r="H164" s="18">
        <v>1</v>
      </c>
      <c r="I164" s="18">
        <v>1</v>
      </c>
      <c r="J164" s="18">
        <v>0</v>
      </c>
      <c r="K164" s="18">
        <v>3</v>
      </c>
      <c r="L164" s="18">
        <v>2</v>
      </c>
      <c r="M164" s="18">
        <v>2</v>
      </c>
      <c r="N164" s="40">
        <f>(M164*7)/F164</f>
        <v>20.8955223880597</v>
      </c>
      <c r="O164" s="40">
        <f>SUM(H164+J164+K164)/F164</f>
        <v>5.9701492537313428</v>
      </c>
      <c r="P164" s="23"/>
      <c r="Q164" s="23"/>
      <c r="R164" s="23"/>
      <c r="S164" s="2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row>
    <row r="165" spans="1:48" ht="18.25" customHeight="1" x14ac:dyDescent="0.2">
      <c r="A165" s="69"/>
      <c r="B165" s="69"/>
      <c r="C165" s="69"/>
      <c r="D165" s="69"/>
      <c r="E165" s="69"/>
      <c r="F165" s="69"/>
      <c r="G165" s="69"/>
      <c r="H165" s="69"/>
      <c r="I165" s="69"/>
      <c r="J165" s="69"/>
      <c r="K165" s="69"/>
      <c r="L165" s="69"/>
      <c r="M165" s="69"/>
      <c r="N165" s="36"/>
      <c r="O165" s="36"/>
      <c r="P165" s="28"/>
      <c r="Q165" s="28"/>
      <c r="R165" s="28"/>
      <c r="S165" s="28"/>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row>
    <row r="166" spans="1:48" ht="18.25" customHeight="1" x14ac:dyDescent="0.2">
      <c r="A166" s="28"/>
      <c r="B166" s="28"/>
      <c r="C166" s="28"/>
      <c r="D166" s="28"/>
      <c r="E166" s="38"/>
      <c r="F166" s="28"/>
      <c r="G166" s="28"/>
      <c r="H166" s="28"/>
      <c r="I166" s="28"/>
      <c r="J166" s="28"/>
      <c r="K166" s="28"/>
      <c r="L166" s="39"/>
      <c r="M166" s="28"/>
      <c r="N166" s="28"/>
      <c r="O166" s="28"/>
      <c r="P166" s="46"/>
      <c r="Q166" s="46"/>
      <c r="R166" s="45"/>
      <c r="S166" s="46"/>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row>
    <row r="167" spans="1:48" ht="18.25" customHeight="1" x14ac:dyDescent="0.2">
      <c r="A167" s="45" t="s">
        <v>31</v>
      </c>
      <c r="B167" s="45">
        <f t="shared" ref="B167:M167" si="19">SUM(B162:B166)</f>
        <v>1</v>
      </c>
      <c r="C167" s="45">
        <f t="shared" si="19"/>
        <v>0</v>
      </c>
      <c r="D167" s="45">
        <f t="shared" si="19"/>
        <v>0</v>
      </c>
      <c r="E167" s="45">
        <f t="shared" si="19"/>
        <v>0</v>
      </c>
      <c r="F167" s="45">
        <f t="shared" si="19"/>
        <v>0.67</v>
      </c>
      <c r="G167" s="45">
        <f t="shared" si="19"/>
        <v>2</v>
      </c>
      <c r="H167" s="45">
        <f t="shared" si="19"/>
        <v>1</v>
      </c>
      <c r="I167" s="45">
        <f t="shared" si="19"/>
        <v>1</v>
      </c>
      <c r="J167" s="45">
        <f t="shared" si="19"/>
        <v>0</v>
      </c>
      <c r="K167" s="45">
        <f t="shared" si="19"/>
        <v>3</v>
      </c>
      <c r="L167" s="45">
        <f t="shared" si="19"/>
        <v>2</v>
      </c>
      <c r="M167" s="45">
        <f t="shared" si="19"/>
        <v>2</v>
      </c>
      <c r="N167" s="40">
        <f>(M167*7)/F167</f>
        <v>20.8955223880597</v>
      </c>
      <c r="O167" s="40">
        <f>SUM(H167+J167+K167)/F167</f>
        <v>5.9701492537313428</v>
      </c>
      <c r="P167" s="46"/>
      <c r="Q167" s="46"/>
      <c r="R167" s="45"/>
      <c r="S167" s="46"/>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row>
    <row r="168" spans="1:48" ht="18.25" customHeight="1" x14ac:dyDescent="0.2">
      <c r="A168" s="50"/>
      <c r="B168" s="50"/>
      <c r="C168" s="50"/>
      <c r="D168" s="50"/>
      <c r="E168" s="19"/>
      <c r="F168" s="50"/>
      <c r="G168" s="50"/>
      <c r="H168" s="50"/>
      <c r="I168" s="50"/>
      <c r="J168" s="50"/>
      <c r="K168" s="50"/>
      <c r="L168" s="50"/>
      <c r="M168" s="50"/>
      <c r="N168" s="36"/>
      <c r="O168" s="36"/>
      <c r="P168" s="34"/>
      <c r="Q168" s="34"/>
      <c r="R168" s="19"/>
      <c r="S168" s="34"/>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row>
    <row r="169" spans="1:48" ht="21" customHeight="1" x14ac:dyDescent="0.2">
      <c r="A169" s="211" t="s">
        <v>77</v>
      </c>
      <c r="B169" s="212"/>
      <c r="C169" s="212"/>
      <c r="D169" s="212"/>
      <c r="E169" s="212"/>
      <c r="F169" s="212"/>
      <c r="G169" s="212"/>
      <c r="H169" s="212"/>
      <c r="I169" s="212"/>
      <c r="J169" s="212"/>
      <c r="K169" s="212"/>
      <c r="L169" s="212"/>
      <c r="M169" s="212"/>
      <c r="N169" s="212"/>
      <c r="O169" s="212"/>
      <c r="P169" s="212"/>
      <c r="Q169" s="212"/>
      <c r="R169" s="212"/>
      <c r="S169" s="212"/>
      <c r="T169" s="212"/>
      <c r="U169" s="212"/>
      <c r="V169" s="212"/>
      <c r="W169" s="212"/>
      <c r="X169" s="212"/>
      <c r="Y169" s="59"/>
      <c r="Z169" s="59"/>
      <c r="AA169" s="59"/>
      <c r="AB169" s="59"/>
      <c r="AC169" s="59"/>
      <c r="AD169" s="59"/>
      <c r="AE169" s="59"/>
      <c r="AF169" s="59"/>
      <c r="AG169" s="59"/>
      <c r="AH169" s="59"/>
      <c r="AI169" s="59"/>
      <c r="AJ169" s="59"/>
      <c r="AK169" s="59"/>
      <c r="AL169" s="59"/>
      <c r="AM169" s="59"/>
      <c r="AN169" s="59"/>
      <c r="AO169" s="59"/>
      <c r="AP169" s="59"/>
      <c r="AQ169" s="59"/>
      <c r="AR169" s="59"/>
      <c r="AS169" s="59"/>
      <c r="AT169" s="59"/>
      <c r="AU169" s="59"/>
      <c r="AV169" s="59"/>
    </row>
    <row r="170" spans="1:48" ht="19" customHeight="1" x14ac:dyDescent="0.2">
      <c r="A170" s="53"/>
      <c r="B170" s="53"/>
      <c r="C170" s="53"/>
      <c r="D170" s="53"/>
      <c r="E170" s="58"/>
      <c r="F170" s="53"/>
      <c r="G170" s="53"/>
      <c r="H170" s="53"/>
      <c r="I170" s="53"/>
      <c r="J170" s="53"/>
      <c r="K170" s="53"/>
      <c r="L170" s="53"/>
      <c r="M170" s="53"/>
      <c r="N170" s="53"/>
      <c r="O170" s="103"/>
      <c r="P170" s="53"/>
      <c r="Q170" s="53"/>
      <c r="R170" s="53"/>
      <c r="S170" s="53"/>
      <c r="T170" s="53"/>
      <c r="U170" s="12"/>
      <c r="V170" s="23"/>
      <c r="W170" s="26"/>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row>
    <row r="171" spans="1:48" ht="28.25" customHeight="1" x14ac:dyDescent="0.2">
      <c r="A171" s="22" t="s">
        <v>7</v>
      </c>
      <c r="B171" s="14" t="s">
        <v>8</v>
      </c>
      <c r="C171" s="14" t="s">
        <v>9</v>
      </c>
      <c r="D171" s="14" t="s">
        <v>10</v>
      </c>
      <c r="E171" s="14" t="s">
        <v>11</v>
      </c>
      <c r="F171" s="14" t="s">
        <v>12</v>
      </c>
      <c r="G171" s="14" t="s">
        <v>13</v>
      </c>
      <c r="H171" s="14" t="s">
        <v>14</v>
      </c>
      <c r="I171" s="14" t="s">
        <v>15</v>
      </c>
      <c r="J171" s="14" t="s">
        <v>16</v>
      </c>
      <c r="K171" s="14" t="s">
        <v>17</v>
      </c>
      <c r="L171" s="14" t="s">
        <v>18</v>
      </c>
      <c r="M171" s="14" t="s">
        <v>19</v>
      </c>
      <c r="N171" s="14" t="s">
        <v>20</v>
      </c>
      <c r="O171" s="14" t="s">
        <v>21</v>
      </c>
      <c r="P171" s="15" t="s">
        <v>22</v>
      </c>
      <c r="Q171" s="14" t="s">
        <v>23</v>
      </c>
      <c r="R171" s="14" t="s">
        <v>24</v>
      </c>
      <c r="S171" s="16" t="s">
        <v>25</v>
      </c>
      <c r="T171" s="16" t="s">
        <v>26</v>
      </c>
      <c r="U171" s="13" t="s">
        <v>27</v>
      </c>
      <c r="V171" s="14" t="s">
        <v>28</v>
      </c>
      <c r="W171" s="17" t="s">
        <v>29</v>
      </c>
      <c r="X171" s="16" t="s">
        <v>30</v>
      </c>
      <c r="Y171" s="60"/>
      <c r="Z171" s="60"/>
      <c r="AA171" s="60"/>
      <c r="AB171" s="60"/>
      <c r="AC171" s="60"/>
      <c r="AD171" s="60"/>
      <c r="AE171" s="60"/>
      <c r="AF171" s="60"/>
      <c r="AG171" s="60"/>
      <c r="AH171" s="60"/>
      <c r="AI171" s="60"/>
      <c r="AJ171" s="60"/>
      <c r="AK171" s="60"/>
      <c r="AL171" s="60"/>
      <c r="AM171" s="60"/>
      <c r="AN171" s="60"/>
      <c r="AO171" s="60"/>
      <c r="AP171" s="60"/>
      <c r="AQ171" s="60"/>
      <c r="AR171" s="60"/>
      <c r="AS171" s="60"/>
      <c r="AT171" s="60"/>
      <c r="AU171" s="60"/>
      <c r="AV171" s="60"/>
    </row>
    <row r="172" spans="1:48" ht="17" customHeight="1" x14ac:dyDescent="0.2">
      <c r="A172" s="14">
        <v>2017</v>
      </c>
      <c r="B172" s="18">
        <v>7</v>
      </c>
      <c r="C172" s="18">
        <v>3</v>
      </c>
      <c r="D172" s="18">
        <v>0</v>
      </c>
      <c r="E172" s="18">
        <v>0</v>
      </c>
      <c r="F172" s="18">
        <v>0</v>
      </c>
      <c r="G172" s="18">
        <v>0</v>
      </c>
      <c r="H172" s="18">
        <v>0</v>
      </c>
      <c r="I172" s="18">
        <v>0</v>
      </c>
      <c r="J172" s="18">
        <v>0</v>
      </c>
      <c r="K172" s="18">
        <v>0</v>
      </c>
      <c r="L172" s="18">
        <v>1</v>
      </c>
      <c r="M172" s="18">
        <v>0</v>
      </c>
      <c r="N172" s="18">
        <v>1</v>
      </c>
      <c r="O172" s="48">
        <f>(D172+J172+K172+N172)/(B172+J172+K172+M172)</f>
        <v>0.14285714285714285</v>
      </c>
      <c r="P172" s="48">
        <f>($D172+$E172+($F172*2)+(G172*3))/$B172</f>
        <v>0</v>
      </c>
      <c r="Q172" s="48">
        <f>D172/B172</f>
        <v>0</v>
      </c>
      <c r="R172" s="18">
        <v>0</v>
      </c>
      <c r="S172" s="18">
        <v>1</v>
      </c>
      <c r="T172" s="18">
        <v>1</v>
      </c>
      <c r="U172" s="18">
        <v>4</v>
      </c>
      <c r="V172" s="18">
        <v>6</v>
      </c>
      <c r="W172" s="48">
        <f>(U172+V172)/(T172+U172+V172)</f>
        <v>0.90909090909090906</v>
      </c>
      <c r="X172" s="20">
        <f>(D172-G172)/(B172-I172-G172+M172)</f>
        <v>0</v>
      </c>
      <c r="Y172" s="48"/>
      <c r="Z172" s="48"/>
      <c r="AA172" s="48"/>
      <c r="AB172" s="48"/>
      <c r="AC172" s="48"/>
      <c r="AD172" s="48"/>
      <c r="AE172" s="48"/>
      <c r="AF172" s="48"/>
      <c r="AG172" s="48"/>
      <c r="AH172" s="48"/>
      <c r="AI172" s="48"/>
      <c r="AJ172" s="48"/>
      <c r="AK172" s="48"/>
      <c r="AL172" s="48"/>
      <c r="AM172" s="48"/>
      <c r="AN172" s="48"/>
      <c r="AO172" s="48"/>
      <c r="AP172" s="48"/>
      <c r="AQ172" s="48"/>
      <c r="AR172" s="48"/>
      <c r="AS172" s="48"/>
      <c r="AT172" s="48"/>
      <c r="AU172" s="48"/>
      <c r="AV172" s="48"/>
    </row>
    <row r="173" spans="1:48" ht="17" customHeight="1" x14ac:dyDescent="0.2">
      <c r="A173" s="18">
        <v>2018</v>
      </c>
      <c r="B173" s="69">
        <v>30</v>
      </c>
      <c r="C173" s="69">
        <v>9</v>
      </c>
      <c r="D173" s="69">
        <v>5</v>
      </c>
      <c r="E173" s="69">
        <v>0</v>
      </c>
      <c r="F173" s="69">
        <v>0</v>
      </c>
      <c r="G173" s="69">
        <v>0</v>
      </c>
      <c r="H173" s="69">
        <v>3</v>
      </c>
      <c r="I173" s="69">
        <v>9</v>
      </c>
      <c r="J173" s="69">
        <v>10</v>
      </c>
      <c r="K173" s="69">
        <v>0</v>
      </c>
      <c r="L173" s="69">
        <v>1</v>
      </c>
      <c r="M173" s="69">
        <v>1</v>
      </c>
      <c r="N173" s="69">
        <v>1</v>
      </c>
      <c r="O173" s="48">
        <f>(D173+J173+K173+N173)/(B173+J173+K173+M173)</f>
        <v>0.3902439024390244</v>
      </c>
      <c r="P173" s="48">
        <f>($D173+$E173+($F173*2)+(G173*3))/$B173</f>
        <v>0.16666666666666666</v>
      </c>
      <c r="Q173" s="48">
        <f>D173/B173</f>
        <v>0.16666666666666666</v>
      </c>
      <c r="R173" s="69">
        <v>0</v>
      </c>
      <c r="S173" s="69">
        <v>0</v>
      </c>
      <c r="T173" s="69">
        <v>3</v>
      </c>
      <c r="U173" s="69">
        <v>18</v>
      </c>
      <c r="V173" s="69">
        <v>11</v>
      </c>
      <c r="W173" s="48">
        <f>(U173+V173)/(T173+U173+V173)</f>
        <v>0.90625</v>
      </c>
      <c r="X173" s="20">
        <f>(D173-G173)/(B173-I173-G173+M173)</f>
        <v>0.22727272727272727</v>
      </c>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row>
    <row r="174" spans="1:48" ht="18.25" customHeight="1" x14ac:dyDescent="0.2">
      <c r="A174" s="103">
        <v>2019</v>
      </c>
      <c r="B174" s="103">
        <v>69</v>
      </c>
      <c r="C174" s="103">
        <v>16</v>
      </c>
      <c r="D174" s="103">
        <v>24</v>
      </c>
      <c r="E174" s="103">
        <v>7</v>
      </c>
      <c r="F174" s="103">
        <v>0</v>
      </c>
      <c r="G174" s="103">
        <v>0</v>
      </c>
      <c r="H174" s="103">
        <v>18</v>
      </c>
      <c r="I174" s="103">
        <v>9</v>
      </c>
      <c r="J174" s="103">
        <v>13</v>
      </c>
      <c r="K174" s="103">
        <v>3</v>
      </c>
      <c r="L174" s="103"/>
      <c r="M174" s="103">
        <v>3</v>
      </c>
      <c r="N174" s="103">
        <v>0</v>
      </c>
      <c r="O174" s="48">
        <f>(D174+J174+K174+N174)/(B174+J174+K174+M174)</f>
        <v>0.45454545454545453</v>
      </c>
      <c r="P174" s="48">
        <f>($D174+$E174+($F174*2)+(G174*3))/$B174</f>
        <v>0.44927536231884058</v>
      </c>
      <c r="Q174" s="48">
        <f>D174/B174</f>
        <v>0.34782608695652173</v>
      </c>
      <c r="R174" s="69">
        <v>10</v>
      </c>
      <c r="S174" s="69">
        <v>0</v>
      </c>
      <c r="T174" s="69">
        <v>5</v>
      </c>
      <c r="U174" s="69">
        <v>45</v>
      </c>
      <c r="V174" s="69">
        <v>24</v>
      </c>
      <c r="W174" s="48">
        <f>(U174+V174)/(T174+U174+V174)</f>
        <v>0.93243243243243246</v>
      </c>
      <c r="X174" s="20">
        <f>(D174-G174)/(B174-I174-G174+M174)</f>
        <v>0.38095238095238093</v>
      </c>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row>
    <row r="175" spans="1:48" ht="19" customHeight="1" x14ac:dyDescent="0.2">
      <c r="A175" s="28">
        <v>2020</v>
      </c>
      <c r="B175" s="28">
        <v>30</v>
      </c>
      <c r="C175" s="28">
        <v>5</v>
      </c>
      <c r="D175" s="28">
        <v>7</v>
      </c>
      <c r="E175" s="28">
        <v>2</v>
      </c>
      <c r="F175" s="28">
        <v>0</v>
      </c>
      <c r="G175" s="28">
        <v>0</v>
      </c>
      <c r="H175" s="28">
        <v>1</v>
      </c>
      <c r="I175" s="28">
        <v>1</v>
      </c>
      <c r="J175" s="28">
        <v>3</v>
      </c>
      <c r="K175" s="28">
        <v>1</v>
      </c>
      <c r="L175" s="28">
        <v>0</v>
      </c>
      <c r="M175" s="28">
        <v>0</v>
      </c>
      <c r="N175" s="28">
        <v>0</v>
      </c>
      <c r="O175" s="48">
        <f>(D175+J175+K175+N175)/(B175+J175+K175+M175)</f>
        <v>0.3235294117647059</v>
      </c>
      <c r="P175" s="48">
        <f>($D175+$E175+($F175*2)+(G175*3))/$B175</f>
        <v>0.3</v>
      </c>
      <c r="Q175" s="48">
        <f>D175/B175</f>
        <v>0.23333333333333334</v>
      </c>
      <c r="R175" s="28">
        <v>1</v>
      </c>
      <c r="S175" s="28">
        <v>0</v>
      </c>
      <c r="T175" s="28">
        <v>2</v>
      </c>
      <c r="U175" s="28">
        <v>31</v>
      </c>
      <c r="V175" s="28">
        <v>8</v>
      </c>
      <c r="W175" s="48">
        <f>(U175+V175)/(T175+U175+V175)</f>
        <v>0.95121951219512191</v>
      </c>
      <c r="X175" s="20">
        <f>(D175-G175)/(B175-I175-G175+M175)</f>
        <v>0.2413793103448276</v>
      </c>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row>
    <row r="176" spans="1:48" ht="17" customHeight="1" x14ac:dyDescent="0.2">
      <c r="A176" s="45" t="s">
        <v>31</v>
      </c>
      <c r="B176" s="45">
        <f t="shared" ref="B176:N176" si="20">SUM(B172:B175)</f>
        <v>136</v>
      </c>
      <c r="C176" s="45">
        <f t="shared" si="20"/>
        <v>33</v>
      </c>
      <c r="D176" s="45">
        <f t="shared" si="20"/>
        <v>36</v>
      </c>
      <c r="E176" s="45">
        <f t="shared" si="20"/>
        <v>9</v>
      </c>
      <c r="F176" s="45">
        <f t="shared" si="20"/>
        <v>0</v>
      </c>
      <c r="G176" s="45">
        <f t="shared" si="20"/>
        <v>0</v>
      </c>
      <c r="H176" s="45">
        <f t="shared" si="20"/>
        <v>22</v>
      </c>
      <c r="I176" s="45">
        <f t="shared" si="20"/>
        <v>19</v>
      </c>
      <c r="J176" s="45">
        <f t="shared" si="20"/>
        <v>26</v>
      </c>
      <c r="K176" s="45">
        <f t="shared" si="20"/>
        <v>4</v>
      </c>
      <c r="L176" s="45">
        <f t="shared" si="20"/>
        <v>2</v>
      </c>
      <c r="M176" s="45">
        <f t="shared" si="20"/>
        <v>4</v>
      </c>
      <c r="N176" s="45">
        <f t="shared" si="20"/>
        <v>2</v>
      </c>
      <c r="O176" s="48">
        <f>(D176+J176+K176+N176)/(B176+J176+K176+M176)</f>
        <v>0.4</v>
      </c>
      <c r="P176" s="48">
        <f>($D176+$E176+($F176*2)+(G176*3))/$B176</f>
        <v>0.33088235294117646</v>
      </c>
      <c r="Q176" s="48">
        <f>D176/B176</f>
        <v>0.26470588235294118</v>
      </c>
      <c r="R176" s="45">
        <f>SUM(R172:R175)</f>
        <v>11</v>
      </c>
      <c r="S176" s="45">
        <f>SUM(S172:S175)</f>
        <v>1</v>
      </c>
      <c r="T176" s="19">
        <f>SUM(T172:T175)</f>
        <v>11</v>
      </c>
      <c r="U176" s="19">
        <f>SUM(U172:U175)</f>
        <v>98</v>
      </c>
      <c r="V176" s="19">
        <f>SUM(V172:V175)</f>
        <v>49</v>
      </c>
      <c r="W176" s="20">
        <f>(U176+V176)/(T176+U176+V176)</f>
        <v>0.930379746835443</v>
      </c>
      <c r="X176" s="20">
        <f>(D176-G176)/(B176-I176-G176+M176)</f>
        <v>0.2975206611570248</v>
      </c>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row>
    <row r="177" spans="1:48" ht="18.25" customHeight="1" x14ac:dyDescent="0.2">
      <c r="A177" s="50"/>
      <c r="B177" s="50"/>
      <c r="C177" s="50"/>
      <c r="D177" s="50"/>
      <c r="E177" s="36"/>
      <c r="F177" s="50"/>
      <c r="G177" s="50"/>
      <c r="H177" s="50"/>
      <c r="I177" s="50"/>
      <c r="J177" s="50"/>
      <c r="K177" s="50"/>
      <c r="L177" s="50"/>
      <c r="M177" s="50"/>
      <c r="N177" s="36"/>
      <c r="O177" s="119"/>
      <c r="P177" s="34"/>
      <c r="Q177" s="34"/>
      <c r="R177" s="19"/>
      <c r="S177" s="34"/>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c r="AS177" s="53"/>
      <c r="AT177" s="53"/>
      <c r="AU177" s="53"/>
      <c r="AV177" s="53"/>
    </row>
    <row r="178" spans="1:48" ht="18.25" customHeight="1" x14ac:dyDescent="0.2">
      <c r="A178" s="22" t="s">
        <v>32</v>
      </c>
      <c r="B178" s="23"/>
      <c r="C178" s="23"/>
      <c r="D178" s="23"/>
      <c r="E178" s="23"/>
      <c r="F178" s="23"/>
      <c r="G178" s="23"/>
      <c r="H178" s="23"/>
      <c r="I178" s="23"/>
      <c r="J178" s="23"/>
      <c r="K178" s="23"/>
      <c r="L178" s="23"/>
      <c r="M178" s="23"/>
      <c r="N178" s="23"/>
      <c r="O178" s="23"/>
      <c r="P178" s="60"/>
      <c r="Q178" s="60"/>
      <c r="R178" s="68"/>
      <c r="S178" s="26"/>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c r="AS178" s="53"/>
      <c r="AT178" s="53"/>
      <c r="AU178" s="53"/>
      <c r="AV178" s="53"/>
    </row>
    <row r="179" spans="1:48" ht="19" customHeight="1" x14ac:dyDescent="0.2">
      <c r="A179" s="14" t="s">
        <v>7</v>
      </c>
      <c r="B179" s="16" t="s">
        <v>33</v>
      </c>
      <c r="C179" s="14" t="s">
        <v>34</v>
      </c>
      <c r="D179" s="14" t="s">
        <v>35</v>
      </c>
      <c r="E179" s="14" t="s">
        <v>36</v>
      </c>
      <c r="F179" s="14" t="s">
        <v>37</v>
      </c>
      <c r="G179" s="14" t="s">
        <v>9</v>
      </c>
      <c r="H179" s="14" t="s">
        <v>10</v>
      </c>
      <c r="I179" s="14" t="s">
        <v>15</v>
      </c>
      <c r="J179" s="14" t="s">
        <v>16</v>
      </c>
      <c r="K179" s="14" t="s">
        <v>17</v>
      </c>
      <c r="L179" s="14" t="s">
        <v>45</v>
      </c>
      <c r="M179" s="14" t="s">
        <v>38</v>
      </c>
      <c r="N179" s="14" t="s">
        <v>39</v>
      </c>
      <c r="O179" s="14" t="s">
        <v>40</v>
      </c>
      <c r="P179" s="19"/>
      <c r="Q179" s="19"/>
      <c r="R179" s="55"/>
      <c r="S179" s="58"/>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c r="AS179" s="53"/>
      <c r="AT179" s="53"/>
      <c r="AU179" s="53"/>
      <c r="AV179" s="53"/>
    </row>
    <row r="180" spans="1:48" ht="18.25" customHeight="1" x14ac:dyDescent="0.2">
      <c r="A180" s="18">
        <v>2017</v>
      </c>
      <c r="B180" s="18">
        <v>2</v>
      </c>
      <c r="C180" s="18">
        <v>0</v>
      </c>
      <c r="D180" s="18">
        <v>0</v>
      </c>
      <c r="E180" s="18">
        <v>0</v>
      </c>
      <c r="F180" s="18">
        <v>1.33</v>
      </c>
      <c r="G180" s="18">
        <v>1</v>
      </c>
      <c r="H180" s="18">
        <v>2</v>
      </c>
      <c r="I180" s="18">
        <v>1</v>
      </c>
      <c r="J180" s="18">
        <v>0</v>
      </c>
      <c r="K180" s="18">
        <v>0</v>
      </c>
      <c r="L180" s="18">
        <v>0</v>
      </c>
      <c r="M180" s="18">
        <v>1</v>
      </c>
      <c r="N180" s="40">
        <f>(M180*7)/F180</f>
        <v>5.2631578947368416</v>
      </c>
      <c r="O180" s="40">
        <f t="shared" ref="O180:O183" si="21">SUM(H180+J180+K180)/F180</f>
        <v>1.5037593984962405</v>
      </c>
      <c r="P180" s="23"/>
      <c r="Q180" s="23"/>
      <c r="R180" s="23"/>
      <c r="S180" s="2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row>
    <row r="181" spans="1:48" ht="18.25" customHeight="1" x14ac:dyDescent="0.2">
      <c r="A181" s="69">
        <v>2018</v>
      </c>
      <c r="B181" s="69">
        <v>4</v>
      </c>
      <c r="C181" s="69">
        <v>0</v>
      </c>
      <c r="D181" s="69">
        <v>0</v>
      </c>
      <c r="E181" s="69">
        <v>0</v>
      </c>
      <c r="F181" s="69">
        <v>2.33</v>
      </c>
      <c r="G181" s="69">
        <v>6</v>
      </c>
      <c r="H181" s="69">
        <v>5</v>
      </c>
      <c r="I181" s="69">
        <v>2</v>
      </c>
      <c r="J181" s="69">
        <v>5</v>
      </c>
      <c r="K181" s="69">
        <v>0</v>
      </c>
      <c r="L181" s="69">
        <v>0</v>
      </c>
      <c r="M181" s="69">
        <v>5</v>
      </c>
      <c r="N181" s="40">
        <f>(M181*7)/F181</f>
        <v>15.02145922746781</v>
      </c>
      <c r="O181" s="40">
        <f t="shared" si="21"/>
        <v>4.2918454935622314</v>
      </c>
      <c r="P181" s="28"/>
      <c r="Q181" s="28"/>
      <c r="R181" s="28"/>
      <c r="S181" s="28"/>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AR181" s="53"/>
      <c r="AS181" s="53"/>
      <c r="AT181" s="53"/>
      <c r="AU181" s="53"/>
      <c r="AV181" s="53"/>
    </row>
    <row r="182" spans="1:48" ht="18.25" customHeight="1" x14ac:dyDescent="0.2">
      <c r="A182" s="103">
        <v>2019</v>
      </c>
      <c r="B182" s="126">
        <v>8</v>
      </c>
      <c r="C182" s="126">
        <v>2</v>
      </c>
      <c r="D182" s="126">
        <v>1</v>
      </c>
      <c r="E182" s="126">
        <v>2</v>
      </c>
      <c r="F182" s="126">
        <v>12</v>
      </c>
      <c r="G182" s="126">
        <v>11</v>
      </c>
      <c r="H182" s="126">
        <v>17</v>
      </c>
      <c r="I182" s="126">
        <v>10</v>
      </c>
      <c r="J182" s="126">
        <v>7</v>
      </c>
      <c r="K182" s="126">
        <v>1</v>
      </c>
      <c r="L182" s="126">
        <v>0</v>
      </c>
      <c r="M182" s="126">
        <v>7</v>
      </c>
      <c r="N182" s="40">
        <f>(M182*7)/F182</f>
        <v>4.083333333333333</v>
      </c>
      <c r="O182" s="40">
        <f t="shared" si="21"/>
        <v>2.0833333333333335</v>
      </c>
      <c r="P182" s="127"/>
      <c r="Q182" s="127"/>
      <c r="R182" s="127"/>
      <c r="S182" s="127"/>
      <c r="T182" s="53"/>
      <c r="U182" s="53"/>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c r="AR182" s="53"/>
      <c r="AS182" s="53"/>
      <c r="AT182" s="53"/>
      <c r="AU182" s="53"/>
      <c r="AV182" s="53"/>
    </row>
    <row r="183" spans="1:48" ht="18.25" customHeight="1" x14ac:dyDescent="0.2">
      <c r="A183" s="28">
        <v>2020</v>
      </c>
      <c r="B183" s="28">
        <v>3</v>
      </c>
      <c r="C183" s="28">
        <v>0</v>
      </c>
      <c r="D183" s="28">
        <v>1</v>
      </c>
      <c r="E183" s="38">
        <v>1</v>
      </c>
      <c r="F183" s="28">
        <v>4</v>
      </c>
      <c r="G183" s="28">
        <v>2</v>
      </c>
      <c r="H183" s="28">
        <v>4</v>
      </c>
      <c r="I183" s="28">
        <v>1</v>
      </c>
      <c r="J183" s="28">
        <v>4</v>
      </c>
      <c r="K183" s="28">
        <v>0</v>
      </c>
      <c r="L183" s="39">
        <v>2</v>
      </c>
      <c r="M183" s="28">
        <v>0</v>
      </c>
      <c r="N183" s="40">
        <f>(M183*7)/F183</f>
        <v>0</v>
      </c>
      <c r="O183" s="40">
        <f t="shared" si="21"/>
        <v>2</v>
      </c>
      <c r="P183" s="46"/>
      <c r="Q183" s="46"/>
      <c r="R183" s="45"/>
      <c r="S183" s="46"/>
      <c r="T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c r="AS183" s="53"/>
      <c r="AT183" s="53"/>
      <c r="AU183" s="53"/>
      <c r="AV183" s="53"/>
    </row>
    <row r="184" spans="1:48" ht="18.25" customHeight="1" x14ac:dyDescent="0.2">
      <c r="A184" s="45" t="s">
        <v>31</v>
      </c>
      <c r="B184" s="45">
        <f t="shared" ref="B184:M184" si="22">SUM(B178:B183)</f>
        <v>17</v>
      </c>
      <c r="C184" s="45">
        <f t="shared" si="22"/>
        <v>2</v>
      </c>
      <c r="D184" s="45">
        <f t="shared" si="22"/>
        <v>2</v>
      </c>
      <c r="E184" s="45">
        <f t="shared" si="22"/>
        <v>3</v>
      </c>
      <c r="F184" s="45">
        <f t="shared" si="22"/>
        <v>19.66</v>
      </c>
      <c r="G184" s="45">
        <f t="shared" si="22"/>
        <v>20</v>
      </c>
      <c r="H184" s="45">
        <f t="shared" si="22"/>
        <v>28</v>
      </c>
      <c r="I184" s="45">
        <f t="shared" si="22"/>
        <v>14</v>
      </c>
      <c r="J184" s="45">
        <f t="shared" si="22"/>
        <v>16</v>
      </c>
      <c r="K184" s="45">
        <f t="shared" si="22"/>
        <v>1</v>
      </c>
      <c r="L184" s="45">
        <f t="shared" si="22"/>
        <v>2</v>
      </c>
      <c r="M184" s="45">
        <f t="shared" si="22"/>
        <v>13</v>
      </c>
      <c r="N184" s="40">
        <f>(M184*7)/F184</f>
        <v>4.6286876907426242</v>
      </c>
      <c r="O184" s="40">
        <f>SUM(H184+J184+K184)/F184</f>
        <v>2.2889114954221772</v>
      </c>
      <c r="P184" s="46"/>
      <c r="Q184" s="46"/>
      <c r="R184" s="45"/>
      <c r="S184" s="46"/>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c r="AR184" s="53"/>
      <c r="AS184" s="53"/>
      <c r="AT184" s="53"/>
      <c r="AU184" s="53"/>
      <c r="AV184" s="53"/>
    </row>
    <row r="185" spans="1:48" ht="18.25" customHeight="1" x14ac:dyDescent="0.2">
      <c r="A185" s="50"/>
      <c r="B185" s="50"/>
      <c r="C185" s="50"/>
      <c r="D185" s="50"/>
      <c r="E185" s="19"/>
      <c r="F185" s="50"/>
      <c r="G185" s="50"/>
      <c r="H185" s="50"/>
      <c r="I185" s="50"/>
      <c r="J185" s="50"/>
      <c r="K185" s="50"/>
      <c r="L185" s="50"/>
      <c r="M185" s="50"/>
      <c r="N185" s="36"/>
      <c r="O185" s="36"/>
      <c r="P185" s="34"/>
      <c r="Q185" s="34"/>
      <c r="R185" s="19"/>
      <c r="S185" s="34"/>
      <c r="T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3"/>
      <c r="AQ185" s="53"/>
      <c r="AR185" s="53"/>
      <c r="AS185" s="53"/>
      <c r="AT185" s="53"/>
      <c r="AU185" s="53"/>
      <c r="AV185" s="53"/>
    </row>
    <row r="186" spans="1:48" ht="21" customHeight="1" x14ac:dyDescent="0.2">
      <c r="A186" s="211" t="s">
        <v>78</v>
      </c>
      <c r="B186" s="212"/>
      <c r="C186" s="212"/>
      <c r="D186" s="212"/>
      <c r="E186" s="212"/>
      <c r="F186" s="212"/>
      <c r="G186" s="212"/>
      <c r="H186" s="212"/>
      <c r="I186" s="212"/>
      <c r="J186" s="212"/>
      <c r="K186" s="212"/>
      <c r="L186" s="212"/>
      <c r="M186" s="212"/>
      <c r="N186" s="212"/>
      <c r="O186" s="212"/>
      <c r="P186" s="212"/>
      <c r="Q186" s="212"/>
      <c r="R186" s="212"/>
      <c r="S186" s="212"/>
      <c r="T186" s="212"/>
      <c r="U186" s="212"/>
      <c r="V186" s="212"/>
      <c r="W186" s="212"/>
      <c r="X186" s="212"/>
      <c r="Y186" s="59"/>
      <c r="Z186" s="59"/>
      <c r="AA186" s="59"/>
      <c r="AB186" s="59"/>
      <c r="AC186" s="59"/>
      <c r="AD186" s="59"/>
      <c r="AE186" s="59"/>
      <c r="AF186" s="59"/>
      <c r="AG186" s="59"/>
      <c r="AH186" s="59"/>
      <c r="AI186" s="59"/>
      <c r="AJ186" s="59"/>
      <c r="AK186" s="59"/>
      <c r="AL186" s="59"/>
      <c r="AM186" s="59"/>
      <c r="AN186" s="59"/>
      <c r="AO186" s="59"/>
      <c r="AP186" s="59"/>
      <c r="AQ186" s="59"/>
      <c r="AR186" s="59"/>
      <c r="AS186" s="59"/>
      <c r="AT186" s="59"/>
      <c r="AU186" s="59"/>
      <c r="AV186" s="59"/>
    </row>
    <row r="187" spans="1:48" ht="19" customHeight="1" x14ac:dyDescent="0.2">
      <c r="A187" s="53"/>
      <c r="B187" s="53"/>
      <c r="C187" s="53"/>
      <c r="D187" s="53"/>
      <c r="E187" s="58"/>
      <c r="F187" s="53"/>
      <c r="G187" s="53"/>
      <c r="H187" s="53"/>
      <c r="I187" s="53"/>
      <c r="J187" s="53"/>
      <c r="K187" s="53"/>
      <c r="L187" s="53"/>
      <c r="M187" s="53"/>
      <c r="N187" s="53"/>
      <c r="O187" s="103"/>
      <c r="P187" s="53"/>
      <c r="Q187" s="53"/>
      <c r="R187" s="53"/>
      <c r="S187" s="53"/>
      <c r="T187" s="53"/>
      <c r="U187" s="12"/>
      <c r="V187" s="23"/>
      <c r="W187" s="26"/>
      <c r="X187" s="53"/>
      <c r="Y187" s="53"/>
      <c r="Z187" s="53"/>
      <c r="AA187" s="53"/>
      <c r="AB187" s="53"/>
      <c r="AC187" s="53"/>
      <c r="AD187" s="53"/>
      <c r="AE187" s="53"/>
      <c r="AF187" s="53"/>
      <c r="AG187" s="53"/>
      <c r="AH187" s="53"/>
      <c r="AI187" s="53"/>
      <c r="AJ187" s="53"/>
      <c r="AK187" s="53"/>
      <c r="AL187" s="53"/>
      <c r="AM187" s="53"/>
      <c r="AN187" s="53"/>
      <c r="AO187" s="53"/>
      <c r="AP187" s="53"/>
      <c r="AQ187" s="53"/>
      <c r="AR187" s="53"/>
      <c r="AS187" s="53"/>
      <c r="AT187" s="53"/>
      <c r="AU187" s="53"/>
      <c r="AV187" s="53"/>
    </row>
    <row r="188" spans="1:48" ht="28.25" customHeight="1" x14ac:dyDescent="0.2">
      <c r="A188" s="22" t="s">
        <v>7</v>
      </c>
      <c r="B188" s="14" t="s">
        <v>8</v>
      </c>
      <c r="C188" s="14" t="s">
        <v>9</v>
      </c>
      <c r="D188" s="14" t="s">
        <v>10</v>
      </c>
      <c r="E188" s="14" t="s">
        <v>11</v>
      </c>
      <c r="F188" s="14" t="s">
        <v>12</v>
      </c>
      <c r="G188" s="14" t="s">
        <v>13</v>
      </c>
      <c r="H188" s="14" t="s">
        <v>14</v>
      </c>
      <c r="I188" s="14" t="s">
        <v>15</v>
      </c>
      <c r="J188" s="14" t="s">
        <v>16</v>
      </c>
      <c r="K188" s="14" t="s">
        <v>17</v>
      </c>
      <c r="L188" s="14" t="s">
        <v>18</v>
      </c>
      <c r="M188" s="14" t="s">
        <v>19</v>
      </c>
      <c r="N188" s="14" t="s">
        <v>20</v>
      </c>
      <c r="O188" s="14" t="s">
        <v>21</v>
      </c>
      <c r="P188" s="15" t="s">
        <v>22</v>
      </c>
      <c r="Q188" s="14" t="s">
        <v>23</v>
      </c>
      <c r="R188" s="14" t="s">
        <v>24</v>
      </c>
      <c r="S188" s="16" t="s">
        <v>25</v>
      </c>
      <c r="T188" s="16" t="s">
        <v>26</v>
      </c>
      <c r="U188" s="13" t="s">
        <v>27</v>
      </c>
      <c r="V188" s="14" t="s">
        <v>28</v>
      </c>
      <c r="W188" s="17" t="s">
        <v>29</v>
      </c>
      <c r="X188" s="16" t="s">
        <v>30</v>
      </c>
      <c r="Y188" s="60"/>
      <c r="Z188" s="60"/>
      <c r="AA188" s="60"/>
      <c r="AB188" s="60"/>
      <c r="AC188" s="60"/>
      <c r="AD188" s="60"/>
      <c r="AE188" s="60"/>
      <c r="AF188" s="60"/>
      <c r="AG188" s="60"/>
      <c r="AH188" s="60"/>
      <c r="AI188" s="60"/>
      <c r="AJ188" s="60"/>
      <c r="AK188" s="60"/>
      <c r="AL188" s="60"/>
      <c r="AM188" s="60"/>
      <c r="AN188" s="60"/>
      <c r="AO188" s="60"/>
      <c r="AP188" s="60"/>
      <c r="AQ188" s="60"/>
      <c r="AR188" s="60"/>
      <c r="AS188" s="60"/>
      <c r="AT188" s="60"/>
      <c r="AU188" s="60"/>
      <c r="AV188" s="60"/>
    </row>
    <row r="189" spans="1:48" ht="17" customHeight="1" x14ac:dyDescent="0.2">
      <c r="A189" s="14">
        <v>2017</v>
      </c>
      <c r="B189" s="18">
        <v>1</v>
      </c>
      <c r="C189" s="18">
        <v>0</v>
      </c>
      <c r="D189" s="18">
        <v>0</v>
      </c>
      <c r="E189" s="18">
        <v>0</v>
      </c>
      <c r="F189" s="18">
        <v>0</v>
      </c>
      <c r="G189" s="18">
        <v>0</v>
      </c>
      <c r="H189" s="18">
        <v>0</v>
      </c>
      <c r="I189" s="18">
        <v>1</v>
      </c>
      <c r="J189" s="18">
        <v>0</v>
      </c>
      <c r="K189" s="18">
        <v>0</v>
      </c>
      <c r="L189" s="18">
        <v>0</v>
      </c>
      <c r="M189" s="18">
        <v>0</v>
      </c>
      <c r="N189" s="18" t="s">
        <v>79</v>
      </c>
      <c r="O189" s="48" t="e">
        <f>(D189+J189+K189+N189)/(B189+J189+K189+M189)</f>
        <v>#VALUE!</v>
      </c>
      <c r="P189" s="48">
        <f>($D189+$E189+($F189*2)+(G189*3))/$B189</f>
        <v>0</v>
      </c>
      <c r="Q189" s="48">
        <f>D189/B189</f>
        <v>0</v>
      </c>
      <c r="R189" s="18">
        <v>0</v>
      </c>
      <c r="S189" s="18">
        <v>0</v>
      </c>
      <c r="T189" s="18">
        <v>0</v>
      </c>
      <c r="U189" s="18">
        <v>0</v>
      </c>
      <c r="V189" s="18">
        <v>0</v>
      </c>
      <c r="W189" s="48" t="e">
        <f>(U189+V189)/(T189+U189+V189)</f>
        <v>#DIV/0!</v>
      </c>
      <c r="X189" s="48" t="e">
        <f>(D189-G189)/(B189-I189-G189+M189)</f>
        <v>#DIV/0!</v>
      </c>
      <c r="Y189" s="48"/>
      <c r="Z189" s="48"/>
      <c r="AA189" s="48"/>
      <c r="AB189" s="48"/>
      <c r="AC189" s="48"/>
      <c r="AD189" s="48"/>
      <c r="AE189" s="48"/>
      <c r="AF189" s="48"/>
      <c r="AG189" s="48"/>
      <c r="AH189" s="48"/>
      <c r="AI189" s="48"/>
      <c r="AJ189" s="48"/>
      <c r="AK189" s="48"/>
      <c r="AL189" s="48"/>
      <c r="AM189" s="48"/>
      <c r="AN189" s="48"/>
      <c r="AO189" s="48"/>
      <c r="AP189" s="48"/>
      <c r="AQ189" s="48"/>
      <c r="AR189" s="48"/>
      <c r="AS189" s="48"/>
      <c r="AT189" s="48"/>
      <c r="AU189" s="48"/>
      <c r="AV189" s="48"/>
    </row>
    <row r="190" spans="1:48" ht="17" customHeight="1" x14ac:dyDescent="0.2">
      <c r="A190" s="50">
        <v>2018</v>
      </c>
      <c r="B190" s="69">
        <v>70</v>
      </c>
      <c r="C190" s="69">
        <v>12</v>
      </c>
      <c r="D190" s="69">
        <v>27</v>
      </c>
      <c r="E190" s="69">
        <v>5</v>
      </c>
      <c r="F190" s="69">
        <v>2</v>
      </c>
      <c r="G190" s="69">
        <v>3</v>
      </c>
      <c r="H190" s="69">
        <v>21</v>
      </c>
      <c r="I190" s="69">
        <v>16</v>
      </c>
      <c r="J190" s="69">
        <v>3</v>
      </c>
      <c r="K190" s="69">
        <v>3</v>
      </c>
      <c r="L190" s="69">
        <v>0</v>
      </c>
      <c r="M190" s="69">
        <v>0</v>
      </c>
      <c r="N190" s="69">
        <v>3</v>
      </c>
      <c r="O190" s="48">
        <f>(D190+J190+K190+N190)/(B190+J190+K190+M190)</f>
        <v>0.47368421052631576</v>
      </c>
      <c r="P190" s="48">
        <f>($D190+$E190+($F190*2)+(G190*3))/$B190</f>
        <v>0.6428571428571429</v>
      </c>
      <c r="Q190" s="48">
        <f>D190/B190</f>
        <v>0.38571428571428573</v>
      </c>
      <c r="R190" s="69">
        <v>5</v>
      </c>
      <c r="S190" s="69">
        <v>1</v>
      </c>
      <c r="T190" s="69">
        <v>6</v>
      </c>
      <c r="U190" s="69">
        <v>23</v>
      </c>
      <c r="V190" s="69">
        <v>37</v>
      </c>
      <c r="W190" s="48">
        <f>(U190+V190)/(T190+U190+V190)</f>
        <v>0.90909090909090906</v>
      </c>
      <c r="X190" s="48">
        <f>(D190-G190)/(B190-I190-G190+M190)</f>
        <v>0.47058823529411764</v>
      </c>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row>
    <row r="191" spans="1:48" ht="18.25" customHeight="1" x14ac:dyDescent="0.2">
      <c r="A191" s="50"/>
      <c r="B191" s="53"/>
      <c r="C191" s="53"/>
      <c r="D191" s="53"/>
      <c r="E191" s="53"/>
      <c r="F191" s="53"/>
      <c r="G191" s="53"/>
      <c r="H191" s="53"/>
      <c r="I191" s="53"/>
      <c r="J191" s="53"/>
      <c r="K191" s="53"/>
      <c r="L191" s="53"/>
      <c r="M191" s="53"/>
      <c r="N191" s="53"/>
      <c r="O191" s="103"/>
      <c r="P191" s="53"/>
      <c r="Q191" s="53"/>
      <c r="R191" s="53"/>
      <c r="S191" s="53"/>
      <c r="T191" s="53"/>
      <c r="U191" s="53"/>
      <c r="V191" s="53"/>
      <c r="W191" s="53"/>
      <c r="X191" s="53"/>
      <c r="Y191" s="53"/>
      <c r="Z191" s="53"/>
      <c r="AA191" s="53"/>
      <c r="AB191" s="53"/>
      <c r="AC191" s="53"/>
      <c r="AD191" s="53"/>
      <c r="AE191" s="53"/>
      <c r="AF191" s="53"/>
      <c r="AG191" s="53"/>
      <c r="AH191" s="53"/>
      <c r="AI191" s="53"/>
      <c r="AJ191" s="53"/>
      <c r="AK191" s="53"/>
      <c r="AL191" s="53"/>
      <c r="AM191" s="53"/>
      <c r="AN191" s="53"/>
      <c r="AO191" s="53"/>
      <c r="AP191" s="53"/>
      <c r="AQ191" s="53"/>
      <c r="AR191" s="53"/>
      <c r="AS191" s="53"/>
      <c r="AT191" s="53"/>
      <c r="AU191" s="53"/>
      <c r="AV191" s="53"/>
    </row>
    <row r="192" spans="1:48" ht="19" customHeight="1" x14ac:dyDescent="0.2">
      <c r="A192" s="28"/>
      <c r="B192" s="28"/>
      <c r="C192" s="28"/>
      <c r="D192" s="28"/>
      <c r="E192" s="28"/>
      <c r="F192" s="28"/>
      <c r="G192" s="28"/>
      <c r="H192" s="28"/>
      <c r="I192" s="28"/>
      <c r="J192" s="28"/>
      <c r="K192" s="28"/>
      <c r="L192" s="28"/>
      <c r="M192" s="28"/>
      <c r="N192" s="28"/>
      <c r="O192" s="29"/>
      <c r="P192" s="29"/>
      <c r="Q192" s="29"/>
      <c r="R192" s="28"/>
      <c r="S192" s="28"/>
      <c r="T192" s="28"/>
      <c r="U192" s="28"/>
      <c r="V192" s="28"/>
      <c r="W192" s="28"/>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row>
    <row r="193" spans="1:48" ht="17" customHeight="1" x14ac:dyDescent="0.2">
      <c r="A193" s="45" t="s">
        <v>31</v>
      </c>
      <c r="B193" s="45">
        <f t="shared" ref="B193:N193" si="23">SUM(B189:B192)</f>
        <v>71</v>
      </c>
      <c r="C193" s="45">
        <f t="shared" si="23"/>
        <v>12</v>
      </c>
      <c r="D193" s="45">
        <f t="shared" si="23"/>
        <v>27</v>
      </c>
      <c r="E193" s="45">
        <f t="shared" si="23"/>
        <v>5</v>
      </c>
      <c r="F193" s="45">
        <f t="shared" si="23"/>
        <v>2</v>
      </c>
      <c r="G193" s="45">
        <f t="shared" si="23"/>
        <v>3</v>
      </c>
      <c r="H193" s="45">
        <f t="shared" si="23"/>
        <v>21</v>
      </c>
      <c r="I193" s="45">
        <f t="shared" si="23"/>
        <v>17</v>
      </c>
      <c r="J193" s="45">
        <f t="shared" si="23"/>
        <v>3</v>
      </c>
      <c r="K193" s="45">
        <f t="shared" si="23"/>
        <v>3</v>
      </c>
      <c r="L193" s="45">
        <f t="shared" si="23"/>
        <v>0</v>
      </c>
      <c r="M193" s="45">
        <f t="shared" si="23"/>
        <v>0</v>
      </c>
      <c r="N193" s="45">
        <f t="shared" si="23"/>
        <v>3</v>
      </c>
      <c r="O193" s="48">
        <f>(D193+J193+K193+N193)/(B193+J193+K193+M193)</f>
        <v>0.46753246753246752</v>
      </c>
      <c r="P193" s="48">
        <f>($D193+$E193+($F193*2)+(G193*3))/$B193</f>
        <v>0.63380281690140849</v>
      </c>
      <c r="Q193" s="48">
        <f>D193/B193</f>
        <v>0.38028169014084506</v>
      </c>
      <c r="R193" s="45">
        <f>SUM(R189:R192)</f>
        <v>5</v>
      </c>
      <c r="S193" s="45">
        <f>SUM(S189:S192)</f>
        <v>1</v>
      </c>
      <c r="T193" s="19">
        <f>SUM(T189:T192)</f>
        <v>6</v>
      </c>
      <c r="U193" s="19">
        <f>SUM(U189:U192)</f>
        <v>23</v>
      </c>
      <c r="V193" s="19">
        <f>SUM(V189:V192)</f>
        <v>37</v>
      </c>
      <c r="W193" s="20">
        <f>(U193+V193)/(T193+U193+V193)</f>
        <v>0.90909090909090906</v>
      </c>
      <c r="X193" s="20">
        <f>(D193-G193)/(B193-I193-G193+M193)</f>
        <v>0.47058823529411764</v>
      </c>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row>
    <row r="194" spans="1:48" ht="17" customHeight="1" x14ac:dyDescent="0.2">
      <c r="A194" s="106"/>
      <c r="B194" s="106"/>
      <c r="C194" s="106"/>
      <c r="D194" s="106"/>
      <c r="E194" s="106"/>
      <c r="F194" s="106"/>
      <c r="G194" s="106"/>
      <c r="H194" s="106"/>
      <c r="I194" s="106"/>
      <c r="J194" s="106"/>
      <c r="K194" s="106"/>
      <c r="L194" s="106"/>
      <c r="M194" s="106"/>
      <c r="N194" s="106"/>
      <c r="O194" s="107"/>
      <c r="P194" s="107"/>
      <c r="Q194" s="107"/>
      <c r="R194" s="106"/>
      <c r="S194" s="106"/>
      <c r="T194" s="108"/>
      <c r="U194" s="108"/>
      <c r="V194" s="108"/>
      <c r="W194" s="102"/>
      <c r="X194" s="102"/>
      <c r="Y194" s="102"/>
      <c r="Z194" s="102"/>
      <c r="AA194" s="102"/>
      <c r="AB194" s="102"/>
      <c r="AC194" s="102"/>
      <c r="AD194" s="102"/>
      <c r="AE194" s="102"/>
      <c r="AF194" s="102"/>
      <c r="AG194" s="102"/>
      <c r="AH194" s="102"/>
      <c r="AI194" s="102"/>
      <c r="AJ194" s="102"/>
      <c r="AK194" s="102"/>
      <c r="AL194" s="102"/>
      <c r="AM194" s="102"/>
      <c r="AN194" s="102"/>
      <c r="AO194" s="102"/>
      <c r="AP194" s="102"/>
      <c r="AQ194" s="102"/>
      <c r="AR194" s="102"/>
      <c r="AS194" s="102"/>
      <c r="AT194" s="102"/>
      <c r="AU194" s="102"/>
      <c r="AV194" s="102"/>
    </row>
    <row r="195" spans="1:48" ht="17" customHeight="1" x14ac:dyDescent="0.2">
      <c r="A195" s="22" t="s">
        <v>32</v>
      </c>
      <c r="B195" s="23"/>
      <c r="C195" s="23"/>
      <c r="D195" s="23"/>
      <c r="E195" s="23"/>
      <c r="F195" s="23"/>
      <c r="G195" s="23"/>
      <c r="H195" s="23"/>
      <c r="I195" s="23"/>
      <c r="J195" s="23"/>
      <c r="K195" s="23"/>
      <c r="L195" s="23"/>
      <c r="M195" s="23"/>
      <c r="N195" s="23"/>
      <c r="O195" s="23"/>
      <c r="P195" s="107"/>
      <c r="Q195" s="107"/>
      <c r="R195" s="106"/>
      <c r="S195" s="106"/>
      <c r="T195" s="108"/>
      <c r="U195" s="108"/>
      <c r="V195" s="108"/>
      <c r="W195" s="102"/>
      <c r="X195" s="102"/>
      <c r="Y195" s="102"/>
      <c r="Z195" s="102"/>
      <c r="AA195" s="102"/>
      <c r="AB195" s="102"/>
      <c r="AC195" s="102"/>
      <c r="AD195" s="102"/>
      <c r="AE195" s="102"/>
      <c r="AF195" s="102"/>
      <c r="AG195" s="102"/>
      <c r="AH195" s="102"/>
      <c r="AI195" s="102"/>
      <c r="AJ195" s="102"/>
      <c r="AK195" s="102"/>
      <c r="AL195" s="102"/>
      <c r="AM195" s="102"/>
      <c r="AN195" s="102"/>
      <c r="AO195" s="102"/>
      <c r="AP195" s="102"/>
      <c r="AQ195" s="102"/>
      <c r="AR195" s="102"/>
      <c r="AS195" s="102"/>
      <c r="AT195" s="102"/>
      <c r="AU195" s="102"/>
      <c r="AV195" s="102"/>
    </row>
    <row r="196" spans="1:48" ht="17" customHeight="1" x14ac:dyDescent="0.2">
      <c r="A196" s="14" t="s">
        <v>7</v>
      </c>
      <c r="B196" s="16" t="s">
        <v>33</v>
      </c>
      <c r="C196" s="14" t="s">
        <v>34</v>
      </c>
      <c r="D196" s="14" t="s">
        <v>35</v>
      </c>
      <c r="E196" s="14" t="s">
        <v>36</v>
      </c>
      <c r="F196" s="14" t="s">
        <v>37</v>
      </c>
      <c r="G196" s="14" t="s">
        <v>9</v>
      </c>
      <c r="H196" s="14" t="s">
        <v>10</v>
      </c>
      <c r="I196" s="14" t="s">
        <v>15</v>
      </c>
      <c r="J196" s="14" t="s">
        <v>16</v>
      </c>
      <c r="K196" s="14" t="s">
        <v>17</v>
      </c>
      <c r="L196" s="14" t="s">
        <v>45</v>
      </c>
      <c r="M196" s="14" t="s">
        <v>38</v>
      </c>
      <c r="N196" s="14" t="s">
        <v>39</v>
      </c>
      <c r="O196" s="14" t="s">
        <v>40</v>
      </c>
      <c r="P196" s="107"/>
      <c r="Q196" s="107"/>
      <c r="R196" s="106"/>
      <c r="S196" s="106"/>
      <c r="T196" s="108"/>
      <c r="U196" s="108"/>
      <c r="V196" s="108"/>
      <c r="W196" s="102"/>
      <c r="X196" s="102"/>
      <c r="Y196" s="102"/>
      <c r="Z196" s="102"/>
      <c r="AA196" s="102"/>
      <c r="AB196" s="102"/>
      <c r="AC196" s="102"/>
      <c r="AD196" s="102"/>
      <c r="AE196" s="102"/>
      <c r="AF196" s="102"/>
      <c r="AG196" s="102"/>
      <c r="AH196" s="102"/>
      <c r="AI196" s="102"/>
      <c r="AJ196" s="102"/>
      <c r="AK196" s="102"/>
      <c r="AL196" s="102"/>
      <c r="AM196" s="102"/>
      <c r="AN196" s="102"/>
      <c r="AO196" s="102"/>
      <c r="AP196" s="102"/>
      <c r="AQ196" s="102"/>
      <c r="AR196" s="102"/>
      <c r="AS196" s="102"/>
      <c r="AT196" s="102"/>
      <c r="AU196" s="102"/>
      <c r="AV196" s="102"/>
    </row>
    <row r="197" spans="1:48" ht="17" customHeight="1" x14ac:dyDescent="0.2">
      <c r="A197" s="18">
        <v>2018</v>
      </c>
      <c r="B197" s="18">
        <v>4</v>
      </c>
      <c r="C197" s="18">
        <v>0</v>
      </c>
      <c r="D197" s="18">
        <v>1</v>
      </c>
      <c r="E197" s="18">
        <v>0</v>
      </c>
      <c r="F197" s="18">
        <v>4</v>
      </c>
      <c r="G197" s="18">
        <v>4</v>
      </c>
      <c r="H197" s="18">
        <v>2</v>
      </c>
      <c r="I197" s="18">
        <v>6</v>
      </c>
      <c r="J197" s="18">
        <v>4</v>
      </c>
      <c r="K197" s="18">
        <v>1</v>
      </c>
      <c r="L197" s="18">
        <v>0</v>
      </c>
      <c r="M197" s="18">
        <v>3</v>
      </c>
      <c r="N197" s="40"/>
      <c r="O197" s="40"/>
      <c r="P197" s="107"/>
      <c r="Q197" s="107"/>
      <c r="R197" s="106"/>
      <c r="S197" s="106"/>
      <c r="T197" s="108"/>
      <c r="U197" s="108"/>
      <c r="V197" s="108"/>
      <c r="W197" s="102"/>
      <c r="X197" s="102"/>
      <c r="Y197" s="102"/>
      <c r="Z197" s="102"/>
      <c r="AA197" s="102"/>
      <c r="AB197" s="102"/>
      <c r="AC197" s="102"/>
      <c r="AD197" s="102"/>
      <c r="AE197" s="102"/>
      <c r="AF197" s="102"/>
      <c r="AG197" s="102"/>
      <c r="AH197" s="102"/>
      <c r="AI197" s="102"/>
      <c r="AJ197" s="102"/>
      <c r="AK197" s="102"/>
      <c r="AL197" s="102"/>
      <c r="AM197" s="102"/>
      <c r="AN197" s="102"/>
      <c r="AO197" s="102"/>
      <c r="AP197" s="102"/>
      <c r="AQ197" s="102"/>
      <c r="AR197" s="102"/>
      <c r="AS197" s="102"/>
      <c r="AT197" s="102"/>
      <c r="AU197" s="102"/>
      <c r="AV197" s="102"/>
    </row>
    <row r="198" spans="1:48" ht="17" customHeight="1" x14ac:dyDescent="0.2">
      <c r="A198" s="69"/>
      <c r="B198" s="69"/>
      <c r="C198" s="69"/>
      <c r="D198" s="69"/>
      <c r="E198" s="69"/>
      <c r="F198" s="69"/>
      <c r="G198" s="69"/>
      <c r="H198" s="69"/>
      <c r="I198" s="69"/>
      <c r="J198" s="69"/>
      <c r="K198" s="69"/>
      <c r="L198" s="69"/>
      <c r="M198" s="69"/>
      <c r="N198" s="36"/>
      <c r="O198" s="36"/>
      <c r="P198" s="107"/>
      <c r="Q198" s="107"/>
      <c r="R198" s="106"/>
      <c r="S198" s="106"/>
      <c r="T198" s="108"/>
      <c r="U198" s="108"/>
      <c r="V198" s="108"/>
      <c r="W198" s="102"/>
      <c r="X198" s="102"/>
      <c r="Y198" s="102"/>
      <c r="Z198" s="102"/>
      <c r="AA198" s="102"/>
      <c r="AB198" s="102"/>
      <c r="AC198" s="102"/>
      <c r="AD198" s="102"/>
      <c r="AE198" s="102"/>
      <c r="AF198" s="102"/>
      <c r="AG198" s="102"/>
      <c r="AH198" s="102"/>
      <c r="AI198" s="102"/>
      <c r="AJ198" s="102"/>
      <c r="AK198" s="102"/>
      <c r="AL198" s="102"/>
      <c r="AM198" s="102"/>
      <c r="AN198" s="102"/>
      <c r="AO198" s="102"/>
      <c r="AP198" s="102"/>
      <c r="AQ198" s="102"/>
      <c r="AR198" s="102"/>
      <c r="AS198" s="102"/>
      <c r="AT198" s="102"/>
      <c r="AU198" s="102"/>
      <c r="AV198" s="102"/>
    </row>
    <row r="199" spans="1:48" ht="17" customHeight="1" x14ac:dyDescent="0.2">
      <c r="A199" s="28"/>
      <c r="B199" s="28"/>
      <c r="C199" s="28"/>
      <c r="D199" s="28"/>
      <c r="E199" s="38"/>
      <c r="F199" s="28"/>
      <c r="G199" s="28"/>
      <c r="H199" s="28"/>
      <c r="I199" s="28"/>
      <c r="J199" s="28"/>
      <c r="K199" s="28"/>
      <c r="L199" s="39"/>
      <c r="M199" s="28"/>
      <c r="N199" s="28"/>
      <c r="O199" s="28"/>
      <c r="P199" s="107"/>
      <c r="Q199" s="107"/>
      <c r="R199" s="106"/>
      <c r="S199" s="106"/>
      <c r="T199" s="108"/>
      <c r="U199" s="108"/>
      <c r="V199" s="108"/>
      <c r="W199" s="102"/>
      <c r="X199" s="102"/>
      <c r="Y199" s="102"/>
      <c r="Z199" s="102"/>
      <c r="AA199" s="102"/>
      <c r="AB199" s="102"/>
      <c r="AC199" s="102"/>
      <c r="AD199" s="102"/>
      <c r="AE199" s="102"/>
      <c r="AF199" s="102"/>
      <c r="AG199" s="102"/>
      <c r="AH199" s="102"/>
      <c r="AI199" s="102"/>
      <c r="AJ199" s="102"/>
      <c r="AK199" s="102"/>
      <c r="AL199" s="102"/>
      <c r="AM199" s="102"/>
      <c r="AN199" s="102"/>
      <c r="AO199" s="102"/>
      <c r="AP199" s="102"/>
      <c r="AQ199" s="102"/>
      <c r="AR199" s="102"/>
      <c r="AS199" s="102"/>
      <c r="AT199" s="102"/>
      <c r="AU199" s="102"/>
      <c r="AV199" s="102"/>
    </row>
    <row r="200" spans="1:48" ht="18.25" customHeight="1" x14ac:dyDescent="0.2">
      <c r="A200" s="45" t="s">
        <v>31</v>
      </c>
      <c r="B200" s="45">
        <f t="shared" ref="B200:M200" si="24">SUM(B195:B199)</f>
        <v>4</v>
      </c>
      <c r="C200" s="45">
        <f t="shared" si="24"/>
        <v>0</v>
      </c>
      <c r="D200" s="45">
        <f t="shared" si="24"/>
        <v>1</v>
      </c>
      <c r="E200" s="45">
        <f t="shared" si="24"/>
        <v>0</v>
      </c>
      <c r="F200" s="45">
        <f t="shared" si="24"/>
        <v>4</v>
      </c>
      <c r="G200" s="45">
        <f t="shared" si="24"/>
        <v>4</v>
      </c>
      <c r="H200" s="45">
        <f t="shared" si="24"/>
        <v>2</v>
      </c>
      <c r="I200" s="45">
        <f t="shared" si="24"/>
        <v>6</v>
      </c>
      <c r="J200" s="45">
        <f t="shared" si="24"/>
        <v>4</v>
      </c>
      <c r="K200" s="45">
        <f t="shared" si="24"/>
        <v>1</v>
      </c>
      <c r="L200" s="45">
        <f t="shared" si="24"/>
        <v>0</v>
      </c>
      <c r="M200" s="45">
        <f t="shared" si="24"/>
        <v>3</v>
      </c>
      <c r="N200" s="40">
        <f>(M200*7)/F200</f>
        <v>5.25</v>
      </c>
      <c r="O200" s="40">
        <f>SUM(H200+J200+K200)/F200</f>
        <v>1.75</v>
      </c>
      <c r="P200" s="34"/>
      <c r="Q200" s="34"/>
      <c r="R200" s="19"/>
      <c r="S200" s="34"/>
      <c r="T200" s="53"/>
      <c r="U200" s="53"/>
      <c r="V200" s="53"/>
      <c r="W200" s="53"/>
      <c r="X200" s="53"/>
      <c r="Y200" s="53"/>
      <c r="Z200" s="53"/>
      <c r="AA200" s="53"/>
      <c r="AB200" s="53"/>
      <c r="AC200" s="53"/>
      <c r="AD200" s="53"/>
      <c r="AE200" s="53"/>
      <c r="AF200" s="53"/>
      <c r="AG200" s="53"/>
      <c r="AH200" s="53"/>
      <c r="AI200" s="53"/>
      <c r="AJ200" s="53"/>
      <c r="AK200" s="53"/>
      <c r="AL200" s="53"/>
      <c r="AM200" s="53"/>
      <c r="AN200" s="53"/>
      <c r="AO200" s="53"/>
      <c r="AP200" s="53"/>
      <c r="AQ200" s="53"/>
      <c r="AR200" s="53"/>
      <c r="AS200" s="53"/>
      <c r="AT200" s="53"/>
      <c r="AU200" s="53"/>
      <c r="AV200" s="53"/>
    </row>
    <row r="201" spans="1:48" ht="18.25" customHeight="1" x14ac:dyDescent="0.2">
      <c r="A201" s="122"/>
      <c r="B201" s="122"/>
      <c r="C201" s="122"/>
      <c r="D201" s="122"/>
      <c r="E201" s="122"/>
      <c r="F201" s="122"/>
      <c r="G201" s="122"/>
      <c r="H201" s="122"/>
      <c r="I201" s="122"/>
      <c r="J201" s="122"/>
      <c r="K201" s="122"/>
      <c r="L201" s="122"/>
      <c r="M201" s="122"/>
      <c r="N201" s="128"/>
      <c r="O201" s="128"/>
      <c r="P201" s="129"/>
      <c r="Q201" s="129"/>
      <c r="R201" s="108"/>
      <c r="S201" s="129"/>
      <c r="T201" s="53"/>
      <c r="U201" s="53"/>
      <c r="V201" s="53"/>
      <c r="W201" s="53"/>
      <c r="X201" s="53"/>
      <c r="Y201" s="53"/>
      <c r="Z201" s="53"/>
      <c r="AA201" s="53"/>
      <c r="AB201" s="53"/>
      <c r="AC201" s="53"/>
      <c r="AD201" s="53"/>
      <c r="AE201" s="53"/>
      <c r="AF201" s="53"/>
      <c r="AG201" s="53"/>
      <c r="AH201" s="53"/>
      <c r="AI201" s="53"/>
      <c r="AJ201" s="53"/>
      <c r="AK201" s="53"/>
      <c r="AL201" s="53"/>
      <c r="AM201" s="53"/>
      <c r="AN201" s="53"/>
      <c r="AO201" s="53"/>
      <c r="AP201" s="53"/>
      <c r="AQ201" s="53"/>
      <c r="AR201" s="53"/>
      <c r="AS201" s="53"/>
      <c r="AT201" s="53"/>
      <c r="AU201" s="53"/>
      <c r="AV201" s="53"/>
    </row>
    <row r="202" spans="1:48" ht="21" customHeight="1" x14ac:dyDescent="0.2">
      <c r="A202" s="211" t="s">
        <v>80</v>
      </c>
      <c r="B202" s="212"/>
      <c r="C202" s="212"/>
      <c r="D202" s="212"/>
      <c r="E202" s="212"/>
      <c r="F202" s="212"/>
      <c r="G202" s="212"/>
      <c r="H202" s="212"/>
      <c r="I202" s="212"/>
      <c r="J202" s="212"/>
      <c r="K202" s="212"/>
      <c r="L202" s="212"/>
      <c r="M202" s="212"/>
      <c r="N202" s="212"/>
      <c r="O202" s="212"/>
      <c r="P202" s="212"/>
      <c r="Q202" s="212"/>
      <c r="R202" s="212"/>
      <c r="S202" s="212"/>
      <c r="T202" s="212"/>
      <c r="U202" s="212"/>
      <c r="V202" s="212"/>
      <c r="W202" s="212"/>
      <c r="X202" s="212"/>
      <c r="Y202" s="53"/>
      <c r="Z202" s="53"/>
      <c r="AA202" s="53"/>
      <c r="AB202" s="53"/>
      <c r="AC202" s="53"/>
      <c r="AD202" s="53"/>
      <c r="AE202" s="53"/>
      <c r="AF202" s="53"/>
      <c r="AG202" s="53"/>
      <c r="AH202" s="53"/>
      <c r="AI202" s="53"/>
      <c r="AJ202" s="53"/>
      <c r="AK202" s="53"/>
      <c r="AL202" s="53"/>
      <c r="AM202" s="53"/>
      <c r="AN202" s="53"/>
      <c r="AO202" s="53"/>
      <c r="AP202" s="53"/>
      <c r="AQ202" s="53"/>
      <c r="AR202" s="53"/>
      <c r="AS202" s="53"/>
      <c r="AT202" s="53"/>
      <c r="AU202" s="53"/>
      <c r="AV202" s="53"/>
    </row>
    <row r="203" spans="1:48" ht="19" customHeight="1" x14ac:dyDescent="0.2">
      <c r="A203" s="53"/>
      <c r="B203" s="53"/>
      <c r="C203" s="53"/>
      <c r="D203" s="53"/>
      <c r="E203" s="58"/>
      <c r="F203" s="53"/>
      <c r="G203" s="53"/>
      <c r="H203" s="53"/>
      <c r="I203" s="53"/>
      <c r="J203" s="53"/>
      <c r="K203" s="53"/>
      <c r="L203" s="53"/>
      <c r="M203" s="53"/>
      <c r="N203" s="53"/>
      <c r="O203" s="103"/>
      <c r="P203" s="53"/>
      <c r="Q203" s="53"/>
      <c r="R203" s="53"/>
      <c r="S203" s="53"/>
      <c r="T203" s="53"/>
      <c r="U203" s="12"/>
      <c r="V203" s="23"/>
      <c r="W203" s="26"/>
      <c r="X203" s="53"/>
      <c r="Y203" s="53"/>
      <c r="Z203" s="53"/>
      <c r="AA203" s="53"/>
      <c r="AB203" s="53"/>
      <c r="AC203" s="53"/>
      <c r="AD203" s="53"/>
      <c r="AE203" s="53"/>
      <c r="AF203" s="53"/>
      <c r="AG203" s="53"/>
      <c r="AH203" s="53"/>
      <c r="AI203" s="53"/>
      <c r="AJ203" s="53"/>
      <c r="AK203" s="53"/>
      <c r="AL203" s="53"/>
      <c r="AM203" s="53"/>
      <c r="AN203" s="53"/>
      <c r="AO203" s="53"/>
      <c r="AP203" s="53"/>
      <c r="AQ203" s="53"/>
      <c r="AR203" s="53"/>
      <c r="AS203" s="53"/>
      <c r="AT203" s="53"/>
      <c r="AU203" s="53"/>
      <c r="AV203" s="53"/>
    </row>
    <row r="204" spans="1:48" ht="28.25" customHeight="1" x14ac:dyDescent="0.2">
      <c r="A204" s="14" t="s">
        <v>7</v>
      </c>
      <c r="B204" s="14" t="s">
        <v>8</v>
      </c>
      <c r="C204" s="14" t="s">
        <v>9</v>
      </c>
      <c r="D204" s="14" t="s">
        <v>10</v>
      </c>
      <c r="E204" s="14" t="s">
        <v>11</v>
      </c>
      <c r="F204" s="14" t="s">
        <v>12</v>
      </c>
      <c r="G204" s="14" t="s">
        <v>13</v>
      </c>
      <c r="H204" s="14" t="s">
        <v>14</v>
      </c>
      <c r="I204" s="14" t="s">
        <v>15</v>
      </c>
      <c r="J204" s="14" t="s">
        <v>16</v>
      </c>
      <c r="K204" s="14" t="s">
        <v>17</v>
      </c>
      <c r="L204" s="14" t="s">
        <v>18</v>
      </c>
      <c r="M204" s="14" t="s">
        <v>19</v>
      </c>
      <c r="N204" s="14" t="s">
        <v>20</v>
      </c>
      <c r="O204" s="14" t="s">
        <v>21</v>
      </c>
      <c r="P204" s="15" t="s">
        <v>22</v>
      </c>
      <c r="Q204" s="14" t="s">
        <v>23</v>
      </c>
      <c r="R204" s="14" t="s">
        <v>24</v>
      </c>
      <c r="S204" s="16" t="s">
        <v>25</v>
      </c>
      <c r="T204" s="16" t="s">
        <v>26</v>
      </c>
      <c r="U204" s="13" t="s">
        <v>27</v>
      </c>
      <c r="V204" s="14" t="s">
        <v>28</v>
      </c>
      <c r="W204" s="17" t="s">
        <v>29</v>
      </c>
      <c r="X204" s="16" t="s">
        <v>30</v>
      </c>
      <c r="Y204" s="53"/>
      <c r="Z204" s="53"/>
      <c r="AA204" s="53"/>
      <c r="AB204" s="53"/>
      <c r="AC204" s="53"/>
      <c r="AD204" s="53"/>
      <c r="AE204" s="53"/>
      <c r="AF204" s="53"/>
      <c r="AG204" s="53"/>
      <c r="AH204" s="53"/>
      <c r="AI204" s="53"/>
      <c r="AJ204" s="53"/>
      <c r="AK204" s="53"/>
      <c r="AL204" s="53"/>
      <c r="AM204" s="53"/>
      <c r="AN204" s="53"/>
      <c r="AO204" s="53"/>
      <c r="AP204" s="53"/>
      <c r="AQ204" s="53"/>
      <c r="AR204" s="53"/>
      <c r="AS204" s="53"/>
      <c r="AT204" s="53"/>
      <c r="AU204" s="53"/>
      <c r="AV204" s="53"/>
    </row>
    <row r="205" spans="1:48" ht="18.25" customHeight="1" x14ac:dyDescent="0.2">
      <c r="A205" s="50"/>
      <c r="B205" s="50"/>
      <c r="C205" s="19"/>
      <c r="D205" s="50"/>
      <c r="E205" s="19"/>
      <c r="F205" s="19"/>
      <c r="G205" s="19"/>
      <c r="H205" s="19"/>
      <c r="I205" s="50"/>
      <c r="J205" s="19"/>
      <c r="K205" s="19"/>
      <c r="L205" s="19"/>
      <c r="M205" s="19"/>
      <c r="N205" s="19"/>
      <c r="O205" s="48"/>
      <c r="P205" s="48"/>
      <c r="Q205" s="48"/>
      <c r="R205" s="50"/>
      <c r="S205" s="19"/>
      <c r="T205" s="19"/>
      <c r="U205" s="19"/>
      <c r="V205" s="19"/>
      <c r="W205" s="48"/>
      <c r="X205" s="46"/>
      <c r="Y205" s="53"/>
      <c r="Z205" s="53"/>
      <c r="AA205" s="53"/>
      <c r="AB205" s="53"/>
      <c r="AC205" s="53"/>
      <c r="AD205" s="53"/>
      <c r="AE205" s="53"/>
      <c r="AF205" s="53"/>
      <c r="AG205" s="53"/>
      <c r="AH205" s="53"/>
      <c r="AI205" s="53"/>
      <c r="AJ205" s="53"/>
      <c r="AK205" s="53"/>
      <c r="AL205" s="53"/>
      <c r="AM205" s="53"/>
      <c r="AN205" s="53"/>
      <c r="AO205" s="53"/>
      <c r="AP205" s="53"/>
      <c r="AQ205" s="53"/>
      <c r="AR205" s="53"/>
      <c r="AS205" s="53"/>
      <c r="AT205" s="53"/>
      <c r="AU205" s="53"/>
      <c r="AV205" s="53"/>
    </row>
    <row r="206" spans="1:48" ht="18.25" customHeight="1" x14ac:dyDescent="0.2">
      <c r="A206" s="22">
        <v>2017</v>
      </c>
      <c r="B206" s="22">
        <v>54</v>
      </c>
      <c r="C206" s="22">
        <v>10</v>
      </c>
      <c r="D206" s="22">
        <v>11</v>
      </c>
      <c r="E206" s="22">
        <v>1</v>
      </c>
      <c r="F206" s="22">
        <v>0</v>
      </c>
      <c r="G206" s="22">
        <v>0</v>
      </c>
      <c r="H206" s="22">
        <v>2</v>
      </c>
      <c r="I206" s="22">
        <v>17</v>
      </c>
      <c r="J206" s="22">
        <v>8</v>
      </c>
      <c r="K206" s="22">
        <v>3</v>
      </c>
      <c r="L206" s="22">
        <v>0</v>
      </c>
      <c r="M206" s="22">
        <v>0</v>
      </c>
      <c r="N206" s="22">
        <v>0</v>
      </c>
      <c r="O206" s="20">
        <f>(D206+J206+K206+N206)/(B206+J206+K206+M206)</f>
        <v>0.33846153846153848</v>
      </c>
      <c r="P206" s="20">
        <f>($D206+$E206+($F206*2)+(G206*3))/$B206</f>
        <v>0.22222222222222221</v>
      </c>
      <c r="Q206" s="20">
        <f>D206/B206</f>
        <v>0.20370370370370369</v>
      </c>
      <c r="R206" s="22">
        <v>2</v>
      </c>
      <c r="S206" s="22">
        <v>0</v>
      </c>
      <c r="T206" s="22">
        <v>3</v>
      </c>
      <c r="U206" s="22">
        <v>2</v>
      </c>
      <c r="V206" s="22">
        <v>83</v>
      </c>
      <c r="W206" s="20">
        <f>(U206+V206)/(T206+U206+V206)</f>
        <v>0.96590909090909094</v>
      </c>
      <c r="X206" s="20">
        <f>(D206-G206)/(B206-I206-G206+M206)</f>
        <v>0.29729729729729731</v>
      </c>
      <c r="Y206" s="53"/>
      <c r="Z206" s="53"/>
      <c r="AA206" s="53"/>
      <c r="AB206" s="53"/>
      <c r="AC206" s="53"/>
      <c r="AD206" s="53"/>
      <c r="AE206" s="53"/>
      <c r="AF206" s="53"/>
      <c r="AG206" s="53"/>
      <c r="AH206" s="53"/>
      <c r="AI206" s="53"/>
      <c r="AJ206" s="53"/>
      <c r="AK206" s="53"/>
      <c r="AL206" s="53"/>
      <c r="AM206" s="53"/>
      <c r="AN206" s="53"/>
      <c r="AO206" s="53"/>
      <c r="AP206" s="53"/>
      <c r="AQ206" s="53"/>
      <c r="AR206" s="53"/>
      <c r="AS206" s="53"/>
      <c r="AT206" s="53"/>
      <c r="AU206" s="53"/>
      <c r="AV206" s="53"/>
    </row>
    <row r="207" spans="1:48" ht="18.25" customHeight="1" x14ac:dyDescent="0.2">
      <c r="A207" s="18">
        <v>2018</v>
      </c>
      <c r="B207" s="103">
        <v>40</v>
      </c>
      <c r="C207" s="103">
        <v>13</v>
      </c>
      <c r="D207" s="103">
        <v>9</v>
      </c>
      <c r="E207" s="103">
        <v>4</v>
      </c>
      <c r="F207" s="103">
        <v>1</v>
      </c>
      <c r="G207" s="103">
        <v>0</v>
      </c>
      <c r="H207" s="103">
        <v>1</v>
      </c>
      <c r="I207" s="103">
        <v>15</v>
      </c>
      <c r="J207" s="103">
        <v>3</v>
      </c>
      <c r="K207" s="103">
        <v>1</v>
      </c>
      <c r="L207" s="103">
        <v>0</v>
      </c>
      <c r="M207" s="103">
        <v>0</v>
      </c>
      <c r="N207" s="103">
        <v>0</v>
      </c>
      <c r="O207" s="20">
        <f>(D207+J207+K207+N207)/(B207+J207+K207+M207)</f>
        <v>0.29545454545454547</v>
      </c>
      <c r="P207" s="20">
        <f>($D207+$E207+($F207*2)+(G207*3))/$B207</f>
        <v>0.375</v>
      </c>
      <c r="Q207" s="20">
        <f>D207/B207</f>
        <v>0.22500000000000001</v>
      </c>
      <c r="R207" s="103">
        <v>4</v>
      </c>
      <c r="S207" s="103">
        <v>0</v>
      </c>
      <c r="T207" s="103">
        <v>0</v>
      </c>
      <c r="U207" s="103">
        <v>0</v>
      </c>
      <c r="V207" s="103">
        <v>6</v>
      </c>
      <c r="W207" s="20">
        <f>(U207+V207)/(T207+U207+V207)</f>
        <v>1</v>
      </c>
      <c r="X207" s="103"/>
      <c r="Y207" s="53"/>
      <c r="Z207" s="53"/>
      <c r="AA207" s="53"/>
      <c r="AB207" s="53"/>
      <c r="AC207" s="53"/>
      <c r="AD207" s="53"/>
      <c r="AE207" s="53"/>
      <c r="AF207" s="53"/>
      <c r="AG207" s="53"/>
      <c r="AH207" s="53"/>
      <c r="AI207" s="53"/>
      <c r="AJ207" s="53"/>
      <c r="AK207" s="53"/>
      <c r="AL207" s="53"/>
      <c r="AM207" s="53"/>
      <c r="AN207" s="53"/>
      <c r="AO207" s="53"/>
      <c r="AP207" s="53"/>
      <c r="AQ207" s="53"/>
      <c r="AR207" s="53"/>
      <c r="AS207" s="53"/>
      <c r="AT207" s="53"/>
      <c r="AU207" s="53"/>
      <c r="AV207" s="53"/>
    </row>
    <row r="208" spans="1:48" ht="19" customHeight="1" x14ac:dyDescent="0.2">
      <c r="A208" s="28"/>
      <c r="B208" s="28"/>
      <c r="C208" s="28"/>
      <c r="D208" s="28"/>
      <c r="E208" s="28"/>
      <c r="F208" s="28"/>
      <c r="G208" s="28"/>
      <c r="H208" s="28"/>
      <c r="I208" s="28"/>
      <c r="J208" s="28"/>
      <c r="K208" s="28"/>
      <c r="L208" s="28"/>
      <c r="M208" s="28"/>
      <c r="N208" s="28"/>
      <c r="O208" s="29"/>
      <c r="P208" s="29"/>
      <c r="Q208" s="29"/>
      <c r="R208" s="28"/>
      <c r="S208" s="28"/>
      <c r="T208" s="28"/>
      <c r="U208" s="28"/>
      <c r="V208" s="28"/>
      <c r="W208" s="28"/>
      <c r="X208" s="30"/>
      <c r="Y208" s="53"/>
      <c r="Z208" s="53"/>
      <c r="AA208" s="53"/>
      <c r="AB208" s="53"/>
      <c r="AC208" s="53"/>
      <c r="AD208" s="53"/>
      <c r="AE208" s="53"/>
      <c r="AF208" s="53"/>
      <c r="AG208" s="53"/>
      <c r="AH208" s="53"/>
      <c r="AI208" s="53"/>
      <c r="AJ208" s="53"/>
      <c r="AK208" s="53"/>
      <c r="AL208" s="53"/>
      <c r="AM208" s="53"/>
      <c r="AN208" s="53"/>
      <c r="AO208" s="53"/>
      <c r="AP208" s="53"/>
      <c r="AQ208" s="53"/>
      <c r="AR208" s="53"/>
      <c r="AS208" s="53"/>
      <c r="AT208" s="53"/>
      <c r="AU208" s="53"/>
      <c r="AV208" s="53"/>
    </row>
    <row r="209" spans="1:48" ht="18.25" customHeight="1" x14ac:dyDescent="0.2">
      <c r="A209" s="45" t="s">
        <v>31</v>
      </c>
      <c r="B209" s="45">
        <f t="shared" ref="B209:N209" si="25">SUM(B205:B208)</f>
        <v>94</v>
      </c>
      <c r="C209" s="45">
        <f t="shared" si="25"/>
        <v>23</v>
      </c>
      <c r="D209" s="45">
        <f t="shared" si="25"/>
        <v>20</v>
      </c>
      <c r="E209" s="45">
        <f t="shared" si="25"/>
        <v>5</v>
      </c>
      <c r="F209" s="45">
        <f t="shared" si="25"/>
        <v>1</v>
      </c>
      <c r="G209" s="45">
        <f t="shared" si="25"/>
        <v>0</v>
      </c>
      <c r="H209" s="45">
        <f t="shared" si="25"/>
        <v>3</v>
      </c>
      <c r="I209" s="45">
        <f t="shared" si="25"/>
        <v>32</v>
      </c>
      <c r="J209" s="45">
        <f t="shared" si="25"/>
        <v>11</v>
      </c>
      <c r="K209" s="45">
        <f t="shared" si="25"/>
        <v>4</v>
      </c>
      <c r="L209" s="45">
        <f t="shared" si="25"/>
        <v>0</v>
      </c>
      <c r="M209" s="45">
        <f t="shared" si="25"/>
        <v>0</v>
      </c>
      <c r="N209" s="45">
        <f t="shared" si="25"/>
        <v>0</v>
      </c>
      <c r="O209" s="48">
        <f>(D209+J209+K209+N209)/(B209+J209+K209+M209)</f>
        <v>0.32110091743119268</v>
      </c>
      <c r="P209" s="48">
        <f>($D209+$E209+($F209*2)+(G209*3))/$B209</f>
        <v>0.28723404255319152</v>
      </c>
      <c r="Q209" s="48">
        <f>D209/B209</f>
        <v>0.21276595744680851</v>
      </c>
      <c r="R209" s="45">
        <f>SUM(R205:R208)</f>
        <v>6</v>
      </c>
      <c r="S209" s="45">
        <f>SUM(S205:S208)</f>
        <v>0</v>
      </c>
      <c r="T209" s="19">
        <f>SUM(T205:T208)</f>
        <v>3</v>
      </c>
      <c r="U209" s="19">
        <f>SUM(U205:U208)</f>
        <v>2</v>
      </c>
      <c r="V209" s="19">
        <f>SUM(V205:V208)</f>
        <v>89</v>
      </c>
      <c r="W209" s="20">
        <f>(U209+V209)/(T209+U209+V209)</f>
        <v>0.96808510638297873</v>
      </c>
      <c r="X209" s="20">
        <f>(D209-G209)/(B209-I209-G209+M209)</f>
        <v>0.32258064516129031</v>
      </c>
      <c r="Y209" s="53"/>
      <c r="Z209" s="53"/>
      <c r="AA209" s="53"/>
      <c r="AB209" s="53"/>
      <c r="AC209" s="53"/>
      <c r="AD209" s="53"/>
      <c r="AE209" s="53"/>
      <c r="AF209" s="53"/>
      <c r="AG209" s="53"/>
      <c r="AH209" s="53"/>
      <c r="AI209" s="53"/>
      <c r="AJ209" s="53"/>
      <c r="AK209" s="53"/>
      <c r="AL209" s="53"/>
      <c r="AM209" s="53"/>
      <c r="AN209" s="53"/>
      <c r="AO209" s="53"/>
      <c r="AP209" s="53"/>
      <c r="AQ209" s="53"/>
      <c r="AR209" s="53"/>
      <c r="AS209" s="53"/>
      <c r="AT209" s="53"/>
      <c r="AU209" s="53"/>
      <c r="AV209" s="53"/>
    </row>
    <row r="210" spans="1:48" ht="18.25" customHeight="1" x14ac:dyDescent="0.2">
      <c r="A210" s="50"/>
      <c r="B210" s="50"/>
      <c r="C210" s="50"/>
      <c r="D210" s="50"/>
      <c r="E210" s="19"/>
      <c r="F210" s="50"/>
      <c r="G210" s="50"/>
      <c r="H210" s="50"/>
      <c r="I210" s="50"/>
      <c r="J210" s="50"/>
      <c r="K210" s="50"/>
      <c r="L210" s="50"/>
      <c r="M210" s="50"/>
      <c r="N210" s="36"/>
      <c r="O210" s="36"/>
      <c r="P210" s="34"/>
      <c r="Q210" s="34"/>
      <c r="R210" s="19"/>
      <c r="S210" s="34"/>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row>
    <row r="211" spans="1:48" ht="21" customHeight="1" x14ac:dyDescent="0.2">
      <c r="A211" s="211" t="s">
        <v>81</v>
      </c>
      <c r="B211" s="212"/>
      <c r="C211" s="212"/>
      <c r="D211" s="212"/>
      <c r="E211" s="212"/>
      <c r="F211" s="212"/>
      <c r="G211" s="212"/>
      <c r="H211" s="212"/>
      <c r="I211" s="212"/>
      <c r="J211" s="212"/>
      <c r="K211" s="212"/>
      <c r="L211" s="212"/>
      <c r="M211" s="212"/>
      <c r="N211" s="212"/>
      <c r="O211" s="212"/>
      <c r="P211" s="212"/>
      <c r="Q211" s="212"/>
      <c r="R211" s="212"/>
      <c r="S211" s="212"/>
      <c r="T211" s="212"/>
      <c r="U211" s="212"/>
      <c r="V211" s="212"/>
      <c r="W211" s="212"/>
      <c r="X211" s="212"/>
      <c r="Y211" s="53"/>
      <c r="Z211" s="53"/>
      <c r="AA211" s="53"/>
      <c r="AB211" s="53"/>
      <c r="AC211" s="53"/>
      <c r="AD211" s="53"/>
      <c r="AE211" s="53"/>
      <c r="AF211" s="53"/>
      <c r="AG211" s="53"/>
      <c r="AH211" s="53"/>
      <c r="AI211" s="53"/>
      <c r="AJ211" s="53"/>
      <c r="AK211" s="53"/>
      <c r="AL211" s="53"/>
      <c r="AM211" s="53"/>
      <c r="AN211" s="53"/>
      <c r="AO211" s="53"/>
      <c r="AP211" s="53"/>
      <c r="AQ211" s="53"/>
      <c r="AR211" s="53"/>
      <c r="AS211" s="53"/>
      <c r="AT211" s="53"/>
      <c r="AU211" s="53"/>
      <c r="AV211" s="53"/>
    </row>
    <row r="212" spans="1:48" ht="19" customHeight="1" x14ac:dyDescent="0.2">
      <c r="A212" s="53"/>
      <c r="B212" s="53"/>
      <c r="C212" s="53"/>
      <c r="D212" s="53"/>
      <c r="E212" s="58"/>
      <c r="F212" s="53"/>
      <c r="G212" s="53"/>
      <c r="H212" s="53"/>
      <c r="I212" s="53"/>
      <c r="J212" s="53"/>
      <c r="K212" s="53"/>
      <c r="L212" s="53"/>
      <c r="M212" s="53"/>
      <c r="N212" s="53"/>
      <c r="O212" s="103"/>
      <c r="P212" s="53"/>
      <c r="Q212" s="53"/>
      <c r="R212" s="53"/>
      <c r="S212" s="53"/>
      <c r="T212" s="53"/>
      <c r="U212" s="12"/>
      <c r="V212" s="23"/>
      <c r="W212" s="26"/>
      <c r="X212" s="53"/>
      <c r="Y212" s="53"/>
      <c r="Z212" s="53"/>
      <c r="AA212" s="53"/>
      <c r="AB212" s="53"/>
      <c r="AC212" s="53"/>
      <c r="AD212" s="53"/>
      <c r="AE212" s="53"/>
      <c r="AF212" s="53"/>
      <c r="AG212" s="53"/>
      <c r="AH212" s="53"/>
      <c r="AI212" s="53"/>
      <c r="AJ212" s="53"/>
      <c r="AK212" s="53"/>
      <c r="AL212" s="53"/>
      <c r="AM212" s="53"/>
      <c r="AN212" s="53"/>
      <c r="AO212" s="53"/>
      <c r="AP212" s="53"/>
      <c r="AQ212" s="53"/>
      <c r="AR212" s="53"/>
      <c r="AS212" s="53"/>
      <c r="AT212" s="53"/>
      <c r="AU212" s="53"/>
      <c r="AV212" s="53"/>
    </row>
    <row r="213" spans="1:48" ht="28.25" customHeight="1" x14ac:dyDescent="0.2">
      <c r="A213" s="14" t="s">
        <v>7</v>
      </c>
      <c r="B213" s="14" t="s">
        <v>8</v>
      </c>
      <c r="C213" s="14" t="s">
        <v>9</v>
      </c>
      <c r="D213" s="14" t="s">
        <v>10</v>
      </c>
      <c r="E213" s="14" t="s">
        <v>11</v>
      </c>
      <c r="F213" s="14" t="s">
        <v>12</v>
      </c>
      <c r="G213" s="14" t="s">
        <v>13</v>
      </c>
      <c r="H213" s="14" t="s">
        <v>14</v>
      </c>
      <c r="I213" s="14" t="s">
        <v>15</v>
      </c>
      <c r="J213" s="14" t="s">
        <v>16</v>
      </c>
      <c r="K213" s="14" t="s">
        <v>17</v>
      </c>
      <c r="L213" s="14" t="s">
        <v>18</v>
      </c>
      <c r="M213" s="14" t="s">
        <v>19</v>
      </c>
      <c r="N213" s="14" t="s">
        <v>20</v>
      </c>
      <c r="O213" s="14" t="s">
        <v>21</v>
      </c>
      <c r="P213" s="15" t="s">
        <v>22</v>
      </c>
      <c r="Q213" s="14" t="s">
        <v>23</v>
      </c>
      <c r="R213" s="14" t="s">
        <v>24</v>
      </c>
      <c r="S213" s="16" t="s">
        <v>25</v>
      </c>
      <c r="T213" s="16" t="s">
        <v>26</v>
      </c>
      <c r="U213" s="13" t="s">
        <v>27</v>
      </c>
      <c r="V213" s="14" t="s">
        <v>28</v>
      </c>
      <c r="W213" s="17" t="s">
        <v>29</v>
      </c>
      <c r="X213" s="16" t="s">
        <v>30</v>
      </c>
      <c r="Y213" s="53"/>
      <c r="Z213" s="53"/>
      <c r="AA213" s="53"/>
      <c r="AB213" s="53"/>
      <c r="AC213" s="53"/>
      <c r="AD213" s="53"/>
      <c r="AE213" s="53"/>
      <c r="AF213" s="53"/>
      <c r="AG213" s="53"/>
      <c r="AH213" s="53"/>
      <c r="AI213" s="53"/>
      <c r="AJ213" s="53"/>
      <c r="AK213" s="53"/>
      <c r="AL213" s="53"/>
      <c r="AM213" s="53"/>
      <c r="AN213" s="53"/>
      <c r="AO213" s="53"/>
      <c r="AP213" s="53"/>
      <c r="AQ213" s="53"/>
      <c r="AR213" s="53"/>
      <c r="AS213" s="53"/>
      <c r="AT213" s="53"/>
      <c r="AU213" s="53"/>
      <c r="AV213" s="53"/>
    </row>
    <row r="214" spans="1:48" ht="18.25" customHeight="1" x14ac:dyDescent="0.2">
      <c r="A214" s="103">
        <v>2019</v>
      </c>
      <c r="B214" s="50">
        <v>78</v>
      </c>
      <c r="C214" s="19">
        <v>27</v>
      </c>
      <c r="D214" s="50">
        <v>31</v>
      </c>
      <c r="E214" s="19">
        <v>5</v>
      </c>
      <c r="F214" s="19">
        <v>3</v>
      </c>
      <c r="G214" s="19">
        <v>3</v>
      </c>
      <c r="H214" s="19">
        <v>15</v>
      </c>
      <c r="I214" s="50">
        <v>13</v>
      </c>
      <c r="J214" s="19">
        <v>9</v>
      </c>
      <c r="K214" s="19">
        <v>4</v>
      </c>
      <c r="L214" s="19">
        <v>0</v>
      </c>
      <c r="M214" s="19">
        <v>0</v>
      </c>
      <c r="N214" s="19">
        <v>4</v>
      </c>
      <c r="O214" s="20">
        <f>(D214+J214+K214+N214)/(B214+J214+K214+M214)</f>
        <v>0.52747252747252749</v>
      </c>
      <c r="P214" s="20">
        <f>($D214+$E214+($F214*2)+(G214*3))/$B214</f>
        <v>0.65384615384615385</v>
      </c>
      <c r="Q214" s="20">
        <f>D214/B214</f>
        <v>0.39743589743589741</v>
      </c>
      <c r="R214" s="50">
        <v>13</v>
      </c>
      <c r="S214" s="19">
        <v>4</v>
      </c>
      <c r="T214" s="19">
        <v>4</v>
      </c>
      <c r="U214" s="19">
        <v>24</v>
      </c>
      <c r="V214" s="19">
        <v>25</v>
      </c>
      <c r="W214" s="20">
        <f>(U214+V214)/(T214+U214+V214)</f>
        <v>0.92452830188679247</v>
      </c>
      <c r="X214" s="20">
        <f>(D214-G214)/(B214-I214-G214+M214)</f>
        <v>0.45161290322580644</v>
      </c>
      <c r="Y214" s="53"/>
      <c r="Z214" s="53"/>
      <c r="AA214" s="53"/>
      <c r="AB214" s="53"/>
      <c r="AC214" s="53"/>
      <c r="AD214" s="53"/>
      <c r="AE214" s="53"/>
      <c r="AF214" s="53"/>
      <c r="AG214" s="53"/>
      <c r="AH214" s="53"/>
      <c r="AI214" s="53"/>
      <c r="AJ214" s="53"/>
      <c r="AK214" s="53"/>
      <c r="AL214" s="53"/>
      <c r="AM214" s="53"/>
      <c r="AN214" s="53"/>
      <c r="AO214" s="53"/>
      <c r="AP214" s="53"/>
      <c r="AQ214" s="53"/>
      <c r="AR214" s="53"/>
      <c r="AS214" s="53"/>
      <c r="AT214" s="53"/>
      <c r="AU214" s="53"/>
      <c r="AV214" s="53"/>
    </row>
    <row r="215" spans="1:48" ht="18.25" customHeight="1" x14ac:dyDescent="0.2">
      <c r="A215" s="22">
        <v>2017</v>
      </c>
      <c r="B215" s="22">
        <v>16</v>
      </c>
      <c r="C215" s="22">
        <v>3</v>
      </c>
      <c r="D215" s="22">
        <v>2</v>
      </c>
      <c r="E215" s="22">
        <v>0</v>
      </c>
      <c r="F215" s="22">
        <v>0</v>
      </c>
      <c r="G215" s="22">
        <v>0</v>
      </c>
      <c r="H215" s="22">
        <v>1</v>
      </c>
      <c r="I215" s="22">
        <v>5</v>
      </c>
      <c r="J215" s="22">
        <v>1</v>
      </c>
      <c r="K215" s="22">
        <v>0</v>
      </c>
      <c r="L215" s="22">
        <v>0</v>
      </c>
      <c r="M215" s="22">
        <v>0</v>
      </c>
      <c r="N215" s="22">
        <v>0</v>
      </c>
      <c r="O215" s="20">
        <f>(D215+J215+K215+N215)/(B215+J215+K215+M215)</f>
        <v>0.17647058823529413</v>
      </c>
      <c r="P215" s="20">
        <f>($D215+$E215+($F215*2)+(G215*3))/$B215</f>
        <v>0.125</v>
      </c>
      <c r="Q215" s="20">
        <f>D215/B215</f>
        <v>0.125</v>
      </c>
      <c r="R215" s="22">
        <v>0</v>
      </c>
      <c r="S215" s="22">
        <v>0</v>
      </c>
      <c r="T215" s="22">
        <v>1</v>
      </c>
      <c r="U215" s="22">
        <v>11</v>
      </c>
      <c r="V215" s="22">
        <v>13</v>
      </c>
      <c r="W215" s="20">
        <f>(U215+V215)/(T215+U215+V215)</f>
        <v>0.96</v>
      </c>
      <c r="X215" s="20">
        <f>(D215-G215)/(B215-I215-G215+M215)</f>
        <v>0.18181818181818182</v>
      </c>
      <c r="Y215" s="53"/>
      <c r="Z215" s="53"/>
      <c r="AA215" s="53"/>
      <c r="AB215" s="53"/>
      <c r="AC215" s="53"/>
      <c r="AD215" s="53"/>
      <c r="AE215" s="53"/>
      <c r="AF215" s="53"/>
      <c r="AG215" s="53"/>
      <c r="AH215" s="53"/>
      <c r="AI215" s="53"/>
      <c r="AJ215" s="53"/>
      <c r="AK215" s="53"/>
      <c r="AL215" s="53"/>
      <c r="AM215" s="53"/>
      <c r="AN215" s="53"/>
      <c r="AO215" s="53"/>
      <c r="AP215" s="53"/>
      <c r="AQ215" s="53"/>
      <c r="AR215" s="53"/>
      <c r="AS215" s="53"/>
      <c r="AT215" s="53"/>
      <c r="AU215" s="53"/>
      <c r="AV215" s="53"/>
    </row>
    <row r="216" spans="1:48" ht="18.25" customHeight="1" x14ac:dyDescent="0.2">
      <c r="A216" s="18">
        <v>2018</v>
      </c>
      <c r="B216" s="103">
        <v>32</v>
      </c>
      <c r="C216" s="103">
        <v>12</v>
      </c>
      <c r="D216" s="103">
        <v>9</v>
      </c>
      <c r="E216" s="103">
        <v>0</v>
      </c>
      <c r="F216" s="103">
        <v>0</v>
      </c>
      <c r="G216" s="103">
        <v>0</v>
      </c>
      <c r="H216" s="103">
        <v>3</v>
      </c>
      <c r="I216" s="103">
        <v>9</v>
      </c>
      <c r="J216" s="103">
        <v>5</v>
      </c>
      <c r="K216" s="103">
        <v>1</v>
      </c>
      <c r="L216" s="103">
        <v>0</v>
      </c>
      <c r="M216" s="103">
        <v>0</v>
      </c>
      <c r="N216" s="103">
        <v>1</v>
      </c>
      <c r="O216" s="20">
        <f>(D216+J216+K216+N216)/(B216+J216+K216+M216)</f>
        <v>0.42105263157894735</v>
      </c>
      <c r="P216" s="20">
        <f>($D216+$E216+($F216*2)+(G216*3))/$B216</f>
        <v>0.28125</v>
      </c>
      <c r="Q216" s="20">
        <f>D216/B216</f>
        <v>0.28125</v>
      </c>
      <c r="R216" s="103">
        <v>4</v>
      </c>
      <c r="S216" s="103">
        <v>1</v>
      </c>
      <c r="T216" s="103">
        <v>0</v>
      </c>
      <c r="U216" s="103">
        <v>0</v>
      </c>
      <c r="V216" s="103">
        <v>0</v>
      </c>
      <c r="W216" s="103"/>
      <c r="X216" s="103"/>
      <c r="Y216" s="53"/>
      <c r="Z216" s="53"/>
      <c r="AA216" s="53"/>
      <c r="AB216" s="53"/>
      <c r="AC216" s="53"/>
      <c r="AD216" s="53"/>
      <c r="AE216" s="53"/>
      <c r="AF216" s="53"/>
      <c r="AG216" s="53"/>
      <c r="AH216" s="53"/>
      <c r="AI216" s="53"/>
      <c r="AJ216" s="53"/>
      <c r="AK216" s="53"/>
      <c r="AL216" s="53"/>
      <c r="AM216" s="53"/>
      <c r="AN216" s="53"/>
      <c r="AO216" s="53"/>
      <c r="AP216" s="53"/>
      <c r="AQ216" s="53"/>
      <c r="AR216" s="53"/>
      <c r="AS216" s="53"/>
      <c r="AT216" s="53"/>
      <c r="AU216" s="53"/>
      <c r="AV216" s="53"/>
    </row>
    <row r="217" spans="1:48" ht="18.25" customHeight="1" x14ac:dyDescent="0.2">
      <c r="A217" s="28">
        <v>2020</v>
      </c>
      <c r="B217" s="130">
        <v>31</v>
      </c>
      <c r="C217" s="130">
        <v>7</v>
      </c>
      <c r="D217" s="130">
        <v>11</v>
      </c>
      <c r="E217" s="130">
        <v>3</v>
      </c>
      <c r="F217" s="130">
        <v>2</v>
      </c>
      <c r="G217" s="130">
        <v>0</v>
      </c>
      <c r="H217" s="130">
        <v>2</v>
      </c>
      <c r="I217" s="130">
        <v>5</v>
      </c>
      <c r="J217" s="130">
        <v>4</v>
      </c>
      <c r="K217" s="130">
        <v>1</v>
      </c>
      <c r="L217" s="130">
        <v>0</v>
      </c>
      <c r="M217" s="130">
        <v>0</v>
      </c>
      <c r="N217" s="130">
        <v>2</v>
      </c>
      <c r="O217" s="20">
        <f>(D217+J217+K217+N217)/(B217+J217+K217+M217)</f>
        <v>0.5</v>
      </c>
      <c r="P217" s="20">
        <f>($D217+$E217+($F217*2)+(G217*3))/$B217</f>
        <v>0.58064516129032262</v>
      </c>
      <c r="Q217" s="20">
        <f>D217/B217</f>
        <v>0.35483870967741937</v>
      </c>
      <c r="R217" s="130">
        <v>6</v>
      </c>
      <c r="S217" s="130">
        <v>1</v>
      </c>
      <c r="T217" s="130">
        <v>0</v>
      </c>
      <c r="U217" s="130">
        <v>3</v>
      </c>
      <c r="V217" s="130">
        <v>23</v>
      </c>
      <c r="W217" s="20">
        <f>(U217+V217)/(T217+U217+V217)</f>
        <v>1</v>
      </c>
      <c r="X217" s="20">
        <f>(D217-G217)/(B217-I217-G217+M217)</f>
        <v>0.42307692307692307</v>
      </c>
      <c r="Y217" s="53"/>
      <c r="Z217" s="53"/>
      <c r="AA217" s="53"/>
      <c r="AB217" s="53"/>
      <c r="AC217" s="53"/>
      <c r="AD217" s="53"/>
      <c r="AE217" s="53"/>
      <c r="AF217" s="53"/>
      <c r="AG217" s="53"/>
      <c r="AH217" s="53"/>
      <c r="AI217" s="53"/>
      <c r="AJ217" s="53"/>
      <c r="AK217" s="53"/>
      <c r="AL217" s="53"/>
      <c r="AM217" s="53"/>
      <c r="AN217" s="53"/>
      <c r="AO217" s="53"/>
      <c r="AP217" s="53"/>
      <c r="AQ217" s="53"/>
      <c r="AR217" s="53"/>
      <c r="AS217" s="53"/>
      <c r="AT217" s="53"/>
      <c r="AU217" s="53"/>
      <c r="AV217" s="53"/>
    </row>
    <row r="218" spans="1:48" ht="19" customHeight="1" x14ac:dyDescent="0.2">
      <c r="A218" s="28"/>
      <c r="B218" s="28"/>
      <c r="C218" s="28"/>
      <c r="D218" s="28"/>
      <c r="E218" s="28"/>
      <c r="F218" s="28"/>
      <c r="G218" s="28"/>
      <c r="H218" s="28"/>
      <c r="I218" s="28"/>
      <c r="J218" s="28"/>
      <c r="K218" s="28"/>
      <c r="L218" s="28"/>
      <c r="M218" s="28"/>
      <c r="N218" s="28"/>
      <c r="O218" s="20"/>
      <c r="P218" s="20"/>
      <c r="Q218" s="20"/>
      <c r="R218" s="28"/>
      <c r="S218" s="28"/>
      <c r="T218" s="28"/>
      <c r="U218" s="28"/>
      <c r="V218" s="28"/>
      <c r="W218" s="28"/>
      <c r="X218" s="57"/>
      <c r="Y218" s="53"/>
      <c r="Z218" s="53"/>
      <c r="AA218" s="53"/>
      <c r="AB218" s="53"/>
      <c r="AC218" s="53"/>
      <c r="AD218" s="53"/>
      <c r="AE218" s="53"/>
      <c r="AF218" s="53"/>
      <c r="AG218" s="53"/>
      <c r="AH218" s="53"/>
      <c r="AI218" s="53"/>
      <c r="AJ218" s="53"/>
      <c r="AK218" s="53"/>
      <c r="AL218" s="53"/>
      <c r="AM218" s="53"/>
      <c r="AN218" s="53"/>
      <c r="AO218" s="53"/>
      <c r="AP218" s="53"/>
      <c r="AQ218" s="53"/>
      <c r="AR218" s="53"/>
      <c r="AS218" s="53"/>
      <c r="AT218" s="53"/>
      <c r="AU218" s="53"/>
      <c r="AV218" s="53"/>
    </row>
    <row r="219" spans="1:48" ht="18.25" customHeight="1" x14ac:dyDescent="0.2">
      <c r="A219" s="45" t="s">
        <v>31</v>
      </c>
      <c r="B219" s="45">
        <f t="shared" ref="B219:N219" si="26">SUM(B214:B218)</f>
        <v>157</v>
      </c>
      <c r="C219" s="45">
        <f t="shared" si="26"/>
        <v>49</v>
      </c>
      <c r="D219" s="45">
        <f t="shared" si="26"/>
        <v>53</v>
      </c>
      <c r="E219" s="45">
        <f t="shared" si="26"/>
        <v>8</v>
      </c>
      <c r="F219" s="45">
        <f t="shared" si="26"/>
        <v>5</v>
      </c>
      <c r="G219" s="45">
        <f t="shared" si="26"/>
        <v>3</v>
      </c>
      <c r="H219" s="45">
        <f t="shared" si="26"/>
        <v>21</v>
      </c>
      <c r="I219" s="45">
        <f t="shared" si="26"/>
        <v>32</v>
      </c>
      <c r="J219" s="45">
        <f t="shared" si="26"/>
        <v>19</v>
      </c>
      <c r="K219" s="45">
        <f t="shared" si="26"/>
        <v>6</v>
      </c>
      <c r="L219" s="45">
        <f t="shared" si="26"/>
        <v>0</v>
      </c>
      <c r="M219" s="45">
        <f t="shared" si="26"/>
        <v>0</v>
      </c>
      <c r="N219" s="45">
        <f t="shared" si="26"/>
        <v>7</v>
      </c>
      <c r="O219" s="48">
        <f>(D219+J219+K219+N219)/(B219+J219+K219+M219)</f>
        <v>0.46703296703296704</v>
      </c>
      <c r="P219" s="48">
        <f>($D219+$E219+($F219*2)+(G219*3))/$B219</f>
        <v>0.50955414012738853</v>
      </c>
      <c r="Q219" s="48">
        <f>D219/B219</f>
        <v>0.33757961783439489</v>
      </c>
      <c r="R219" s="45">
        <f>SUM(R214:R218)</f>
        <v>23</v>
      </c>
      <c r="S219" s="45">
        <f>SUM(S214:S218)</f>
        <v>6</v>
      </c>
      <c r="T219" s="19">
        <f>SUM(T214:T218)</f>
        <v>5</v>
      </c>
      <c r="U219" s="19">
        <f>SUM(U214:U218)</f>
        <v>38</v>
      </c>
      <c r="V219" s="19">
        <f>SUM(V214:V218)</f>
        <v>61</v>
      </c>
      <c r="W219" s="20">
        <f>(U219+V219)/(T219+U219+V219)</f>
        <v>0.95192307692307687</v>
      </c>
      <c r="X219" s="20">
        <f>(D219-G219)/(B219-I219-G219+M219)</f>
        <v>0.4098360655737705</v>
      </c>
      <c r="Y219" s="53"/>
      <c r="Z219" s="53"/>
      <c r="AA219" s="53"/>
      <c r="AB219" s="53"/>
      <c r="AC219" s="53"/>
      <c r="AD219" s="53"/>
      <c r="AE219" s="53"/>
      <c r="AF219" s="53"/>
      <c r="AG219" s="53"/>
      <c r="AH219" s="53"/>
      <c r="AI219" s="53"/>
      <c r="AJ219" s="53"/>
      <c r="AK219" s="53"/>
      <c r="AL219" s="53"/>
      <c r="AM219" s="53"/>
      <c r="AN219" s="53"/>
      <c r="AO219" s="53"/>
      <c r="AP219" s="53"/>
      <c r="AQ219" s="53"/>
      <c r="AR219" s="53"/>
      <c r="AS219" s="53"/>
      <c r="AT219" s="53"/>
      <c r="AU219" s="53"/>
      <c r="AV219" s="53"/>
    </row>
  </sheetData>
  <mergeCells count="16">
    <mergeCell ref="A211:X211"/>
    <mergeCell ref="A64:X64"/>
    <mergeCell ref="A55:X55"/>
    <mergeCell ref="A202:X202"/>
    <mergeCell ref="A1:X1"/>
    <mergeCell ref="A21:X21"/>
    <mergeCell ref="A30:X30"/>
    <mergeCell ref="A39:X39"/>
    <mergeCell ref="A80:X80"/>
    <mergeCell ref="A89:X89"/>
    <mergeCell ref="A105:X105"/>
    <mergeCell ref="A121:X121"/>
    <mergeCell ref="A136:X136"/>
    <mergeCell ref="A153:X153"/>
    <mergeCell ref="A169:X169"/>
    <mergeCell ref="A186:X186"/>
  </mergeCells>
  <pageMargins left="0.75" right="0.75" top="1" bottom="1" header="0.5" footer="0.5"/>
  <pageSetup orientation="portrait"/>
  <headerFooter>
    <oddHeader>&amp;L&amp;"Geneva,Regular"&amp;10&amp;K000000Miller</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99"/>
  <sheetViews>
    <sheetView topLeftCell="A314" workbookViewId="0">
      <selection activeCell="Q330" sqref="Q330"/>
    </sheetView>
  </sheetViews>
  <sheetFormatPr baseColWidth="10" defaultRowHeight="16" x14ac:dyDescent="0.2"/>
  <cols>
    <col min="1" max="1" width="15.625" bestFit="1" customWidth="1"/>
    <col min="2" max="2" width="3.875" bestFit="1" customWidth="1"/>
    <col min="3" max="4" width="2.375" bestFit="1" customWidth="1"/>
    <col min="5" max="5" width="3.375" bestFit="1" customWidth="1"/>
    <col min="6" max="6" width="5" bestFit="1" customWidth="1"/>
    <col min="7" max="9" width="3.125" bestFit="1" customWidth="1"/>
    <col min="10" max="10" width="2.375" bestFit="1" customWidth="1"/>
    <col min="11" max="11" width="2.25" bestFit="1" customWidth="1"/>
    <col min="12" max="12" width="3.375" bestFit="1" customWidth="1"/>
    <col min="13" max="13" width="2.375" bestFit="1" customWidth="1"/>
    <col min="14" max="14" width="5.125" bestFit="1" customWidth="1"/>
    <col min="15" max="15" width="5.25" bestFit="1" customWidth="1"/>
    <col min="16" max="16" width="6.125" bestFit="1" customWidth="1"/>
    <col min="17" max="17" width="4.125" bestFit="1" customWidth="1"/>
    <col min="18" max="18" width="2.875" bestFit="1" customWidth="1"/>
    <col min="19" max="20" width="2.25" bestFit="1" customWidth="1"/>
    <col min="21" max="21" width="2.375" bestFit="1" customWidth="1"/>
    <col min="22" max="22" width="3.125" bestFit="1" customWidth="1"/>
    <col min="23" max="23" width="5" bestFit="1" customWidth="1"/>
  </cols>
  <sheetData>
    <row r="1" spans="1:24" x14ac:dyDescent="0.2">
      <c r="A1" s="10" t="s">
        <v>256</v>
      </c>
      <c r="B1" s="11"/>
      <c r="C1" s="11"/>
      <c r="D1" s="11"/>
      <c r="E1" s="11"/>
      <c r="F1" s="11"/>
      <c r="G1" s="11"/>
      <c r="H1" s="11"/>
      <c r="I1" s="11"/>
      <c r="J1" s="11"/>
      <c r="K1" s="11"/>
      <c r="L1" s="11"/>
      <c r="M1" s="78"/>
      <c r="N1" s="11"/>
      <c r="O1" s="11"/>
      <c r="P1" s="11"/>
      <c r="Q1" s="11"/>
      <c r="R1" s="11"/>
      <c r="S1" s="11"/>
      <c r="T1" s="11"/>
      <c r="U1" s="23"/>
      <c r="V1" s="12"/>
      <c r="W1" s="12"/>
      <c r="X1" s="53"/>
    </row>
    <row r="2" spans="1:24" x14ac:dyDescent="0.2">
      <c r="A2" s="53"/>
      <c r="B2" s="53"/>
      <c r="C2" s="53"/>
      <c r="D2" s="53"/>
      <c r="E2" s="58"/>
      <c r="F2" s="53"/>
      <c r="G2" s="53"/>
      <c r="H2" s="53"/>
      <c r="I2" s="53"/>
      <c r="J2" s="53"/>
      <c r="K2" s="53"/>
      <c r="L2" s="53"/>
      <c r="M2" s="53"/>
      <c r="N2" s="53"/>
      <c r="O2" s="53"/>
      <c r="P2" s="53"/>
      <c r="Q2" s="53"/>
      <c r="R2" s="53"/>
      <c r="S2" s="53"/>
      <c r="T2" s="53"/>
      <c r="U2" s="23"/>
      <c r="V2" s="12"/>
      <c r="W2" s="26"/>
      <c r="X2" s="53"/>
    </row>
    <row r="3" spans="1:24" x14ac:dyDescent="0.2">
      <c r="A3" s="14" t="s">
        <v>7</v>
      </c>
      <c r="B3" s="14" t="s">
        <v>8</v>
      </c>
      <c r="C3" s="14" t="s">
        <v>9</v>
      </c>
      <c r="D3" s="14" t="s">
        <v>10</v>
      </c>
      <c r="E3" s="14" t="s">
        <v>11</v>
      </c>
      <c r="F3" s="14" t="s">
        <v>12</v>
      </c>
      <c r="G3" s="14" t="s">
        <v>13</v>
      </c>
      <c r="H3" s="14" t="s">
        <v>14</v>
      </c>
      <c r="I3" s="14" t="s">
        <v>15</v>
      </c>
      <c r="J3" s="14" t="s">
        <v>16</v>
      </c>
      <c r="K3" s="14" t="s">
        <v>17</v>
      </c>
      <c r="L3" s="14" t="s">
        <v>18</v>
      </c>
      <c r="M3" s="14" t="s">
        <v>19</v>
      </c>
      <c r="N3" s="14" t="s">
        <v>20</v>
      </c>
      <c r="O3" s="14" t="s">
        <v>21</v>
      </c>
      <c r="P3" s="15" t="s">
        <v>22</v>
      </c>
      <c r="Q3" s="14" t="s">
        <v>257</v>
      </c>
      <c r="R3" s="16" t="s">
        <v>24</v>
      </c>
      <c r="S3" s="16" t="s">
        <v>25</v>
      </c>
      <c r="T3" s="16" t="s">
        <v>26</v>
      </c>
      <c r="U3" s="14" t="s">
        <v>27</v>
      </c>
      <c r="V3" s="13" t="s">
        <v>28</v>
      </c>
      <c r="W3" s="17" t="s">
        <v>29</v>
      </c>
      <c r="X3" s="71" t="s">
        <v>30</v>
      </c>
    </row>
    <row r="4" spans="1:24" x14ac:dyDescent="0.2">
      <c r="A4" s="18">
        <v>2018</v>
      </c>
      <c r="B4" s="18">
        <v>73</v>
      </c>
      <c r="C4" s="18">
        <v>22</v>
      </c>
      <c r="D4" s="18">
        <v>22</v>
      </c>
      <c r="E4" s="19">
        <v>3</v>
      </c>
      <c r="F4" s="19">
        <v>0</v>
      </c>
      <c r="G4" s="19">
        <v>0</v>
      </c>
      <c r="H4" s="19">
        <v>9</v>
      </c>
      <c r="I4" s="18">
        <v>20</v>
      </c>
      <c r="J4" s="19">
        <v>25</v>
      </c>
      <c r="K4" s="19">
        <v>1</v>
      </c>
      <c r="L4" s="19">
        <v>1</v>
      </c>
      <c r="M4" s="19">
        <v>1</v>
      </c>
      <c r="N4" s="18">
        <v>6</v>
      </c>
      <c r="O4" s="20">
        <f>(D4+J4+K4+N4)/(B4+J4+K4+M4)</f>
        <v>0.54</v>
      </c>
      <c r="P4" s="20">
        <f>($D4+$E4+($F4*2)+(G4*3))/$B4</f>
        <v>0.34246575342465752</v>
      </c>
      <c r="Q4" s="20">
        <f>D4/B4</f>
        <v>0.30136986301369861</v>
      </c>
      <c r="R4" s="18">
        <v>8</v>
      </c>
      <c r="S4" s="18">
        <v>6</v>
      </c>
      <c r="T4" s="18">
        <v>2</v>
      </c>
      <c r="U4" s="18">
        <v>27</v>
      </c>
      <c r="V4" s="21">
        <v>21</v>
      </c>
      <c r="W4" s="20">
        <f>(U4+V4)/(T4+U4+V4)</f>
        <v>0.96</v>
      </c>
      <c r="X4" s="20">
        <f>(D4-G4)/(B4-I4-G4+M4)</f>
        <v>0.40740740740740738</v>
      </c>
    </row>
    <row r="5" spans="1:24" x14ac:dyDescent="0.2">
      <c r="A5" s="22">
        <v>2019</v>
      </c>
      <c r="B5" s="22">
        <v>69</v>
      </c>
      <c r="C5" s="22">
        <v>22</v>
      </c>
      <c r="D5" s="22">
        <v>15</v>
      </c>
      <c r="E5" s="22">
        <v>2</v>
      </c>
      <c r="F5" s="23">
        <v>0</v>
      </c>
      <c r="G5" s="23">
        <v>0</v>
      </c>
      <c r="H5" s="22">
        <v>7</v>
      </c>
      <c r="I5" s="22">
        <v>19</v>
      </c>
      <c r="J5" s="22">
        <v>16</v>
      </c>
      <c r="K5" s="22">
        <v>2</v>
      </c>
      <c r="L5" s="23">
        <v>0</v>
      </c>
      <c r="M5" s="23">
        <v>1</v>
      </c>
      <c r="N5" s="22">
        <v>4</v>
      </c>
      <c r="O5" s="20">
        <f>(D5+J5+K5+N5)/(B5+J5+K5+M5)</f>
        <v>0.42045454545454547</v>
      </c>
      <c r="P5" s="20">
        <f>($D5+$E5+($F5*2)+(G5*3))/$B5</f>
        <v>0.24637681159420291</v>
      </c>
      <c r="Q5" s="20">
        <f>D5/B5</f>
        <v>0.21739130434782608</v>
      </c>
      <c r="R5" s="22">
        <v>9</v>
      </c>
      <c r="S5" s="23">
        <v>1</v>
      </c>
      <c r="T5" s="22">
        <v>1</v>
      </c>
      <c r="U5" s="22">
        <v>2</v>
      </c>
      <c r="V5" s="25">
        <v>15</v>
      </c>
      <c r="W5" s="20">
        <f>(U5+V5)/(T5+U5+V5)</f>
        <v>0.94444444444444442</v>
      </c>
      <c r="X5" s="20">
        <f>(D5-G5)/(B5-I5-G5+M5)</f>
        <v>0.29411764705882354</v>
      </c>
    </row>
    <row r="6" spans="1:24" x14ac:dyDescent="0.2">
      <c r="A6" s="28"/>
      <c r="B6" s="28"/>
      <c r="C6" s="28"/>
      <c r="D6" s="28"/>
      <c r="E6" s="28"/>
      <c r="F6" s="28"/>
      <c r="G6" s="28"/>
      <c r="H6" s="28"/>
      <c r="I6" s="28"/>
      <c r="J6" s="28"/>
      <c r="K6" s="28"/>
      <c r="L6" s="28"/>
      <c r="M6" s="28"/>
      <c r="N6" s="28"/>
      <c r="O6" s="29"/>
      <c r="P6" s="29"/>
      <c r="Q6" s="29"/>
      <c r="R6" s="28"/>
      <c r="S6" s="28"/>
      <c r="T6" s="28"/>
      <c r="U6" s="28"/>
      <c r="V6" s="76"/>
      <c r="W6" s="27"/>
      <c r="X6" s="30"/>
    </row>
    <row r="7" spans="1:24" x14ac:dyDescent="0.2">
      <c r="A7" s="18" t="s">
        <v>31</v>
      </c>
      <c r="B7" s="19">
        <f t="shared" ref="B7:N7" si="0">SUM(B4:B6)</f>
        <v>142</v>
      </c>
      <c r="C7" s="19">
        <f t="shared" si="0"/>
        <v>44</v>
      </c>
      <c r="D7" s="19">
        <f t="shared" si="0"/>
        <v>37</v>
      </c>
      <c r="E7" s="19">
        <f t="shared" si="0"/>
        <v>5</v>
      </c>
      <c r="F7" s="19">
        <f t="shared" si="0"/>
        <v>0</v>
      </c>
      <c r="G7" s="19">
        <f t="shared" si="0"/>
        <v>0</v>
      </c>
      <c r="H7" s="19">
        <f t="shared" si="0"/>
        <v>16</v>
      </c>
      <c r="I7" s="19">
        <f t="shared" si="0"/>
        <v>39</v>
      </c>
      <c r="J7" s="19">
        <f t="shared" si="0"/>
        <v>41</v>
      </c>
      <c r="K7" s="19">
        <f t="shared" si="0"/>
        <v>3</v>
      </c>
      <c r="L7" s="19">
        <f t="shared" si="0"/>
        <v>1</v>
      </c>
      <c r="M7" s="19">
        <f t="shared" si="0"/>
        <v>2</v>
      </c>
      <c r="N7" s="19">
        <f t="shared" si="0"/>
        <v>10</v>
      </c>
      <c r="O7" s="20">
        <f>(D7+J7+K7+N7)/(B7+J7+K7+M7)</f>
        <v>0.48404255319148937</v>
      </c>
      <c r="P7" s="20">
        <f>($D7+$E7+($F7*2)+(G7*3))/$B7</f>
        <v>0.29577464788732394</v>
      </c>
      <c r="Q7" s="20">
        <f>D7/B7</f>
        <v>0.26056338028169013</v>
      </c>
      <c r="R7" s="19">
        <f>SUM(R4:R6)</f>
        <v>17</v>
      </c>
      <c r="S7" s="19">
        <f>SUM(S4:S6)</f>
        <v>7</v>
      </c>
      <c r="T7" s="19">
        <f>SUM(T4:T6)</f>
        <v>3</v>
      </c>
      <c r="U7" s="18">
        <f>SUM(U4:U6)</f>
        <v>29</v>
      </c>
      <c r="V7" s="21">
        <f>SUM(V4:V6)</f>
        <v>36</v>
      </c>
      <c r="W7" s="20">
        <f>(U7+V7)/(T7+U7+V7)</f>
        <v>0.95588235294117652</v>
      </c>
      <c r="X7" s="20">
        <f>(D7-G7)/(B7-I7-G7+M7)</f>
        <v>0.35238095238095241</v>
      </c>
    </row>
    <row r="8" spans="1:24" x14ac:dyDescent="0.2">
      <c r="A8" s="23"/>
      <c r="B8" s="26"/>
      <c r="C8" s="26"/>
      <c r="D8" s="26"/>
      <c r="E8" s="23"/>
      <c r="F8" s="26"/>
      <c r="G8" s="26"/>
      <c r="H8" s="26"/>
      <c r="I8" s="26"/>
      <c r="J8" s="26"/>
      <c r="K8" s="26"/>
      <c r="L8" s="26"/>
      <c r="M8" s="23"/>
      <c r="N8" s="26"/>
      <c r="O8" s="26"/>
      <c r="P8" s="26"/>
      <c r="Q8" s="26"/>
      <c r="R8" s="26"/>
      <c r="S8" s="26"/>
      <c r="T8" s="26"/>
      <c r="U8" s="23"/>
      <c r="V8" s="12"/>
      <c r="W8" s="26"/>
      <c r="X8" s="53"/>
    </row>
    <row r="9" spans="1:24" x14ac:dyDescent="0.2">
      <c r="A9" s="23"/>
      <c r="B9" s="23"/>
      <c r="C9" s="23"/>
      <c r="D9" s="23"/>
      <c r="E9" s="41"/>
      <c r="F9" s="23"/>
      <c r="G9" s="23"/>
      <c r="H9" s="23"/>
      <c r="I9" s="23"/>
      <c r="J9" s="23"/>
      <c r="K9" s="23"/>
      <c r="L9" s="42"/>
      <c r="M9" s="23"/>
      <c r="N9" s="26"/>
      <c r="O9" s="26"/>
      <c r="P9" s="23"/>
      <c r="Q9" s="23"/>
      <c r="R9" s="23"/>
      <c r="S9" s="23"/>
      <c r="T9" s="53"/>
      <c r="U9" s="103"/>
      <c r="V9" s="53"/>
      <c r="W9" s="53"/>
      <c r="X9" s="53"/>
    </row>
    <row r="10" spans="1:24" x14ac:dyDescent="0.2">
      <c r="A10" s="22" t="s">
        <v>32</v>
      </c>
      <c r="B10" s="23"/>
      <c r="C10" s="23"/>
      <c r="D10" s="23"/>
      <c r="E10" s="23"/>
      <c r="F10" s="23"/>
      <c r="G10" s="23"/>
      <c r="H10" s="23"/>
      <c r="I10" s="23"/>
      <c r="J10" s="23"/>
      <c r="K10" s="23"/>
      <c r="L10" s="23"/>
      <c r="M10" s="23"/>
      <c r="N10" s="23"/>
      <c r="O10" s="23"/>
      <c r="P10" s="23"/>
      <c r="Q10" s="23"/>
      <c r="R10" s="23"/>
      <c r="S10" s="23"/>
      <c r="T10" s="53"/>
      <c r="U10" s="103"/>
      <c r="V10" s="53"/>
      <c r="W10" s="53"/>
      <c r="X10" s="53"/>
    </row>
    <row r="11" spans="1:24" x14ac:dyDescent="0.2">
      <c r="A11" s="14" t="s">
        <v>7</v>
      </c>
      <c r="B11" s="16" t="s">
        <v>33</v>
      </c>
      <c r="C11" s="14" t="s">
        <v>34</v>
      </c>
      <c r="D11" s="14" t="s">
        <v>35</v>
      </c>
      <c r="E11" s="14" t="s">
        <v>36</v>
      </c>
      <c r="F11" s="14" t="s">
        <v>37</v>
      </c>
      <c r="G11" s="14" t="s">
        <v>9</v>
      </c>
      <c r="H11" s="14" t="s">
        <v>10</v>
      </c>
      <c r="I11" s="14" t="s">
        <v>15</v>
      </c>
      <c r="J11" s="14" t="s">
        <v>16</v>
      </c>
      <c r="K11" s="14" t="s">
        <v>17</v>
      </c>
      <c r="L11" s="14" t="s">
        <v>45</v>
      </c>
      <c r="M11" s="14" t="s">
        <v>38</v>
      </c>
      <c r="N11" s="14" t="s">
        <v>39</v>
      </c>
      <c r="O11" s="14" t="s">
        <v>40</v>
      </c>
      <c r="P11" s="14" t="s">
        <v>8</v>
      </c>
      <c r="Q11" s="14" t="s">
        <v>41</v>
      </c>
      <c r="R11" s="14" t="s">
        <v>42</v>
      </c>
      <c r="S11" s="23"/>
      <c r="T11" s="53"/>
      <c r="U11" s="103"/>
      <c r="V11" s="53"/>
      <c r="W11" s="53"/>
      <c r="X11" s="53"/>
    </row>
    <row r="12" spans="1:24" x14ac:dyDescent="0.2">
      <c r="A12" s="18">
        <v>2018</v>
      </c>
      <c r="B12" s="18">
        <v>1</v>
      </c>
      <c r="C12" s="18">
        <v>1</v>
      </c>
      <c r="D12" s="18">
        <v>0</v>
      </c>
      <c r="E12" s="35">
        <v>0</v>
      </c>
      <c r="F12" s="18">
        <v>2.67</v>
      </c>
      <c r="G12" s="18">
        <v>5</v>
      </c>
      <c r="H12" s="18">
        <v>5</v>
      </c>
      <c r="I12" s="18">
        <v>3</v>
      </c>
      <c r="J12" s="18">
        <v>5</v>
      </c>
      <c r="K12" s="19"/>
      <c r="L12" s="36"/>
      <c r="M12" s="18">
        <v>4</v>
      </c>
      <c r="N12" s="36">
        <f>(M12*7)/F12</f>
        <v>10.486891385767791</v>
      </c>
      <c r="O12" s="64">
        <f>SUM(H12+J12+K89)/F12</f>
        <v>3.7453183520599254</v>
      </c>
      <c r="P12" s="18"/>
      <c r="Q12" s="19"/>
      <c r="R12" s="19"/>
      <c r="S12" s="23"/>
      <c r="T12" s="53"/>
      <c r="U12" s="103"/>
      <c r="V12" s="53"/>
      <c r="W12" s="53"/>
      <c r="X12" s="53"/>
    </row>
    <row r="13" spans="1:24" x14ac:dyDescent="0.2">
      <c r="A13" s="23">
        <v>2019</v>
      </c>
      <c r="B13" s="23">
        <v>2</v>
      </c>
      <c r="C13" s="23">
        <v>1</v>
      </c>
      <c r="D13" s="23">
        <v>0</v>
      </c>
      <c r="E13" s="41">
        <v>0</v>
      </c>
      <c r="F13" s="42">
        <v>4.33</v>
      </c>
      <c r="G13" s="23">
        <v>6</v>
      </c>
      <c r="H13" s="23">
        <v>2</v>
      </c>
      <c r="I13" s="23">
        <v>4</v>
      </c>
      <c r="J13" s="23">
        <v>6</v>
      </c>
      <c r="K13" s="23">
        <v>1</v>
      </c>
      <c r="L13" s="42"/>
      <c r="M13" s="23">
        <v>5</v>
      </c>
      <c r="N13" s="36">
        <f>(M13*7)/F13</f>
        <v>8.0831408775981526</v>
      </c>
      <c r="O13" s="64" t="e">
        <f>SUM(H13+J13+#REF!)/F13</f>
        <v>#REF!</v>
      </c>
      <c r="P13" s="23"/>
      <c r="Q13" s="23"/>
      <c r="R13" s="23"/>
      <c r="S13" s="23"/>
      <c r="T13" s="53"/>
      <c r="U13" s="103"/>
      <c r="V13" s="53"/>
      <c r="W13" s="53"/>
      <c r="X13" s="53"/>
    </row>
    <row r="14" spans="1:24" x14ac:dyDescent="0.2">
      <c r="A14" s="28"/>
      <c r="B14" s="28"/>
      <c r="C14" s="28"/>
      <c r="D14" s="28"/>
      <c r="E14" s="38"/>
      <c r="F14" s="28"/>
      <c r="G14" s="28"/>
      <c r="H14" s="28"/>
      <c r="I14" s="28"/>
      <c r="J14" s="28"/>
      <c r="K14" s="28"/>
      <c r="L14" s="39"/>
      <c r="M14" s="28"/>
      <c r="N14" s="27"/>
      <c r="O14" s="27"/>
      <c r="P14" s="28"/>
      <c r="Q14" s="28"/>
      <c r="R14" s="28"/>
      <c r="S14" s="23"/>
      <c r="T14" s="53"/>
      <c r="U14" s="103"/>
      <c r="V14" s="53"/>
      <c r="W14" s="53"/>
      <c r="X14" s="53"/>
    </row>
    <row r="15" spans="1:24" x14ac:dyDescent="0.2">
      <c r="A15" s="18" t="s">
        <v>31</v>
      </c>
      <c r="B15" s="18">
        <f t="shared" ref="B15:M15" si="1">SUM(B9:B14)</f>
        <v>3</v>
      </c>
      <c r="C15" s="18">
        <f t="shared" si="1"/>
        <v>2</v>
      </c>
      <c r="D15" s="18">
        <f t="shared" si="1"/>
        <v>0</v>
      </c>
      <c r="E15" s="19">
        <f t="shared" si="1"/>
        <v>0</v>
      </c>
      <c r="F15" s="36">
        <f t="shared" si="1"/>
        <v>7</v>
      </c>
      <c r="G15" s="18">
        <f t="shared" si="1"/>
        <v>11</v>
      </c>
      <c r="H15" s="18">
        <f t="shared" si="1"/>
        <v>7</v>
      </c>
      <c r="I15" s="18">
        <f t="shared" si="1"/>
        <v>7</v>
      </c>
      <c r="J15" s="18">
        <f t="shared" si="1"/>
        <v>11</v>
      </c>
      <c r="K15" s="18">
        <f t="shared" si="1"/>
        <v>1</v>
      </c>
      <c r="L15" s="18">
        <f t="shared" si="1"/>
        <v>0</v>
      </c>
      <c r="M15" s="18">
        <f t="shared" si="1"/>
        <v>9</v>
      </c>
      <c r="N15" s="36">
        <f>(M15*7)/F15</f>
        <v>9</v>
      </c>
      <c r="O15" s="64">
        <f>SUM(H15+J15+K15)/F15</f>
        <v>2.7142857142857144</v>
      </c>
      <c r="P15" s="55"/>
      <c r="Q15" s="55"/>
      <c r="R15" s="55"/>
    </row>
    <row r="17" spans="1:24" x14ac:dyDescent="0.2">
      <c r="A17" s="10" t="s">
        <v>278</v>
      </c>
      <c r="B17" s="11"/>
      <c r="C17" s="11"/>
      <c r="D17" s="11"/>
      <c r="E17" s="11"/>
      <c r="F17" s="11"/>
      <c r="G17" s="11"/>
      <c r="H17" s="11"/>
      <c r="I17" s="11"/>
      <c r="J17" s="11"/>
      <c r="K17" s="11"/>
      <c r="L17" s="11"/>
      <c r="M17" s="78"/>
      <c r="N17" s="11"/>
      <c r="O17" s="11"/>
      <c r="P17" s="11"/>
      <c r="Q17" s="11"/>
      <c r="R17" s="11"/>
      <c r="S17" s="11"/>
      <c r="T17" s="11"/>
      <c r="U17" s="23"/>
      <c r="V17" s="12"/>
      <c r="W17" s="12"/>
      <c r="X17" s="53"/>
    </row>
    <row r="18" spans="1:24" x14ac:dyDescent="0.2">
      <c r="A18" s="53"/>
      <c r="B18" s="53"/>
      <c r="C18" s="53"/>
      <c r="D18" s="53"/>
      <c r="E18" s="58"/>
      <c r="F18" s="53"/>
      <c r="G18" s="53"/>
      <c r="H18" s="53"/>
      <c r="I18" s="53"/>
      <c r="J18" s="53"/>
      <c r="K18" s="53"/>
      <c r="L18" s="53"/>
      <c r="M18" s="53"/>
      <c r="N18" s="53"/>
      <c r="O18" s="53"/>
      <c r="P18" s="53"/>
      <c r="Q18" s="53"/>
      <c r="R18" s="53"/>
      <c r="S18" s="53"/>
      <c r="T18" s="53"/>
      <c r="U18" s="23"/>
      <c r="V18" s="12"/>
      <c r="W18" s="26"/>
      <c r="X18" s="53"/>
    </row>
    <row r="19" spans="1:24" x14ac:dyDescent="0.2">
      <c r="A19" s="14" t="s">
        <v>7</v>
      </c>
      <c r="B19" s="14" t="s">
        <v>8</v>
      </c>
      <c r="C19" s="14" t="s">
        <v>9</v>
      </c>
      <c r="D19" s="14" t="s">
        <v>10</v>
      </c>
      <c r="E19" s="14" t="s">
        <v>11</v>
      </c>
      <c r="F19" s="14" t="s">
        <v>12</v>
      </c>
      <c r="G19" s="14" t="s">
        <v>13</v>
      </c>
      <c r="H19" s="14" t="s">
        <v>14</v>
      </c>
      <c r="I19" s="14" t="s">
        <v>15</v>
      </c>
      <c r="J19" s="14" t="s">
        <v>16</v>
      </c>
      <c r="K19" s="14" t="s">
        <v>17</v>
      </c>
      <c r="L19" s="14" t="s">
        <v>18</v>
      </c>
      <c r="M19" s="14" t="s">
        <v>19</v>
      </c>
      <c r="N19" s="14" t="s">
        <v>20</v>
      </c>
      <c r="O19" s="14" t="s">
        <v>21</v>
      </c>
      <c r="P19" s="15" t="s">
        <v>22</v>
      </c>
      <c r="Q19" s="14" t="s">
        <v>257</v>
      </c>
      <c r="R19" s="16" t="s">
        <v>24</v>
      </c>
      <c r="S19" s="16" t="s">
        <v>25</v>
      </c>
      <c r="T19" s="16" t="s">
        <v>26</v>
      </c>
      <c r="U19" s="14" t="s">
        <v>27</v>
      </c>
      <c r="V19" s="13" t="s">
        <v>28</v>
      </c>
      <c r="W19" s="17" t="s">
        <v>29</v>
      </c>
      <c r="X19" s="71" t="s">
        <v>30</v>
      </c>
    </row>
    <row r="20" spans="1:24" x14ac:dyDescent="0.2">
      <c r="A20" s="18">
        <v>2018</v>
      </c>
      <c r="B20" s="18">
        <v>2</v>
      </c>
      <c r="C20" s="18">
        <v>1</v>
      </c>
      <c r="D20" s="18">
        <v>2</v>
      </c>
      <c r="E20" s="19">
        <v>0</v>
      </c>
      <c r="F20" s="19">
        <v>0</v>
      </c>
      <c r="G20" s="19">
        <v>0</v>
      </c>
      <c r="H20" s="19">
        <v>4</v>
      </c>
      <c r="I20" s="18">
        <v>0</v>
      </c>
      <c r="J20" s="19">
        <v>0</v>
      </c>
      <c r="K20" s="19">
        <v>0</v>
      </c>
      <c r="L20" s="19">
        <v>0</v>
      </c>
      <c r="M20" s="19">
        <v>0</v>
      </c>
      <c r="N20" s="18">
        <v>0</v>
      </c>
      <c r="O20" s="20">
        <f>(D20+J20+K20+N20)/(B20+J20+K20+M20)</f>
        <v>1</v>
      </c>
      <c r="P20" s="20">
        <f>($D20+$E20+($F20*2)+(G20*3))/$B20</f>
        <v>1</v>
      </c>
      <c r="Q20" s="20">
        <f>D20/B20</f>
        <v>1</v>
      </c>
      <c r="R20" s="18">
        <v>0</v>
      </c>
      <c r="S20" s="18">
        <v>0</v>
      </c>
      <c r="T20" s="18">
        <v>0</v>
      </c>
      <c r="U20" s="18">
        <v>4</v>
      </c>
      <c r="V20" s="21">
        <v>4</v>
      </c>
      <c r="W20" s="20">
        <f>(U20+V20)/(T20+U20+V20)</f>
        <v>1</v>
      </c>
      <c r="X20" s="20">
        <f>(D20-G20)/(B20-I20-G20+M20)</f>
        <v>1</v>
      </c>
    </row>
    <row r="21" spans="1:24" x14ac:dyDescent="0.2">
      <c r="A21" s="22">
        <v>2019</v>
      </c>
      <c r="B21" s="22">
        <v>58</v>
      </c>
      <c r="C21" s="22">
        <v>11</v>
      </c>
      <c r="D21" s="22">
        <v>14</v>
      </c>
      <c r="E21" s="22">
        <v>2</v>
      </c>
      <c r="F21" s="23">
        <v>1</v>
      </c>
      <c r="G21" s="23">
        <v>0</v>
      </c>
      <c r="H21" s="22">
        <v>3</v>
      </c>
      <c r="I21" s="22">
        <v>9</v>
      </c>
      <c r="J21" s="22">
        <v>7</v>
      </c>
      <c r="K21" s="22">
        <v>2</v>
      </c>
      <c r="L21" s="23">
        <v>0</v>
      </c>
      <c r="M21" s="23">
        <v>1</v>
      </c>
      <c r="N21" s="22">
        <v>2</v>
      </c>
      <c r="O21" s="20">
        <f>(D21+J21+K21+N21)/(B21+J21+K21+M21)</f>
        <v>0.36764705882352944</v>
      </c>
      <c r="P21" s="20">
        <f>($D21+$E21+($F21*2)+(G21*3))/$B21</f>
        <v>0.31034482758620691</v>
      </c>
      <c r="Q21" s="20">
        <f>D21/B21</f>
        <v>0.2413793103448276</v>
      </c>
      <c r="R21" s="22">
        <v>2</v>
      </c>
      <c r="S21" s="23">
        <v>2</v>
      </c>
      <c r="T21" s="22">
        <v>1</v>
      </c>
      <c r="U21" s="22">
        <v>4</v>
      </c>
      <c r="V21" s="25">
        <v>26</v>
      </c>
      <c r="W21" s="20">
        <f>(U21+V21)/(T21+U21+V21)</f>
        <v>0.967741935483871</v>
      </c>
      <c r="X21" s="20">
        <f>(D21-G21)/(B21-I21-G21+M21)</f>
        <v>0.28000000000000003</v>
      </c>
    </row>
    <row r="22" spans="1:24" x14ac:dyDescent="0.2">
      <c r="A22" s="28"/>
      <c r="B22" s="28"/>
      <c r="C22" s="28"/>
      <c r="D22" s="28"/>
      <c r="E22" s="28"/>
      <c r="F22" s="28"/>
      <c r="G22" s="28"/>
      <c r="H22" s="28"/>
      <c r="I22" s="28"/>
      <c r="J22" s="28"/>
      <c r="K22" s="28"/>
      <c r="L22" s="28"/>
      <c r="M22" s="28"/>
      <c r="N22" s="28"/>
      <c r="O22" s="29"/>
      <c r="P22" s="29"/>
      <c r="Q22" s="29"/>
      <c r="R22" s="28"/>
      <c r="S22" s="28"/>
      <c r="T22" s="28"/>
      <c r="U22" s="28"/>
      <c r="V22" s="76"/>
      <c r="W22" s="27"/>
      <c r="X22" s="30"/>
    </row>
    <row r="23" spans="1:24" x14ac:dyDescent="0.2">
      <c r="A23" s="18" t="s">
        <v>31</v>
      </c>
      <c r="B23" s="19">
        <f t="shared" ref="B23:N23" si="2">SUM(B20:B22)</f>
        <v>60</v>
      </c>
      <c r="C23" s="19">
        <f t="shared" si="2"/>
        <v>12</v>
      </c>
      <c r="D23" s="19">
        <f t="shared" si="2"/>
        <v>16</v>
      </c>
      <c r="E23" s="19">
        <f t="shared" si="2"/>
        <v>2</v>
      </c>
      <c r="F23" s="19">
        <f t="shared" si="2"/>
        <v>1</v>
      </c>
      <c r="G23" s="19">
        <f t="shared" si="2"/>
        <v>0</v>
      </c>
      <c r="H23" s="19">
        <f t="shared" si="2"/>
        <v>7</v>
      </c>
      <c r="I23" s="19">
        <f t="shared" si="2"/>
        <v>9</v>
      </c>
      <c r="J23" s="19">
        <f t="shared" si="2"/>
        <v>7</v>
      </c>
      <c r="K23" s="19">
        <f t="shared" si="2"/>
        <v>2</v>
      </c>
      <c r="L23" s="19">
        <f t="shared" si="2"/>
        <v>0</v>
      </c>
      <c r="M23" s="19">
        <f t="shared" si="2"/>
        <v>1</v>
      </c>
      <c r="N23" s="19">
        <f t="shared" si="2"/>
        <v>2</v>
      </c>
      <c r="O23" s="20">
        <f>(D23+J23+K23+N23)/(B23+J23+K23+M23)</f>
        <v>0.38571428571428573</v>
      </c>
      <c r="P23" s="20">
        <f>($D23+$E23+($F23*2)+(G23*3))/$B23</f>
        <v>0.33333333333333331</v>
      </c>
      <c r="Q23" s="20">
        <f>D23/B23</f>
        <v>0.26666666666666666</v>
      </c>
      <c r="R23" s="19">
        <f>SUM(R20:R22)</f>
        <v>2</v>
      </c>
      <c r="S23" s="19">
        <f>SUM(S20:S22)</f>
        <v>2</v>
      </c>
      <c r="T23" s="19">
        <f>SUM(T20:T22)</f>
        <v>1</v>
      </c>
      <c r="U23" s="18">
        <f>SUM(U20:U22)</f>
        <v>8</v>
      </c>
      <c r="V23" s="21">
        <f>SUM(V20:V22)</f>
        <v>30</v>
      </c>
      <c r="W23" s="20">
        <f>(U23+V23)/(T23+U23+V23)</f>
        <v>0.97435897435897434</v>
      </c>
      <c r="X23" s="20">
        <f>(D23-G23)/(B23-I23-G23+M23)</f>
        <v>0.30769230769230771</v>
      </c>
    </row>
    <row r="24" spans="1:24" x14ac:dyDescent="0.2">
      <c r="A24" s="23"/>
      <c r="B24" s="26"/>
      <c r="C24" s="26"/>
      <c r="D24" s="26"/>
      <c r="E24" s="23"/>
      <c r="F24" s="26"/>
      <c r="G24" s="26"/>
      <c r="H24" s="26"/>
      <c r="I24" s="26"/>
      <c r="J24" s="26"/>
      <c r="K24" s="26"/>
      <c r="L24" s="26"/>
      <c r="M24" s="23"/>
      <c r="N24" s="26"/>
      <c r="O24" s="26"/>
      <c r="P24" s="26"/>
      <c r="Q24" s="26"/>
      <c r="R24" s="26"/>
      <c r="S24" s="26"/>
      <c r="T24" s="26"/>
      <c r="U24" s="23"/>
      <c r="V24" s="12"/>
      <c r="W24" s="26"/>
      <c r="X24" s="53"/>
    </row>
    <row r="25" spans="1:24" x14ac:dyDescent="0.2">
      <c r="A25" s="23"/>
      <c r="B25" s="23"/>
      <c r="C25" s="23"/>
      <c r="D25" s="23"/>
      <c r="E25" s="41"/>
      <c r="F25" s="23"/>
      <c r="G25" s="23"/>
      <c r="H25" s="23"/>
      <c r="I25" s="23"/>
      <c r="J25" s="23"/>
      <c r="K25" s="23"/>
      <c r="L25" s="42"/>
      <c r="M25" s="23"/>
      <c r="N25" s="26"/>
      <c r="O25" s="26"/>
      <c r="P25" s="23"/>
      <c r="Q25" s="23"/>
      <c r="R25" s="23"/>
      <c r="S25" s="23"/>
      <c r="T25" s="53"/>
      <c r="U25" s="103"/>
      <c r="V25" s="53"/>
      <c r="W25" s="53"/>
      <c r="X25" s="53"/>
    </row>
    <row r="26" spans="1:24" x14ac:dyDescent="0.2">
      <c r="A26" s="22" t="s">
        <v>32</v>
      </c>
      <c r="B26" s="23"/>
      <c r="C26" s="23"/>
      <c r="D26" s="23"/>
      <c r="E26" s="23"/>
      <c r="F26" s="23"/>
      <c r="G26" s="23"/>
      <c r="H26" s="23"/>
      <c r="I26" s="23"/>
      <c r="J26" s="23"/>
      <c r="K26" s="23"/>
      <c r="L26" s="23"/>
      <c r="M26" s="23"/>
      <c r="N26" s="23"/>
      <c r="O26" s="23"/>
      <c r="P26" s="23"/>
      <c r="Q26" s="23"/>
      <c r="R26" s="23"/>
      <c r="S26" s="23"/>
      <c r="T26" s="53"/>
      <c r="U26" s="103"/>
      <c r="V26" s="53"/>
      <c r="W26" s="53"/>
      <c r="X26" s="53"/>
    </row>
    <row r="27" spans="1:24" x14ac:dyDescent="0.2">
      <c r="A27" s="14" t="s">
        <v>7</v>
      </c>
      <c r="B27" s="16" t="s">
        <v>33</v>
      </c>
      <c r="C27" s="14" t="s">
        <v>34</v>
      </c>
      <c r="D27" s="14" t="s">
        <v>35</v>
      </c>
      <c r="E27" s="14" t="s">
        <v>36</v>
      </c>
      <c r="F27" s="14" t="s">
        <v>37</v>
      </c>
      <c r="G27" s="14" t="s">
        <v>9</v>
      </c>
      <c r="H27" s="14" t="s">
        <v>10</v>
      </c>
      <c r="I27" s="14" t="s">
        <v>15</v>
      </c>
      <c r="J27" s="14" t="s">
        <v>16</v>
      </c>
      <c r="K27" s="14" t="s">
        <v>17</v>
      </c>
      <c r="L27" s="14" t="s">
        <v>45</v>
      </c>
      <c r="M27" s="14" t="s">
        <v>38</v>
      </c>
      <c r="N27" s="14" t="s">
        <v>39</v>
      </c>
      <c r="O27" s="14" t="s">
        <v>40</v>
      </c>
      <c r="P27" s="14" t="s">
        <v>8</v>
      </c>
      <c r="Q27" s="14" t="s">
        <v>41</v>
      </c>
      <c r="R27" s="14" t="s">
        <v>42</v>
      </c>
      <c r="S27" s="23"/>
      <c r="T27" s="53"/>
      <c r="U27" s="103"/>
      <c r="V27" s="53"/>
      <c r="W27" s="53"/>
      <c r="X27" s="53"/>
    </row>
    <row r="28" spans="1:24" x14ac:dyDescent="0.2">
      <c r="A28" s="18">
        <v>2018</v>
      </c>
      <c r="B28" s="18">
        <v>8</v>
      </c>
      <c r="C28" s="18">
        <v>1</v>
      </c>
      <c r="D28" s="18">
        <v>1</v>
      </c>
      <c r="E28" s="35">
        <v>0</v>
      </c>
      <c r="F28" s="18">
        <v>19.670000000000002</v>
      </c>
      <c r="G28" s="18">
        <v>22</v>
      </c>
      <c r="H28" s="18">
        <v>18</v>
      </c>
      <c r="I28" s="18">
        <v>13</v>
      </c>
      <c r="J28" s="18">
        <v>20</v>
      </c>
      <c r="K28" s="19">
        <v>11</v>
      </c>
      <c r="L28" s="19">
        <v>5</v>
      </c>
      <c r="M28" s="18">
        <v>17</v>
      </c>
      <c r="N28" s="145">
        <f>(M28*7)/F28</f>
        <v>6.0498220640569391</v>
      </c>
      <c r="O28" s="145">
        <f>SUM(H28+J28+K28)/F28</f>
        <v>2.4911032028469751</v>
      </c>
      <c r="P28" s="18"/>
      <c r="Q28" s="19"/>
      <c r="R28" s="19"/>
      <c r="S28" s="23"/>
      <c r="T28" s="53"/>
      <c r="U28" s="103"/>
      <c r="V28" s="53"/>
      <c r="W28" s="53"/>
      <c r="X28" s="53"/>
    </row>
    <row r="29" spans="1:24" x14ac:dyDescent="0.2">
      <c r="A29" s="22">
        <v>2019</v>
      </c>
      <c r="B29" s="23">
        <v>6</v>
      </c>
      <c r="C29" s="23">
        <v>1</v>
      </c>
      <c r="D29" s="23">
        <v>2</v>
      </c>
      <c r="E29" s="41">
        <v>1</v>
      </c>
      <c r="F29" s="42">
        <v>16.670000000000002</v>
      </c>
      <c r="G29" s="23">
        <v>13</v>
      </c>
      <c r="H29" s="23">
        <v>18</v>
      </c>
      <c r="I29" s="23">
        <v>17</v>
      </c>
      <c r="J29" s="23">
        <v>8</v>
      </c>
      <c r="K29" s="23">
        <v>5</v>
      </c>
      <c r="L29" s="23">
        <v>5</v>
      </c>
      <c r="M29" s="23">
        <v>10</v>
      </c>
      <c r="N29" s="124">
        <f>(M29*7)/F29</f>
        <v>4.1991601679664061</v>
      </c>
      <c r="O29" s="124">
        <f>SUM(H29+J29+K29)/F29</f>
        <v>1.8596280743851228</v>
      </c>
      <c r="P29" s="23"/>
      <c r="Q29" s="23"/>
      <c r="R29" s="23"/>
      <c r="S29" s="23"/>
      <c r="T29" s="53"/>
      <c r="U29" s="103"/>
      <c r="V29" s="53"/>
      <c r="W29" s="53"/>
      <c r="X29" s="53"/>
    </row>
    <row r="30" spans="1:24" x14ac:dyDescent="0.2">
      <c r="A30" s="28"/>
      <c r="B30" s="28"/>
      <c r="C30" s="28"/>
      <c r="D30" s="28"/>
      <c r="E30" s="38"/>
      <c r="F30" s="28"/>
      <c r="G30" s="28"/>
      <c r="H30" s="28"/>
      <c r="I30" s="28"/>
      <c r="J30" s="28"/>
      <c r="K30" s="28"/>
      <c r="L30" s="39"/>
      <c r="M30" s="28"/>
      <c r="N30" s="27"/>
      <c r="O30" s="39"/>
      <c r="P30" s="28"/>
      <c r="Q30" s="28"/>
      <c r="R30" s="28"/>
      <c r="S30" s="23"/>
      <c r="T30" s="53"/>
      <c r="U30" s="103"/>
      <c r="V30" s="53"/>
      <c r="W30" s="53"/>
      <c r="X30" s="53"/>
    </row>
    <row r="31" spans="1:24" x14ac:dyDescent="0.2">
      <c r="A31" s="18" t="s">
        <v>31</v>
      </c>
      <c r="B31" s="18">
        <f t="shared" ref="B31:M31" si="3">SUM(B25:B30)</f>
        <v>14</v>
      </c>
      <c r="C31" s="18">
        <f t="shared" si="3"/>
        <v>2</v>
      </c>
      <c r="D31" s="18">
        <f t="shared" si="3"/>
        <v>3</v>
      </c>
      <c r="E31" s="19">
        <f t="shared" si="3"/>
        <v>1</v>
      </c>
      <c r="F31" s="18">
        <f t="shared" si="3"/>
        <v>36.340000000000003</v>
      </c>
      <c r="G31" s="18">
        <f t="shared" si="3"/>
        <v>35</v>
      </c>
      <c r="H31" s="18">
        <f t="shared" si="3"/>
        <v>36</v>
      </c>
      <c r="I31" s="18">
        <f t="shared" si="3"/>
        <v>30</v>
      </c>
      <c r="J31" s="18">
        <f t="shared" si="3"/>
        <v>28</v>
      </c>
      <c r="K31" s="18">
        <f t="shared" si="3"/>
        <v>16</v>
      </c>
      <c r="L31" s="18">
        <f t="shared" si="3"/>
        <v>10</v>
      </c>
      <c r="M31" s="18">
        <f t="shared" si="3"/>
        <v>27</v>
      </c>
      <c r="N31" s="36">
        <f>(M31*7)/F31</f>
        <v>5.200880572372041</v>
      </c>
      <c r="O31" s="36">
        <f>SUM(H31+J31+K31)/F31</f>
        <v>2.2014309301045678</v>
      </c>
      <c r="P31" s="55"/>
      <c r="Q31" s="55"/>
      <c r="R31" s="55"/>
    </row>
    <row r="33" spans="1:24" x14ac:dyDescent="0.2">
      <c r="A33" s="10" t="s">
        <v>261</v>
      </c>
      <c r="B33" s="11"/>
      <c r="C33" s="11"/>
      <c r="D33" s="11"/>
      <c r="E33" s="11"/>
      <c r="F33" s="11"/>
      <c r="G33" s="11"/>
      <c r="H33" s="11"/>
      <c r="I33" s="11"/>
      <c r="J33" s="11"/>
      <c r="K33" s="11"/>
      <c r="L33" s="11"/>
      <c r="M33" s="78"/>
      <c r="N33" s="11"/>
      <c r="O33" s="11"/>
      <c r="P33" s="11"/>
      <c r="Q33" s="11"/>
      <c r="R33" s="11"/>
      <c r="S33" s="11"/>
      <c r="T33" s="11"/>
      <c r="U33" s="23"/>
      <c r="V33" s="12"/>
      <c r="W33" s="12"/>
      <c r="X33" s="53"/>
    </row>
    <row r="34" spans="1:24" x14ac:dyDescent="0.2">
      <c r="A34" s="53"/>
      <c r="B34" s="53"/>
      <c r="C34" s="53"/>
      <c r="D34" s="53"/>
      <c r="E34" s="58"/>
      <c r="F34" s="53"/>
      <c r="G34" s="53"/>
      <c r="H34" s="53"/>
      <c r="I34" s="53"/>
      <c r="J34" s="53"/>
      <c r="K34" s="53"/>
      <c r="L34" s="53"/>
      <c r="M34" s="53"/>
      <c r="N34" s="53"/>
      <c r="O34" s="53"/>
      <c r="P34" s="53"/>
      <c r="Q34" s="53"/>
      <c r="R34" s="53"/>
      <c r="S34" s="53"/>
      <c r="T34" s="53"/>
      <c r="U34" s="23"/>
      <c r="V34" s="12"/>
      <c r="W34" s="26"/>
      <c r="X34" s="53"/>
    </row>
    <row r="35" spans="1:24" x14ac:dyDescent="0.2">
      <c r="A35" s="14" t="s">
        <v>7</v>
      </c>
      <c r="B35" s="14" t="s">
        <v>8</v>
      </c>
      <c r="C35" s="14" t="s">
        <v>9</v>
      </c>
      <c r="D35" s="14" t="s">
        <v>10</v>
      </c>
      <c r="E35" s="14" t="s">
        <v>11</v>
      </c>
      <c r="F35" s="14" t="s">
        <v>12</v>
      </c>
      <c r="G35" s="14" t="s">
        <v>13</v>
      </c>
      <c r="H35" s="14" t="s">
        <v>14</v>
      </c>
      <c r="I35" s="14" t="s">
        <v>15</v>
      </c>
      <c r="J35" s="14" t="s">
        <v>16</v>
      </c>
      <c r="K35" s="14" t="s">
        <v>17</v>
      </c>
      <c r="L35" s="14" t="s">
        <v>18</v>
      </c>
      <c r="M35" s="14" t="s">
        <v>19</v>
      </c>
      <c r="N35" s="14" t="s">
        <v>20</v>
      </c>
      <c r="O35" s="14" t="s">
        <v>21</v>
      </c>
      <c r="P35" s="15" t="s">
        <v>22</v>
      </c>
      <c r="Q35" s="14" t="s">
        <v>257</v>
      </c>
      <c r="R35" s="16" t="s">
        <v>24</v>
      </c>
      <c r="S35" s="16" t="s">
        <v>25</v>
      </c>
      <c r="T35" s="16" t="s">
        <v>26</v>
      </c>
      <c r="U35" s="14" t="s">
        <v>27</v>
      </c>
      <c r="V35" s="13" t="s">
        <v>28</v>
      </c>
      <c r="W35" s="17" t="s">
        <v>29</v>
      </c>
      <c r="X35" s="71" t="s">
        <v>30</v>
      </c>
    </row>
    <row r="36" spans="1:24" x14ac:dyDescent="0.2">
      <c r="A36" s="116">
        <v>2018</v>
      </c>
      <c r="B36" s="18">
        <v>0</v>
      </c>
      <c r="C36" s="18">
        <v>0</v>
      </c>
      <c r="D36" s="18">
        <v>0</v>
      </c>
      <c r="E36" s="19">
        <v>0</v>
      </c>
      <c r="F36" s="19">
        <v>0</v>
      </c>
      <c r="G36" s="19">
        <v>0</v>
      </c>
      <c r="H36" s="19">
        <v>0</v>
      </c>
      <c r="I36" s="18">
        <v>0</v>
      </c>
      <c r="J36" s="19">
        <v>0</v>
      </c>
      <c r="K36" s="19">
        <v>0</v>
      </c>
      <c r="L36" s="19">
        <v>0</v>
      </c>
      <c r="M36" s="19">
        <v>0</v>
      </c>
      <c r="N36" s="18">
        <v>0</v>
      </c>
      <c r="O36" s="147"/>
      <c r="P36" s="147"/>
      <c r="Q36" s="147"/>
      <c r="R36" s="148">
        <v>0</v>
      </c>
      <c r="S36" s="148">
        <v>0</v>
      </c>
      <c r="T36" s="148">
        <v>0</v>
      </c>
      <c r="U36" s="148">
        <v>4</v>
      </c>
      <c r="V36" s="149">
        <v>1</v>
      </c>
      <c r="W36" s="147">
        <f>(U36+V36)/(T36+U36+V36)</f>
        <v>1</v>
      </c>
      <c r="X36" s="20"/>
    </row>
    <row r="37" spans="1:24" x14ac:dyDescent="0.2">
      <c r="A37" s="22">
        <v>2019</v>
      </c>
      <c r="B37" s="22">
        <v>4</v>
      </c>
      <c r="C37" s="22">
        <v>2</v>
      </c>
      <c r="D37" s="22">
        <v>2</v>
      </c>
      <c r="E37" s="22">
        <v>0</v>
      </c>
      <c r="F37" s="23">
        <v>0</v>
      </c>
      <c r="G37" s="23">
        <v>0</v>
      </c>
      <c r="H37" s="22">
        <v>0</v>
      </c>
      <c r="I37" s="22">
        <v>1</v>
      </c>
      <c r="J37" s="22">
        <v>0</v>
      </c>
      <c r="K37" s="22">
        <v>0</v>
      </c>
      <c r="L37" s="23">
        <v>0</v>
      </c>
      <c r="M37" s="23">
        <v>0</v>
      </c>
      <c r="N37" s="22">
        <v>0</v>
      </c>
      <c r="O37" s="102">
        <f>(D37+J37+K37+N37)/(B37+J37+K37+M37)</f>
        <v>0.5</v>
      </c>
      <c r="P37" s="102">
        <f>($D37+$E37+($F37*2)+(G37*3))/$B37</f>
        <v>0.5</v>
      </c>
      <c r="Q37" s="102">
        <f>D37/B37</f>
        <v>0.5</v>
      </c>
      <c r="R37" s="101">
        <v>0</v>
      </c>
      <c r="S37" s="108">
        <v>0</v>
      </c>
      <c r="T37" s="101">
        <v>2</v>
      </c>
      <c r="U37" s="101">
        <v>2</v>
      </c>
      <c r="V37" s="146">
        <v>1</v>
      </c>
      <c r="W37" s="102">
        <f>(U37+V37)/(T37+U37+V37)</f>
        <v>0.6</v>
      </c>
      <c r="X37" s="53"/>
    </row>
    <row r="38" spans="1:24" x14ac:dyDescent="0.2">
      <c r="A38" s="28"/>
      <c r="B38" s="28"/>
      <c r="C38" s="28"/>
      <c r="D38" s="28"/>
      <c r="E38" s="28"/>
      <c r="F38" s="28"/>
      <c r="G38" s="28"/>
      <c r="H38" s="28"/>
      <c r="I38" s="28"/>
      <c r="J38" s="28"/>
      <c r="K38" s="28"/>
      <c r="L38" s="28"/>
      <c r="M38" s="28"/>
      <c r="N38" s="28"/>
      <c r="O38" s="29"/>
      <c r="P38" s="29"/>
      <c r="Q38" s="29"/>
      <c r="R38" s="28"/>
      <c r="S38" s="28"/>
      <c r="T38" s="28"/>
      <c r="U38" s="28"/>
      <c r="V38" s="76"/>
      <c r="W38" s="27"/>
      <c r="X38" s="30"/>
    </row>
    <row r="39" spans="1:24" x14ac:dyDescent="0.2">
      <c r="A39" s="18" t="s">
        <v>31</v>
      </c>
      <c r="B39" s="19">
        <f t="shared" ref="B39:N39" si="4">SUM(B36:B38)</f>
        <v>4</v>
      </c>
      <c r="C39" s="19">
        <f t="shared" si="4"/>
        <v>2</v>
      </c>
      <c r="D39" s="19">
        <f t="shared" si="4"/>
        <v>2</v>
      </c>
      <c r="E39" s="19">
        <f t="shared" si="4"/>
        <v>0</v>
      </c>
      <c r="F39" s="19">
        <f t="shared" si="4"/>
        <v>0</v>
      </c>
      <c r="G39" s="19">
        <f t="shared" si="4"/>
        <v>0</v>
      </c>
      <c r="H39" s="19">
        <f t="shared" si="4"/>
        <v>0</v>
      </c>
      <c r="I39" s="19">
        <f t="shared" si="4"/>
        <v>1</v>
      </c>
      <c r="J39" s="19">
        <f t="shared" si="4"/>
        <v>0</v>
      </c>
      <c r="K39" s="19">
        <f t="shared" si="4"/>
        <v>0</v>
      </c>
      <c r="L39" s="19">
        <f t="shared" si="4"/>
        <v>0</v>
      </c>
      <c r="M39" s="19">
        <f t="shared" si="4"/>
        <v>0</v>
      </c>
      <c r="N39" s="19">
        <f t="shared" si="4"/>
        <v>0</v>
      </c>
      <c r="O39" s="20">
        <f>(D39+J39+K39+N39)/(B39+J39+K39+M39)</f>
        <v>0.5</v>
      </c>
      <c r="P39" s="20">
        <f>($D39+$E39+($F39*2)+(G39*3))/$B39</f>
        <v>0.5</v>
      </c>
      <c r="Q39" s="20">
        <f>D39/B39</f>
        <v>0.5</v>
      </c>
      <c r="R39" s="19">
        <f>SUM(R36:R38)</f>
        <v>0</v>
      </c>
      <c r="S39" s="19">
        <f>SUM(S36:S38)</f>
        <v>0</v>
      </c>
      <c r="T39" s="19">
        <f>SUM(T36:T38)</f>
        <v>2</v>
      </c>
      <c r="U39" s="18">
        <f>SUM(U36:U38)</f>
        <v>6</v>
      </c>
      <c r="V39" s="21">
        <f>SUM(V36:V38)</f>
        <v>2</v>
      </c>
      <c r="W39" s="20">
        <f>(U39+V39)/(T39+U39+V39)</f>
        <v>0.8</v>
      </c>
      <c r="X39" s="20">
        <f>(D39-G39)/(B39-I39-G39+M39)</f>
        <v>0.66666666666666663</v>
      </c>
    </row>
    <row r="40" spans="1:24" x14ac:dyDescent="0.2">
      <c r="A40" s="23"/>
      <c r="B40" s="26"/>
      <c r="C40" s="26"/>
      <c r="D40" s="26"/>
      <c r="E40" s="23"/>
      <c r="F40" s="26"/>
      <c r="G40" s="26"/>
      <c r="H40" s="26"/>
      <c r="I40" s="26"/>
      <c r="J40" s="26"/>
      <c r="K40" s="26"/>
      <c r="L40" s="26"/>
      <c r="M40" s="23"/>
      <c r="N40" s="26"/>
      <c r="O40" s="26"/>
      <c r="P40" s="26"/>
      <c r="Q40" s="26"/>
      <c r="R40" s="26"/>
      <c r="S40" s="26"/>
      <c r="T40" s="26"/>
      <c r="U40" s="23"/>
      <c r="V40" s="12"/>
      <c r="W40" s="26"/>
      <c r="X40" s="53"/>
    </row>
    <row r="41" spans="1:24" x14ac:dyDescent="0.2">
      <c r="A41" s="23"/>
      <c r="B41" s="23"/>
      <c r="C41" s="23"/>
      <c r="D41" s="23"/>
      <c r="E41" s="41"/>
      <c r="F41" s="23"/>
      <c r="G41" s="23"/>
      <c r="H41" s="23"/>
      <c r="I41" s="23"/>
      <c r="J41" s="23"/>
      <c r="K41" s="23"/>
      <c r="L41" s="42"/>
      <c r="M41" s="23"/>
      <c r="N41" s="26"/>
      <c r="O41" s="26"/>
      <c r="P41" s="23"/>
      <c r="Q41" s="23"/>
      <c r="R41" s="23"/>
      <c r="S41" s="23"/>
      <c r="T41" s="53"/>
      <c r="U41" s="103"/>
      <c r="V41" s="53"/>
      <c r="W41" s="53"/>
      <c r="X41" s="53"/>
    </row>
    <row r="42" spans="1:24" x14ac:dyDescent="0.2">
      <c r="A42" s="22" t="s">
        <v>32</v>
      </c>
      <c r="B42" s="23"/>
      <c r="C42" s="23"/>
      <c r="D42" s="23"/>
      <c r="E42" s="23"/>
      <c r="F42" s="23"/>
      <c r="G42" s="23"/>
      <c r="H42" s="23"/>
      <c r="I42" s="23"/>
      <c r="J42" s="23"/>
      <c r="K42" s="23"/>
      <c r="L42" s="23"/>
      <c r="M42" s="23"/>
      <c r="N42" s="23"/>
      <c r="O42" s="23"/>
      <c r="P42" s="23"/>
      <c r="Q42" s="23"/>
      <c r="R42" s="23"/>
      <c r="S42" s="23"/>
      <c r="T42" s="53"/>
      <c r="U42" s="103"/>
      <c r="V42" s="53"/>
      <c r="W42" s="53"/>
      <c r="X42" s="53"/>
    </row>
    <row r="43" spans="1:24" x14ac:dyDescent="0.2">
      <c r="A43" s="14" t="s">
        <v>7</v>
      </c>
      <c r="B43" s="16" t="s">
        <v>33</v>
      </c>
      <c r="C43" s="14" t="s">
        <v>34</v>
      </c>
      <c r="D43" s="14" t="s">
        <v>35</v>
      </c>
      <c r="E43" s="14" t="s">
        <v>36</v>
      </c>
      <c r="F43" s="14" t="s">
        <v>37</v>
      </c>
      <c r="G43" s="14" t="s">
        <v>9</v>
      </c>
      <c r="H43" s="14" t="s">
        <v>10</v>
      </c>
      <c r="I43" s="14" t="s">
        <v>15</v>
      </c>
      <c r="J43" s="14" t="s">
        <v>16</v>
      </c>
      <c r="K43" s="14" t="s">
        <v>17</v>
      </c>
      <c r="L43" s="14" t="s">
        <v>45</v>
      </c>
      <c r="M43" s="14" t="s">
        <v>38</v>
      </c>
      <c r="N43" s="14" t="s">
        <v>39</v>
      </c>
      <c r="O43" s="14" t="s">
        <v>40</v>
      </c>
      <c r="P43" s="14" t="s">
        <v>8</v>
      </c>
      <c r="Q43" s="14" t="s">
        <v>41</v>
      </c>
      <c r="R43" s="14" t="s">
        <v>42</v>
      </c>
      <c r="S43" s="23"/>
      <c r="T43" s="53"/>
      <c r="U43" s="103"/>
      <c r="V43" s="53"/>
      <c r="W43" s="53"/>
      <c r="X43" s="53"/>
    </row>
    <row r="44" spans="1:24" x14ac:dyDescent="0.2">
      <c r="A44" s="116">
        <v>2018</v>
      </c>
      <c r="B44" s="18">
        <v>10</v>
      </c>
      <c r="C44" s="18">
        <v>1</v>
      </c>
      <c r="D44" s="18">
        <v>1</v>
      </c>
      <c r="E44" s="35">
        <v>0</v>
      </c>
      <c r="F44" s="18">
        <v>14.33</v>
      </c>
      <c r="G44" s="18">
        <v>9</v>
      </c>
      <c r="H44" s="18">
        <v>13</v>
      </c>
      <c r="I44" s="18">
        <v>6</v>
      </c>
      <c r="J44" s="18">
        <v>5</v>
      </c>
      <c r="K44" s="19">
        <v>7</v>
      </c>
      <c r="L44" s="19">
        <v>0</v>
      </c>
      <c r="M44" s="18">
        <v>4</v>
      </c>
      <c r="N44" s="36">
        <f>(M44*7)/F44</f>
        <v>1.9539427773900908</v>
      </c>
      <c r="O44" s="64">
        <f>SUM(H44+J44+K44)/F44</f>
        <v>1.7445917655268668</v>
      </c>
      <c r="P44" s="18"/>
      <c r="Q44" s="19"/>
      <c r="R44" s="19"/>
      <c r="S44" s="23"/>
      <c r="T44" s="53"/>
      <c r="U44" s="103"/>
      <c r="V44" s="53"/>
      <c r="W44" s="53"/>
      <c r="X44" s="53"/>
    </row>
    <row r="45" spans="1:24" x14ac:dyDescent="0.2">
      <c r="A45" s="22">
        <v>2019</v>
      </c>
      <c r="B45" s="23">
        <v>11</v>
      </c>
      <c r="C45" s="23">
        <v>1</v>
      </c>
      <c r="D45" s="23">
        <v>2</v>
      </c>
      <c r="E45" s="41">
        <v>0</v>
      </c>
      <c r="F45" s="23">
        <v>14.33</v>
      </c>
      <c r="G45" s="23">
        <v>13</v>
      </c>
      <c r="H45" s="23">
        <v>11</v>
      </c>
      <c r="I45" s="23">
        <v>16</v>
      </c>
      <c r="J45" s="23">
        <v>8</v>
      </c>
      <c r="K45" s="23">
        <v>4</v>
      </c>
      <c r="L45" s="23">
        <v>1</v>
      </c>
      <c r="M45" s="23">
        <v>8</v>
      </c>
      <c r="N45" s="36">
        <f>(M45*7)/F45</f>
        <v>3.9078855547801816</v>
      </c>
      <c r="O45" s="64">
        <f>SUM(H45+J45+K45)/F45</f>
        <v>1.6050244242847174</v>
      </c>
      <c r="P45" s="23"/>
      <c r="Q45" s="23"/>
      <c r="R45" s="23"/>
      <c r="S45" s="23"/>
      <c r="T45" s="53"/>
      <c r="U45" s="103"/>
      <c r="V45" s="53"/>
      <c r="W45" s="53"/>
      <c r="X45" s="53"/>
    </row>
    <row r="46" spans="1:24" x14ac:dyDescent="0.2">
      <c r="A46" s="28"/>
      <c r="B46" s="28"/>
      <c r="C46" s="28"/>
      <c r="D46" s="28"/>
      <c r="E46" s="38"/>
      <c r="F46" s="28"/>
      <c r="G46" s="28"/>
      <c r="H46" s="28"/>
      <c r="I46" s="28"/>
      <c r="J46" s="28"/>
      <c r="K46" s="28"/>
      <c r="L46" s="39"/>
      <c r="M46" s="28"/>
      <c r="N46" s="27"/>
      <c r="O46" s="27"/>
      <c r="P46" s="28"/>
      <c r="Q46" s="28"/>
      <c r="R46" s="28"/>
      <c r="S46" s="23"/>
      <c r="T46" s="53"/>
      <c r="U46" s="103"/>
      <c r="V46" s="53"/>
      <c r="W46" s="53"/>
      <c r="X46" s="53"/>
    </row>
    <row r="47" spans="1:24" x14ac:dyDescent="0.2">
      <c r="A47" s="18" t="s">
        <v>31</v>
      </c>
      <c r="B47" s="18">
        <f t="shared" ref="B47:M47" si="5">SUM(B41:B46)</f>
        <v>21</v>
      </c>
      <c r="C47" s="18">
        <f t="shared" si="5"/>
        <v>2</v>
      </c>
      <c r="D47" s="18">
        <f t="shared" si="5"/>
        <v>3</v>
      </c>
      <c r="E47" s="19">
        <f t="shared" si="5"/>
        <v>0</v>
      </c>
      <c r="F47" s="18">
        <f t="shared" si="5"/>
        <v>28.66</v>
      </c>
      <c r="G47" s="18">
        <f t="shared" si="5"/>
        <v>22</v>
      </c>
      <c r="H47" s="18">
        <f t="shared" si="5"/>
        <v>24</v>
      </c>
      <c r="I47" s="18">
        <f t="shared" si="5"/>
        <v>22</v>
      </c>
      <c r="J47" s="18">
        <f t="shared" si="5"/>
        <v>13</v>
      </c>
      <c r="K47" s="18">
        <f t="shared" si="5"/>
        <v>11</v>
      </c>
      <c r="L47" s="18">
        <f t="shared" si="5"/>
        <v>1</v>
      </c>
      <c r="M47" s="18">
        <f t="shared" si="5"/>
        <v>12</v>
      </c>
      <c r="N47" s="36">
        <f>(M47*7)/F47</f>
        <v>2.9309141660851359</v>
      </c>
      <c r="O47" s="64">
        <f>SUM(H47+J47+K47)/F47</f>
        <v>1.674808094905792</v>
      </c>
      <c r="P47" s="55"/>
      <c r="Q47" s="55"/>
      <c r="R47" s="55"/>
    </row>
    <row r="49" spans="1:24" x14ac:dyDescent="0.2">
      <c r="A49" s="10" t="s">
        <v>268</v>
      </c>
      <c r="B49" s="11"/>
      <c r="C49" s="11"/>
      <c r="D49" s="11"/>
      <c r="E49" s="11"/>
      <c r="F49" s="11"/>
      <c r="G49" s="11"/>
      <c r="H49" s="11"/>
      <c r="I49" s="11"/>
      <c r="J49" s="11"/>
      <c r="K49" s="11"/>
      <c r="L49" s="11"/>
      <c r="M49" s="78"/>
      <c r="N49" s="11"/>
      <c r="O49" s="11"/>
      <c r="P49" s="11"/>
      <c r="Q49" s="11"/>
      <c r="R49" s="11"/>
      <c r="S49" s="11"/>
      <c r="T49" s="11"/>
      <c r="U49" s="23"/>
      <c r="V49" s="12"/>
      <c r="W49" s="12"/>
      <c r="X49" s="53"/>
    </row>
    <row r="50" spans="1:24" x14ac:dyDescent="0.2">
      <c r="A50" s="53"/>
      <c r="B50" s="53"/>
      <c r="C50" s="53"/>
      <c r="D50" s="53"/>
      <c r="E50" s="58"/>
      <c r="F50" s="53"/>
      <c r="G50" s="53"/>
      <c r="H50" s="53"/>
      <c r="I50" s="53"/>
      <c r="J50" s="53"/>
      <c r="K50" s="53"/>
      <c r="L50" s="53"/>
      <c r="M50" s="53"/>
      <c r="N50" s="53"/>
      <c r="O50" s="53"/>
      <c r="P50" s="53"/>
      <c r="Q50" s="53"/>
      <c r="R50" s="53"/>
      <c r="S50" s="53"/>
      <c r="T50" s="53"/>
      <c r="U50" s="23"/>
      <c r="V50" s="12"/>
      <c r="W50" s="26"/>
      <c r="X50" s="53"/>
    </row>
    <row r="51" spans="1:24" x14ac:dyDescent="0.2">
      <c r="A51" s="14" t="s">
        <v>7</v>
      </c>
      <c r="B51" s="14" t="s">
        <v>8</v>
      </c>
      <c r="C51" s="14" t="s">
        <v>9</v>
      </c>
      <c r="D51" s="14" t="s">
        <v>10</v>
      </c>
      <c r="E51" s="14" t="s">
        <v>11</v>
      </c>
      <c r="F51" s="14" t="s">
        <v>12</v>
      </c>
      <c r="G51" s="14" t="s">
        <v>13</v>
      </c>
      <c r="H51" s="14" t="s">
        <v>14</v>
      </c>
      <c r="I51" s="14" t="s">
        <v>15</v>
      </c>
      <c r="J51" s="14" t="s">
        <v>16</v>
      </c>
      <c r="K51" s="14" t="s">
        <v>17</v>
      </c>
      <c r="L51" s="14" t="s">
        <v>18</v>
      </c>
      <c r="M51" s="14" t="s">
        <v>19</v>
      </c>
      <c r="N51" s="14" t="s">
        <v>20</v>
      </c>
      <c r="O51" s="14" t="s">
        <v>21</v>
      </c>
      <c r="P51" s="15" t="s">
        <v>22</v>
      </c>
      <c r="Q51" s="14" t="s">
        <v>257</v>
      </c>
      <c r="R51" s="16" t="s">
        <v>24</v>
      </c>
      <c r="S51" s="16" t="s">
        <v>25</v>
      </c>
      <c r="T51" s="16" t="s">
        <v>26</v>
      </c>
      <c r="U51" s="14" t="s">
        <v>27</v>
      </c>
      <c r="V51" s="13" t="s">
        <v>28</v>
      </c>
      <c r="W51" s="17" t="s">
        <v>29</v>
      </c>
      <c r="X51" s="71" t="s">
        <v>30</v>
      </c>
    </row>
    <row r="52" spans="1:24" x14ac:dyDescent="0.2">
      <c r="A52" s="18">
        <v>2018</v>
      </c>
      <c r="B52" s="18">
        <v>14</v>
      </c>
      <c r="C52" s="18">
        <v>4</v>
      </c>
      <c r="D52" s="18">
        <v>0</v>
      </c>
      <c r="E52" s="19">
        <v>0</v>
      </c>
      <c r="F52" s="19">
        <v>0</v>
      </c>
      <c r="G52" s="19">
        <v>0</v>
      </c>
      <c r="H52" s="19">
        <v>0</v>
      </c>
      <c r="I52" s="18">
        <v>6</v>
      </c>
      <c r="J52" s="19">
        <v>1</v>
      </c>
      <c r="K52" s="19">
        <v>2</v>
      </c>
      <c r="L52" s="19">
        <v>0</v>
      </c>
      <c r="M52" s="19">
        <v>0</v>
      </c>
      <c r="N52" s="18">
        <v>1</v>
      </c>
      <c r="O52" s="20">
        <f>(D52+J52+K52+N52)/(B52+J52+K52+M52)</f>
        <v>0.23529411764705882</v>
      </c>
      <c r="P52" s="20">
        <f>($D52+$E52+($F52*2)+(G52*3))/$B52</f>
        <v>0</v>
      </c>
      <c r="Q52" s="20">
        <f>D52/B52</f>
        <v>0</v>
      </c>
      <c r="R52" s="18">
        <v>2</v>
      </c>
      <c r="S52" s="18">
        <v>0</v>
      </c>
      <c r="T52" s="18">
        <v>2</v>
      </c>
      <c r="U52" s="18">
        <v>1</v>
      </c>
      <c r="V52" s="21">
        <v>3</v>
      </c>
      <c r="W52" s="20">
        <f>(U52+V52)/(T52+U52+V52)</f>
        <v>0.66666666666666663</v>
      </c>
      <c r="X52" s="20">
        <f>(D52-G52)/(B52-I52-G52+M52)</f>
        <v>0</v>
      </c>
    </row>
    <row r="53" spans="1:24" x14ac:dyDescent="0.2">
      <c r="A53" s="28"/>
      <c r="B53" s="28"/>
      <c r="C53" s="28"/>
      <c r="D53" s="28"/>
      <c r="E53" s="28"/>
      <c r="F53" s="28"/>
      <c r="G53" s="28"/>
      <c r="H53" s="28"/>
      <c r="I53" s="28"/>
      <c r="J53" s="28"/>
      <c r="K53" s="28"/>
      <c r="L53" s="28"/>
      <c r="M53" s="28"/>
      <c r="N53" s="28"/>
      <c r="O53" s="29"/>
      <c r="P53" s="29"/>
      <c r="Q53" s="29"/>
      <c r="R53" s="28"/>
      <c r="S53" s="28"/>
      <c r="T53" s="28"/>
      <c r="U53" s="28"/>
      <c r="V53" s="76"/>
      <c r="W53" s="27"/>
      <c r="X53" s="30"/>
    </row>
    <row r="54" spans="1:24" x14ac:dyDescent="0.2">
      <c r="A54" s="18" t="s">
        <v>31</v>
      </c>
      <c r="B54" s="19">
        <f t="shared" ref="B54:N54" si="6">SUM(B52:B53)</f>
        <v>14</v>
      </c>
      <c r="C54" s="19">
        <f t="shared" si="6"/>
        <v>4</v>
      </c>
      <c r="D54" s="19">
        <f t="shared" si="6"/>
        <v>0</v>
      </c>
      <c r="E54" s="19">
        <f t="shared" si="6"/>
        <v>0</v>
      </c>
      <c r="F54" s="19">
        <f t="shared" si="6"/>
        <v>0</v>
      </c>
      <c r="G54" s="19">
        <f t="shared" si="6"/>
        <v>0</v>
      </c>
      <c r="H54" s="19">
        <f t="shared" si="6"/>
        <v>0</v>
      </c>
      <c r="I54" s="19">
        <f t="shared" si="6"/>
        <v>6</v>
      </c>
      <c r="J54" s="19">
        <f t="shared" si="6"/>
        <v>1</v>
      </c>
      <c r="K54" s="19">
        <f t="shared" si="6"/>
        <v>2</v>
      </c>
      <c r="L54" s="19">
        <f t="shared" si="6"/>
        <v>0</v>
      </c>
      <c r="M54" s="19">
        <f t="shared" si="6"/>
        <v>0</v>
      </c>
      <c r="N54" s="19">
        <f t="shared" si="6"/>
        <v>1</v>
      </c>
      <c r="O54" s="20">
        <f>(D54+J54+K54+N54)/(B54+J54+K54+M54)</f>
        <v>0.23529411764705882</v>
      </c>
      <c r="P54" s="20">
        <f>($D54+$E54+($F54*2)+(G54*3))/$B54</f>
        <v>0</v>
      </c>
      <c r="Q54" s="20">
        <f>D54/B54</f>
        <v>0</v>
      </c>
      <c r="R54" s="19">
        <f>SUM(R52:R53)</f>
        <v>2</v>
      </c>
      <c r="S54" s="19">
        <f>SUM(S52:S53)</f>
        <v>0</v>
      </c>
      <c r="T54" s="19">
        <f>SUM(T52:T53)</f>
        <v>2</v>
      </c>
      <c r="U54" s="18">
        <f>SUM(U52:U53)</f>
        <v>1</v>
      </c>
      <c r="V54" s="21">
        <f>SUM(V52:V53)</f>
        <v>3</v>
      </c>
      <c r="W54" s="20">
        <f>(U54+V54)/(T54+U54+V54)</f>
        <v>0.66666666666666663</v>
      </c>
      <c r="X54" s="20">
        <f>(D54-G54)/(B54-I54-G54+M54)</f>
        <v>0</v>
      </c>
    </row>
    <row r="55" spans="1:24" x14ac:dyDescent="0.2">
      <c r="A55" s="23"/>
      <c r="B55" s="26"/>
      <c r="C55" s="26"/>
      <c r="D55" s="26"/>
      <c r="E55" s="23"/>
      <c r="F55" s="26"/>
      <c r="G55" s="26"/>
      <c r="H55" s="26"/>
      <c r="I55" s="26"/>
      <c r="J55" s="26"/>
      <c r="K55" s="26"/>
      <c r="L55" s="26"/>
      <c r="M55" s="23"/>
      <c r="N55" s="26"/>
      <c r="O55" s="26"/>
      <c r="P55" s="26"/>
      <c r="Q55" s="26"/>
      <c r="R55" s="26"/>
      <c r="S55" s="26"/>
      <c r="T55" s="26"/>
      <c r="U55" s="23"/>
      <c r="V55" s="12"/>
      <c r="W55" s="26"/>
      <c r="X55" s="53"/>
    </row>
    <row r="56" spans="1:24" x14ac:dyDescent="0.2">
      <c r="A56" s="23"/>
      <c r="B56" s="23"/>
      <c r="C56" s="23"/>
      <c r="D56" s="23"/>
      <c r="E56" s="41"/>
      <c r="F56" s="23"/>
      <c r="G56" s="23"/>
      <c r="H56" s="23"/>
      <c r="I56" s="23"/>
      <c r="J56" s="23"/>
      <c r="K56" s="23"/>
      <c r="L56" s="42"/>
      <c r="M56" s="23"/>
      <c r="N56" s="26"/>
      <c r="O56" s="26"/>
      <c r="P56" s="23"/>
      <c r="Q56" s="23"/>
      <c r="R56" s="23"/>
      <c r="S56" s="23"/>
      <c r="T56" s="53"/>
      <c r="U56" s="103"/>
      <c r="V56" s="53"/>
      <c r="W56" s="53"/>
      <c r="X56" s="53"/>
    </row>
    <row r="57" spans="1:24" x14ac:dyDescent="0.2">
      <c r="A57" s="22" t="s">
        <v>32</v>
      </c>
      <c r="B57" s="23"/>
      <c r="C57" s="23"/>
      <c r="D57" s="23"/>
      <c r="E57" s="23"/>
      <c r="F57" s="23"/>
      <c r="G57" s="23"/>
      <c r="H57" s="23"/>
      <c r="I57" s="23"/>
      <c r="J57" s="23"/>
      <c r="K57" s="23"/>
      <c r="L57" s="23"/>
      <c r="M57" s="23"/>
      <c r="N57" s="23"/>
      <c r="O57" s="23"/>
      <c r="P57" s="23"/>
      <c r="Q57" s="23"/>
      <c r="R57" s="23"/>
      <c r="S57" s="23"/>
      <c r="T57" s="53"/>
      <c r="U57" s="103"/>
      <c r="V57" s="53"/>
      <c r="W57" s="53"/>
      <c r="X57" s="53"/>
    </row>
    <row r="58" spans="1:24" x14ac:dyDescent="0.2">
      <c r="A58" s="14" t="s">
        <v>7</v>
      </c>
      <c r="B58" s="16" t="s">
        <v>33</v>
      </c>
      <c r="C58" s="14" t="s">
        <v>34</v>
      </c>
      <c r="D58" s="14" t="s">
        <v>35</v>
      </c>
      <c r="E58" s="14" t="s">
        <v>36</v>
      </c>
      <c r="F58" s="14" t="s">
        <v>37</v>
      </c>
      <c r="G58" s="14" t="s">
        <v>9</v>
      </c>
      <c r="H58" s="14" t="s">
        <v>10</v>
      </c>
      <c r="I58" s="14" t="s">
        <v>15</v>
      </c>
      <c r="J58" s="14" t="s">
        <v>16</v>
      </c>
      <c r="K58" s="14" t="s">
        <v>17</v>
      </c>
      <c r="L58" s="14" t="s">
        <v>45</v>
      </c>
      <c r="M58" s="14" t="s">
        <v>38</v>
      </c>
      <c r="N58" s="14" t="s">
        <v>39</v>
      </c>
      <c r="O58" s="14" t="s">
        <v>40</v>
      </c>
      <c r="P58" s="14" t="s">
        <v>8</v>
      </c>
      <c r="Q58" s="14" t="s">
        <v>41</v>
      </c>
      <c r="R58" s="14" t="s">
        <v>42</v>
      </c>
      <c r="S58" s="23"/>
      <c r="T58" s="53"/>
      <c r="U58" s="103"/>
      <c r="V58" s="53"/>
      <c r="W58" s="53"/>
      <c r="X58" s="53"/>
    </row>
    <row r="59" spans="1:24" x14ac:dyDescent="0.2">
      <c r="A59" s="116"/>
      <c r="B59" s="109"/>
      <c r="C59" s="110"/>
      <c r="D59" s="110"/>
      <c r="E59" s="110"/>
      <c r="F59" s="110"/>
      <c r="G59" s="110"/>
      <c r="H59" s="110"/>
      <c r="I59" s="110"/>
      <c r="J59" s="110"/>
      <c r="K59" s="110"/>
      <c r="L59" s="110"/>
      <c r="M59" s="110"/>
      <c r="N59" s="111"/>
      <c r="O59" s="110"/>
      <c r="P59" s="110"/>
      <c r="Q59" s="19"/>
      <c r="R59" s="19"/>
      <c r="S59" s="23"/>
      <c r="T59" s="53"/>
      <c r="U59" s="103"/>
      <c r="V59" s="53"/>
      <c r="W59" s="53"/>
      <c r="X59" s="53"/>
    </row>
    <row r="60" spans="1:24" x14ac:dyDescent="0.2">
      <c r="A60" s="28"/>
      <c r="B60" s="28"/>
      <c r="C60" s="28"/>
      <c r="D60" s="28"/>
      <c r="E60" s="38"/>
      <c r="F60" s="28"/>
      <c r="G60" s="28"/>
      <c r="H60" s="28"/>
      <c r="I60" s="28"/>
      <c r="J60" s="28"/>
      <c r="K60" s="28"/>
      <c r="L60" s="39"/>
      <c r="M60" s="28"/>
      <c r="N60" s="27"/>
      <c r="O60" s="27"/>
      <c r="P60" s="28"/>
      <c r="Q60" s="28"/>
      <c r="R60" s="28"/>
      <c r="S60" s="23"/>
      <c r="T60" s="53"/>
      <c r="U60" s="103"/>
      <c r="V60" s="53"/>
      <c r="W60" s="53"/>
      <c r="X60" s="53"/>
    </row>
    <row r="61" spans="1:24" x14ac:dyDescent="0.2">
      <c r="A61" s="18" t="s">
        <v>31</v>
      </c>
      <c r="B61" s="18">
        <f t="shared" ref="B61:M61" si="7">SUM(B56:B60)</f>
        <v>0</v>
      </c>
      <c r="C61" s="18">
        <f t="shared" si="7"/>
        <v>0</v>
      </c>
      <c r="D61" s="18">
        <f t="shared" si="7"/>
        <v>0</v>
      </c>
      <c r="E61" s="19">
        <f t="shared" si="7"/>
        <v>0</v>
      </c>
      <c r="F61" s="18">
        <f t="shared" si="7"/>
        <v>0</v>
      </c>
      <c r="G61" s="18">
        <f t="shared" si="7"/>
        <v>0</v>
      </c>
      <c r="H61" s="18">
        <f t="shared" si="7"/>
        <v>0</v>
      </c>
      <c r="I61" s="18">
        <f t="shared" si="7"/>
        <v>0</v>
      </c>
      <c r="J61" s="18">
        <f t="shared" si="7"/>
        <v>0</v>
      </c>
      <c r="K61" s="18">
        <f t="shared" si="7"/>
        <v>0</v>
      </c>
      <c r="L61" s="18">
        <f t="shared" si="7"/>
        <v>0</v>
      </c>
      <c r="M61" s="18">
        <f t="shared" si="7"/>
        <v>0</v>
      </c>
      <c r="N61" s="36" t="e">
        <f>(M61*7)/F61</f>
        <v>#DIV/0!</v>
      </c>
      <c r="O61" s="64" t="e">
        <f>SUM(H61+J61+K146)/F61</f>
        <v>#DIV/0!</v>
      </c>
      <c r="P61" s="55"/>
      <c r="Q61" s="55"/>
      <c r="R61" s="55"/>
    </row>
    <row r="63" spans="1:24" x14ac:dyDescent="0.2">
      <c r="A63" s="10" t="s">
        <v>270</v>
      </c>
      <c r="B63" s="11"/>
      <c r="C63" s="11"/>
      <c r="D63" s="11"/>
      <c r="E63" s="11"/>
      <c r="F63" s="11"/>
      <c r="G63" s="11"/>
      <c r="H63" s="11"/>
      <c r="I63" s="11"/>
      <c r="J63" s="11"/>
      <c r="K63" s="11"/>
      <c r="L63" s="11"/>
      <c r="M63" s="78"/>
      <c r="N63" s="11"/>
      <c r="O63" s="11"/>
      <c r="P63" s="11"/>
      <c r="Q63" s="11"/>
      <c r="R63" s="11"/>
      <c r="S63" s="11"/>
      <c r="T63" s="11"/>
      <c r="U63" s="23"/>
      <c r="V63" s="12"/>
      <c r="W63" s="12"/>
      <c r="X63" s="53"/>
    </row>
    <row r="64" spans="1:24" x14ac:dyDescent="0.2">
      <c r="A64" s="53"/>
      <c r="B64" s="53"/>
      <c r="C64" s="53"/>
      <c r="D64" s="53"/>
      <c r="E64" s="58"/>
      <c r="F64" s="53"/>
      <c r="G64" s="53"/>
      <c r="H64" s="53"/>
      <c r="I64" s="53"/>
      <c r="J64" s="53"/>
      <c r="K64" s="53"/>
      <c r="L64" s="53"/>
      <c r="M64" s="53"/>
      <c r="N64" s="53"/>
      <c r="O64" s="53"/>
      <c r="P64" s="53"/>
      <c r="Q64" s="53"/>
      <c r="R64" s="53"/>
      <c r="S64" s="53"/>
      <c r="T64" s="53"/>
      <c r="U64" s="23"/>
      <c r="V64" s="12"/>
      <c r="W64" s="26"/>
      <c r="X64" s="53"/>
    </row>
    <row r="65" spans="1:24" x14ac:dyDescent="0.2">
      <c r="A65" s="14" t="s">
        <v>7</v>
      </c>
      <c r="B65" s="14" t="s">
        <v>8</v>
      </c>
      <c r="C65" s="14" t="s">
        <v>9</v>
      </c>
      <c r="D65" s="14" t="s">
        <v>10</v>
      </c>
      <c r="E65" s="14" t="s">
        <v>11</v>
      </c>
      <c r="F65" s="14" t="s">
        <v>12</v>
      </c>
      <c r="G65" s="14" t="s">
        <v>13</v>
      </c>
      <c r="H65" s="14" t="s">
        <v>14</v>
      </c>
      <c r="I65" s="14" t="s">
        <v>15</v>
      </c>
      <c r="J65" s="14" t="s">
        <v>16</v>
      </c>
      <c r="K65" s="14" t="s">
        <v>17</v>
      </c>
      <c r="L65" s="14" t="s">
        <v>18</v>
      </c>
      <c r="M65" s="14" t="s">
        <v>19</v>
      </c>
      <c r="N65" s="14" t="s">
        <v>20</v>
      </c>
      <c r="O65" s="14" t="s">
        <v>21</v>
      </c>
      <c r="P65" s="15" t="s">
        <v>22</v>
      </c>
      <c r="Q65" s="14" t="s">
        <v>257</v>
      </c>
      <c r="R65" s="16" t="s">
        <v>24</v>
      </c>
      <c r="S65" s="16" t="s">
        <v>25</v>
      </c>
      <c r="T65" s="16" t="s">
        <v>26</v>
      </c>
      <c r="U65" s="14" t="s">
        <v>27</v>
      </c>
      <c r="V65" s="13" t="s">
        <v>28</v>
      </c>
      <c r="W65" s="17" t="s">
        <v>29</v>
      </c>
      <c r="X65" s="71" t="s">
        <v>30</v>
      </c>
    </row>
    <row r="66" spans="1:24" x14ac:dyDescent="0.2">
      <c r="A66" s="116">
        <v>2018</v>
      </c>
      <c r="B66" s="18">
        <v>3</v>
      </c>
      <c r="C66" s="18">
        <v>2</v>
      </c>
      <c r="D66" s="18">
        <v>0</v>
      </c>
      <c r="E66" s="19">
        <v>0</v>
      </c>
      <c r="F66" s="19">
        <v>0</v>
      </c>
      <c r="G66" s="19">
        <v>0</v>
      </c>
      <c r="H66" s="19">
        <v>1</v>
      </c>
      <c r="I66" s="18">
        <v>3</v>
      </c>
      <c r="J66" s="19">
        <v>4</v>
      </c>
      <c r="K66" s="19">
        <v>0</v>
      </c>
      <c r="L66" s="19">
        <v>0</v>
      </c>
      <c r="M66" s="19">
        <v>0</v>
      </c>
      <c r="N66" s="18">
        <v>0</v>
      </c>
      <c r="O66" s="20">
        <f>(D66+J66+K66+N66)/(B66+J66+K66+M66)</f>
        <v>0.5714285714285714</v>
      </c>
      <c r="P66" s="20">
        <f>($D66+$E66+($F66*2)+(G66*3))/$B66</f>
        <v>0</v>
      </c>
      <c r="Q66" s="20">
        <f>D66/B66</f>
        <v>0</v>
      </c>
      <c r="R66" s="18">
        <v>0</v>
      </c>
      <c r="S66" s="18">
        <v>0</v>
      </c>
      <c r="T66" s="18">
        <v>0</v>
      </c>
      <c r="U66" s="18">
        <v>0</v>
      </c>
      <c r="V66" s="21">
        <v>1</v>
      </c>
      <c r="W66" s="20"/>
      <c r="X66" s="20"/>
    </row>
    <row r="67" spans="1:24" x14ac:dyDescent="0.2">
      <c r="A67" s="22"/>
      <c r="B67" s="22"/>
      <c r="C67" s="22"/>
      <c r="D67" s="22"/>
      <c r="E67" s="22"/>
      <c r="F67" s="23"/>
      <c r="G67" s="23"/>
      <c r="H67" s="22"/>
      <c r="I67" s="22"/>
      <c r="J67" s="22"/>
      <c r="K67" s="22"/>
      <c r="L67" s="23"/>
      <c r="M67" s="23"/>
      <c r="N67" s="22"/>
      <c r="O67" s="24"/>
      <c r="P67" s="24"/>
      <c r="Q67" s="24"/>
      <c r="R67" s="22"/>
      <c r="S67" s="23"/>
      <c r="T67" s="22"/>
      <c r="U67" s="22"/>
      <c r="V67" s="25"/>
      <c r="W67" s="26"/>
      <c r="X67" s="53"/>
    </row>
    <row r="68" spans="1:24" x14ac:dyDescent="0.2">
      <c r="A68" s="28"/>
      <c r="B68" s="28"/>
      <c r="C68" s="28"/>
      <c r="D68" s="28"/>
      <c r="E68" s="28"/>
      <c r="F68" s="28"/>
      <c r="G68" s="28"/>
      <c r="H68" s="28"/>
      <c r="I68" s="28"/>
      <c r="J68" s="28"/>
      <c r="K68" s="28"/>
      <c r="L68" s="28"/>
      <c r="M68" s="28"/>
      <c r="N68" s="28"/>
      <c r="O68" s="29"/>
      <c r="P68" s="29"/>
      <c r="Q68" s="29"/>
      <c r="R68" s="28"/>
      <c r="S68" s="28"/>
      <c r="T68" s="28"/>
      <c r="U68" s="28"/>
      <c r="V68" s="76"/>
      <c r="W68" s="27"/>
      <c r="X68" s="30"/>
    </row>
    <row r="69" spans="1:24" x14ac:dyDescent="0.2">
      <c r="A69" s="18" t="s">
        <v>31</v>
      </c>
      <c r="B69" s="19">
        <f t="shared" ref="B69:N69" si="8">SUM(B66:B68)</f>
        <v>3</v>
      </c>
      <c r="C69" s="19">
        <f t="shared" si="8"/>
        <v>2</v>
      </c>
      <c r="D69" s="19">
        <f t="shared" si="8"/>
        <v>0</v>
      </c>
      <c r="E69" s="19">
        <f t="shared" si="8"/>
        <v>0</v>
      </c>
      <c r="F69" s="19">
        <f t="shared" si="8"/>
        <v>0</v>
      </c>
      <c r="G69" s="19">
        <f t="shared" si="8"/>
        <v>0</v>
      </c>
      <c r="H69" s="19">
        <f t="shared" si="8"/>
        <v>1</v>
      </c>
      <c r="I69" s="19">
        <f t="shared" si="8"/>
        <v>3</v>
      </c>
      <c r="J69" s="19">
        <f t="shared" si="8"/>
        <v>4</v>
      </c>
      <c r="K69" s="19">
        <f t="shared" si="8"/>
        <v>0</v>
      </c>
      <c r="L69" s="19">
        <f t="shared" si="8"/>
        <v>0</v>
      </c>
      <c r="M69" s="19">
        <f t="shared" si="8"/>
        <v>0</v>
      </c>
      <c r="N69" s="19">
        <f t="shared" si="8"/>
        <v>0</v>
      </c>
      <c r="O69" s="20">
        <f>(D69+J69+K69+N69)/(B69+J69+K69+M69)</f>
        <v>0.5714285714285714</v>
      </c>
      <c r="P69" s="20">
        <f>($D69+$E69+($F69*2)+(G69*3))/$B69</f>
        <v>0</v>
      </c>
      <c r="Q69" s="20">
        <f>D69/B69</f>
        <v>0</v>
      </c>
      <c r="R69" s="19">
        <f>SUM(R66:R68)</f>
        <v>0</v>
      </c>
      <c r="S69" s="19">
        <f>SUM(S66:S68)</f>
        <v>0</v>
      </c>
      <c r="T69" s="19">
        <f>SUM(T66:T68)</f>
        <v>0</v>
      </c>
      <c r="U69" s="18">
        <f>SUM(U66:U68)</f>
        <v>0</v>
      </c>
      <c r="V69" s="21">
        <f>SUM(V66:V68)</f>
        <v>1</v>
      </c>
      <c r="W69" s="20">
        <f>(U69+V69)/(T69+U69+V69)</f>
        <v>1</v>
      </c>
      <c r="X69" s="20" t="e">
        <f>(D69-G69)/(B69-I69-G69+M69)</f>
        <v>#DIV/0!</v>
      </c>
    </row>
    <row r="71" spans="1:24" x14ac:dyDescent="0.2">
      <c r="A71" s="10" t="s">
        <v>272</v>
      </c>
      <c r="B71" s="11"/>
      <c r="C71" s="11"/>
      <c r="D71" s="11"/>
      <c r="E71" s="11"/>
      <c r="F71" s="11"/>
      <c r="G71" s="11"/>
      <c r="H71" s="11"/>
      <c r="I71" s="11"/>
      <c r="J71" s="11"/>
      <c r="K71" s="11"/>
      <c r="L71" s="11"/>
      <c r="M71" s="78"/>
      <c r="N71" s="11"/>
      <c r="O71" s="11"/>
      <c r="P71" s="11"/>
      <c r="Q71" s="11"/>
      <c r="R71" s="11"/>
      <c r="S71" s="11"/>
      <c r="T71" s="11"/>
      <c r="U71" s="23"/>
      <c r="V71" s="12"/>
      <c r="W71" s="12"/>
      <c r="X71" s="53"/>
    </row>
    <row r="72" spans="1:24" x14ac:dyDescent="0.2">
      <c r="A72" s="53"/>
      <c r="B72" s="53"/>
      <c r="C72" s="53"/>
      <c r="D72" s="53"/>
      <c r="E72" s="58"/>
      <c r="F72" s="53"/>
      <c r="G72" s="53"/>
      <c r="H72" s="53"/>
      <c r="I72" s="53"/>
      <c r="J72" s="53"/>
      <c r="K72" s="53"/>
      <c r="L72" s="53"/>
      <c r="M72" s="53"/>
      <c r="N72" s="53"/>
      <c r="O72" s="53"/>
      <c r="P72" s="53"/>
      <c r="Q72" s="53"/>
      <c r="R72" s="53"/>
      <c r="S72" s="53"/>
      <c r="T72" s="53"/>
      <c r="U72" s="23"/>
      <c r="V72" s="12"/>
      <c r="W72" s="26"/>
      <c r="X72" s="53"/>
    </row>
    <row r="73" spans="1:24" x14ac:dyDescent="0.2">
      <c r="A73" s="14" t="s">
        <v>7</v>
      </c>
      <c r="B73" s="14" t="s">
        <v>8</v>
      </c>
      <c r="C73" s="14" t="s">
        <v>9</v>
      </c>
      <c r="D73" s="14" t="s">
        <v>10</v>
      </c>
      <c r="E73" s="14" t="s">
        <v>11</v>
      </c>
      <c r="F73" s="14" t="s">
        <v>12</v>
      </c>
      <c r="G73" s="14" t="s">
        <v>13</v>
      </c>
      <c r="H73" s="14" t="s">
        <v>14</v>
      </c>
      <c r="I73" s="14" t="s">
        <v>15</v>
      </c>
      <c r="J73" s="14" t="s">
        <v>16</v>
      </c>
      <c r="K73" s="14" t="s">
        <v>17</v>
      </c>
      <c r="L73" s="14" t="s">
        <v>18</v>
      </c>
      <c r="M73" s="14" t="s">
        <v>19</v>
      </c>
      <c r="N73" s="14" t="s">
        <v>20</v>
      </c>
      <c r="O73" s="14" t="s">
        <v>21</v>
      </c>
      <c r="P73" s="15" t="s">
        <v>22</v>
      </c>
      <c r="Q73" s="14" t="s">
        <v>257</v>
      </c>
      <c r="R73" s="16" t="s">
        <v>24</v>
      </c>
      <c r="S73" s="16" t="s">
        <v>25</v>
      </c>
      <c r="T73" s="16" t="s">
        <v>26</v>
      </c>
      <c r="U73" s="14" t="s">
        <v>27</v>
      </c>
      <c r="V73" s="13" t="s">
        <v>28</v>
      </c>
      <c r="W73" s="17" t="s">
        <v>29</v>
      </c>
      <c r="X73" s="71" t="s">
        <v>30</v>
      </c>
    </row>
    <row r="74" spans="1:24" x14ac:dyDescent="0.2">
      <c r="A74" s="116">
        <v>2018</v>
      </c>
      <c r="B74" s="18">
        <v>0</v>
      </c>
      <c r="C74" s="18">
        <v>0</v>
      </c>
      <c r="D74" s="18">
        <v>0</v>
      </c>
      <c r="E74" s="19">
        <v>0</v>
      </c>
      <c r="F74" s="19">
        <v>0</v>
      </c>
      <c r="G74" s="19">
        <v>0</v>
      </c>
      <c r="H74" s="19">
        <v>0</v>
      </c>
      <c r="I74" s="18">
        <v>0</v>
      </c>
      <c r="J74" s="19">
        <v>0</v>
      </c>
      <c r="K74" s="19">
        <v>1</v>
      </c>
      <c r="L74" s="19">
        <v>0</v>
      </c>
      <c r="M74" s="19">
        <v>0</v>
      </c>
      <c r="N74" s="18">
        <v>0</v>
      </c>
      <c r="O74" s="20"/>
      <c r="P74" s="20"/>
      <c r="Q74" s="20"/>
      <c r="R74" s="18">
        <v>0</v>
      </c>
      <c r="S74" s="18">
        <v>0</v>
      </c>
      <c r="T74" s="18">
        <v>0</v>
      </c>
      <c r="U74" s="18">
        <v>0</v>
      </c>
      <c r="V74" s="21">
        <v>0</v>
      </c>
      <c r="W74" s="20"/>
      <c r="X74" s="20"/>
    </row>
    <row r="75" spans="1:24" x14ac:dyDescent="0.2">
      <c r="A75" s="28"/>
      <c r="B75" s="28"/>
      <c r="C75" s="28"/>
      <c r="D75" s="28"/>
      <c r="E75" s="28"/>
      <c r="F75" s="28"/>
      <c r="G75" s="28"/>
      <c r="H75" s="28"/>
      <c r="I75" s="28"/>
      <c r="J75" s="28"/>
      <c r="K75" s="28"/>
      <c r="L75" s="28"/>
      <c r="M75" s="28"/>
      <c r="N75" s="28"/>
      <c r="O75" s="29"/>
      <c r="P75" s="29"/>
      <c r="Q75" s="29"/>
      <c r="R75" s="28"/>
      <c r="S75" s="28"/>
      <c r="T75" s="28"/>
      <c r="U75" s="28"/>
      <c r="V75" s="76"/>
      <c r="W75" s="27"/>
      <c r="X75" s="30"/>
    </row>
    <row r="76" spans="1:24" x14ac:dyDescent="0.2">
      <c r="A76" s="18" t="s">
        <v>31</v>
      </c>
      <c r="B76" s="19">
        <f t="shared" ref="B76:N76" si="9">SUM(B74:B75)</f>
        <v>0</v>
      </c>
      <c r="C76" s="19">
        <f t="shared" si="9"/>
        <v>0</v>
      </c>
      <c r="D76" s="19">
        <f t="shared" si="9"/>
        <v>0</v>
      </c>
      <c r="E76" s="19">
        <f t="shared" si="9"/>
        <v>0</v>
      </c>
      <c r="F76" s="19">
        <f t="shared" si="9"/>
        <v>0</v>
      </c>
      <c r="G76" s="19">
        <f t="shared" si="9"/>
        <v>0</v>
      </c>
      <c r="H76" s="19">
        <f t="shared" si="9"/>
        <v>0</v>
      </c>
      <c r="I76" s="19">
        <f t="shared" si="9"/>
        <v>0</v>
      </c>
      <c r="J76" s="19">
        <f t="shared" si="9"/>
        <v>0</v>
      </c>
      <c r="K76" s="19">
        <f t="shared" si="9"/>
        <v>1</v>
      </c>
      <c r="L76" s="19">
        <f t="shared" si="9"/>
        <v>0</v>
      </c>
      <c r="M76" s="19">
        <f t="shared" si="9"/>
        <v>0</v>
      </c>
      <c r="N76" s="19">
        <f t="shared" si="9"/>
        <v>0</v>
      </c>
      <c r="O76" s="20">
        <f>(D76+J76+K76+N76)/(B76+J76+K76+M76)</f>
        <v>1</v>
      </c>
      <c r="P76" s="20" t="e">
        <f>($D76+$E76+($F76*2)+(G76*3))/$B76</f>
        <v>#DIV/0!</v>
      </c>
      <c r="Q76" s="20" t="e">
        <f>D76/B76</f>
        <v>#DIV/0!</v>
      </c>
      <c r="R76" s="19">
        <f>SUM(R74:R75)</f>
        <v>0</v>
      </c>
      <c r="S76" s="19">
        <f>SUM(S74:S75)</f>
        <v>0</v>
      </c>
      <c r="T76" s="19">
        <f>SUM(T74:T75)</f>
        <v>0</v>
      </c>
      <c r="U76" s="18">
        <f>SUM(U74:U75)</f>
        <v>0</v>
      </c>
      <c r="V76" s="21">
        <f>SUM(V74:V75)</f>
        <v>0</v>
      </c>
      <c r="W76" s="20" t="e">
        <f>(U76+V76)/(T76+U76+V76)</f>
        <v>#DIV/0!</v>
      </c>
      <c r="X76" s="20" t="e">
        <f>(D76-G76)/(B76-I76-G76+M76)</f>
        <v>#DIV/0!</v>
      </c>
    </row>
    <row r="77" spans="1:24" x14ac:dyDescent="0.2">
      <c r="A77" s="23"/>
      <c r="B77" s="26"/>
      <c r="C77" s="26"/>
      <c r="D77" s="26"/>
      <c r="E77" s="23"/>
      <c r="F77" s="26"/>
      <c r="G77" s="26"/>
      <c r="H77" s="26"/>
      <c r="I77" s="26"/>
      <c r="J77" s="26"/>
      <c r="K77" s="26"/>
      <c r="L77" s="26"/>
      <c r="M77" s="23"/>
      <c r="N77" s="26"/>
      <c r="O77" s="26"/>
      <c r="P77" s="26"/>
      <c r="Q77" s="26"/>
      <c r="R77" s="26"/>
      <c r="S77" s="26"/>
      <c r="T77" s="26"/>
      <c r="U77" s="23"/>
      <c r="V77" s="12"/>
      <c r="W77" s="26"/>
      <c r="X77" s="53"/>
    </row>
    <row r="78" spans="1:24" x14ac:dyDescent="0.2">
      <c r="A78" s="23"/>
      <c r="B78" s="23"/>
      <c r="C78" s="23"/>
      <c r="D78" s="23"/>
      <c r="E78" s="41"/>
      <c r="F78" s="23"/>
      <c r="G78" s="23"/>
      <c r="H78" s="23"/>
      <c r="I78" s="23"/>
      <c r="J78" s="23"/>
      <c r="K78" s="23"/>
      <c r="L78" s="42"/>
      <c r="M78" s="23"/>
      <c r="N78" s="26"/>
      <c r="O78" s="26"/>
      <c r="P78" s="23"/>
      <c r="Q78" s="23"/>
      <c r="R78" s="23"/>
      <c r="S78" s="23"/>
      <c r="T78" s="53"/>
      <c r="U78" s="103"/>
      <c r="V78" s="53"/>
      <c r="W78" s="53"/>
      <c r="X78" s="53"/>
    </row>
    <row r="79" spans="1:24" x14ac:dyDescent="0.2">
      <c r="A79" s="22" t="s">
        <v>32</v>
      </c>
      <c r="B79" s="23"/>
      <c r="C79" s="23"/>
      <c r="D79" s="23"/>
      <c r="E79" s="23"/>
      <c r="F79" s="23"/>
      <c r="G79" s="23"/>
      <c r="H79" s="23"/>
      <c r="I79" s="23"/>
      <c r="J79" s="23"/>
      <c r="K79" s="23"/>
      <c r="L79" s="23"/>
      <c r="M79" s="23"/>
      <c r="N79" s="23"/>
      <c r="O79" s="23"/>
      <c r="P79" s="23"/>
      <c r="Q79" s="23"/>
      <c r="R79" s="23"/>
      <c r="S79" s="23"/>
      <c r="T79" s="53"/>
      <c r="U79" s="103"/>
      <c r="V79" s="53"/>
      <c r="W79" s="53"/>
      <c r="X79" s="53"/>
    </row>
    <row r="80" spans="1:24" x14ac:dyDescent="0.2">
      <c r="A80" s="14" t="s">
        <v>7</v>
      </c>
      <c r="B80" s="16" t="s">
        <v>33</v>
      </c>
      <c r="C80" s="14" t="s">
        <v>34</v>
      </c>
      <c r="D80" s="14" t="s">
        <v>35</v>
      </c>
      <c r="E80" s="14" t="s">
        <v>36</v>
      </c>
      <c r="F80" s="14" t="s">
        <v>37</v>
      </c>
      <c r="G80" s="14" t="s">
        <v>9</v>
      </c>
      <c r="H80" s="14" t="s">
        <v>10</v>
      </c>
      <c r="I80" s="14" t="s">
        <v>15</v>
      </c>
      <c r="J80" s="14" t="s">
        <v>16</v>
      </c>
      <c r="K80" s="14" t="s">
        <v>17</v>
      </c>
      <c r="L80" s="14" t="s">
        <v>45</v>
      </c>
      <c r="M80" s="14" t="s">
        <v>38</v>
      </c>
      <c r="N80" s="14" t="s">
        <v>39</v>
      </c>
      <c r="O80" s="14" t="s">
        <v>40</v>
      </c>
      <c r="P80" s="14" t="s">
        <v>8</v>
      </c>
      <c r="Q80" s="14" t="s">
        <v>41</v>
      </c>
      <c r="R80" s="14" t="s">
        <v>42</v>
      </c>
      <c r="S80" s="23"/>
      <c r="T80" s="53"/>
      <c r="U80" s="103"/>
      <c r="V80" s="53"/>
      <c r="W80" s="53"/>
      <c r="X80" s="53"/>
    </row>
    <row r="81" spans="1:24" x14ac:dyDescent="0.2">
      <c r="A81" s="116">
        <v>2018</v>
      </c>
      <c r="B81" s="113">
        <v>6</v>
      </c>
      <c r="C81" s="115">
        <v>0</v>
      </c>
      <c r="D81" s="115">
        <v>0</v>
      </c>
      <c r="E81" s="115">
        <v>0</v>
      </c>
      <c r="F81" s="117">
        <v>5.67</v>
      </c>
      <c r="G81" s="115">
        <v>9</v>
      </c>
      <c r="H81" s="115">
        <v>13</v>
      </c>
      <c r="I81" s="115">
        <v>3</v>
      </c>
      <c r="J81" s="115">
        <v>7</v>
      </c>
      <c r="K81" s="115">
        <v>0</v>
      </c>
      <c r="L81" s="115">
        <v>1</v>
      </c>
      <c r="M81" s="115">
        <v>9</v>
      </c>
      <c r="N81" s="115"/>
      <c r="O81" s="115"/>
      <c r="P81" s="115"/>
      <c r="Q81" s="19"/>
      <c r="R81" s="19"/>
      <c r="S81" s="23"/>
      <c r="T81" s="53"/>
      <c r="U81" s="103"/>
      <c r="V81" s="53"/>
      <c r="W81" s="53"/>
      <c r="X81" s="53"/>
    </row>
    <row r="82" spans="1:24" x14ac:dyDescent="0.2">
      <c r="A82" s="28"/>
      <c r="B82" s="28"/>
      <c r="C82" s="28"/>
      <c r="D82" s="28"/>
      <c r="E82" s="38"/>
      <c r="F82" s="28"/>
      <c r="G82" s="28"/>
      <c r="H82" s="28"/>
      <c r="I82" s="28"/>
      <c r="J82" s="28"/>
      <c r="K82" s="28"/>
      <c r="L82" s="39"/>
      <c r="M82" s="28"/>
      <c r="N82" s="28"/>
      <c r="O82" s="28"/>
      <c r="P82" s="28"/>
      <c r="Q82" s="28"/>
      <c r="R82" s="28"/>
      <c r="S82" s="23"/>
      <c r="T82" s="53"/>
      <c r="U82" s="103"/>
      <c r="V82" s="53"/>
      <c r="W82" s="53"/>
      <c r="X82" s="53"/>
    </row>
    <row r="83" spans="1:24" x14ac:dyDescent="0.2">
      <c r="A83" s="18" t="s">
        <v>31</v>
      </c>
      <c r="B83" s="18">
        <f>SUM(B81:B82)</f>
        <v>6</v>
      </c>
      <c r="C83" s="18">
        <f t="shared" ref="C83:M83" si="10">SUM(C78:C82)</f>
        <v>0</v>
      </c>
      <c r="D83" s="18">
        <f t="shared" si="10"/>
        <v>0</v>
      </c>
      <c r="E83" s="19">
        <f t="shared" si="10"/>
        <v>0</v>
      </c>
      <c r="F83" s="36">
        <f t="shared" si="10"/>
        <v>5.67</v>
      </c>
      <c r="G83" s="18">
        <f t="shared" si="10"/>
        <v>9</v>
      </c>
      <c r="H83" s="18">
        <f t="shared" si="10"/>
        <v>13</v>
      </c>
      <c r="I83" s="18">
        <f t="shared" si="10"/>
        <v>3</v>
      </c>
      <c r="J83" s="18">
        <f t="shared" si="10"/>
        <v>7</v>
      </c>
      <c r="K83" s="18">
        <f t="shared" si="10"/>
        <v>0</v>
      </c>
      <c r="L83" s="18">
        <f t="shared" si="10"/>
        <v>1</v>
      </c>
      <c r="M83" s="18">
        <f t="shared" si="10"/>
        <v>9</v>
      </c>
      <c r="N83" s="36">
        <f>(M83*7)/F83</f>
        <v>11.111111111111111</v>
      </c>
      <c r="O83" s="36">
        <f>SUM(H83+J83+K166)/F83</f>
        <v>3.5273368606701943</v>
      </c>
      <c r="P83" s="104"/>
      <c r="Q83" s="104"/>
      <c r="R83" s="104"/>
    </row>
    <row r="85" spans="1:24" x14ac:dyDescent="0.2">
      <c r="A85" s="10" t="s">
        <v>274</v>
      </c>
      <c r="B85" s="11"/>
      <c r="C85" s="11"/>
      <c r="D85" s="11"/>
      <c r="E85" s="11"/>
      <c r="F85" s="11"/>
      <c r="G85" s="11"/>
      <c r="H85" s="11"/>
      <c r="I85" s="11"/>
      <c r="J85" s="11"/>
      <c r="K85" s="11"/>
      <c r="L85" s="11"/>
      <c r="M85" s="78"/>
      <c r="N85" s="11"/>
      <c r="O85" s="11"/>
      <c r="P85" s="11"/>
      <c r="Q85" s="11"/>
      <c r="R85" s="11"/>
      <c r="S85" s="11"/>
      <c r="T85" s="11"/>
      <c r="U85" s="23"/>
      <c r="V85" s="12"/>
      <c r="W85" s="12"/>
      <c r="X85" s="53"/>
    </row>
    <row r="86" spans="1:24" x14ac:dyDescent="0.2">
      <c r="A86" s="53"/>
      <c r="B86" s="53"/>
      <c r="C86" s="53"/>
      <c r="D86" s="53"/>
      <c r="E86" s="58"/>
      <c r="F86" s="53"/>
      <c r="G86" s="53"/>
      <c r="H86" s="53"/>
      <c r="I86" s="53"/>
      <c r="J86" s="53"/>
      <c r="K86" s="53"/>
      <c r="L86" s="53"/>
      <c r="M86" s="53"/>
      <c r="N86" s="53"/>
      <c r="O86" s="53"/>
      <c r="P86" s="53"/>
      <c r="Q86" s="53"/>
      <c r="R86" s="53"/>
      <c r="S86" s="53"/>
      <c r="T86" s="53"/>
      <c r="U86" s="23"/>
      <c r="V86" s="12"/>
      <c r="W86" s="26"/>
      <c r="X86" s="53"/>
    </row>
    <row r="87" spans="1:24" x14ac:dyDescent="0.2">
      <c r="A87" s="14" t="s">
        <v>7</v>
      </c>
      <c r="B87" s="14" t="s">
        <v>8</v>
      </c>
      <c r="C87" s="14" t="s">
        <v>9</v>
      </c>
      <c r="D87" s="14" t="s">
        <v>10</v>
      </c>
      <c r="E87" s="14" t="s">
        <v>11</v>
      </c>
      <c r="F87" s="14" t="s">
        <v>12</v>
      </c>
      <c r="G87" s="14" t="s">
        <v>13</v>
      </c>
      <c r="H87" s="14" t="s">
        <v>14</v>
      </c>
      <c r="I87" s="14" t="s">
        <v>15</v>
      </c>
      <c r="J87" s="14" t="s">
        <v>16</v>
      </c>
      <c r="K87" s="14" t="s">
        <v>17</v>
      </c>
      <c r="L87" s="14" t="s">
        <v>18</v>
      </c>
      <c r="M87" s="14" t="s">
        <v>19</v>
      </c>
      <c r="N87" s="14" t="s">
        <v>20</v>
      </c>
      <c r="O87" s="14" t="s">
        <v>21</v>
      </c>
      <c r="P87" s="15" t="s">
        <v>22</v>
      </c>
      <c r="Q87" s="14" t="s">
        <v>257</v>
      </c>
      <c r="R87" s="16" t="s">
        <v>24</v>
      </c>
      <c r="S87" s="16" t="s">
        <v>25</v>
      </c>
      <c r="T87" s="16" t="s">
        <v>26</v>
      </c>
      <c r="U87" s="14" t="s">
        <v>27</v>
      </c>
      <c r="V87" s="13" t="s">
        <v>28</v>
      </c>
      <c r="W87" s="17" t="s">
        <v>29</v>
      </c>
      <c r="X87" s="71" t="s">
        <v>30</v>
      </c>
    </row>
    <row r="88" spans="1:24" x14ac:dyDescent="0.2">
      <c r="A88" s="18">
        <v>2018</v>
      </c>
      <c r="B88" s="18">
        <v>2</v>
      </c>
      <c r="C88" s="18">
        <v>7</v>
      </c>
      <c r="D88" s="18">
        <v>0</v>
      </c>
      <c r="E88" s="19">
        <v>0</v>
      </c>
      <c r="F88" s="19">
        <v>0</v>
      </c>
      <c r="G88" s="19">
        <v>0</v>
      </c>
      <c r="H88" s="19">
        <v>0</v>
      </c>
      <c r="I88" s="18">
        <v>0</v>
      </c>
      <c r="J88" s="19">
        <v>4</v>
      </c>
      <c r="K88" s="19">
        <v>0</v>
      </c>
      <c r="L88" s="19">
        <v>0</v>
      </c>
      <c r="M88" s="19">
        <v>0</v>
      </c>
      <c r="N88" s="18">
        <v>0</v>
      </c>
      <c r="O88" s="20">
        <f>(D88+J88+K88+N88)/(B88+J88+K88+M88)</f>
        <v>0.66666666666666663</v>
      </c>
      <c r="P88" s="20">
        <f>($D88+$E88+($F88*2)+(G88*3))/$B88</f>
        <v>0</v>
      </c>
      <c r="Q88" s="20">
        <f>D88/B88</f>
        <v>0</v>
      </c>
      <c r="R88" s="18">
        <v>3</v>
      </c>
      <c r="S88" s="18">
        <v>1</v>
      </c>
      <c r="T88" s="18">
        <v>1</v>
      </c>
      <c r="U88" s="18">
        <v>6</v>
      </c>
      <c r="V88" s="21">
        <v>2</v>
      </c>
      <c r="W88" s="20">
        <f>(U88+V88)/(T88+U88+V88)</f>
        <v>0.88888888888888884</v>
      </c>
      <c r="X88" s="20">
        <f>(D88-G88)/(B88-I88-G88+M88)</f>
        <v>0</v>
      </c>
    </row>
    <row r="89" spans="1:24" x14ac:dyDescent="0.2">
      <c r="A89" s="22">
        <v>2019</v>
      </c>
      <c r="B89" s="22">
        <v>16</v>
      </c>
      <c r="C89" s="22">
        <v>4</v>
      </c>
      <c r="D89" s="22">
        <v>5</v>
      </c>
      <c r="E89" s="22">
        <v>1</v>
      </c>
      <c r="F89" s="23">
        <v>0</v>
      </c>
      <c r="G89" s="23">
        <v>0</v>
      </c>
      <c r="H89" s="22">
        <v>0</v>
      </c>
      <c r="I89" s="22">
        <v>4</v>
      </c>
      <c r="J89" s="22">
        <v>4</v>
      </c>
      <c r="K89" s="22">
        <v>0</v>
      </c>
      <c r="L89" s="23">
        <v>0</v>
      </c>
      <c r="M89" s="23">
        <v>0</v>
      </c>
      <c r="N89" s="22">
        <v>0</v>
      </c>
      <c r="O89" s="20">
        <f>(D89+J89+K89+N89)/(B89+J89+K89+M89)</f>
        <v>0.45</v>
      </c>
      <c r="P89" s="20">
        <f>($D89+$E89+($F89*2)+(G89*3))/$B89</f>
        <v>0.375</v>
      </c>
      <c r="Q89" s="20">
        <f>D89/B89</f>
        <v>0.3125</v>
      </c>
      <c r="R89" s="22">
        <v>1</v>
      </c>
      <c r="S89" s="23">
        <v>1</v>
      </c>
      <c r="T89" s="22">
        <v>6</v>
      </c>
      <c r="U89" s="22">
        <v>26</v>
      </c>
      <c r="V89" s="25">
        <v>26</v>
      </c>
      <c r="W89" s="20">
        <f>(U89+V89)/(T89+U89+V89)</f>
        <v>0.89655172413793105</v>
      </c>
      <c r="X89" s="20">
        <f>(D89-G89)/(B89-I89-G89+M89)</f>
        <v>0.41666666666666669</v>
      </c>
    </row>
    <row r="90" spans="1:24" x14ac:dyDescent="0.2">
      <c r="A90" s="28"/>
      <c r="B90" s="28"/>
      <c r="C90" s="28"/>
      <c r="D90" s="28"/>
      <c r="E90" s="28"/>
      <c r="F90" s="28"/>
      <c r="G90" s="28"/>
      <c r="H90" s="28"/>
      <c r="I90" s="28"/>
      <c r="J90" s="28"/>
      <c r="K90" s="28"/>
      <c r="L90" s="28"/>
      <c r="M90" s="28"/>
      <c r="N90" s="28"/>
      <c r="O90" s="29"/>
      <c r="P90" s="29"/>
      <c r="Q90" s="29"/>
      <c r="R90" s="28"/>
      <c r="S90" s="28"/>
      <c r="T90" s="28"/>
      <c r="U90" s="28"/>
      <c r="V90" s="76"/>
      <c r="W90" s="27"/>
      <c r="X90" s="30"/>
    </row>
    <row r="91" spans="1:24" x14ac:dyDescent="0.2">
      <c r="A91" s="18" t="s">
        <v>31</v>
      </c>
      <c r="B91" s="19">
        <f t="shared" ref="B91:N91" si="11">SUM(B88:B90)</f>
        <v>18</v>
      </c>
      <c r="C91" s="19">
        <f t="shared" si="11"/>
        <v>11</v>
      </c>
      <c r="D91" s="19">
        <f t="shared" si="11"/>
        <v>5</v>
      </c>
      <c r="E91" s="19">
        <f t="shared" si="11"/>
        <v>1</v>
      </c>
      <c r="F91" s="19">
        <f t="shared" si="11"/>
        <v>0</v>
      </c>
      <c r="G91" s="19">
        <f t="shared" si="11"/>
        <v>0</v>
      </c>
      <c r="H91" s="19">
        <f t="shared" si="11"/>
        <v>0</v>
      </c>
      <c r="I91" s="19">
        <f t="shared" si="11"/>
        <v>4</v>
      </c>
      <c r="J91" s="19">
        <f t="shared" si="11"/>
        <v>8</v>
      </c>
      <c r="K91" s="19">
        <f t="shared" si="11"/>
        <v>0</v>
      </c>
      <c r="L91" s="19">
        <f t="shared" si="11"/>
        <v>0</v>
      </c>
      <c r="M91" s="19">
        <f t="shared" si="11"/>
        <v>0</v>
      </c>
      <c r="N91" s="19">
        <f t="shared" si="11"/>
        <v>0</v>
      </c>
      <c r="O91" s="20">
        <f>(D91+J91+K91+N91)/(B91+J91+K91+M91)</f>
        <v>0.5</v>
      </c>
      <c r="P91" s="20">
        <f>($D91+$E91+($F91*2)+(G91*3))/$B91</f>
        <v>0.33333333333333331</v>
      </c>
      <c r="Q91" s="20">
        <f>D91/B91</f>
        <v>0.27777777777777779</v>
      </c>
      <c r="R91" s="19">
        <f>SUM(R88:R90)</f>
        <v>4</v>
      </c>
      <c r="S91" s="19">
        <f>SUM(S88:S90)</f>
        <v>2</v>
      </c>
      <c r="T91" s="19">
        <f>SUM(T88:T90)</f>
        <v>7</v>
      </c>
      <c r="U91" s="18">
        <f>SUM(U88:U90)</f>
        <v>32</v>
      </c>
      <c r="V91" s="21">
        <f>SUM(V88:V90)</f>
        <v>28</v>
      </c>
      <c r="W91" s="20">
        <f>(U91+V91)/(T91+U91+V91)</f>
        <v>0.89552238805970152</v>
      </c>
      <c r="X91" s="20">
        <f>(D91-G91)/(B91-I91-G91+M91)</f>
        <v>0.35714285714285715</v>
      </c>
    </row>
    <row r="94" spans="1:24" x14ac:dyDescent="0.2">
      <c r="A94" s="10" t="s">
        <v>276</v>
      </c>
      <c r="B94" s="11"/>
      <c r="C94" s="11"/>
      <c r="D94" s="11"/>
      <c r="E94" s="11"/>
      <c r="F94" s="11"/>
      <c r="G94" s="11"/>
      <c r="H94" s="11"/>
      <c r="I94" s="11"/>
      <c r="J94" s="11"/>
      <c r="K94" s="11"/>
      <c r="L94" s="11"/>
      <c r="M94" s="78"/>
      <c r="N94" s="11"/>
      <c r="O94" s="11"/>
      <c r="P94" s="11"/>
      <c r="Q94" s="11"/>
      <c r="R94" s="11"/>
      <c r="S94" s="11"/>
      <c r="T94" s="11"/>
      <c r="U94" s="23"/>
      <c r="V94" s="12"/>
      <c r="W94" s="12"/>
      <c r="X94" s="53"/>
    </row>
    <row r="95" spans="1:24" x14ac:dyDescent="0.2">
      <c r="A95" s="53"/>
      <c r="B95" s="53"/>
      <c r="C95" s="53"/>
      <c r="D95" s="53"/>
      <c r="E95" s="58"/>
      <c r="F95" s="53"/>
      <c r="G95" s="53"/>
      <c r="H95" s="53"/>
      <c r="I95" s="53"/>
      <c r="J95" s="53"/>
      <c r="K95" s="53"/>
      <c r="L95" s="53"/>
      <c r="M95" s="53"/>
      <c r="N95" s="53"/>
      <c r="O95" s="53"/>
      <c r="P95" s="53"/>
      <c r="Q95" s="53"/>
      <c r="R95" s="53"/>
      <c r="S95" s="53"/>
      <c r="T95" s="53"/>
      <c r="U95" s="23"/>
      <c r="V95" s="12"/>
      <c r="W95" s="26"/>
      <c r="X95" s="53"/>
    </row>
    <row r="96" spans="1:24" x14ac:dyDescent="0.2">
      <c r="A96" s="14" t="s">
        <v>7</v>
      </c>
      <c r="B96" s="14" t="s">
        <v>8</v>
      </c>
      <c r="C96" s="14" t="s">
        <v>9</v>
      </c>
      <c r="D96" s="14" t="s">
        <v>10</v>
      </c>
      <c r="E96" s="14" t="s">
        <v>11</v>
      </c>
      <c r="F96" s="14" t="s">
        <v>12</v>
      </c>
      <c r="G96" s="14" t="s">
        <v>13</v>
      </c>
      <c r="H96" s="14" t="s">
        <v>14</v>
      </c>
      <c r="I96" s="14" t="s">
        <v>15</v>
      </c>
      <c r="J96" s="14" t="s">
        <v>16</v>
      </c>
      <c r="K96" s="14" t="s">
        <v>17</v>
      </c>
      <c r="L96" s="14" t="s">
        <v>18</v>
      </c>
      <c r="M96" s="14" t="s">
        <v>19</v>
      </c>
      <c r="N96" s="14" t="s">
        <v>20</v>
      </c>
      <c r="O96" s="14" t="s">
        <v>21</v>
      </c>
      <c r="P96" s="15" t="s">
        <v>22</v>
      </c>
      <c r="Q96" s="14" t="s">
        <v>257</v>
      </c>
      <c r="R96" s="16" t="s">
        <v>24</v>
      </c>
      <c r="S96" s="16" t="s">
        <v>25</v>
      </c>
      <c r="T96" s="16" t="s">
        <v>26</v>
      </c>
      <c r="U96" s="14" t="s">
        <v>27</v>
      </c>
      <c r="V96" s="13" t="s">
        <v>28</v>
      </c>
      <c r="W96" s="17" t="s">
        <v>29</v>
      </c>
      <c r="X96" s="71" t="s">
        <v>30</v>
      </c>
    </row>
    <row r="97" spans="1:24" x14ac:dyDescent="0.2">
      <c r="A97" s="116">
        <v>2018</v>
      </c>
      <c r="B97" s="18">
        <v>0</v>
      </c>
      <c r="C97" s="18">
        <v>0</v>
      </c>
      <c r="D97" s="18">
        <v>0</v>
      </c>
      <c r="E97" s="19">
        <v>0</v>
      </c>
      <c r="F97" s="19">
        <v>0</v>
      </c>
      <c r="G97" s="19">
        <v>0</v>
      </c>
      <c r="H97" s="19">
        <v>0</v>
      </c>
      <c r="I97" s="18">
        <v>0</v>
      </c>
      <c r="J97" s="19">
        <v>0</v>
      </c>
      <c r="K97" s="19">
        <v>0</v>
      </c>
      <c r="L97" s="19">
        <v>0</v>
      </c>
      <c r="M97" s="19">
        <v>0</v>
      </c>
      <c r="N97" s="18">
        <v>0</v>
      </c>
      <c r="O97" s="20"/>
      <c r="P97" s="20"/>
      <c r="Q97" s="20"/>
      <c r="R97" s="18">
        <v>0</v>
      </c>
      <c r="S97" s="18">
        <v>0</v>
      </c>
      <c r="T97" s="18">
        <v>0</v>
      </c>
      <c r="U97" s="18">
        <v>0</v>
      </c>
      <c r="V97" s="21">
        <v>0</v>
      </c>
      <c r="W97" s="20"/>
      <c r="X97" s="20"/>
    </row>
    <row r="98" spans="1:24" x14ac:dyDescent="0.2">
      <c r="A98" s="22">
        <v>2019</v>
      </c>
      <c r="B98" s="22">
        <v>5</v>
      </c>
      <c r="C98" s="22">
        <v>1</v>
      </c>
      <c r="D98" s="22">
        <v>1</v>
      </c>
      <c r="E98" s="22">
        <v>0</v>
      </c>
      <c r="F98" s="23">
        <v>0</v>
      </c>
      <c r="G98" s="23">
        <v>0</v>
      </c>
      <c r="H98" s="22">
        <v>0</v>
      </c>
      <c r="I98" s="22">
        <v>3</v>
      </c>
      <c r="J98" s="22">
        <v>0</v>
      </c>
      <c r="K98" s="22">
        <v>0</v>
      </c>
      <c r="L98" s="23">
        <v>0</v>
      </c>
      <c r="M98" s="23">
        <v>0</v>
      </c>
      <c r="N98" s="22">
        <v>0</v>
      </c>
      <c r="O98" s="24"/>
      <c r="P98" s="24"/>
      <c r="Q98" s="24"/>
      <c r="R98" s="22">
        <v>0</v>
      </c>
      <c r="S98" s="23">
        <v>0</v>
      </c>
      <c r="T98" s="22">
        <v>2</v>
      </c>
      <c r="U98" s="22">
        <v>1</v>
      </c>
      <c r="V98" s="25">
        <v>1</v>
      </c>
      <c r="W98" s="26"/>
      <c r="X98" s="53"/>
    </row>
    <row r="99" spans="1:24" x14ac:dyDescent="0.2">
      <c r="A99" s="28"/>
      <c r="B99" s="28"/>
      <c r="C99" s="28"/>
      <c r="D99" s="28"/>
      <c r="E99" s="28"/>
      <c r="F99" s="28"/>
      <c r="G99" s="28"/>
      <c r="H99" s="28"/>
      <c r="I99" s="28"/>
      <c r="J99" s="28"/>
      <c r="K99" s="28"/>
      <c r="L99" s="28"/>
      <c r="M99" s="28"/>
      <c r="N99" s="28"/>
      <c r="O99" s="29"/>
      <c r="P99" s="29"/>
      <c r="Q99" s="29"/>
      <c r="R99" s="28"/>
      <c r="S99" s="28"/>
      <c r="T99" s="28"/>
      <c r="U99" s="28"/>
      <c r="V99" s="76"/>
      <c r="W99" s="27"/>
      <c r="X99" s="30"/>
    </row>
    <row r="100" spans="1:24" x14ac:dyDescent="0.2">
      <c r="A100" s="18" t="s">
        <v>31</v>
      </c>
      <c r="B100" s="19">
        <f t="shared" ref="B100:N100" si="12">SUM(B97:B99)</f>
        <v>5</v>
      </c>
      <c r="C100" s="19">
        <f t="shared" si="12"/>
        <v>1</v>
      </c>
      <c r="D100" s="19">
        <f t="shared" si="12"/>
        <v>1</v>
      </c>
      <c r="E100" s="19">
        <f t="shared" si="12"/>
        <v>0</v>
      </c>
      <c r="F100" s="19">
        <f t="shared" si="12"/>
        <v>0</v>
      </c>
      <c r="G100" s="19">
        <f t="shared" si="12"/>
        <v>0</v>
      </c>
      <c r="H100" s="19">
        <f t="shared" si="12"/>
        <v>0</v>
      </c>
      <c r="I100" s="19">
        <f t="shared" si="12"/>
        <v>3</v>
      </c>
      <c r="J100" s="19">
        <f t="shared" si="12"/>
        <v>0</v>
      </c>
      <c r="K100" s="19">
        <f t="shared" si="12"/>
        <v>0</v>
      </c>
      <c r="L100" s="19">
        <f t="shared" si="12"/>
        <v>0</v>
      </c>
      <c r="M100" s="19">
        <f t="shared" si="12"/>
        <v>0</v>
      </c>
      <c r="N100" s="19">
        <f t="shared" si="12"/>
        <v>0</v>
      </c>
      <c r="O100" s="20">
        <f>(D100+J100+K100+N100)/(B100+J100+K100+M100)</f>
        <v>0.2</v>
      </c>
      <c r="P100" s="20">
        <f>($D100+$E100+($F100*2)+(G100*3))/$B100</f>
        <v>0.2</v>
      </c>
      <c r="Q100" s="20">
        <f>D100/B100</f>
        <v>0.2</v>
      </c>
      <c r="R100" s="19">
        <f>SUM(R97:R99)</f>
        <v>0</v>
      </c>
      <c r="S100" s="19">
        <f>SUM(S97:S99)</f>
        <v>0</v>
      </c>
      <c r="T100" s="19">
        <f>SUM(T97:T99)</f>
        <v>2</v>
      </c>
      <c r="U100" s="18">
        <f>SUM(U97:U99)</f>
        <v>1</v>
      </c>
      <c r="V100" s="21">
        <f>SUM(V97:V99)</f>
        <v>1</v>
      </c>
      <c r="W100" s="20">
        <f>(U100+V100)/(T100+U100+V100)</f>
        <v>0.5</v>
      </c>
      <c r="X100" s="20">
        <f>(D100-G100)/(B100-I100-G100+M100)</f>
        <v>0.5</v>
      </c>
    </row>
    <row r="101" spans="1:24" x14ac:dyDescent="0.2">
      <c r="A101" s="23"/>
      <c r="B101" s="26"/>
      <c r="C101" s="26"/>
      <c r="D101" s="26"/>
      <c r="E101" s="23"/>
      <c r="F101" s="26"/>
      <c r="G101" s="26"/>
      <c r="H101" s="26"/>
      <c r="I101" s="26"/>
      <c r="J101" s="26"/>
      <c r="K101" s="26"/>
      <c r="L101" s="26"/>
      <c r="M101" s="23"/>
      <c r="N101" s="26"/>
      <c r="O101" s="26"/>
      <c r="P101" s="26"/>
      <c r="Q101" s="26"/>
      <c r="R101" s="26"/>
      <c r="S101" s="26"/>
      <c r="T101" s="26"/>
      <c r="U101" s="23"/>
      <c r="V101" s="12"/>
      <c r="W101" s="26"/>
      <c r="X101" s="53"/>
    </row>
    <row r="102" spans="1:24" x14ac:dyDescent="0.2">
      <c r="A102" s="23"/>
      <c r="B102" s="23"/>
      <c r="C102" s="23"/>
      <c r="D102" s="23"/>
      <c r="E102" s="41"/>
      <c r="F102" s="23"/>
      <c r="G102" s="23"/>
      <c r="H102" s="23"/>
      <c r="I102" s="23"/>
      <c r="J102" s="23"/>
      <c r="K102" s="23"/>
      <c r="L102" s="42"/>
      <c r="M102" s="23"/>
      <c r="N102" s="26"/>
      <c r="O102" s="26"/>
      <c r="P102" s="23"/>
      <c r="Q102" s="23"/>
      <c r="R102" s="23"/>
      <c r="S102" s="23"/>
      <c r="T102" s="53"/>
      <c r="U102" s="103"/>
      <c r="V102" s="53"/>
      <c r="W102" s="53"/>
      <c r="X102" s="53"/>
    </row>
    <row r="103" spans="1:24" x14ac:dyDescent="0.2">
      <c r="A103" s="22" t="s">
        <v>32</v>
      </c>
      <c r="B103" s="23"/>
      <c r="C103" s="23"/>
      <c r="D103" s="23"/>
      <c r="E103" s="23"/>
      <c r="F103" s="23"/>
      <c r="G103" s="23"/>
      <c r="H103" s="23"/>
      <c r="I103" s="23"/>
      <c r="J103" s="23"/>
      <c r="K103" s="23"/>
      <c r="L103" s="23"/>
      <c r="M103" s="23"/>
      <c r="N103" s="23"/>
      <c r="O103" s="23"/>
      <c r="P103" s="23"/>
      <c r="Q103" s="23"/>
      <c r="R103" s="23"/>
      <c r="S103" s="23"/>
      <c r="T103" s="53"/>
      <c r="U103" s="103"/>
      <c r="V103" s="53"/>
      <c r="W103" s="53"/>
      <c r="X103" s="53"/>
    </row>
    <row r="104" spans="1:24" x14ac:dyDescent="0.2">
      <c r="A104" s="14" t="s">
        <v>7</v>
      </c>
      <c r="B104" s="16" t="s">
        <v>33</v>
      </c>
      <c r="C104" s="14" t="s">
        <v>34</v>
      </c>
      <c r="D104" s="14" t="s">
        <v>35</v>
      </c>
      <c r="E104" s="14" t="s">
        <v>36</v>
      </c>
      <c r="F104" s="14" t="s">
        <v>37</v>
      </c>
      <c r="G104" s="14" t="s">
        <v>9</v>
      </c>
      <c r="H104" s="14" t="s">
        <v>10</v>
      </c>
      <c r="I104" s="14" t="s">
        <v>15</v>
      </c>
      <c r="J104" s="14" t="s">
        <v>16</v>
      </c>
      <c r="K104" s="14" t="s">
        <v>17</v>
      </c>
      <c r="L104" s="14" t="s">
        <v>45</v>
      </c>
      <c r="M104" s="14" t="s">
        <v>38</v>
      </c>
      <c r="N104" s="14" t="s">
        <v>39</v>
      </c>
      <c r="O104" s="14" t="s">
        <v>40</v>
      </c>
      <c r="P104" s="14" t="s">
        <v>8</v>
      </c>
      <c r="Q104" s="14" t="s">
        <v>41</v>
      </c>
      <c r="R104" s="14" t="s">
        <v>42</v>
      </c>
      <c r="S104" s="23"/>
      <c r="T104" s="53"/>
      <c r="U104" s="103"/>
      <c r="V104" s="53"/>
      <c r="W104" s="53"/>
      <c r="X104" s="53"/>
    </row>
    <row r="105" spans="1:24" x14ac:dyDescent="0.2">
      <c r="A105" s="116">
        <v>2018</v>
      </c>
      <c r="B105" s="113">
        <v>5</v>
      </c>
      <c r="C105" s="114">
        <v>0</v>
      </c>
      <c r="D105" s="114">
        <v>0</v>
      </c>
      <c r="E105" s="114">
        <v>2</v>
      </c>
      <c r="F105" s="117">
        <v>7.33</v>
      </c>
      <c r="G105" s="114">
        <v>3</v>
      </c>
      <c r="H105" s="114">
        <v>6</v>
      </c>
      <c r="I105" s="114">
        <v>9</v>
      </c>
      <c r="J105" s="114">
        <v>5</v>
      </c>
      <c r="K105" s="114">
        <v>1</v>
      </c>
      <c r="L105" s="114">
        <v>0</v>
      </c>
      <c r="M105" s="114">
        <v>1</v>
      </c>
      <c r="N105" s="36">
        <f>(M105*7)/F105</f>
        <v>0.95497953615279674</v>
      </c>
      <c r="O105" s="37">
        <f>SUM(H105+J105+K105)/F105</f>
        <v>1.6371077762619373</v>
      </c>
      <c r="P105" s="114"/>
      <c r="Q105" s="19"/>
      <c r="R105" s="19"/>
      <c r="S105" s="23"/>
      <c r="T105" s="53"/>
      <c r="U105" s="103"/>
      <c r="V105" s="53"/>
      <c r="W105" s="53"/>
      <c r="X105" s="53"/>
    </row>
    <row r="106" spans="1:24" x14ac:dyDescent="0.2">
      <c r="A106" s="23">
        <v>2019</v>
      </c>
      <c r="B106" s="141">
        <v>9</v>
      </c>
      <c r="C106" s="142">
        <v>2</v>
      </c>
      <c r="D106" s="142">
        <v>0</v>
      </c>
      <c r="E106" s="142">
        <v>0</v>
      </c>
      <c r="F106" s="143">
        <v>11.67</v>
      </c>
      <c r="G106" s="142">
        <v>13</v>
      </c>
      <c r="H106" s="142">
        <v>9</v>
      </c>
      <c r="I106" s="142">
        <v>7</v>
      </c>
      <c r="J106" s="142">
        <v>14</v>
      </c>
      <c r="K106" s="142">
        <v>4</v>
      </c>
      <c r="L106" s="142">
        <v>1</v>
      </c>
      <c r="M106" s="142">
        <v>7</v>
      </c>
      <c r="N106" s="36">
        <f>(M106*7)/F106</f>
        <v>4.1988003427592115</v>
      </c>
      <c r="O106" s="37">
        <f>SUM(H106+J106+K106)/F106</f>
        <v>2.3136246786632393</v>
      </c>
      <c r="P106" s="112"/>
      <c r="Q106" s="23"/>
      <c r="R106" s="23"/>
      <c r="S106" s="23"/>
      <c r="T106" s="53"/>
      <c r="U106" s="103"/>
      <c r="V106" s="53"/>
      <c r="W106" s="53"/>
      <c r="X106" s="53"/>
    </row>
    <row r="107" spans="1:24" x14ac:dyDescent="0.2">
      <c r="A107" s="28"/>
      <c r="B107" s="28"/>
      <c r="C107" s="28"/>
      <c r="D107" s="28"/>
      <c r="E107" s="38"/>
      <c r="F107" s="28"/>
      <c r="G107" s="28"/>
      <c r="H107" s="28"/>
      <c r="I107" s="28"/>
      <c r="J107" s="28"/>
      <c r="K107" s="28"/>
      <c r="L107" s="39"/>
      <c r="M107" s="28"/>
      <c r="N107" s="27"/>
      <c r="O107" s="144"/>
      <c r="P107" s="28"/>
      <c r="Q107" s="28"/>
      <c r="R107" s="28"/>
      <c r="S107" s="23"/>
      <c r="T107" s="53"/>
      <c r="U107" s="103"/>
      <c r="V107" s="53"/>
      <c r="W107" s="53"/>
      <c r="X107" s="53"/>
    </row>
    <row r="108" spans="1:24" x14ac:dyDescent="0.2">
      <c r="A108" s="18" t="s">
        <v>31</v>
      </c>
      <c r="B108" s="18">
        <f t="shared" ref="B108:M108" si="13">SUM(B102:B107)</f>
        <v>14</v>
      </c>
      <c r="C108" s="18">
        <f t="shared" si="13"/>
        <v>2</v>
      </c>
      <c r="D108" s="18">
        <f t="shared" si="13"/>
        <v>0</v>
      </c>
      <c r="E108" s="19">
        <f t="shared" si="13"/>
        <v>2</v>
      </c>
      <c r="F108" s="36">
        <f t="shared" si="13"/>
        <v>19</v>
      </c>
      <c r="G108" s="18">
        <f t="shared" si="13"/>
        <v>16</v>
      </c>
      <c r="H108" s="18">
        <f t="shared" si="13"/>
        <v>15</v>
      </c>
      <c r="I108" s="18">
        <f t="shared" si="13"/>
        <v>16</v>
      </c>
      <c r="J108" s="18">
        <f t="shared" si="13"/>
        <v>19</v>
      </c>
      <c r="K108" s="18">
        <f t="shared" si="13"/>
        <v>5</v>
      </c>
      <c r="L108" s="18">
        <f t="shared" si="13"/>
        <v>1</v>
      </c>
      <c r="M108" s="18">
        <f t="shared" si="13"/>
        <v>8</v>
      </c>
      <c r="N108" s="36">
        <f>(M108*7)/F108</f>
        <v>2.9473684210526314</v>
      </c>
      <c r="O108" s="37">
        <f>SUM(H108+J108+K108)/F108</f>
        <v>2.0526315789473686</v>
      </c>
      <c r="P108" s="55"/>
      <c r="Q108" s="55"/>
      <c r="R108" s="55"/>
    </row>
    <row r="110" spans="1:24" x14ac:dyDescent="0.2">
      <c r="A110" s="10" t="s">
        <v>279</v>
      </c>
      <c r="B110" s="11"/>
      <c r="C110" s="11"/>
      <c r="D110" s="11"/>
      <c r="E110" s="11"/>
      <c r="F110" s="11"/>
      <c r="G110" s="11"/>
      <c r="H110" s="11"/>
      <c r="I110" s="11"/>
      <c r="J110" s="11"/>
      <c r="K110" s="11"/>
      <c r="L110" s="11"/>
      <c r="M110" s="78"/>
      <c r="N110" s="11"/>
      <c r="O110" s="11"/>
      <c r="P110" s="11"/>
      <c r="Q110" s="11"/>
      <c r="R110" s="11"/>
      <c r="S110" s="11"/>
      <c r="T110" s="11"/>
      <c r="U110" s="23"/>
      <c r="V110" s="12"/>
      <c r="W110" s="12"/>
      <c r="X110" s="53"/>
    </row>
    <row r="111" spans="1:24" x14ac:dyDescent="0.2">
      <c r="A111" s="53"/>
      <c r="B111" s="53"/>
      <c r="C111" s="53"/>
      <c r="D111" s="53"/>
      <c r="E111" s="58"/>
      <c r="F111" s="53"/>
      <c r="G111" s="53"/>
      <c r="H111" s="53"/>
      <c r="I111" s="53"/>
      <c r="J111" s="53"/>
      <c r="K111" s="53"/>
      <c r="L111" s="53"/>
      <c r="M111" s="53"/>
      <c r="N111" s="53"/>
      <c r="O111" s="53"/>
      <c r="P111" s="53"/>
      <c r="Q111" s="53"/>
      <c r="R111" s="53"/>
      <c r="S111" s="53"/>
      <c r="T111" s="53"/>
      <c r="U111" s="23"/>
      <c r="V111" s="12"/>
      <c r="W111" s="26"/>
      <c r="X111" s="53"/>
    </row>
    <row r="112" spans="1:24" x14ac:dyDescent="0.2">
      <c r="A112" s="14" t="s">
        <v>7</v>
      </c>
      <c r="B112" s="14" t="s">
        <v>8</v>
      </c>
      <c r="C112" s="14" t="s">
        <v>9</v>
      </c>
      <c r="D112" s="14" t="s">
        <v>10</v>
      </c>
      <c r="E112" s="14" t="s">
        <v>11</v>
      </c>
      <c r="F112" s="14" t="s">
        <v>12</v>
      </c>
      <c r="G112" s="14" t="s">
        <v>13</v>
      </c>
      <c r="H112" s="14" t="s">
        <v>14</v>
      </c>
      <c r="I112" s="14" t="s">
        <v>15</v>
      </c>
      <c r="J112" s="14" t="s">
        <v>16</v>
      </c>
      <c r="K112" s="14" t="s">
        <v>17</v>
      </c>
      <c r="L112" s="14" t="s">
        <v>18</v>
      </c>
      <c r="M112" s="14" t="s">
        <v>19</v>
      </c>
      <c r="N112" s="14" t="s">
        <v>20</v>
      </c>
      <c r="O112" s="14" t="s">
        <v>21</v>
      </c>
      <c r="P112" s="15" t="s">
        <v>22</v>
      </c>
      <c r="Q112" s="14" t="s">
        <v>257</v>
      </c>
      <c r="R112" s="16" t="s">
        <v>24</v>
      </c>
      <c r="S112" s="16" t="s">
        <v>25</v>
      </c>
      <c r="T112" s="16" t="s">
        <v>26</v>
      </c>
      <c r="U112" s="14" t="s">
        <v>27</v>
      </c>
      <c r="V112" s="13" t="s">
        <v>28</v>
      </c>
      <c r="W112" s="17" t="s">
        <v>29</v>
      </c>
      <c r="X112" s="71" t="s">
        <v>30</v>
      </c>
    </row>
    <row r="113" spans="1:24" x14ac:dyDescent="0.2">
      <c r="A113" s="116">
        <v>2018</v>
      </c>
      <c r="B113" s="18">
        <v>0</v>
      </c>
      <c r="C113" s="18">
        <v>0</v>
      </c>
      <c r="D113" s="18">
        <v>0</v>
      </c>
      <c r="E113" s="19">
        <v>0</v>
      </c>
      <c r="F113" s="19">
        <v>0</v>
      </c>
      <c r="G113" s="19">
        <v>0</v>
      </c>
      <c r="H113" s="19">
        <v>0</v>
      </c>
      <c r="I113" s="18">
        <v>0</v>
      </c>
      <c r="J113" s="19">
        <v>0</v>
      </c>
      <c r="K113" s="19">
        <v>1</v>
      </c>
      <c r="L113" s="19">
        <v>0</v>
      </c>
      <c r="M113" s="19">
        <v>0</v>
      </c>
      <c r="N113" s="18">
        <v>0</v>
      </c>
      <c r="O113" s="20">
        <f>(D113+J113+K113+N113)/(B113+J113+K113+M113)</f>
        <v>1</v>
      </c>
      <c r="P113" s="20" t="e">
        <f>($D113+$E113+($F113*2)+(G113*3))/$B113</f>
        <v>#DIV/0!</v>
      </c>
      <c r="Q113" s="20" t="e">
        <f>D113/B113</f>
        <v>#DIV/0!</v>
      </c>
      <c r="R113" s="18">
        <v>0</v>
      </c>
      <c r="S113" s="18">
        <v>0</v>
      </c>
      <c r="T113" s="18">
        <v>0</v>
      </c>
      <c r="U113" s="18">
        <v>0</v>
      </c>
      <c r="V113" s="21">
        <v>0</v>
      </c>
      <c r="W113" s="20"/>
      <c r="X113" s="20"/>
    </row>
    <row r="114" spans="1:24" x14ac:dyDescent="0.2">
      <c r="A114" s="23">
        <v>2019</v>
      </c>
      <c r="B114" s="22">
        <v>65</v>
      </c>
      <c r="C114" s="22">
        <v>11</v>
      </c>
      <c r="D114" s="22">
        <v>15</v>
      </c>
      <c r="E114" s="22">
        <v>1</v>
      </c>
      <c r="F114" s="23">
        <v>2</v>
      </c>
      <c r="G114" s="23">
        <v>0</v>
      </c>
      <c r="H114" s="22">
        <v>11</v>
      </c>
      <c r="I114" s="22">
        <v>16</v>
      </c>
      <c r="J114" s="22">
        <v>7</v>
      </c>
      <c r="K114" s="22">
        <v>1</v>
      </c>
      <c r="L114" s="23">
        <v>0</v>
      </c>
      <c r="M114" s="23">
        <v>1</v>
      </c>
      <c r="N114" s="22">
        <v>4</v>
      </c>
      <c r="O114" s="20">
        <f>(D114+J114+K114+N114)/(B114+J114+K114+M114)</f>
        <v>0.36486486486486486</v>
      </c>
      <c r="P114" s="20">
        <f>($D114+$E114+($F114*2)+(G114*3))/$B114</f>
        <v>0.30769230769230771</v>
      </c>
      <c r="Q114" s="20">
        <f>D114/B114</f>
        <v>0.23076923076923078</v>
      </c>
      <c r="R114" s="22">
        <v>6</v>
      </c>
      <c r="S114" s="23">
        <v>3</v>
      </c>
      <c r="T114" s="22">
        <v>4</v>
      </c>
      <c r="U114" s="22">
        <v>19</v>
      </c>
      <c r="V114" s="25"/>
      <c r="W114" s="20">
        <f>(U114+V114)/(T114+U114+V114)</f>
        <v>0.82608695652173914</v>
      </c>
      <c r="X114" s="20">
        <f>(D114-G114)/(B114-I114-G114+M114)</f>
        <v>0.3</v>
      </c>
    </row>
    <row r="115" spans="1:24" x14ac:dyDescent="0.2">
      <c r="A115" s="116">
        <v>2020</v>
      </c>
      <c r="B115" s="23">
        <v>26</v>
      </c>
      <c r="C115" s="23">
        <v>3</v>
      </c>
      <c r="D115" s="23">
        <v>5</v>
      </c>
      <c r="E115" s="23">
        <v>0</v>
      </c>
      <c r="F115" s="23">
        <v>1</v>
      </c>
      <c r="G115" s="23">
        <v>0</v>
      </c>
      <c r="H115" s="23">
        <v>4</v>
      </c>
      <c r="I115" s="23">
        <v>12</v>
      </c>
      <c r="J115" s="23">
        <v>2</v>
      </c>
      <c r="K115" s="23">
        <v>1</v>
      </c>
      <c r="L115" s="23">
        <v>0</v>
      </c>
      <c r="M115" s="23">
        <v>1</v>
      </c>
      <c r="N115" s="23">
        <v>0</v>
      </c>
      <c r="O115" s="20">
        <f>(D115+J115+K115+N115)/(B115+J115+K115+M115)</f>
        <v>0.26666666666666666</v>
      </c>
      <c r="P115" s="20">
        <f>($D115+$E115+($F115*2)+(G115*3))/$B115</f>
        <v>0.26923076923076922</v>
      </c>
      <c r="Q115" s="20">
        <f>D115/B115</f>
        <v>0.19230769230769232</v>
      </c>
      <c r="R115" s="23">
        <v>0</v>
      </c>
      <c r="S115" s="23">
        <v>0</v>
      </c>
      <c r="T115" s="23">
        <v>4</v>
      </c>
      <c r="U115" s="23">
        <v>11</v>
      </c>
      <c r="V115" s="12">
        <v>8</v>
      </c>
      <c r="W115" s="20">
        <f>(U115+V115)/(T115+U115+V115)</f>
        <v>0.82608695652173914</v>
      </c>
      <c r="X115" s="20">
        <f>(D115-G115)/(B115-I115-G115+M115)</f>
        <v>0.33333333333333331</v>
      </c>
    </row>
    <row r="116" spans="1:24" x14ac:dyDescent="0.2">
      <c r="A116" s="28">
        <v>2021</v>
      </c>
      <c r="B116" s="28">
        <v>77</v>
      </c>
      <c r="C116" s="28">
        <v>13</v>
      </c>
      <c r="D116" s="28">
        <v>21</v>
      </c>
      <c r="E116" s="28">
        <v>4</v>
      </c>
      <c r="F116" s="28">
        <v>1</v>
      </c>
      <c r="G116" s="28">
        <v>0</v>
      </c>
      <c r="H116" s="28">
        <v>7</v>
      </c>
      <c r="I116" s="28">
        <v>21</v>
      </c>
      <c r="J116" s="28">
        <v>6</v>
      </c>
      <c r="K116" s="28">
        <v>6</v>
      </c>
      <c r="L116" s="28">
        <v>0</v>
      </c>
      <c r="M116" s="28">
        <v>1</v>
      </c>
      <c r="N116" s="28">
        <v>1</v>
      </c>
      <c r="O116" s="20">
        <f>(D116+J116+K116+N116)/(B116+J116+K116+M116)</f>
        <v>0.37777777777777777</v>
      </c>
      <c r="P116" s="20">
        <f>($D116+$E116+($F116*2)+(G116*3))/$B116</f>
        <v>0.35064935064935066</v>
      </c>
      <c r="Q116" s="20">
        <f>D116/B116</f>
        <v>0.27272727272727271</v>
      </c>
      <c r="R116" s="28">
        <v>9</v>
      </c>
      <c r="S116" s="28">
        <v>0</v>
      </c>
      <c r="T116" s="28">
        <v>6</v>
      </c>
      <c r="U116" s="28">
        <v>37</v>
      </c>
      <c r="V116" s="76">
        <v>13</v>
      </c>
      <c r="W116" s="20">
        <f>(U116+V116)/(T116+U116+V116)</f>
        <v>0.8928571428571429</v>
      </c>
      <c r="X116" s="20">
        <f>(D116-G116)/(B116-I116-G116+M116)</f>
        <v>0.36842105263157893</v>
      </c>
    </row>
    <row r="117" spans="1:24" x14ac:dyDescent="0.2">
      <c r="A117" s="18" t="s">
        <v>31</v>
      </c>
      <c r="B117" s="19">
        <f t="shared" ref="B117:N117" si="14">SUM(B113:B116)</f>
        <v>168</v>
      </c>
      <c r="C117" s="19">
        <f t="shared" si="14"/>
        <v>27</v>
      </c>
      <c r="D117" s="19">
        <f t="shared" si="14"/>
        <v>41</v>
      </c>
      <c r="E117" s="19">
        <f t="shared" si="14"/>
        <v>5</v>
      </c>
      <c r="F117" s="19">
        <f t="shared" si="14"/>
        <v>4</v>
      </c>
      <c r="G117" s="19">
        <f t="shared" si="14"/>
        <v>0</v>
      </c>
      <c r="H117" s="19">
        <f t="shared" si="14"/>
        <v>22</v>
      </c>
      <c r="I117" s="19">
        <f t="shared" si="14"/>
        <v>49</v>
      </c>
      <c r="J117" s="19">
        <f t="shared" si="14"/>
        <v>15</v>
      </c>
      <c r="K117" s="19">
        <f t="shared" si="14"/>
        <v>9</v>
      </c>
      <c r="L117" s="19">
        <f t="shared" si="14"/>
        <v>0</v>
      </c>
      <c r="M117" s="19">
        <f t="shared" si="14"/>
        <v>3</v>
      </c>
      <c r="N117" s="19">
        <f t="shared" si="14"/>
        <v>5</v>
      </c>
      <c r="O117" s="20">
        <f>(D117+J117+K117+N117)/(B117+J117+K117+M117)</f>
        <v>0.35897435897435898</v>
      </c>
      <c r="P117" s="20">
        <f>($D117+$E117+($F117*2)+(G117*3))/$B117</f>
        <v>0.32142857142857145</v>
      </c>
      <c r="Q117" s="20">
        <f>D117/B117</f>
        <v>0.24404761904761904</v>
      </c>
      <c r="R117" s="19">
        <f>SUM(R113:R116)</f>
        <v>15</v>
      </c>
      <c r="S117" s="19">
        <f>SUM(S113:S116)</f>
        <v>3</v>
      </c>
      <c r="T117" s="19">
        <f>SUM(T113:T116)</f>
        <v>14</v>
      </c>
      <c r="U117" s="18">
        <f>SUM(U113:U116)</f>
        <v>67</v>
      </c>
      <c r="V117" s="21">
        <f>SUM(V113:V116)</f>
        <v>21</v>
      </c>
      <c r="W117" s="20">
        <f>(U117+V117)/(T117+U117+V117)</f>
        <v>0.86274509803921573</v>
      </c>
      <c r="X117" s="20">
        <f>(D117-G117)/(B117-I117-G117+M117)</f>
        <v>0.33606557377049179</v>
      </c>
    </row>
    <row r="118" spans="1:24" x14ac:dyDescent="0.2">
      <c r="A118" s="23"/>
      <c r="B118" s="26"/>
      <c r="C118" s="26"/>
      <c r="D118" s="26"/>
      <c r="E118" s="23"/>
      <c r="F118" s="26"/>
      <c r="G118" s="26"/>
      <c r="H118" s="26"/>
      <c r="I118" s="26"/>
      <c r="J118" s="26"/>
      <c r="K118" s="26"/>
      <c r="L118" s="26"/>
      <c r="M118" s="23"/>
      <c r="N118" s="26"/>
      <c r="O118" s="26"/>
      <c r="P118" s="26"/>
      <c r="Q118" s="26"/>
      <c r="R118" s="26"/>
      <c r="S118" s="26"/>
      <c r="T118" s="26"/>
      <c r="U118" s="23"/>
      <c r="V118" s="12"/>
      <c r="W118" s="26"/>
      <c r="X118" s="53"/>
    </row>
    <row r="119" spans="1:24" x14ac:dyDescent="0.2">
      <c r="A119" s="23"/>
      <c r="B119" s="23"/>
      <c r="C119" s="23"/>
      <c r="D119" s="23"/>
      <c r="E119" s="41"/>
      <c r="F119" s="23"/>
      <c r="G119" s="23"/>
      <c r="H119" s="23"/>
      <c r="I119" s="23"/>
      <c r="J119" s="23"/>
      <c r="K119" s="23"/>
      <c r="L119" s="42"/>
      <c r="M119" s="23"/>
      <c r="N119" s="26"/>
      <c r="O119" s="26"/>
      <c r="P119" s="23"/>
      <c r="Q119" s="23"/>
      <c r="R119" s="23"/>
      <c r="S119" s="23"/>
      <c r="T119" s="53"/>
      <c r="U119" s="103"/>
      <c r="V119" s="53"/>
      <c r="W119" s="53"/>
      <c r="X119" s="53"/>
    </row>
    <row r="120" spans="1:24" x14ac:dyDescent="0.2">
      <c r="A120" s="22" t="s">
        <v>32</v>
      </c>
      <c r="B120" s="23"/>
      <c r="C120" s="23"/>
      <c r="D120" s="23"/>
      <c r="E120" s="23"/>
      <c r="F120" s="23"/>
      <c r="G120" s="23"/>
      <c r="H120" s="23"/>
      <c r="I120" s="23"/>
      <c r="J120" s="23"/>
      <c r="K120" s="23"/>
      <c r="L120" s="23"/>
      <c r="M120" s="23"/>
      <c r="N120" s="23"/>
      <c r="O120" s="23"/>
      <c r="P120" s="23"/>
      <c r="Q120" s="23"/>
      <c r="R120" s="23"/>
      <c r="S120" s="23"/>
      <c r="T120" s="53"/>
      <c r="U120" s="103"/>
      <c r="V120" s="53"/>
      <c r="W120" s="53"/>
      <c r="X120" s="53"/>
    </row>
    <row r="121" spans="1:24" x14ac:dyDescent="0.2">
      <c r="A121" s="14" t="s">
        <v>7</v>
      </c>
      <c r="B121" s="16" t="s">
        <v>33</v>
      </c>
      <c r="C121" s="14" t="s">
        <v>34</v>
      </c>
      <c r="D121" s="14" t="s">
        <v>35</v>
      </c>
      <c r="E121" s="14" t="s">
        <v>36</v>
      </c>
      <c r="F121" s="14" t="s">
        <v>37</v>
      </c>
      <c r="G121" s="14" t="s">
        <v>9</v>
      </c>
      <c r="H121" s="14" t="s">
        <v>10</v>
      </c>
      <c r="I121" s="14" t="s">
        <v>15</v>
      </c>
      <c r="J121" s="14" t="s">
        <v>16</v>
      </c>
      <c r="K121" s="14" t="s">
        <v>17</v>
      </c>
      <c r="L121" s="14" t="s">
        <v>45</v>
      </c>
      <c r="M121" s="14" t="s">
        <v>38</v>
      </c>
      <c r="N121" s="14" t="s">
        <v>39</v>
      </c>
      <c r="O121" s="14" t="s">
        <v>40</v>
      </c>
      <c r="P121" s="14" t="s">
        <v>8</v>
      </c>
      <c r="Q121" s="14" t="s">
        <v>41</v>
      </c>
      <c r="R121" s="14" t="s">
        <v>42</v>
      </c>
      <c r="S121" s="23"/>
      <c r="T121" s="53"/>
      <c r="U121" s="103"/>
      <c r="V121" s="53"/>
      <c r="W121" s="53"/>
      <c r="X121" s="53"/>
    </row>
    <row r="122" spans="1:24" x14ac:dyDescent="0.2">
      <c r="A122" s="116">
        <v>2018</v>
      </c>
      <c r="B122" s="113">
        <v>1</v>
      </c>
      <c r="C122" s="115">
        <v>0</v>
      </c>
      <c r="D122" s="115">
        <v>0</v>
      </c>
      <c r="E122" s="115">
        <v>0</v>
      </c>
      <c r="F122" s="117">
        <v>0.67</v>
      </c>
      <c r="G122" s="115">
        <v>0</v>
      </c>
      <c r="H122" s="115">
        <v>1</v>
      </c>
      <c r="I122" s="115">
        <v>0</v>
      </c>
      <c r="J122" s="115">
        <v>2</v>
      </c>
      <c r="K122" s="115">
        <v>0</v>
      </c>
      <c r="L122" s="115">
        <v>0</v>
      </c>
      <c r="M122" s="115">
        <v>0</v>
      </c>
      <c r="N122" s="36">
        <f>(M122*7)/F122</f>
        <v>0</v>
      </c>
      <c r="O122" s="36">
        <f>SUM(H122+J122+K122)/F122</f>
        <v>4.4776119402985071</v>
      </c>
      <c r="P122" s="115"/>
      <c r="Q122" s="19"/>
      <c r="R122" s="19"/>
      <c r="S122" s="23"/>
      <c r="T122" s="53"/>
      <c r="U122" s="103"/>
      <c r="V122" s="53"/>
      <c r="W122" s="53"/>
      <c r="X122" s="53"/>
    </row>
    <row r="123" spans="1:24" x14ac:dyDescent="0.2">
      <c r="A123" s="23">
        <v>2019</v>
      </c>
      <c r="B123" s="141">
        <v>6</v>
      </c>
      <c r="C123" s="142">
        <v>1</v>
      </c>
      <c r="D123" s="142">
        <v>0</v>
      </c>
      <c r="E123" s="142">
        <v>2</v>
      </c>
      <c r="F123" s="143">
        <v>12.33</v>
      </c>
      <c r="G123" s="142">
        <v>7</v>
      </c>
      <c r="H123" s="142">
        <v>6</v>
      </c>
      <c r="I123" s="142">
        <v>12</v>
      </c>
      <c r="J123" s="142">
        <v>7</v>
      </c>
      <c r="K123" s="142">
        <v>5</v>
      </c>
      <c r="L123" s="142">
        <v>0</v>
      </c>
      <c r="M123" s="142">
        <v>7</v>
      </c>
      <c r="N123" s="36">
        <f>(M123*7)/F123</f>
        <v>3.9740470397404706</v>
      </c>
      <c r="O123" s="36">
        <f>SUM(H123+J123+K123)/F123</f>
        <v>1.4598540145985401</v>
      </c>
      <c r="P123" s="142"/>
      <c r="Q123" s="23"/>
      <c r="R123" s="23"/>
      <c r="S123" s="23"/>
      <c r="T123" s="53"/>
      <c r="U123" s="103"/>
      <c r="V123" s="53"/>
      <c r="W123" s="53"/>
      <c r="X123" s="53"/>
    </row>
    <row r="124" spans="1:24" x14ac:dyDescent="0.2">
      <c r="A124" s="116">
        <v>2020</v>
      </c>
      <c r="B124" s="23">
        <v>4</v>
      </c>
      <c r="C124" s="23">
        <v>1</v>
      </c>
      <c r="D124" s="23">
        <v>2</v>
      </c>
      <c r="E124" s="41">
        <v>0</v>
      </c>
      <c r="F124" s="42">
        <v>14.67</v>
      </c>
      <c r="G124" s="23">
        <v>24</v>
      </c>
      <c r="H124" s="23">
        <v>22</v>
      </c>
      <c r="I124" s="23">
        <v>7</v>
      </c>
      <c r="J124" s="23">
        <v>6</v>
      </c>
      <c r="K124" s="23">
        <v>3</v>
      </c>
      <c r="L124" s="23">
        <v>4</v>
      </c>
      <c r="M124" s="23">
        <v>15</v>
      </c>
      <c r="N124" s="36">
        <f>(M124*7)/F124</f>
        <v>7.1574642126789367</v>
      </c>
      <c r="O124" s="36">
        <f>SUM(H124+J124+K124)/F124</f>
        <v>2.1131561008861621</v>
      </c>
      <c r="P124" s="23"/>
      <c r="Q124" s="23"/>
      <c r="R124" s="23"/>
      <c r="S124" s="23"/>
      <c r="T124" s="53"/>
      <c r="U124" s="103"/>
      <c r="V124" s="53"/>
      <c r="W124" s="53"/>
      <c r="X124" s="53"/>
    </row>
    <row r="125" spans="1:24" x14ac:dyDescent="0.2">
      <c r="A125" s="28">
        <v>2021</v>
      </c>
      <c r="B125" s="28">
        <v>11</v>
      </c>
      <c r="C125" s="28">
        <v>4</v>
      </c>
      <c r="D125" s="28">
        <v>4</v>
      </c>
      <c r="E125" s="38">
        <v>1</v>
      </c>
      <c r="F125" s="39">
        <v>47.67</v>
      </c>
      <c r="G125" s="28">
        <v>34</v>
      </c>
      <c r="H125" s="28">
        <v>34</v>
      </c>
      <c r="I125" s="28">
        <v>60</v>
      </c>
      <c r="J125" s="28">
        <v>25</v>
      </c>
      <c r="K125" s="28">
        <v>11</v>
      </c>
      <c r="L125" s="28">
        <v>4</v>
      </c>
      <c r="M125" s="28">
        <v>17</v>
      </c>
      <c r="N125" s="36">
        <f>(M125*7)/F125</f>
        <v>2.4963289280469896</v>
      </c>
      <c r="O125" s="36">
        <f>SUM(H125+J125+K125)/F125</f>
        <v>1.4684287812041115</v>
      </c>
      <c r="P125" s="28"/>
      <c r="Q125" s="28"/>
      <c r="R125" s="28"/>
      <c r="S125" s="23"/>
      <c r="T125" s="53"/>
      <c r="U125" s="103"/>
      <c r="V125" s="53"/>
      <c r="W125" s="53"/>
      <c r="X125" s="53"/>
    </row>
    <row r="126" spans="1:24" x14ac:dyDescent="0.2">
      <c r="A126" s="18" t="s">
        <v>31</v>
      </c>
      <c r="B126" s="18">
        <f>SUM(B122:B125)</f>
        <v>22</v>
      </c>
      <c r="C126" s="18">
        <f t="shared" ref="C126:M126" si="15">SUM(C119:C125)</f>
        <v>6</v>
      </c>
      <c r="D126" s="18">
        <f t="shared" si="15"/>
        <v>6</v>
      </c>
      <c r="E126" s="19">
        <f t="shared" si="15"/>
        <v>3</v>
      </c>
      <c r="F126" s="36">
        <f t="shared" si="15"/>
        <v>75.34</v>
      </c>
      <c r="G126" s="18">
        <f t="shared" si="15"/>
        <v>65</v>
      </c>
      <c r="H126" s="18">
        <f t="shared" si="15"/>
        <v>63</v>
      </c>
      <c r="I126" s="18">
        <f t="shared" si="15"/>
        <v>79</v>
      </c>
      <c r="J126" s="18">
        <f t="shared" si="15"/>
        <v>40</v>
      </c>
      <c r="K126" s="18">
        <f t="shared" si="15"/>
        <v>19</v>
      </c>
      <c r="L126" s="18">
        <f t="shared" si="15"/>
        <v>8</v>
      </c>
      <c r="M126" s="18">
        <f t="shared" si="15"/>
        <v>39</v>
      </c>
      <c r="N126" s="36">
        <f>(M126*7)/F126</f>
        <v>3.6235731351207856</v>
      </c>
      <c r="O126" s="119">
        <f>SUM(H126+J126+K126)/F126</f>
        <v>1.6193257233873108</v>
      </c>
      <c r="P126" s="104"/>
      <c r="Q126" s="104"/>
      <c r="R126" s="104"/>
    </row>
    <row r="128" spans="1:24" x14ac:dyDescent="0.2">
      <c r="A128" s="10" t="s">
        <v>280</v>
      </c>
      <c r="B128" s="11"/>
      <c r="C128" s="11"/>
      <c r="D128" s="11"/>
      <c r="E128" s="11"/>
      <c r="F128" s="11"/>
      <c r="G128" s="11"/>
      <c r="H128" s="11"/>
      <c r="I128" s="11"/>
      <c r="J128" s="11"/>
      <c r="K128" s="11"/>
      <c r="L128" s="11"/>
      <c r="M128" s="78"/>
      <c r="N128" s="11"/>
      <c r="O128" s="11"/>
      <c r="P128" s="11"/>
      <c r="Q128" s="11"/>
      <c r="R128" s="11"/>
      <c r="S128" s="11"/>
      <c r="T128" s="11"/>
      <c r="U128" s="23"/>
      <c r="V128" s="12"/>
      <c r="W128" s="12"/>
      <c r="X128" s="53"/>
    </row>
    <row r="129" spans="1:24" x14ac:dyDescent="0.2">
      <c r="A129" s="53"/>
      <c r="B129" s="53"/>
      <c r="C129" s="53"/>
      <c r="D129" s="53"/>
      <c r="E129" s="58"/>
      <c r="F129" s="53"/>
      <c r="G129" s="53"/>
      <c r="H129" s="53"/>
      <c r="I129" s="53"/>
      <c r="J129" s="53"/>
      <c r="K129" s="53"/>
      <c r="L129" s="53"/>
      <c r="M129" s="53"/>
      <c r="N129" s="53"/>
      <c r="O129" s="53"/>
      <c r="P129" s="53"/>
      <c r="Q129" s="53"/>
      <c r="R129" s="53"/>
      <c r="S129" s="53"/>
      <c r="T129" s="53"/>
      <c r="U129" s="23"/>
      <c r="V129" s="12"/>
      <c r="W129" s="26"/>
      <c r="X129" s="53"/>
    </row>
    <row r="130" spans="1:24" x14ac:dyDescent="0.2">
      <c r="A130" s="14" t="s">
        <v>7</v>
      </c>
      <c r="B130" s="14" t="s">
        <v>8</v>
      </c>
      <c r="C130" s="14" t="s">
        <v>9</v>
      </c>
      <c r="D130" s="14" t="s">
        <v>10</v>
      </c>
      <c r="E130" s="14" t="s">
        <v>11</v>
      </c>
      <c r="F130" s="14" t="s">
        <v>12</v>
      </c>
      <c r="G130" s="14" t="s">
        <v>13</v>
      </c>
      <c r="H130" s="14" t="s">
        <v>14</v>
      </c>
      <c r="I130" s="14" t="s">
        <v>15</v>
      </c>
      <c r="J130" s="14" t="s">
        <v>16</v>
      </c>
      <c r="K130" s="14" t="s">
        <v>17</v>
      </c>
      <c r="L130" s="14" t="s">
        <v>18</v>
      </c>
      <c r="M130" s="14" t="s">
        <v>19</v>
      </c>
      <c r="N130" s="14" t="s">
        <v>20</v>
      </c>
      <c r="O130" s="14" t="s">
        <v>21</v>
      </c>
      <c r="P130" s="15" t="s">
        <v>22</v>
      </c>
      <c r="Q130" s="14" t="s">
        <v>257</v>
      </c>
      <c r="R130" s="16" t="s">
        <v>24</v>
      </c>
      <c r="S130" s="16" t="s">
        <v>25</v>
      </c>
      <c r="T130" s="16" t="s">
        <v>26</v>
      </c>
      <c r="U130" s="14" t="s">
        <v>27</v>
      </c>
      <c r="V130" s="13" t="s">
        <v>28</v>
      </c>
      <c r="W130" s="17" t="s">
        <v>29</v>
      </c>
      <c r="X130" s="71" t="s">
        <v>30</v>
      </c>
    </row>
    <row r="131" spans="1:24" x14ac:dyDescent="0.2">
      <c r="A131" s="116">
        <v>2019</v>
      </c>
      <c r="B131" s="18">
        <v>0</v>
      </c>
      <c r="C131" s="18">
        <v>0</v>
      </c>
      <c r="D131" s="18">
        <v>0</v>
      </c>
      <c r="E131" s="19">
        <v>0</v>
      </c>
      <c r="F131" s="19">
        <v>0</v>
      </c>
      <c r="G131" s="19">
        <v>0</v>
      </c>
      <c r="H131" s="19">
        <v>0</v>
      </c>
      <c r="I131" s="18">
        <v>0</v>
      </c>
      <c r="J131" s="19">
        <v>0</v>
      </c>
      <c r="K131" s="19">
        <v>0</v>
      </c>
      <c r="L131" s="19">
        <v>0</v>
      </c>
      <c r="M131" s="19">
        <v>0</v>
      </c>
      <c r="N131" s="18">
        <v>0</v>
      </c>
      <c r="O131" s="20"/>
      <c r="P131" s="20"/>
      <c r="Q131" s="20"/>
      <c r="R131" s="18">
        <v>0</v>
      </c>
      <c r="S131" s="18">
        <v>0</v>
      </c>
      <c r="T131" s="18">
        <v>0</v>
      </c>
      <c r="U131" s="18">
        <v>3</v>
      </c>
      <c r="V131" s="21">
        <v>0</v>
      </c>
      <c r="W131" s="20">
        <f>(U131+V131)/(T131+U131+V131)</f>
        <v>1</v>
      </c>
      <c r="X131" s="20"/>
    </row>
    <row r="132" spans="1:24" x14ac:dyDescent="0.2">
      <c r="A132" s="22"/>
      <c r="B132" s="22"/>
      <c r="C132" s="22"/>
      <c r="D132" s="22"/>
      <c r="E132" s="22"/>
      <c r="F132" s="23"/>
      <c r="G132" s="23"/>
      <c r="H132" s="22"/>
      <c r="I132" s="22"/>
      <c r="J132" s="22"/>
      <c r="K132" s="22"/>
      <c r="L132" s="23"/>
      <c r="M132" s="23"/>
      <c r="N132" s="22"/>
      <c r="O132" s="24"/>
      <c r="P132" s="24"/>
      <c r="Q132" s="24"/>
      <c r="R132" s="22"/>
      <c r="S132" s="23"/>
      <c r="T132" s="22"/>
      <c r="U132" s="22"/>
      <c r="V132" s="25"/>
      <c r="W132" s="26"/>
      <c r="X132" s="53"/>
    </row>
    <row r="133" spans="1:24" x14ac:dyDescent="0.2">
      <c r="A133" s="28"/>
      <c r="B133" s="28"/>
      <c r="C133" s="28"/>
      <c r="D133" s="28"/>
      <c r="E133" s="28"/>
      <c r="F133" s="28"/>
      <c r="G133" s="28"/>
      <c r="H133" s="28"/>
      <c r="I133" s="28"/>
      <c r="J133" s="28"/>
      <c r="K133" s="28"/>
      <c r="L133" s="28"/>
      <c r="M133" s="28"/>
      <c r="N133" s="28"/>
      <c r="O133" s="29"/>
      <c r="P133" s="29"/>
      <c r="Q133" s="29"/>
      <c r="R133" s="28"/>
      <c r="S133" s="28"/>
      <c r="T133" s="28"/>
      <c r="U133" s="28"/>
      <c r="V133" s="76"/>
      <c r="W133" s="27"/>
      <c r="X133" s="30"/>
    </row>
    <row r="134" spans="1:24" x14ac:dyDescent="0.2">
      <c r="A134" s="18" t="s">
        <v>31</v>
      </c>
      <c r="B134" s="19">
        <f t="shared" ref="B134:N134" si="16">SUM(B131:B133)</f>
        <v>0</v>
      </c>
      <c r="C134" s="19">
        <f t="shared" si="16"/>
        <v>0</v>
      </c>
      <c r="D134" s="19">
        <f t="shared" si="16"/>
        <v>0</v>
      </c>
      <c r="E134" s="19">
        <f t="shared" si="16"/>
        <v>0</v>
      </c>
      <c r="F134" s="19">
        <f t="shared" si="16"/>
        <v>0</v>
      </c>
      <c r="G134" s="19">
        <f t="shared" si="16"/>
        <v>0</v>
      </c>
      <c r="H134" s="19">
        <f t="shared" si="16"/>
        <v>0</v>
      </c>
      <c r="I134" s="19">
        <f t="shared" si="16"/>
        <v>0</v>
      </c>
      <c r="J134" s="19">
        <f t="shared" si="16"/>
        <v>0</v>
      </c>
      <c r="K134" s="19">
        <f t="shared" si="16"/>
        <v>0</v>
      </c>
      <c r="L134" s="19">
        <f t="shared" si="16"/>
        <v>0</v>
      </c>
      <c r="M134" s="19">
        <f t="shared" si="16"/>
        <v>0</v>
      </c>
      <c r="N134" s="19">
        <f t="shared" si="16"/>
        <v>0</v>
      </c>
      <c r="O134" s="20" t="e">
        <f>(D134+J134+K134+N134)/(B134+J134+K134+M134)</f>
        <v>#DIV/0!</v>
      </c>
      <c r="P134" s="20" t="e">
        <f>($D134+$E134+($F134*2)+(G134*3))/$B134</f>
        <v>#DIV/0!</v>
      </c>
      <c r="Q134" s="20" t="e">
        <f>D134/B134</f>
        <v>#DIV/0!</v>
      </c>
      <c r="R134" s="19">
        <f>SUM(R131:R133)</f>
        <v>0</v>
      </c>
      <c r="S134" s="19">
        <f>SUM(S131:S133)</f>
        <v>0</v>
      </c>
      <c r="T134" s="19">
        <f>SUM(T131:T133)</f>
        <v>0</v>
      </c>
      <c r="U134" s="18">
        <f>SUM(U131:U133)</f>
        <v>3</v>
      </c>
      <c r="V134" s="21">
        <f>SUM(V131:V133)</f>
        <v>0</v>
      </c>
      <c r="W134" s="20">
        <f>(U134+V134)/(T134+U134+V134)</f>
        <v>1</v>
      </c>
      <c r="X134" s="20" t="e">
        <f>(D134-G134)/(B134-I134-G134+M134)</f>
        <v>#DIV/0!</v>
      </c>
    </row>
    <row r="135" spans="1:24" x14ac:dyDescent="0.2">
      <c r="A135" s="23"/>
      <c r="B135" s="26"/>
      <c r="C135" s="26"/>
      <c r="D135" s="26"/>
      <c r="E135" s="23"/>
      <c r="F135" s="26"/>
      <c r="G135" s="26"/>
      <c r="H135" s="26"/>
      <c r="I135" s="26"/>
      <c r="J135" s="26"/>
      <c r="K135" s="26"/>
      <c r="L135" s="26"/>
      <c r="M135" s="23"/>
      <c r="N135" s="26"/>
      <c r="O135" s="26"/>
      <c r="P135" s="26"/>
      <c r="Q135" s="26"/>
      <c r="R135" s="26"/>
      <c r="S135" s="26"/>
      <c r="T135" s="26"/>
      <c r="U135" s="23"/>
      <c r="V135" s="12"/>
      <c r="W135" s="26"/>
      <c r="X135" s="53"/>
    </row>
    <row r="136" spans="1:24" x14ac:dyDescent="0.2">
      <c r="A136" s="23"/>
      <c r="B136" s="23"/>
      <c r="C136" s="23"/>
      <c r="D136" s="23"/>
      <c r="E136" s="41"/>
      <c r="F136" s="23"/>
      <c r="G136" s="23"/>
      <c r="H136" s="23"/>
      <c r="I136" s="23"/>
      <c r="J136" s="23"/>
      <c r="K136" s="23"/>
      <c r="L136" s="42"/>
      <c r="M136" s="23"/>
      <c r="N136" s="26"/>
      <c r="O136" s="26"/>
      <c r="P136" s="23"/>
      <c r="Q136" s="23"/>
      <c r="R136" s="23"/>
      <c r="S136" s="23"/>
      <c r="T136" s="53"/>
      <c r="U136" s="103"/>
      <c r="V136" s="53"/>
      <c r="W136" s="53"/>
      <c r="X136" s="53"/>
    </row>
    <row r="137" spans="1:24" x14ac:dyDescent="0.2">
      <c r="A137" s="22" t="s">
        <v>32</v>
      </c>
      <c r="B137" s="23"/>
      <c r="C137" s="23"/>
      <c r="D137" s="23"/>
      <c r="E137" s="23"/>
      <c r="F137" s="23"/>
      <c r="G137" s="23"/>
      <c r="H137" s="23"/>
      <c r="I137" s="23"/>
      <c r="J137" s="23"/>
      <c r="K137" s="23"/>
      <c r="L137" s="23"/>
      <c r="M137" s="23"/>
      <c r="N137" s="23"/>
      <c r="O137" s="23"/>
      <c r="P137" s="23"/>
      <c r="Q137" s="23"/>
      <c r="R137" s="23"/>
      <c r="S137" s="23"/>
      <c r="T137" s="53"/>
      <c r="U137" s="103"/>
      <c r="V137" s="53"/>
      <c r="W137" s="53"/>
      <c r="X137" s="53"/>
    </row>
    <row r="138" spans="1:24" x14ac:dyDescent="0.2">
      <c r="A138" s="14" t="s">
        <v>7</v>
      </c>
      <c r="B138" s="16" t="s">
        <v>33</v>
      </c>
      <c r="C138" s="14" t="s">
        <v>34</v>
      </c>
      <c r="D138" s="14" t="s">
        <v>35</v>
      </c>
      <c r="E138" s="14" t="s">
        <v>36</v>
      </c>
      <c r="F138" s="14" t="s">
        <v>37</v>
      </c>
      <c r="G138" s="14" t="s">
        <v>9</v>
      </c>
      <c r="H138" s="14" t="s">
        <v>10</v>
      </c>
      <c r="I138" s="14" t="s">
        <v>15</v>
      </c>
      <c r="J138" s="14" t="s">
        <v>16</v>
      </c>
      <c r="K138" s="14" t="s">
        <v>17</v>
      </c>
      <c r="L138" s="14" t="s">
        <v>45</v>
      </c>
      <c r="M138" s="14" t="s">
        <v>38</v>
      </c>
      <c r="N138" s="14" t="s">
        <v>39</v>
      </c>
      <c r="O138" s="14" t="s">
        <v>40</v>
      </c>
      <c r="P138" s="14" t="s">
        <v>8</v>
      </c>
      <c r="Q138" s="14" t="s">
        <v>41</v>
      </c>
      <c r="R138" s="14" t="s">
        <v>42</v>
      </c>
      <c r="S138" s="23"/>
      <c r="T138" s="53"/>
      <c r="U138" s="103"/>
      <c r="V138" s="53"/>
      <c r="W138" s="53"/>
      <c r="X138" s="53"/>
    </row>
    <row r="139" spans="1:24" x14ac:dyDescent="0.2">
      <c r="A139" s="116">
        <v>2019</v>
      </c>
      <c r="B139" s="18">
        <v>7</v>
      </c>
      <c r="C139" s="18">
        <v>0</v>
      </c>
      <c r="D139" s="18">
        <v>0</v>
      </c>
      <c r="E139" s="35">
        <v>0</v>
      </c>
      <c r="F139" s="18">
        <v>10.33</v>
      </c>
      <c r="G139" s="18">
        <v>5</v>
      </c>
      <c r="H139" s="18">
        <v>6</v>
      </c>
      <c r="I139" s="18">
        <v>6</v>
      </c>
      <c r="J139" s="18">
        <v>3</v>
      </c>
      <c r="K139" s="19">
        <v>4</v>
      </c>
      <c r="L139" s="19">
        <v>1</v>
      </c>
      <c r="M139" s="18">
        <v>4</v>
      </c>
      <c r="N139" s="36">
        <f>(M139*7)/F139</f>
        <v>2.7105517909002903</v>
      </c>
      <c r="O139" s="37">
        <f>SUM(H139+J139+K139)/F139</f>
        <v>1.2584704743465633</v>
      </c>
      <c r="P139" s="18"/>
      <c r="Q139" s="19"/>
      <c r="R139" s="19"/>
      <c r="S139" s="23"/>
      <c r="T139" s="53"/>
      <c r="U139" s="103"/>
      <c r="V139" s="53"/>
      <c r="W139" s="53"/>
      <c r="X139" s="53"/>
    </row>
    <row r="140" spans="1:24" x14ac:dyDescent="0.2">
      <c r="A140" s="116">
        <v>2020</v>
      </c>
      <c r="B140" s="23">
        <v>6</v>
      </c>
      <c r="C140" s="23">
        <v>0</v>
      </c>
      <c r="D140" s="23">
        <v>0</v>
      </c>
      <c r="E140" s="41">
        <v>1</v>
      </c>
      <c r="F140" s="23">
        <v>8</v>
      </c>
      <c r="G140" s="23">
        <v>6</v>
      </c>
      <c r="H140" s="23">
        <v>5</v>
      </c>
      <c r="I140" s="23">
        <v>5</v>
      </c>
      <c r="J140" s="23">
        <v>5</v>
      </c>
      <c r="K140" s="23">
        <v>2</v>
      </c>
      <c r="L140" s="42">
        <v>2</v>
      </c>
      <c r="M140" s="23">
        <v>3</v>
      </c>
      <c r="N140" s="36">
        <f>(M140*7)/F140</f>
        <v>2.625</v>
      </c>
      <c r="O140" s="37">
        <f>SUM(H140+J140+K140)/F140</f>
        <v>1.5</v>
      </c>
      <c r="P140" s="23"/>
      <c r="Q140" s="23"/>
      <c r="R140" s="23"/>
      <c r="S140" s="23"/>
      <c r="T140" s="53"/>
      <c r="U140" s="103"/>
      <c r="V140" s="53"/>
      <c r="W140" s="53"/>
      <c r="X140" s="53"/>
    </row>
    <row r="141" spans="1:24" x14ac:dyDescent="0.2">
      <c r="A141" s="23"/>
      <c r="B141" s="23"/>
      <c r="C141" s="23"/>
      <c r="D141" s="23"/>
      <c r="E141" s="41"/>
      <c r="F141" s="23"/>
      <c r="G141" s="23"/>
      <c r="H141" s="23"/>
      <c r="I141" s="23"/>
      <c r="J141" s="23"/>
      <c r="K141" s="23"/>
      <c r="L141" s="42"/>
      <c r="M141" s="23"/>
      <c r="N141" s="26"/>
      <c r="O141" s="43"/>
      <c r="P141" s="23"/>
      <c r="Q141" s="23"/>
      <c r="R141" s="23"/>
      <c r="S141" s="23"/>
      <c r="T141" s="53"/>
      <c r="U141" s="103"/>
      <c r="V141" s="53"/>
      <c r="W141" s="53"/>
      <c r="X141" s="53"/>
    </row>
    <row r="142" spans="1:24" x14ac:dyDescent="0.2">
      <c r="A142" s="28"/>
      <c r="B142" s="28"/>
      <c r="C142" s="28"/>
      <c r="D142" s="28"/>
      <c r="E142" s="38"/>
      <c r="F142" s="28"/>
      <c r="G142" s="28"/>
      <c r="H142" s="28"/>
      <c r="I142" s="28"/>
      <c r="J142" s="28"/>
      <c r="K142" s="28"/>
      <c r="L142" s="39"/>
      <c r="M142" s="28"/>
      <c r="N142" s="27"/>
      <c r="O142" s="144"/>
      <c r="P142" s="28"/>
      <c r="Q142" s="28"/>
      <c r="R142" s="28"/>
      <c r="S142" s="23"/>
      <c r="T142" s="53"/>
      <c r="U142" s="103"/>
      <c r="V142" s="53"/>
      <c r="W142" s="53"/>
      <c r="X142" s="53"/>
    </row>
    <row r="143" spans="1:24" x14ac:dyDescent="0.2">
      <c r="A143" s="18" t="s">
        <v>31</v>
      </c>
      <c r="B143" s="18">
        <f t="shared" ref="B143:M143" si="17">SUM(B136:B142)</f>
        <v>13</v>
      </c>
      <c r="C143" s="18">
        <f t="shared" si="17"/>
        <v>0</v>
      </c>
      <c r="D143" s="18">
        <f t="shared" si="17"/>
        <v>0</v>
      </c>
      <c r="E143" s="19">
        <f t="shared" si="17"/>
        <v>1</v>
      </c>
      <c r="F143" s="18">
        <f t="shared" si="17"/>
        <v>18.329999999999998</v>
      </c>
      <c r="G143" s="18">
        <f t="shared" si="17"/>
        <v>11</v>
      </c>
      <c r="H143" s="18">
        <f t="shared" si="17"/>
        <v>11</v>
      </c>
      <c r="I143" s="18">
        <f t="shared" si="17"/>
        <v>11</v>
      </c>
      <c r="J143" s="18">
        <f t="shared" si="17"/>
        <v>8</v>
      </c>
      <c r="K143" s="18">
        <f t="shared" si="17"/>
        <v>6</v>
      </c>
      <c r="L143" s="18">
        <f t="shared" si="17"/>
        <v>3</v>
      </c>
      <c r="M143" s="18">
        <f t="shared" si="17"/>
        <v>7</v>
      </c>
      <c r="N143" s="36">
        <f>(M143*7)/F143</f>
        <v>2.673213311511184</v>
      </c>
      <c r="O143" s="37">
        <f>SUM(H143+J143+K143)/F143</f>
        <v>1.3638843426077469</v>
      </c>
      <c r="P143" s="55"/>
      <c r="Q143" s="55"/>
      <c r="R143" s="55"/>
    </row>
    <row r="145" spans="1:24" x14ac:dyDescent="0.2">
      <c r="A145" s="10" t="s">
        <v>282</v>
      </c>
      <c r="B145" s="11"/>
      <c r="C145" s="11"/>
      <c r="D145" s="11"/>
      <c r="E145" s="11"/>
      <c r="F145" s="11"/>
      <c r="G145" s="11"/>
      <c r="H145" s="11"/>
      <c r="I145" s="11"/>
      <c r="J145" s="11"/>
      <c r="K145" s="11"/>
      <c r="L145" s="11"/>
      <c r="M145" s="78"/>
      <c r="N145" s="11"/>
      <c r="O145" s="11"/>
      <c r="P145" s="11"/>
      <c r="Q145" s="11"/>
      <c r="R145" s="11"/>
      <c r="S145" s="11"/>
      <c r="T145" s="11"/>
      <c r="U145" s="23"/>
      <c r="V145" s="12"/>
      <c r="W145" s="12"/>
      <c r="X145" s="53"/>
    </row>
    <row r="146" spans="1:24" x14ac:dyDescent="0.2">
      <c r="A146" s="53"/>
      <c r="B146" s="53"/>
      <c r="C146" s="53"/>
      <c r="D146" s="53"/>
      <c r="E146" s="58"/>
      <c r="F146" s="53"/>
      <c r="G146" s="53"/>
      <c r="H146" s="53"/>
      <c r="I146" s="53"/>
      <c r="J146" s="53"/>
      <c r="K146" s="53"/>
      <c r="L146" s="53"/>
      <c r="M146" s="53"/>
      <c r="N146" s="53"/>
      <c r="O146" s="53"/>
      <c r="P146" s="53"/>
      <c r="Q146" s="53"/>
      <c r="R146" s="53"/>
      <c r="S146" s="53"/>
      <c r="T146" s="53"/>
      <c r="U146" s="23"/>
      <c r="V146" s="12"/>
      <c r="W146" s="26"/>
      <c r="X146" s="53"/>
    </row>
    <row r="147" spans="1:24" x14ac:dyDescent="0.2">
      <c r="A147" s="14" t="s">
        <v>7</v>
      </c>
      <c r="B147" s="14" t="s">
        <v>8</v>
      </c>
      <c r="C147" s="14" t="s">
        <v>9</v>
      </c>
      <c r="D147" s="14" t="s">
        <v>10</v>
      </c>
      <c r="E147" s="14" t="s">
        <v>11</v>
      </c>
      <c r="F147" s="14" t="s">
        <v>12</v>
      </c>
      <c r="G147" s="14" t="s">
        <v>13</v>
      </c>
      <c r="H147" s="14" t="s">
        <v>14</v>
      </c>
      <c r="I147" s="14" t="s">
        <v>15</v>
      </c>
      <c r="J147" s="14" t="s">
        <v>16</v>
      </c>
      <c r="K147" s="14" t="s">
        <v>17</v>
      </c>
      <c r="L147" s="14" t="s">
        <v>18</v>
      </c>
      <c r="M147" s="14" t="s">
        <v>19</v>
      </c>
      <c r="N147" s="14" t="s">
        <v>20</v>
      </c>
      <c r="O147" s="14" t="s">
        <v>21</v>
      </c>
      <c r="P147" s="15" t="s">
        <v>22</v>
      </c>
      <c r="Q147" s="14" t="s">
        <v>257</v>
      </c>
      <c r="R147" s="16" t="s">
        <v>24</v>
      </c>
      <c r="S147" s="16" t="s">
        <v>25</v>
      </c>
      <c r="T147" s="16" t="s">
        <v>26</v>
      </c>
      <c r="U147" s="14" t="s">
        <v>27</v>
      </c>
      <c r="V147" s="13" t="s">
        <v>28</v>
      </c>
      <c r="W147" s="17" t="s">
        <v>29</v>
      </c>
      <c r="X147" s="71" t="s">
        <v>30</v>
      </c>
    </row>
    <row r="148" spans="1:24" x14ac:dyDescent="0.2">
      <c r="A148" s="116">
        <v>2019</v>
      </c>
      <c r="B148" s="18">
        <v>6</v>
      </c>
      <c r="C148" s="18">
        <v>8</v>
      </c>
      <c r="D148" s="18">
        <v>1</v>
      </c>
      <c r="E148" s="19">
        <v>0</v>
      </c>
      <c r="F148" s="19">
        <v>0</v>
      </c>
      <c r="G148" s="19">
        <v>0</v>
      </c>
      <c r="H148" s="19">
        <v>1</v>
      </c>
      <c r="I148" s="18">
        <v>2</v>
      </c>
      <c r="J148" s="19">
        <v>1</v>
      </c>
      <c r="K148" s="19">
        <v>0</v>
      </c>
      <c r="L148" s="19">
        <v>0</v>
      </c>
      <c r="M148" s="19">
        <v>1</v>
      </c>
      <c r="N148" s="18">
        <v>0</v>
      </c>
      <c r="O148" s="20">
        <f>(D148+J148+K148+N148)/(B148+J148+K148+M148)</f>
        <v>0.25</v>
      </c>
      <c r="P148" s="20">
        <f>($D148+$E148+($F148*2)+(G148*3))/$B148</f>
        <v>0.16666666666666666</v>
      </c>
      <c r="Q148" s="20">
        <f>D148/B148</f>
        <v>0.16666666666666666</v>
      </c>
      <c r="R148" s="18">
        <v>1</v>
      </c>
      <c r="S148" s="18">
        <v>0</v>
      </c>
      <c r="T148" s="18">
        <v>1</v>
      </c>
      <c r="U148" s="18">
        <v>0</v>
      </c>
      <c r="V148" s="21">
        <v>5</v>
      </c>
      <c r="W148" s="20">
        <f>(U148+V148)/(T148+U148+V148)</f>
        <v>0.83333333333333337</v>
      </c>
      <c r="X148" s="20"/>
    </row>
    <row r="149" spans="1:24" x14ac:dyDescent="0.2">
      <c r="A149" s="28"/>
      <c r="B149" s="28"/>
      <c r="C149" s="28"/>
      <c r="D149" s="28"/>
      <c r="E149" s="28"/>
      <c r="F149" s="28"/>
      <c r="G149" s="28"/>
      <c r="H149" s="28"/>
      <c r="I149" s="28"/>
      <c r="J149" s="28"/>
      <c r="K149" s="28"/>
      <c r="L149" s="28"/>
      <c r="M149" s="28"/>
      <c r="N149" s="28"/>
      <c r="O149" s="29"/>
      <c r="P149" s="29"/>
      <c r="Q149" s="29"/>
      <c r="R149" s="28"/>
      <c r="S149" s="28"/>
      <c r="T149" s="28"/>
      <c r="U149" s="28"/>
      <c r="V149" s="76"/>
      <c r="W149" s="27"/>
      <c r="X149" s="30"/>
    </row>
    <row r="150" spans="1:24" x14ac:dyDescent="0.2">
      <c r="A150" s="18" t="s">
        <v>31</v>
      </c>
      <c r="B150" s="19">
        <f t="shared" ref="B150:N150" si="18">SUM(B148:B149)</f>
        <v>6</v>
      </c>
      <c r="C150" s="19">
        <f t="shared" si="18"/>
        <v>8</v>
      </c>
      <c r="D150" s="19">
        <f t="shared" si="18"/>
        <v>1</v>
      </c>
      <c r="E150" s="19">
        <f t="shared" si="18"/>
        <v>0</v>
      </c>
      <c r="F150" s="19">
        <f t="shared" si="18"/>
        <v>0</v>
      </c>
      <c r="G150" s="19">
        <f t="shared" si="18"/>
        <v>0</v>
      </c>
      <c r="H150" s="19">
        <f t="shared" si="18"/>
        <v>1</v>
      </c>
      <c r="I150" s="19">
        <f t="shared" si="18"/>
        <v>2</v>
      </c>
      <c r="J150" s="19">
        <f t="shared" si="18"/>
        <v>1</v>
      </c>
      <c r="K150" s="19">
        <f t="shared" si="18"/>
        <v>0</v>
      </c>
      <c r="L150" s="19">
        <f t="shared" si="18"/>
        <v>0</v>
      </c>
      <c r="M150" s="19">
        <f t="shared" si="18"/>
        <v>1</v>
      </c>
      <c r="N150" s="19">
        <f t="shared" si="18"/>
        <v>0</v>
      </c>
      <c r="O150" s="20">
        <f>(D150+J150+K150+N150)/(B150+J150+K150+M150)</f>
        <v>0.25</v>
      </c>
      <c r="P150" s="20">
        <f>($D150+$E150+($F150*2)+(G150*3))/$B150</f>
        <v>0.16666666666666666</v>
      </c>
      <c r="Q150" s="20">
        <f>D150/B150</f>
        <v>0.16666666666666666</v>
      </c>
      <c r="R150" s="19">
        <f>SUM(R148:R149)</f>
        <v>1</v>
      </c>
      <c r="S150" s="19">
        <v>1</v>
      </c>
      <c r="T150" s="19">
        <f>SUM(T148:T149)</f>
        <v>1</v>
      </c>
      <c r="U150" s="18">
        <f>SUM(U148:U149)</f>
        <v>0</v>
      </c>
      <c r="V150" s="21">
        <f>SUM(V148:V149)</f>
        <v>5</v>
      </c>
      <c r="W150" s="20">
        <f>(U150+V150)/(T150+U150+V150)</f>
        <v>0.83333333333333337</v>
      </c>
      <c r="X150" s="20">
        <f>(D150-G150)/(B150-I150-G150+M150)</f>
        <v>0.2</v>
      </c>
    </row>
    <row r="151" spans="1:24" x14ac:dyDescent="0.2">
      <c r="A151" s="23"/>
      <c r="B151" s="26"/>
      <c r="C151" s="26"/>
      <c r="D151" s="26"/>
      <c r="E151" s="23"/>
      <c r="F151" s="26"/>
      <c r="G151" s="26"/>
      <c r="H151" s="26"/>
      <c r="I151" s="26"/>
      <c r="J151" s="26"/>
      <c r="K151" s="26"/>
      <c r="L151" s="26"/>
      <c r="M151" s="23"/>
      <c r="N151" s="26"/>
      <c r="O151" s="26"/>
      <c r="P151" s="26"/>
      <c r="Q151" s="26"/>
      <c r="R151" s="26"/>
      <c r="S151" s="26"/>
      <c r="T151" s="26"/>
      <c r="U151" s="23"/>
      <c r="V151" s="12"/>
      <c r="W151" s="26"/>
      <c r="X151" s="53"/>
    </row>
    <row r="152" spans="1:24" x14ac:dyDescent="0.2">
      <c r="A152" s="23"/>
      <c r="B152" s="23"/>
      <c r="C152" s="23"/>
      <c r="D152" s="23"/>
      <c r="E152" s="41"/>
      <c r="F152" s="23"/>
      <c r="G152" s="23"/>
      <c r="H152" s="23"/>
      <c r="I152" s="23"/>
      <c r="J152" s="23"/>
      <c r="K152" s="23"/>
      <c r="L152" s="42"/>
      <c r="M152" s="23"/>
      <c r="N152" s="26"/>
      <c r="O152" s="26"/>
      <c r="P152" s="23"/>
      <c r="Q152" s="23"/>
      <c r="R152" s="23"/>
      <c r="S152" s="23"/>
      <c r="T152" s="53"/>
      <c r="U152" s="103"/>
      <c r="V152" s="53"/>
      <c r="W152" s="53"/>
      <c r="X152" s="53"/>
    </row>
    <row r="153" spans="1:24" x14ac:dyDescent="0.2">
      <c r="A153" s="116"/>
      <c r="B153" s="18"/>
      <c r="C153" s="18"/>
      <c r="D153" s="18"/>
      <c r="E153" s="35"/>
      <c r="F153" s="18"/>
      <c r="G153" s="18"/>
      <c r="H153" s="18"/>
      <c r="I153" s="18"/>
      <c r="J153" s="18"/>
      <c r="K153" s="19"/>
      <c r="L153" s="36"/>
      <c r="M153" s="18"/>
      <c r="N153" s="36"/>
      <c r="O153" s="64"/>
      <c r="P153" s="18"/>
      <c r="Q153" s="19"/>
      <c r="R153" s="19"/>
      <c r="S153" s="23"/>
      <c r="T153" s="53"/>
      <c r="U153" s="103"/>
      <c r="V153" s="53"/>
      <c r="W153" s="53"/>
      <c r="X153" s="53"/>
    </row>
    <row r="154" spans="1:24" x14ac:dyDescent="0.2">
      <c r="A154" s="23"/>
      <c r="B154" s="23"/>
      <c r="C154" s="23"/>
      <c r="D154" s="23"/>
      <c r="E154" s="41"/>
      <c r="F154" s="23"/>
      <c r="G154" s="23"/>
      <c r="H154" s="23"/>
      <c r="I154" s="23"/>
      <c r="J154" s="23"/>
      <c r="K154" s="23"/>
      <c r="L154" s="42"/>
      <c r="M154" s="23"/>
      <c r="N154" s="26"/>
      <c r="O154" s="26"/>
      <c r="P154" s="23"/>
      <c r="Q154" s="23"/>
      <c r="R154" s="23"/>
      <c r="S154" s="23"/>
      <c r="T154" s="53"/>
      <c r="U154" s="103"/>
      <c r="V154" s="53"/>
      <c r="W154" s="53"/>
      <c r="X154" s="53"/>
    </row>
    <row r="155" spans="1:24" x14ac:dyDescent="0.2">
      <c r="A155" s="28"/>
      <c r="B155" s="28"/>
      <c r="C155" s="28"/>
      <c r="D155" s="28"/>
      <c r="E155" s="38"/>
      <c r="F155" s="28"/>
      <c r="G155" s="28"/>
      <c r="H155" s="28"/>
      <c r="I155" s="28"/>
      <c r="J155" s="28"/>
      <c r="K155" s="28"/>
      <c r="L155" s="39"/>
      <c r="M155" s="28"/>
      <c r="N155" s="27"/>
      <c r="O155" s="27"/>
      <c r="P155" s="28"/>
      <c r="Q155" s="28"/>
      <c r="R155" s="28"/>
      <c r="S155" s="23"/>
      <c r="T155" s="53"/>
      <c r="U155" s="103"/>
      <c r="V155" s="53"/>
      <c r="W155" s="53"/>
      <c r="X155" s="53"/>
    </row>
    <row r="157" spans="1:24" x14ac:dyDescent="0.2">
      <c r="A157" s="53" t="s">
        <v>321</v>
      </c>
      <c r="B157" s="53"/>
      <c r="C157" s="53"/>
      <c r="D157" s="53"/>
      <c r="E157" s="58"/>
      <c r="F157" s="53"/>
      <c r="G157" s="53"/>
      <c r="H157" s="53"/>
      <c r="I157" s="53"/>
      <c r="J157" s="53"/>
      <c r="K157" s="53"/>
      <c r="L157" s="53"/>
      <c r="M157" s="53"/>
      <c r="N157" s="53"/>
      <c r="O157" s="53"/>
      <c r="P157" s="53"/>
      <c r="Q157" s="53"/>
      <c r="R157" s="53"/>
      <c r="S157" s="53"/>
      <c r="T157" s="53"/>
      <c r="U157" s="23"/>
      <c r="V157" s="12"/>
      <c r="W157" s="26"/>
      <c r="X157" s="53"/>
    </row>
    <row r="158" spans="1:24" x14ac:dyDescent="0.2">
      <c r="A158" s="14" t="s">
        <v>7</v>
      </c>
      <c r="B158" s="14" t="s">
        <v>8</v>
      </c>
      <c r="C158" s="14" t="s">
        <v>9</v>
      </c>
      <c r="D158" s="14" t="s">
        <v>10</v>
      </c>
      <c r="E158" s="14" t="s">
        <v>11</v>
      </c>
      <c r="F158" s="14" t="s">
        <v>12</v>
      </c>
      <c r="G158" s="14" t="s">
        <v>13</v>
      </c>
      <c r="H158" s="14" t="s">
        <v>14</v>
      </c>
      <c r="I158" s="14" t="s">
        <v>15</v>
      </c>
      <c r="J158" s="14" t="s">
        <v>16</v>
      </c>
      <c r="K158" s="14" t="s">
        <v>17</v>
      </c>
      <c r="L158" s="14" t="s">
        <v>18</v>
      </c>
      <c r="M158" s="14" t="s">
        <v>19</v>
      </c>
      <c r="N158" s="14" t="s">
        <v>20</v>
      </c>
      <c r="O158" s="14" t="s">
        <v>21</v>
      </c>
      <c r="P158" s="15" t="s">
        <v>22</v>
      </c>
      <c r="Q158" s="14" t="s">
        <v>257</v>
      </c>
      <c r="R158" s="16" t="s">
        <v>24</v>
      </c>
      <c r="S158" s="16" t="s">
        <v>25</v>
      </c>
      <c r="T158" s="16" t="s">
        <v>26</v>
      </c>
      <c r="U158" s="14" t="s">
        <v>27</v>
      </c>
      <c r="V158" s="13" t="s">
        <v>28</v>
      </c>
      <c r="W158" s="17" t="s">
        <v>29</v>
      </c>
      <c r="X158" s="71" t="s">
        <v>30</v>
      </c>
    </row>
    <row r="159" spans="1:24" x14ac:dyDescent="0.2">
      <c r="A159" s="116">
        <v>2019</v>
      </c>
      <c r="B159" s="18">
        <v>8</v>
      </c>
      <c r="C159" s="18">
        <v>0</v>
      </c>
      <c r="D159" s="18">
        <v>1</v>
      </c>
      <c r="E159" s="19">
        <v>0</v>
      </c>
      <c r="F159" s="19">
        <v>0</v>
      </c>
      <c r="G159" s="19">
        <v>0</v>
      </c>
      <c r="H159" s="19">
        <v>0</v>
      </c>
      <c r="I159" s="18">
        <v>2</v>
      </c>
      <c r="J159" s="19">
        <v>2</v>
      </c>
      <c r="K159" s="19">
        <v>0</v>
      </c>
      <c r="L159" s="19">
        <v>0</v>
      </c>
      <c r="M159" s="19">
        <v>0</v>
      </c>
      <c r="N159" s="18">
        <v>0</v>
      </c>
      <c r="O159" s="20">
        <f>(D159+J159+K159+N159)/(B159+J159+K159+M159)</f>
        <v>0.3</v>
      </c>
      <c r="P159" s="20">
        <f>($D159+$E159+($F159*2)+(G159*3))/$B159</f>
        <v>0.125</v>
      </c>
      <c r="Q159" s="20">
        <f>D159/B159</f>
        <v>0.125</v>
      </c>
      <c r="R159" s="18">
        <v>1</v>
      </c>
      <c r="S159" s="18">
        <v>0</v>
      </c>
      <c r="T159" s="18">
        <v>1</v>
      </c>
      <c r="U159" s="18">
        <v>0</v>
      </c>
      <c r="V159" s="21">
        <v>0</v>
      </c>
      <c r="W159" s="20">
        <f>(U159+V159)/(T159+U159+V159)</f>
        <v>0</v>
      </c>
      <c r="X159" s="20"/>
    </row>
    <row r="160" spans="1:24" x14ac:dyDescent="0.2">
      <c r="A160" s="22">
        <v>2020</v>
      </c>
      <c r="B160" s="22">
        <v>14</v>
      </c>
      <c r="C160" s="22">
        <v>0</v>
      </c>
      <c r="D160" s="22">
        <v>2</v>
      </c>
      <c r="E160" s="22">
        <v>0</v>
      </c>
      <c r="F160" s="23">
        <v>0</v>
      </c>
      <c r="G160" s="23">
        <v>0</v>
      </c>
      <c r="H160" s="22">
        <v>2</v>
      </c>
      <c r="I160" s="22">
        <v>7</v>
      </c>
      <c r="J160" s="22">
        <v>0</v>
      </c>
      <c r="K160" s="22">
        <v>0</v>
      </c>
      <c r="L160" s="23">
        <v>0</v>
      </c>
      <c r="M160" s="23">
        <v>0</v>
      </c>
      <c r="N160" s="22">
        <v>0</v>
      </c>
      <c r="O160" s="20">
        <f>(D160+J160+K160+N160)/(B160+J160+K160+M160)</f>
        <v>0.14285714285714285</v>
      </c>
      <c r="P160" s="20">
        <f>($D160+$E160+($F160*2)+(G160*3))/$B160</f>
        <v>0.14285714285714285</v>
      </c>
      <c r="Q160" s="20">
        <f>D160/B160</f>
        <v>0.14285714285714285</v>
      </c>
      <c r="R160" s="22">
        <v>0</v>
      </c>
      <c r="S160" s="23">
        <v>0</v>
      </c>
      <c r="T160" s="22">
        <v>0</v>
      </c>
      <c r="U160" s="22">
        <v>0</v>
      </c>
      <c r="V160" s="25">
        <v>2</v>
      </c>
      <c r="W160" s="20">
        <f>(U160+V160)/(T160+U160+V160)</f>
        <v>1</v>
      </c>
      <c r="X160" s="53"/>
    </row>
    <row r="161" spans="1:24" x14ac:dyDescent="0.2">
      <c r="A161" s="23"/>
      <c r="B161" s="23"/>
      <c r="C161" s="23"/>
      <c r="D161" s="23"/>
      <c r="E161" s="23"/>
      <c r="F161" s="23"/>
      <c r="G161" s="23"/>
      <c r="H161" s="23"/>
      <c r="I161" s="23"/>
      <c r="J161" s="23"/>
      <c r="K161" s="23"/>
      <c r="L161" s="23"/>
      <c r="M161" s="23"/>
      <c r="N161" s="23"/>
      <c r="O161" s="24"/>
      <c r="P161" s="24"/>
      <c r="Q161" s="24"/>
      <c r="R161" s="23"/>
      <c r="S161" s="23"/>
      <c r="T161" s="23"/>
      <c r="U161" s="23"/>
      <c r="V161" s="12"/>
      <c r="W161" s="26"/>
      <c r="X161" s="53"/>
    </row>
    <row r="162" spans="1:24" x14ac:dyDescent="0.2">
      <c r="A162" s="28"/>
      <c r="B162" s="28"/>
      <c r="C162" s="28"/>
      <c r="D162" s="28"/>
      <c r="E162" s="28"/>
      <c r="F162" s="28"/>
      <c r="G162" s="28"/>
      <c r="H162" s="28"/>
      <c r="I162" s="28"/>
      <c r="J162" s="28"/>
      <c r="K162" s="28"/>
      <c r="L162" s="28"/>
      <c r="M162" s="28"/>
      <c r="N162" s="28"/>
      <c r="O162" s="29"/>
      <c r="P162" s="29"/>
      <c r="Q162" s="29"/>
      <c r="R162" s="28"/>
      <c r="S162" s="28"/>
      <c r="T162" s="28"/>
      <c r="U162" s="28"/>
      <c r="V162" s="76"/>
      <c r="W162" s="27"/>
      <c r="X162" s="30"/>
    </row>
    <row r="163" spans="1:24" x14ac:dyDescent="0.2">
      <c r="A163" s="18" t="s">
        <v>31</v>
      </c>
      <c r="B163" s="19">
        <f t="shared" ref="B163:N163" si="19">SUM(B159:B162)</f>
        <v>22</v>
      </c>
      <c r="C163" s="19">
        <f t="shared" si="19"/>
        <v>0</v>
      </c>
      <c r="D163" s="19">
        <f t="shared" si="19"/>
        <v>3</v>
      </c>
      <c r="E163" s="19">
        <f t="shared" si="19"/>
        <v>0</v>
      </c>
      <c r="F163" s="19">
        <f t="shared" si="19"/>
        <v>0</v>
      </c>
      <c r="G163" s="19">
        <f t="shared" si="19"/>
        <v>0</v>
      </c>
      <c r="H163" s="19">
        <f t="shared" si="19"/>
        <v>2</v>
      </c>
      <c r="I163" s="19">
        <f t="shared" si="19"/>
        <v>9</v>
      </c>
      <c r="J163" s="19">
        <f t="shared" si="19"/>
        <v>2</v>
      </c>
      <c r="K163" s="19">
        <f t="shared" si="19"/>
        <v>0</v>
      </c>
      <c r="L163" s="19">
        <f t="shared" si="19"/>
        <v>0</v>
      </c>
      <c r="M163" s="19">
        <f t="shared" si="19"/>
        <v>0</v>
      </c>
      <c r="N163" s="19">
        <f t="shared" si="19"/>
        <v>0</v>
      </c>
      <c r="O163" s="20">
        <f>(D163+J163+K163+N163)/(B163+J163+K163+M163)</f>
        <v>0.20833333333333334</v>
      </c>
      <c r="P163" s="20">
        <f>($D163+$E163+($F163*2)+(G163*3))/$B163</f>
        <v>0.13636363636363635</v>
      </c>
      <c r="Q163" s="20">
        <f>D163/B163</f>
        <v>0.13636363636363635</v>
      </c>
      <c r="R163" s="19">
        <f>SUM(R159:R162)</f>
        <v>1</v>
      </c>
      <c r="S163" s="19">
        <f>SUM(S159:S162)</f>
        <v>0</v>
      </c>
      <c r="T163" s="19">
        <f>SUM(T159:T162)</f>
        <v>1</v>
      </c>
      <c r="U163" s="18">
        <f>SUM(U159:U162)</f>
        <v>0</v>
      </c>
      <c r="V163" s="21">
        <f>SUM(V159:V162)</f>
        <v>2</v>
      </c>
      <c r="W163" s="20">
        <f>(U163+V163)/(T163+U163+V163)</f>
        <v>0.66666666666666663</v>
      </c>
      <c r="X163" s="20">
        <f>(D163-G163)/(B163-I163-G163+M163)</f>
        <v>0.23076923076923078</v>
      </c>
    </row>
    <row r="164" spans="1:24" x14ac:dyDescent="0.2">
      <c r="A164" s="23"/>
      <c r="B164" s="26"/>
      <c r="C164" s="26"/>
      <c r="D164" s="26"/>
      <c r="E164" s="23"/>
      <c r="F164" s="26"/>
      <c r="G164" s="26"/>
      <c r="H164" s="26"/>
      <c r="I164" s="26"/>
      <c r="J164" s="26"/>
      <c r="K164" s="26"/>
      <c r="L164" s="26"/>
      <c r="M164" s="23"/>
      <c r="N164" s="26"/>
      <c r="O164" s="26"/>
      <c r="P164" s="26"/>
      <c r="Q164" s="26"/>
      <c r="R164" s="26"/>
      <c r="S164" s="26"/>
      <c r="T164" s="26"/>
      <c r="U164" s="23"/>
      <c r="V164" s="12"/>
      <c r="W164" s="26"/>
      <c r="X164" s="53"/>
    </row>
    <row r="165" spans="1:24" x14ac:dyDescent="0.2">
      <c r="A165" s="23"/>
      <c r="B165" s="23"/>
      <c r="C165" s="23"/>
      <c r="D165" s="23"/>
      <c r="E165" s="41"/>
      <c r="F165" s="23"/>
      <c r="G165" s="23"/>
      <c r="H165" s="23"/>
      <c r="I165" s="23"/>
      <c r="J165" s="23"/>
      <c r="K165" s="23"/>
      <c r="L165" s="42"/>
      <c r="M165" s="23"/>
      <c r="N165" s="26"/>
      <c r="O165" s="26"/>
      <c r="P165" s="23"/>
      <c r="Q165" s="23"/>
      <c r="R165" s="23"/>
      <c r="S165" s="23"/>
      <c r="T165" s="53"/>
      <c r="U165" s="103"/>
      <c r="V165" s="53"/>
      <c r="W165" s="53"/>
      <c r="X165" s="53"/>
    </row>
    <row r="166" spans="1:24" x14ac:dyDescent="0.2">
      <c r="A166" s="22" t="s">
        <v>32</v>
      </c>
      <c r="B166" s="23"/>
      <c r="C166" s="23"/>
      <c r="D166" s="23"/>
      <c r="E166" s="23"/>
      <c r="F166" s="23"/>
      <c r="G166" s="23"/>
      <c r="H166" s="23"/>
      <c r="I166" s="23"/>
      <c r="J166" s="23"/>
      <c r="K166" s="23"/>
      <c r="L166" s="23"/>
      <c r="M166" s="23"/>
      <c r="N166" s="23"/>
      <c r="O166" s="23"/>
      <c r="P166" s="23"/>
      <c r="Q166" s="23"/>
      <c r="R166" s="23"/>
      <c r="S166" s="23"/>
      <c r="T166" s="53"/>
      <c r="U166" s="103"/>
      <c r="V166" s="53"/>
      <c r="W166" s="53"/>
      <c r="X166" s="53"/>
    </row>
    <row r="167" spans="1:24" x14ac:dyDescent="0.2">
      <c r="A167" s="14" t="s">
        <v>7</v>
      </c>
      <c r="B167" s="16" t="s">
        <v>33</v>
      </c>
      <c r="C167" s="14" t="s">
        <v>34</v>
      </c>
      <c r="D167" s="14" t="s">
        <v>35</v>
      </c>
      <c r="E167" s="14" t="s">
        <v>36</v>
      </c>
      <c r="F167" s="14" t="s">
        <v>37</v>
      </c>
      <c r="G167" s="14" t="s">
        <v>9</v>
      </c>
      <c r="H167" s="14" t="s">
        <v>10</v>
      </c>
      <c r="I167" s="14" t="s">
        <v>15</v>
      </c>
      <c r="J167" s="14" t="s">
        <v>16</v>
      </c>
      <c r="K167" s="14" t="s">
        <v>17</v>
      </c>
      <c r="L167" s="14" t="s">
        <v>45</v>
      </c>
      <c r="M167" s="14" t="s">
        <v>38</v>
      </c>
      <c r="N167" s="14" t="s">
        <v>39</v>
      </c>
      <c r="O167" s="14" t="s">
        <v>40</v>
      </c>
      <c r="P167" s="14" t="s">
        <v>8</v>
      </c>
      <c r="Q167" s="14" t="s">
        <v>41</v>
      </c>
      <c r="R167" s="14" t="s">
        <v>42</v>
      </c>
      <c r="S167" s="23"/>
      <c r="T167" s="53"/>
      <c r="U167" s="103"/>
      <c r="V167" s="53"/>
      <c r="W167" s="53"/>
      <c r="X167" s="53"/>
    </row>
    <row r="168" spans="1:24" x14ac:dyDescent="0.2">
      <c r="A168" s="116">
        <v>2019</v>
      </c>
      <c r="B168" s="18"/>
      <c r="C168" s="18"/>
      <c r="D168" s="18"/>
      <c r="E168" s="35"/>
      <c r="F168" s="18"/>
      <c r="G168" s="18"/>
      <c r="H168" s="18"/>
      <c r="I168" s="18"/>
      <c r="J168" s="18"/>
      <c r="K168" s="19"/>
      <c r="L168" s="36"/>
      <c r="M168" s="18"/>
      <c r="N168" s="36"/>
      <c r="O168" s="64"/>
      <c r="P168" s="18"/>
      <c r="Q168" s="19"/>
      <c r="R168" s="19"/>
      <c r="S168" s="23"/>
      <c r="T168" s="53"/>
      <c r="U168" s="103"/>
      <c r="V168" s="53"/>
      <c r="W168" s="53"/>
      <c r="X168" s="53"/>
    </row>
    <row r="169" spans="1:24" x14ac:dyDescent="0.2">
      <c r="A169" s="28"/>
      <c r="B169" s="28"/>
      <c r="C169" s="28"/>
      <c r="D169" s="28"/>
      <c r="E169" s="38"/>
      <c r="F169" s="28"/>
      <c r="G169" s="28"/>
      <c r="H169" s="28"/>
      <c r="I169" s="28"/>
      <c r="J169" s="28"/>
      <c r="K169" s="28"/>
      <c r="L169" s="39"/>
      <c r="M169" s="28"/>
      <c r="N169" s="27"/>
      <c r="O169" s="27"/>
      <c r="P169" s="28"/>
      <c r="Q169" s="28"/>
      <c r="R169" s="28"/>
      <c r="S169" s="23"/>
      <c r="T169" s="53"/>
      <c r="U169" s="103"/>
      <c r="V169" s="53"/>
      <c r="W169" s="53"/>
      <c r="X169" s="53"/>
    </row>
    <row r="170" spans="1:24" x14ac:dyDescent="0.2">
      <c r="A170" s="18" t="s">
        <v>31</v>
      </c>
      <c r="B170" s="18">
        <f t="shared" ref="B170:M170" si="20">SUM(B165:B169)</f>
        <v>0</v>
      </c>
      <c r="C170" s="18">
        <f t="shared" si="20"/>
        <v>0</v>
      </c>
      <c r="D170" s="18">
        <f t="shared" si="20"/>
        <v>0</v>
      </c>
      <c r="E170" s="19">
        <f t="shared" si="20"/>
        <v>0</v>
      </c>
      <c r="F170" s="18">
        <f t="shared" si="20"/>
        <v>0</v>
      </c>
      <c r="G170" s="18">
        <f t="shared" si="20"/>
        <v>0</v>
      </c>
      <c r="H170" s="18">
        <f t="shared" si="20"/>
        <v>0</v>
      </c>
      <c r="I170" s="18">
        <f t="shared" si="20"/>
        <v>0</v>
      </c>
      <c r="J170" s="18">
        <f t="shared" si="20"/>
        <v>0</v>
      </c>
      <c r="K170" s="18">
        <f t="shared" si="20"/>
        <v>0</v>
      </c>
      <c r="L170" s="18">
        <f t="shared" si="20"/>
        <v>0</v>
      </c>
      <c r="M170" s="18">
        <f t="shared" si="20"/>
        <v>0</v>
      </c>
      <c r="N170" s="36" t="e">
        <f>(M170*7)/F170</f>
        <v>#DIV/0!</v>
      </c>
      <c r="O170" s="64" t="e">
        <f>SUM(H170+J170+K257)/F170</f>
        <v>#VALUE!</v>
      </c>
      <c r="P170" s="55"/>
      <c r="Q170" s="55"/>
      <c r="R170" s="55"/>
    </row>
    <row r="172" spans="1:24" x14ac:dyDescent="0.2">
      <c r="A172" s="10" t="s">
        <v>283</v>
      </c>
      <c r="B172" s="11"/>
      <c r="C172" s="11"/>
      <c r="D172" s="11"/>
      <c r="E172" s="11"/>
      <c r="F172" s="11"/>
      <c r="G172" s="11"/>
      <c r="H172" s="11"/>
      <c r="I172" s="11"/>
      <c r="J172" s="11"/>
      <c r="K172" s="11"/>
      <c r="L172" s="11"/>
      <c r="M172" s="78"/>
      <c r="N172" s="11"/>
      <c r="O172" s="11"/>
      <c r="P172" s="11"/>
      <c r="Q172" s="11"/>
      <c r="R172" s="11"/>
      <c r="S172" s="11"/>
      <c r="T172" s="11"/>
      <c r="U172" s="23"/>
      <c r="V172" s="12"/>
      <c r="W172" s="12"/>
      <c r="X172" s="53"/>
    </row>
    <row r="173" spans="1:24" x14ac:dyDescent="0.2">
      <c r="A173" s="53"/>
      <c r="B173" s="53"/>
      <c r="C173" s="53"/>
      <c r="D173" s="53"/>
      <c r="E173" s="58"/>
      <c r="F173" s="53"/>
      <c r="G173" s="53"/>
      <c r="H173" s="53"/>
      <c r="I173" s="53"/>
      <c r="J173" s="53"/>
      <c r="K173" s="53"/>
      <c r="L173" s="53"/>
      <c r="M173" s="53"/>
      <c r="N173" s="53"/>
      <c r="O173" s="53"/>
      <c r="P173" s="53"/>
      <c r="Q173" s="53"/>
      <c r="R173" s="53"/>
      <c r="S173" s="53"/>
      <c r="T173" s="53"/>
      <c r="U173" s="23"/>
      <c r="V173" s="12"/>
      <c r="W173" s="26"/>
      <c r="X173" s="53"/>
    </row>
    <row r="174" spans="1:24" x14ac:dyDescent="0.2">
      <c r="A174" s="14" t="s">
        <v>7</v>
      </c>
      <c r="B174" s="14" t="s">
        <v>8</v>
      </c>
      <c r="C174" s="14" t="s">
        <v>9</v>
      </c>
      <c r="D174" s="14" t="s">
        <v>10</v>
      </c>
      <c r="E174" s="14" t="s">
        <v>11</v>
      </c>
      <c r="F174" s="14" t="s">
        <v>12</v>
      </c>
      <c r="G174" s="14" t="s">
        <v>13</v>
      </c>
      <c r="H174" s="14" t="s">
        <v>14</v>
      </c>
      <c r="I174" s="14" t="s">
        <v>15</v>
      </c>
      <c r="J174" s="14" t="s">
        <v>16</v>
      </c>
      <c r="K174" s="14" t="s">
        <v>17</v>
      </c>
      <c r="L174" s="14" t="s">
        <v>18</v>
      </c>
      <c r="M174" s="14" t="s">
        <v>19</v>
      </c>
      <c r="N174" s="14" t="s">
        <v>20</v>
      </c>
      <c r="O174" s="14" t="s">
        <v>21</v>
      </c>
      <c r="P174" s="15" t="s">
        <v>22</v>
      </c>
      <c r="Q174" s="14" t="s">
        <v>257</v>
      </c>
      <c r="R174" s="16" t="s">
        <v>24</v>
      </c>
      <c r="S174" s="16" t="s">
        <v>25</v>
      </c>
      <c r="T174" s="16" t="s">
        <v>26</v>
      </c>
      <c r="U174" s="14" t="s">
        <v>27</v>
      </c>
      <c r="V174" s="13" t="s">
        <v>28</v>
      </c>
      <c r="W174" s="17" t="s">
        <v>29</v>
      </c>
      <c r="X174" s="71" t="s">
        <v>30</v>
      </c>
    </row>
    <row r="175" spans="1:24" x14ac:dyDescent="0.2">
      <c r="A175" s="116">
        <v>2019</v>
      </c>
      <c r="B175" s="18">
        <v>6</v>
      </c>
      <c r="C175" s="18">
        <v>5</v>
      </c>
      <c r="D175" s="18">
        <v>1</v>
      </c>
      <c r="E175" s="19">
        <v>0</v>
      </c>
      <c r="F175" s="19">
        <v>0</v>
      </c>
      <c r="G175" s="19">
        <v>0</v>
      </c>
      <c r="H175" s="19">
        <v>1</v>
      </c>
      <c r="I175" s="18">
        <v>0</v>
      </c>
      <c r="J175" s="19">
        <v>0</v>
      </c>
      <c r="K175" s="19">
        <v>0</v>
      </c>
      <c r="L175" s="19">
        <v>0</v>
      </c>
      <c r="M175" s="19">
        <v>0</v>
      </c>
      <c r="N175" s="18">
        <v>1</v>
      </c>
      <c r="O175" s="20">
        <f>(D175+J175+K175+N175)/(B175+J175+K175+M175)</f>
        <v>0.33333333333333331</v>
      </c>
      <c r="P175" s="20">
        <f>($D175+$E175+($F175*2)+(G175*3))/$B175</f>
        <v>0.16666666666666666</v>
      </c>
      <c r="Q175" s="20">
        <f>D175/B175</f>
        <v>0.16666666666666666</v>
      </c>
      <c r="R175" s="18">
        <v>0</v>
      </c>
      <c r="S175" s="18">
        <v>0</v>
      </c>
      <c r="T175" s="18">
        <v>0</v>
      </c>
      <c r="U175" s="18">
        <v>0</v>
      </c>
      <c r="V175" s="21">
        <v>3</v>
      </c>
      <c r="W175" s="20">
        <f>(U175+V175)/(T175+U175+V175)</f>
        <v>1</v>
      </c>
      <c r="X175" s="20"/>
    </row>
    <row r="176" spans="1:24" x14ac:dyDescent="0.2">
      <c r="A176" s="22">
        <v>2020</v>
      </c>
      <c r="B176" s="22">
        <v>16</v>
      </c>
      <c r="C176" s="22">
        <v>1</v>
      </c>
      <c r="D176" s="22">
        <v>5</v>
      </c>
      <c r="E176" s="22">
        <v>0</v>
      </c>
      <c r="F176" s="23">
        <v>0</v>
      </c>
      <c r="G176" s="23">
        <v>0</v>
      </c>
      <c r="H176" s="22">
        <v>1</v>
      </c>
      <c r="I176" s="22">
        <v>6</v>
      </c>
      <c r="J176" s="22">
        <v>0</v>
      </c>
      <c r="K176" s="22">
        <v>0</v>
      </c>
      <c r="L176" s="23">
        <v>0</v>
      </c>
      <c r="M176" s="23">
        <v>0</v>
      </c>
      <c r="N176" s="22">
        <v>0</v>
      </c>
      <c r="O176" s="20">
        <f>(D176+J176+K176+N176)/(B176+J176+K176+M176)</f>
        <v>0.3125</v>
      </c>
      <c r="P176" s="20">
        <f>($D176+$E176+($F176*2)+(G176*3))/$B176</f>
        <v>0.3125</v>
      </c>
      <c r="Q176" s="20">
        <f>D176/B176</f>
        <v>0.3125</v>
      </c>
      <c r="R176" s="22">
        <v>2</v>
      </c>
      <c r="S176" s="23">
        <v>1</v>
      </c>
      <c r="T176" s="22">
        <v>0</v>
      </c>
      <c r="U176" s="22">
        <v>0</v>
      </c>
      <c r="V176" s="25">
        <v>7</v>
      </c>
      <c r="W176" s="20">
        <f>(U176+V176)/(T176+U176+V176)</f>
        <v>1</v>
      </c>
      <c r="X176" s="53"/>
    </row>
    <row r="177" spans="1:24" x14ac:dyDescent="0.2">
      <c r="A177" s="28"/>
      <c r="B177" s="28"/>
      <c r="C177" s="28"/>
      <c r="D177" s="28"/>
      <c r="E177" s="28"/>
      <c r="F177" s="28"/>
      <c r="G177" s="28"/>
      <c r="H177" s="28"/>
      <c r="I177" s="28"/>
      <c r="J177" s="28"/>
      <c r="K177" s="28"/>
      <c r="L177" s="28"/>
      <c r="M177" s="28"/>
      <c r="N177" s="28"/>
      <c r="O177" s="29"/>
      <c r="P177" s="29"/>
      <c r="Q177" s="29"/>
      <c r="R177" s="28"/>
      <c r="S177" s="28"/>
      <c r="T177" s="28"/>
      <c r="U177" s="28"/>
      <c r="V177" s="76"/>
      <c r="W177" s="27"/>
      <c r="X177" s="30"/>
    </row>
    <row r="178" spans="1:24" x14ac:dyDescent="0.2">
      <c r="A178" s="18" t="s">
        <v>31</v>
      </c>
      <c r="B178" s="19">
        <f t="shared" ref="B178:N178" si="21">SUM(B175:B177)</f>
        <v>22</v>
      </c>
      <c r="C178" s="19">
        <f t="shared" si="21"/>
        <v>6</v>
      </c>
      <c r="D178" s="19">
        <f t="shared" si="21"/>
        <v>6</v>
      </c>
      <c r="E178" s="19">
        <f t="shared" si="21"/>
        <v>0</v>
      </c>
      <c r="F178" s="19">
        <f t="shared" si="21"/>
        <v>0</v>
      </c>
      <c r="G178" s="19">
        <f t="shared" si="21"/>
        <v>0</v>
      </c>
      <c r="H178" s="19">
        <f t="shared" si="21"/>
        <v>2</v>
      </c>
      <c r="I178" s="19">
        <f t="shared" si="21"/>
        <v>6</v>
      </c>
      <c r="J178" s="19">
        <f t="shared" si="21"/>
        <v>0</v>
      </c>
      <c r="K178" s="19">
        <f t="shared" si="21"/>
        <v>0</v>
      </c>
      <c r="L178" s="19">
        <f t="shared" si="21"/>
        <v>0</v>
      </c>
      <c r="M178" s="19">
        <f t="shared" si="21"/>
        <v>0</v>
      </c>
      <c r="N178" s="19">
        <f t="shared" si="21"/>
        <v>1</v>
      </c>
      <c r="O178" s="20">
        <f>(D178+J178+K178+N178)/(B178+J178+K178+M178)</f>
        <v>0.31818181818181818</v>
      </c>
      <c r="P178" s="20">
        <f>($D178+$E178+($F178*2)+(G178*3))/$B178</f>
        <v>0.27272727272727271</v>
      </c>
      <c r="Q178" s="20">
        <f>D178/B178</f>
        <v>0.27272727272727271</v>
      </c>
      <c r="R178" s="19">
        <f>SUM(R175:R177)</f>
        <v>2</v>
      </c>
      <c r="S178" s="19">
        <f>SUM(S175:S177)</f>
        <v>1</v>
      </c>
      <c r="T178" s="19">
        <f>SUM(T175:T177)</f>
        <v>0</v>
      </c>
      <c r="U178" s="18">
        <f>SUM(U175:U177)</f>
        <v>0</v>
      </c>
      <c r="V178" s="21">
        <f>SUM(V175:V177)</f>
        <v>10</v>
      </c>
      <c r="W178" s="20">
        <f>(U178+V178)/(T178+U178+V178)</f>
        <v>1</v>
      </c>
      <c r="X178" s="20">
        <f>(D178-G178)/(B178-I178-G178+M178)</f>
        <v>0.375</v>
      </c>
    </row>
    <row r="179" spans="1:24" x14ac:dyDescent="0.2">
      <c r="A179" s="23"/>
      <c r="B179" s="26"/>
      <c r="C179" s="26"/>
      <c r="D179" s="26"/>
      <c r="E179" s="23"/>
      <c r="F179" s="26"/>
      <c r="G179" s="26"/>
      <c r="H179" s="26"/>
      <c r="I179" s="26"/>
      <c r="J179" s="26"/>
      <c r="K179" s="26"/>
      <c r="L179" s="26"/>
      <c r="M179" s="23"/>
      <c r="N179" s="26"/>
      <c r="O179" s="26"/>
      <c r="P179" s="26"/>
      <c r="Q179" s="26"/>
      <c r="R179" s="26"/>
      <c r="S179" s="26"/>
      <c r="T179" s="26"/>
      <c r="U179" s="23"/>
      <c r="V179" s="12"/>
      <c r="W179" s="26"/>
      <c r="X179" s="53"/>
    </row>
    <row r="180" spans="1:24" x14ac:dyDescent="0.2">
      <c r="A180" s="23"/>
      <c r="B180" s="23"/>
      <c r="C180" s="23"/>
      <c r="D180" s="23"/>
      <c r="E180" s="41"/>
      <c r="F180" s="23"/>
      <c r="G180" s="23"/>
      <c r="H180" s="23"/>
      <c r="I180" s="23"/>
      <c r="J180" s="23"/>
      <c r="K180" s="23"/>
      <c r="L180" s="42"/>
      <c r="M180" s="23"/>
      <c r="N180" s="26"/>
      <c r="O180" s="26"/>
      <c r="P180" s="23"/>
      <c r="Q180" s="23"/>
      <c r="R180" s="23"/>
      <c r="S180" s="23"/>
      <c r="T180" s="53"/>
      <c r="U180" s="103"/>
      <c r="V180" s="53"/>
      <c r="W180" s="53"/>
      <c r="X180" s="53"/>
    </row>
    <row r="181" spans="1:24" x14ac:dyDescent="0.2">
      <c r="A181" s="22" t="s">
        <v>32</v>
      </c>
      <c r="B181" s="23"/>
      <c r="C181" s="23"/>
      <c r="D181" s="23"/>
      <c r="E181" s="23"/>
      <c r="F181" s="23"/>
      <c r="G181" s="23"/>
      <c r="H181" s="23"/>
      <c r="I181" s="23"/>
      <c r="J181" s="23"/>
      <c r="K181" s="23"/>
      <c r="L181" s="23"/>
      <c r="M181" s="23"/>
      <c r="N181" s="23"/>
      <c r="O181" s="23"/>
      <c r="P181" s="23"/>
      <c r="Q181" s="23"/>
      <c r="R181" s="23"/>
      <c r="S181" s="23"/>
      <c r="T181" s="53"/>
      <c r="U181" s="103"/>
      <c r="V181" s="53"/>
      <c r="W181" s="53"/>
      <c r="X181" s="53"/>
    </row>
    <row r="182" spans="1:24" x14ac:dyDescent="0.2">
      <c r="A182" s="14" t="s">
        <v>7</v>
      </c>
      <c r="B182" s="16" t="s">
        <v>33</v>
      </c>
      <c r="C182" s="14" t="s">
        <v>34</v>
      </c>
      <c r="D182" s="14" t="s">
        <v>35</v>
      </c>
      <c r="E182" s="14" t="s">
        <v>36</v>
      </c>
      <c r="F182" s="14" t="s">
        <v>37</v>
      </c>
      <c r="G182" s="14" t="s">
        <v>9</v>
      </c>
      <c r="H182" s="14" t="s">
        <v>10</v>
      </c>
      <c r="I182" s="14" t="s">
        <v>15</v>
      </c>
      <c r="J182" s="14" t="s">
        <v>16</v>
      </c>
      <c r="K182" s="14" t="s">
        <v>17</v>
      </c>
      <c r="L182" s="14" t="s">
        <v>45</v>
      </c>
      <c r="M182" s="14" t="s">
        <v>38</v>
      </c>
      <c r="N182" s="14" t="s">
        <v>39</v>
      </c>
      <c r="O182" s="14" t="s">
        <v>40</v>
      </c>
      <c r="P182" s="14" t="s">
        <v>8</v>
      </c>
      <c r="Q182" s="14" t="s">
        <v>41</v>
      </c>
      <c r="R182" s="14" t="s">
        <v>42</v>
      </c>
      <c r="S182" s="23"/>
      <c r="T182" s="53"/>
      <c r="U182" s="103"/>
      <c r="V182" s="53"/>
      <c r="W182" s="53"/>
      <c r="X182" s="53"/>
    </row>
    <row r="183" spans="1:24" x14ac:dyDescent="0.2">
      <c r="A183" s="28"/>
      <c r="B183" s="28"/>
      <c r="C183" s="28"/>
      <c r="D183" s="28"/>
      <c r="E183" s="38"/>
      <c r="F183" s="28"/>
      <c r="G183" s="28"/>
      <c r="H183" s="28"/>
      <c r="I183" s="28"/>
      <c r="J183" s="28"/>
      <c r="K183" s="28"/>
      <c r="L183" s="39"/>
      <c r="M183" s="28"/>
      <c r="N183" s="27"/>
      <c r="O183" s="27"/>
      <c r="P183" s="28"/>
      <c r="Q183" s="28"/>
      <c r="R183" s="28"/>
      <c r="S183" s="23"/>
      <c r="T183" s="53"/>
      <c r="U183" s="103"/>
      <c r="V183" s="53"/>
      <c r="W183" s="53"/>
      <c r="X183" s="53"/>
    </row>
    <row r="184" spans="1:24" x14ac:dyDescent="0.2">
      <c r="A184" s="18" t="s">
        <v>31</v>
      </c>
      <c r="B184" s="18">
        <f t="shared" ref="B184:M184" si="22">SUM(B180:B183)</f>
        <v>0</v>
      </c>
      <c r="C184" s="18">
        <f t="shared" si="22"/>
        <v>0</v>
      </c>
      <c r="D184" s="18">
        <f t="shared" si="22"/>
        <v>0</v>
      </c>
      <c r="E184" s="19">
        <f t="shared" si="22"/>
        <v>0</v>
      </c>
      <c r="F184" s="18">
        <f t="shared" si="22"/>
        <v>0</v>
      </c>
      <c r="G184" s="18">
        <f t="shared" si="22"/>
        <v>0</v>
      </c>
      <c r="H184" s="18">
        <f t="shared" si="22"/>
        <v>0</v>
      </c>
      <c r="I184" s="18">
        <f t="shared" si="22"/>
        <v>0</v>
      </c>
      <c r="J184" s="18">
        <f t="shared" si="22"/>
        <v>0</v>
      </c>
      <c r="K184" s="18">
        <f t="shared" si="22"/>
        <v>0</v>
      </c>
      <c r="L184" s="18">
        <f t="shared" si="22"/>
        <v>0</v>
      </c>
      <c r="M184" s="18">
        <f t="shared" si="22"/>
        <v>0</v>
      </c>
      <c r="N184" s="36" t="e">
        <f>(M184*7)/F184</f>
        <v>#DIV/0!</v>
      </c>
      <c r="O184" s="64" t="e">
        <f>SUM(H184+J184+K275)/F184</f>
        <v>#VALUE!</v>
      </c>
      <c r="P184" s="55"/>
      <c r="Q184" s="55"/>
      <c r="R184" s="55"/>
    </row>
    <row r="186" spans="1:24" x14ac:dyDescent="0.2">
      <c r="A186" s="10" t="s">
        <v>291</v>
      </c>
      <c r="B186" s="11"/>
      <c r="C186" s="11"/>
      <c r="D186" s="11"/>
      <c r="E186" s="11"/>
      <c r="F186" s="11"/>
      <c r="G186" s="11"/>
      <c r="H186" s="11"/>
      <c r="I186" s="11"/>
      <c r="J186" s="11"/>
      <c r="K186" s="11"/>
      <c r="L186" s="11"/>
      <c r="M186" s="78"/>
      <c r="N186" s="11"/>
      <c r="O186" s="11"/>
      <c r="P186" s="11"/>
      <c r="Q186" s="11"/>
      <c r="R186" s="11"/>
      <c r="S186" s="11"/>
      <c r="T186" s="11"/>
      <c r="U186" s="23"/>
      <c r="V186" s="12"/>
      <c r="W186" s="12"/>
      <c r="X186" s="53"/>
    </row>
    <row r="187" spans="1:24" x14ac:dyDescent="0.2">
      <c r="A187" s="53"/>
      <c r="B187" s="53"/>
      <c r="C187" s="53"/>
      <c r="D187" s="53"/>
      <c r="E187" s="58"/>
      <c r="F187" s="53"/>
      <c r="G187" s="53"/>
      <c r="H187" s="53"/>
      <c r="I187" s="53"/>
      <c r="J187" s="53"/>
      <c r="K187" s="53"/>
      <c r="L187" s="53"/>
      <c r="M187" s="53"/>
      <c r="N187" s="53"/>
      <c r="O187" s="53"/>
      <c r="P187" s="53"/>
      <c r="Q187" s="53"/>
      <c r="R187" s="53"/>
      <c r="S187" s="53"/>
      <c r="T187" s="53"/>
      <c r="U187" s="23"/>
      <c r="V187" s="12"/>
      <c r="W187" s="26"/>
      <c r="X187" s="53"/>
    </row>
    <row r="188" spans="1:24" x14ac:dyDescent="0.2">
      <c r="A188" s="14" t="s">
        <v>7</v>
      </c>
      <c r="B188" s="14" t="s">
        <v>8</v>
      </c>
      <c r="C188" s="14" t="s">
        <v>9</v>
      </c>
      <c r="D188" s="14" t="s">
        <v>10</v>
      </c>
      <c r="E188" s="14" t="s">
        <v>11</v>
      </c>
      <c r="F188" s="14" t="s">
        <v>12</v>
      </c>
      <c r="G188" s="14" t="s">
        <v>13</v>
      </c>
      <c r="H188" s="14" t="s">
        <v>14</v>
      </c>
      <c r="I188" s="14" t="s">
        <v>15</v>
      </c>
      <c r="J188" s="14" t="s">
        <v>16</v>
      </c>
      <c r="K188" s="14" t="s">
        <v>17</v>
      </c>
      <c r="L188" s="14" t="s">
        <v>18</v>
      </c>
      <c r="M188" s="14" t="s">
        <v>19</v>
      </c>
      <c r="N188" s="14" t="s">
        <v>20</v>
      </c>
      <c r="O188" s="14" t="s">
        <v>21</v>
      </c>
      <c r="P188" s="15" t="s">
        <v>22</v>
      </c>
      <c r="Q188" s="14" t="s">
        <v>257</v>
      </c>
      <c r="R188" s="16" t="s">
        <v>24</v>
      </c>
      <c r="S188" s="16" t="s">
        <v>25</v>
      </c>
      <c r="T188" s="16" t="s">
        <v>26</v>
      </c>
      <c r="U188" s="14" t="s">
        <v>27</v>
      </c>
      <c r="V188" s="13" t="s">
        <v>28</v>
      </c>
      <c r="W188" s="17" t="s">
        <v>29</v>
      </c>
      <c r="X188" s="71" t="s">
        <v>30</v>
      </c>
    </row>
    <row r="189" spans="1:24" x14ac:dyDescent="0.2">
      <c r="A189" s="116">
        <v>2019</v>
      </c>
      <c r="B189" s="18">
        <v>0</v>
      </c>
      <c r="C189" s="18">
        <v>0</v>
      </c>
      <c r="D189" s="18">
        <v>0</v>
      </c>
      <c r="E189" s="19">
        <v>0</v>
      </c>
      <c r="F189" s="19">
        <v>0</v>
      </c>
      <c r="G189" s="19">
        <v>0</v>
      </c>
      <c r="H189" s="19">
        <v>0</v>
      </c>
      <c r="I189" s="18">
        <v>0</v>
      </c>
      <c r="J189" s="19">
        <v>0</v>
      </c>
      <c r="K189" s="19">
        <v>0</v>
      </c>
      <c r="L189" s="19">
        <v>0</v>
      </c>
      <c r="M189" s="19">
        <v>0</v>
      </c>
      <c r="N189" s="18">
        <v>0</v>
      </c>
      <c r="O189" s="20"/>
      <c r="P189" s="20"/>
      <c r="Q189" s="20"/>
      <c r="R189" s="18">
        <v>0</v>
      </c>
      <c r="S189" s="18">
        <v>0</v>
      </c>
      <c r="T189" s="18">
        <v>0</v>
      </c>
      <c r="U189" s="18">
        <v>0</v>
      </c>
      <c r="V189" s="21">
        <v>0</v>
      </c>
      <c r="W189" s="20" t="e">
        <f>(U189+V189)/(T189+U189+V189)</f>
        <v>#DIV/0!</v>
      </c>
      <c r="X189" s="20"/>
    </row>
    <row r="190" spans="1:24" x14ac:dyDescent="0.2">
      <c r="A190" s="22">
        <v>2020</v>
      </c>
      <c r="B190" s="22">
        <v>8</v>
      </c>
      <c r="C190" s="22">
        <v>1</v>
      </c>
      <c r="D190" s="22">
        <v>1</v>
      </c>
      <c r="E190" s="22">
        <v>0</v>
      </c>
      <c r="F190" s="23">
        <v>0</v>
      </c>
      <c r="G190" s="23">
        <v>0</v>
      </c>
      <c r="H190" s="22">
        <v>0</v>
      </c>
      <c r="I190" s="22">
        <v>5</v>
      </c>
      <c r="J190" s="22">
        <v>3</v>
      </c>
      <c r="K190" s="22">
        <v>0</v>
      </c>
      <c r="L190" s="23">
        <v>0</v>
      </c>
      <c r="M190" s="23">
        <v>0</v>
      </c>
      <c r="N190" s="22">
        <v>0</v>
      </c>
      <c r="O190" s="20">
        <f>(D190+J190+K190+N190)/(B190+J190+K190+M190)</f>
        <v>0.36363636363636365</v>
      </c>
      <c r="P190" s="20">
        <f>($D190+$E190+($F190*2)+(G190*3))/$B190</f>
        <v>0.125</v>
      </c>
      <c r="Q190" s="20">
        <f>D190/B190</f>
        <v>0.125</v>
      </c>
      <c r="R190" s="22">
        <v>0</v>
      </c>
      <c r="S190" s="23">
        <v>0</v>
      </c>
      <c r="T190" s="22">
        <v>0</v>
      </c>
      <c r="U190" s="22">
        <v>0</v>
      </c>
      <c r="V190" s="25">
        <v>0</v>
      </c>
      <c r="W190" s="26"/>
      <c r="X190" s="53"/>
    </row>
    <row r="191" spans="1:24" x14ac:dyDescent="0.2">
      <c r="A191" s="28"/>
      <c r="B191" s="28"/>
      <c r="C191" s="28"/>
      <c r="D191" s="28"/>
      <c r="E191" s="28"/>
      <c r="F191" s="28"/>
      <c r="G191" s="28"/>
      <c r="H191" s="28"/>
      <c r="I191" s="28"/>
      <c r="J191" s="28"/>
      <c r="K191" s="28"/>
      <c r="L191" s="28"/>
      <c r="M191" s="28"/>
      <c r="N191" s="28"/>
      <c r="O191" s="29"/>
      <c r="P191" s="29"/>
      <c r="Q191" s="29"/>
      <c r="R191" s="28"/>
      <c r="S191" s="28"/>
      <c r="T191" s="28"/>
      <c r="U191" s="28"/>
      <c r="V191" s="76"/>
      <c r="W191" s="27"/>
      <c r="X191" s="30"/>
    </row>
    <row r="192" spans="1:24" x14ac:dyDescent="0.2">
      <c r="A192" s="18" t="s">
        <v>31</v>
      </c>
      <c r="B192" s="19">
        <f t="shared" ref="B192:N192" si="23">SUM(B189:B191)</f>
        <v>8</v>
      </c>
      <c r="C192" s="19">
        <f t="shared" si="23"/>
        <v>1</v>
      </c>
      <c r="D192" s="19">
        <f t="shared" si="23"/>
        <v>1</v>
      </c>
      <c r="E192" s="19">
        <f t="shared" si="23"/>
        <v>0</v>
      </c>
      <c r="F192" s="19">
        <f t="shared" si="23"/>
        <v>0</v>
      </c>
      <c r="G192" s="19">
        <f t="shared" si="23"/>
        <v>0</v>
      </c>
      <c r="H192" s="19">
        <f t="shared" si="23"/>
        <v>0</v>
      </c>
      <c r="I192" s="19">
        <f t="shared" si="23"/>
        <v>5</v>
      </c>
      <c r="J192" s="19">
        <f t="shared" si="23"/>
        <v>3</v>
      </c>
      <c r="K192" s="19">
        <f t="shared" si="23"/>
        <v>0</v>
      </c>
      <c r="L192" s="19">
        <f t="shared" si="23"/>
        <v>0</v>
      </c>
      <c r="M192" s="19">
        <f t="shared" si="23"/>
        <v>0</v>
      </c>
      <c r="N192" s="19">
        <f t="shared" si="23"/>
        <v>0</v>
      </c>
      <c r="O192" s="20">
        <f>(D192+J192+K192+N192)/(B192+J192+K192+M192)</f>
        <v>0.36363636363636365</v>
      </c>
      <c r="P192" s="20">
        <f>($D192+$E192+($F192*2)+(G192*3))/$B192</f>
        <v>0.125</v>
      </c>
      <c r="Q192" s="20">
        <f>D192/B192</f>
        <v>0.125</v>
      </c>
      <c r="R192" s="19">
        <f>SUM(R189:R191)</f>
        <v>0</v>
      </c>
      <c r="S192" s="19">
        <f>SUM(S189:S191)</f>
        <v>0</v>
      </c>
      <c r="T192" s="19">
        <f>SUM(T189:T191)</f>
        <v>0</v>
      </c>
      <c r="U192" s="18">
        <f>SUM(U189:U191)</f>
        <v>0</v>
      </c>
      <c r="V192" s="21">
        <f>SUM(V189:V191)</f>
        <v>0</v>
      </c>
      <c r="W192" s="20" t="e">
        <f>(U192+V192)/(T192+U192+V192)</f>
        <v>#DIV/0!</v>
      </c>
      <c r="X192" s="20">
        <f>(D192-G192)/(B192-I192-G192+M192)</f>
        <v>0.33333333333333331</v>
      </c>
    </row>
    <row r="193" spans="1:24" x14ac:dyDescent="0.2">
      <c r="A193" s="23"/>
      <c r="B193" s="26"/>
      <c r="C193" s="26"/>
      <c r="D193" s="26"/>
      <c r="E193" s="23"/>
      <c r="F193" s="26"/>
      <c r="G193" s="26"/>
      <c r="H193" s="26"/>
      <c r="I193" s="26"/>
      <c r="J193" s="26"/>
      <c r="K193" s="26"/>
      <c r="L193" s="26"/>
      <c r="M193" s="23"/>
      <c r="N193" s="26"/>
      <c r="O193" s="26"/>
      <c r="P193" s="26"/>
      <c r="Q193" s="26"/>
      <c r="R193" s="26"/>
      <c r="S193" s="26"/>
      <c r="T193" s="26"/>
      <c r="U193" s="23"/>
      <c r="V193" s="12"/>
      <c r="W193" s="26"/>
      <c r="X193" s="53"/>
    </row>
    <row r="194" spans="1:24" x14ac:dyDescent="0.2">
      <c r="A194" s="23"/>
      <c r="B194" s="23"/>
      <c r="C194" s="23"/>
      <c r="D194" s="23"/>
      <c r="E194" s="41"/>
      <c r="F194" s="23"/>
      <c r="G194" s="23"/>
      <c r="H194" s="23"/>
      <c r="I194" s="23"/>
      <c r="J194" s="23"/>
      <c r="K194" s="23"/>
      <c r="L194" s="42"/>
      <c r="M194" s="23"/>
      <c r="N194" s="26"/>
      <c r="O194" s="26"/>
      <c r="P194" s="23"/>
      <c r="Q194" s="23"/>
      <c r="R194" s="23"/>
      <c r="S194" s="23"/>
      <c r="T194" s="53"/>
      <c r="U194" s="103"/>
      <c r="V194" s="53"/>
      <c r="W194" s="53"/>
      <c r="X194" s="53"/>
    </row>
    <row r="195" spans="1:24" x14ac:dyDescent="0.2">
      <c r="A195" s="22" t="s">
        <v>32</v>
      </c>
      <c r="B195" s="23"/>
      <c r="C195" s="23"/>
      <c r="D195" s="23"/>
      <c r="E195" s="23"/>
      <c r="F195" s="23"/>
      <c r="G195" s="23"/>
      <c r="H195" s="23"/>
      <c r="I195" s="23"/>
      <c r="J195" s="23"/>
      <c r="K195" s="23"/>
      <c r="L195" s="23"/>
      <c r="M195" s="23"/>
      <c r="N195" s="23"/>
      <c r="O195" s="23"/>
      <c r="P195" s="23"/>
      <c r="Q195" s="23"/>
      <c r="R195" s="23"/>
      <c r="S195" s="23"/>
      <c r="T195" s="53"/>
      <c r="U195" s="103"/>
      <c r="V195" s="53"/>
      <c r="W195" s="53"/>
      <c r="X195" s="53"/>
    </row>
    <row r="196" spans="1:24" x14ac:dyDescent="0.2">
      <c r="A196" s="14" t="s">
        <v>7</v>
      </c>
      <c r="B196" s="16" t="s">
        <v>33</v>
      </c>
      <c r="C196" s="14" t="s">
        <v>34</v>
      </c>
      <c r="D196" s="14" t="s">
        <v>35</v>
      </c>
      <c r="E196" s="14" t="s">
        <v>36</v>
      </c>
      <c r="F196" s="14" t="s">
        <v>37</v>
      </c>
      <c r="G196" s="14" t="s">
        <v>9</v>
      </c>
      <c r="H196" s="14" t="s">
        <v>10</v>
      </c>
      <c r="I196" s="14" t="s">
        <v>15</v>
      </c>
      <c r="J196" s="14" t="s">
        <v>16</v>
      </c>
      <c r="K196" s="14" t="s">
        <v>17</v>
      </c>
      <c r="L196" s="14" t="s">
        <v>45</v>
      </c>
      <c r="M196" s="14" t="s">
        <v>38</v>
      </c>
      <c r="N196" s="14" t="s">
        <v>39</v>
      </c>
      <c r="O196" s="14" t="s">
        <v>40</v>
      </c>
      <c r="P196" s="14" t="s">
        <v>8</v>
      </c>
      <c r="Q196" s="14" t="s">
        <v>41</v>
      </c>
      <c r="R196" s="14" t="s">
        <v>42</v>
      </c>
      <c r="S196" s="23"/>
      <c r="T196" s="53"/>
      <c r="U196" s="103"/>
      <c r="V196" s="53"/>
      <c r="W196" s="53"/>
      <c r="X196" s="53"/>
    </row>
    <row r="197" spans="1:24" x14ac:dyDescent="0.2">
      <c r="A197" s="116">
        <v>2019</v>
      </c>
      <c r="B197" s="18">
        <v>4</v>
      </c>
      <c r="C197" s="18">
        <v>0</v>
      </c>
      <c r="D197" s="18">
        <v>0</v>
      </c>
      <c r="E197" s="35">
        <v>0</v>
      </c>
      <c r="F197" s="18">
        <v>2</v>
      </c>
      <c r="G197" s="18">
        <v>8</v>
      </c>
      <c r="H197" s="18">
        <v>6</v>
      </c>
      <c r="I197" s="18">
        <v>2</v>
      </c>
      <c r="J197" s="18">
        <v>9</v>
      </c>
      <c r="K197" s="19">
        <v>1</v>
      </c>
      <c r="L197" s="36"/>
      <c r="M197" s="18">
        <v>6</v>
      </c>
      <c r="N197" s="36">
        <f>(M197*7)/F197</f>
        <v>21</v>
      </c>
      <c r="O197" s="37">
        <f>SUM(H197+J197+K197)/F197</f>
        <v>8</v>
      </c>
      <c r="P197" s="18"/>
      <c r="Q197" s="19"/>
      <c r="R197" s="19"/>
      <c r="S197" s="23"/>
      <c r="T197" s="53"/>
      <c r="U197" s="103"/>
      <c r="V197" s="53"/>
      <c r="W197" s="53"/>
      <c r="X197" s="53"/>
    </row>
    <row r="198" spans="1:24" x14ac:dyDescent="0.2">
      <c r="A198" s="28"/>
      <c r="B198" s="28"/>
      <c r="C198" s="28"/>
      <c r="D198" s="28"/>
      <c r="E198" s="38"/>
      <c r="F198" s="28"/>
      <c r="G198" s="28"/>
      <c r="H198" s="28"/>
      <c r="I198" s="28"/>
      <c r="J198" s="28"/>
      <c r="K198" s="28"/>
      <c r="L198" s="39"/>
      <c r="M198" s="28"/>
      <c r="N198" s="27"/>
      <c r="O198" s="27"/>
      <c r="P198" s="28"/>
      <c r="Q198" s="28"/>
      <c r="R198" s="28"/>
      <c r="S198" s="23"/>
      <c r="T198" s="53"/>
      <c r="U198" s="103"/>
      <c r="V198" s="53"/>
      <c r="W198" s="53"/>
      <c r="X198" s="53"/>
    </row>
    <row r="199" spans="1:24" x14ac:dyDescent="0.2">
      <c r="A199" s="18" t="s">
        <v>31</v>
      </c>
      <c r="B199" s="18">
        <f t="shared" ref="B199:M199" si="24">SUM(B194:B198)</f>
        <v>4</v>
      </c>
      <c r="C199" s="18">
        <f t="shared" si="24"/>
        <v>0</v>
      </c>
      <c r="D199" s="18">
        <f t="shared" si="24"/>
        <v>0</v>
      </c>
      <c r="E199" s="19">
        <f t="shared" si="24"/>
        <v>0</v>
      </c>
      <c r="F199" s="18">
        <f t="shared" si="24"/>
        <v>2</v>
      </c>
      <c r="G199" s="18">
        <f t="shared" si="24"/>
        <v>8</v>
      </c>
      <c r="H199" s="18">
        <f t="shared" si="24"/>
        <v>6</v>
      </c>
      <c r="I199" s="18">
        <f t="shared" si="24"/>
        <v>2</v>
      </c>
      <c r="J199" s="18">
        <f t="shared" si="24"/>
        <v>9</v>
      </c>
      <c r="K199" s="18">
        <f t="shared" si="24"/>
        <v>1</v>
      </c>
      <c r="L199" s="18">
        <f t="shared" si="24"/>
        <v>0</v>
      </c>
      <c r="M199" s="18">
        <f t="shared" si="24"/>
        <v>6</v>
      </c>
      <c r="N199" s="36">
        <f>(M199*7)/F199</f>
        <v>21</v>
      </c>
      <c r="O199" s="37">
        <f>SUM(H199+J199+K199)/F199</f>
        <v>8</v>
      </c>
      <c r="P199" s="55"/>
      <c r="Q199" s="55"/>
      <c r="R199" s="55"/>
    </row>
    <row r="201" spans="1:24" x14ac:dyDescent="0.2">
      <c r="A201" s="10" t="s">
        <v>290</v>
      </c>
      <c r="B201" s="11"/>
      <c r="C201" s="11"/>
      <c r="D201" s="11"/>
      <c r="E201" s="11"/>
      <c r="F201" s="11"/>
      <c r="G201" s="11"/>
      <c r="H201" s="11"/>
      <c r="I201" s="11"/>
      <c r="J201" s="11"/>
      <c r="K201" s="11"/>
      <c r="L201" s="11"/>
      <c r="M201" s="78"/>
      <c r="N201" s="11"/>
      <c r="O201" s="11"/>
      <c r="P201" s="11"/>
      <c r="Q201" s="11"/>
      <c r="R201" s="11"/>
      <c r="S201" s="11"/>
      <c r="T201" s="11"/>
      <c r="U201" s="23"/>
      <c r="V201" s="12"/>
      <c r="W201" s="12"/>
      <c r="X201" s="53"/>
    </row>
    <row r="202" spans="1:24" x14ac:dyDescent="0.2">
      <c r="A202" s="53"/>
      <c r="B202" s="53"/>
      <c r="C202" s="53"/>
      <c r="D202" s="53"/>
      <c r="E202" s="58"/>
      <c r="F202" s="53"/>
      <c r="G202" s="53"/>
      <c r="H202" s="53"/>
      <c r="I202" s="53"/>
      <c r="J202" s="53"/>
      <c r="K202" s="53"/>
      <c r="L202" s="53"/>
      <c r="M202" s="53"/>
      <c r="N202" s="53"/>
      <c r="O202" s="53"/>
      <c r="P202" s="53"/>
      <c r="Q202" s="53"/>
      <c r="R202" s="53"/>
      <c r="S202" s="53"/>
      <c r="T202" s="53"/>
      <c r="U202" s="23"/>
      <c r="V202" s="12"/>
      <c r="W202" s="26"/>
      <c r="X202" s="53"/>
    </row>
    <row r="203" spans="1:24" x14ac:dyDescent="0.2">
      <c r="A203" s="14" t="s">
        <v>7</v>
      </c>
      <c r="B203" s="14" t="s">
        <v>8</v>
      </c>
      <c r="C203" s="14" t="s">
        <v>9</v>
      </c>
      <c r="D203" s="14" t="s">
        <v>10</v>
      </c>
      <c r="E203" s="14" t="s">
        <v>11</v>
      </c>
      <c r="F203" s="14" t="s">
        <v>12</v>
      </c>
      <c r="G203" s="14" t="s">
        <v>13</v>
      </c>
      <c r="H203" s="14" t="s">
        <v>14</v>
      </c>
      <c r="I203" s="14" t="s">
        <v>15</v>
      </c>
      <c r="J203" s="14" t="s">
        <v>16</v>
      </c>
      <c r="K203" s="14" t="s">
        <v>17</v>
      </c>
      <c r="L203" s="14" t="s">
        <v>18</v>
      </c>
      <c r="M203" s="14" t="s">
        <v>19</v>
      </c>
      <c r="N203" s="14" t="s">
        <v>20</v>
      </c>
      <c r="O203" s="14" t="s">
        <v>21</v>
      </c>
      <c r="P203" s="15" t="s">
        <v>22</v>
      </c>
      <c r="Q203" s="14" t="s">
        <v>257</v>
      </c>
      <c r="R203" s="16" t="s">
        <v>24</v>
      </c>
      <c r="S203" s="16" t="s">
        <v>25</v>
      </c>
      <c r="T203" s="16" t="s">
        <v>26</v>
      </c>
      <c r="U203" s="14" t="s">
        <v>27</v>
      </c>
      <c r="V203" s="13" t="s">
        <v>28</v>
      </c>
      <c r="W203" s="17" t="s">
        <v>29</v>
      </c>
      <c r="X203" s="71" t="s">
        <v>30</v>
      </c>
    </row>
    <row r="204" spans="1:24" x14ac:dyDescent="0.2">
      <c r="A204" s="116">
        <v>2019</v>
      </c>
      <c r="B204" s="18">
        <v>6</v>
      </c>
      <c r="C204" s="18">
        <v>2</v>
      </c>
      <c r="D204" s="18">
        <v>4</v>
      </c>
      <c r="E204" s="19">
        <v>0</v>
      </c>
      <c r="F204" s="19">
        <v>0</v>
      </c>
      <c r="G204" s="19">
        <v>0</v>
      </c>
      <c r="H204" s="19">
        <v>4</v>
      </c>
      <c r="I204" s="18">
        <v>1</v>
      </c>
      <c r="J204" s="19">
        <v>0</v>
      </c>
      <c r="K204" s="19">
        <v>0</v>
      </c>
      <c r="L204" s="19">
        <v>0</v>
      </c>
      <c r="M204" s="19">
        <v>0</v>
      </c>
      <c r="N204" s="18">
        <v>0</v>
      </c>
      <c r="O204" s="20">
        <f>(D204+J204+K204+N204)/(B204+J204+K204+M204)</f>
        <v>0.66666666666666663</v>
      </c>
      <c r="P204" s="20">
        <f>($D204+$E204+($F204*2)+(G204*3))/$B204</f>
        <v>0.66666666666666663</v>
      </c>
      <c r="Q204" s="20">
        <f>D204/B204</f>
        <v>0.66666666666666663</v>
      </c>
      <c r="R204" s="18">
        <v>0</v>
      </c>
      <c r="S204" s="18">
        <v>2</v>
      </c>
      <c r="T204" s="18">
        <v>3</v>
      </c>
      <c r="U204" s="18">
        <v>1</v>
      </c>
      <c r="V204" s="21">
        <v>1</v>
      </c>
      <c r="W204" s="20">
        <f>(U204+V204)/(T204+U204+V204)</f>
        <v>0.4</v>
      </c>
      <c r="X204" s="20"/>
    </row>
    <row r="205" spans="1:24" x14ac:dyDescent="0.2">
      <c r="A205" s="22">
        <v>2020</v>
      </c>
      <c r="B205" s="22">
        <v>28</v>
      </c>
      <c r="C205" s="22">
        <v>5</v>
      </c>
      <c r="D205" s="22">
        <v>8</v>
      </c>
      <c r="E205" s="22">
        <v>0</v>
      </c>
      <c r="F205" s="23">
        <v>0</v>
      </c>
      <c r="G205" s="23">
        <v>0</v>
      </c>
      <c r="H205" s="22">
        <v>2</v>
      </c>
      <c r="I205" s="22">
        <v>6</v>
      </c>
      <c r="J205" s="22">
        <v>7</v>
      </c>
      <c r="K205" s="22">
        <v>1</v>
      </c>
      <c r="L205" s="23">
        <v>0</v>
      </c>
      <c r="M205" s="23">
        <v>0</v>
      </c>
      <c r="N205" s="22">
        <v>0</v>
      </c>
      <c r="O205" s="20">
        <f>(D205+J205+K205+N205)/(B205+J205+K205+M205)</f>
        <v>0.44444444444444442</v>
      </c>
      <c r="P205" s="20">
        <f>($D205+$E205+($F205*2)+(G205*3))/$B205</f>
        <v>0.2857142857142857</v>
      </c>
      <c r="Q205" s="20">
        <f>D205/B205</f>
        <v>0.2857142857142857</v>
      </c>
      <c r="R205" s="22">
        <v>2</v>
      </c>
      <c r="S205" s="23">
        <v>2</v>
      </c>
      <c r="T205" s="22">
        <v>8</v>
      </c>
      <c r="U205" s="22">
        <v>8</v>
      </c>
      <c r="V205" s="25">
        <v>10</v>
      </c>
      <c r="W205" s="20">
        <f>(U205+V205)/(T205+U205+V205)</f>
        <v>0.69230769230769229</v>
      </c>
      <c r="X205" s="53"/>
    </row>
    <row r="206" spans="1:24" x14ac:dyDescent="0.2">
      <c r="A206" s="23">
        <v>2021</v>
      </c>
      <c r="B206" s="23">
        <v>68</v>
      </c>
      <c r="C206" s="23">
        <v>15</v>
      </c>
      <c r="D206" s="23">
        <v>21</v>
      </c>
      <c r="E206" s="23">
        <v>4</v>
      </c>
      <c r="F206" s="23">
        <v>1</v>
      </c>
      <c r="G206" s="23">
        <v>0</v>
      </c>
      <c r="H206" s="23">
        <v>8</v>
      </c>
      <c r="I206" s="23">
        <v>6</v>
      </c>
      <c r="J206" s="23">
        <v>23</v>
      </c>
      <c r="K206" s="23">
        <v>2</v>
      </c>
      <c r="L206" s="23">
        <v>0</v>
      </c>
      <c r="M206" s="23">
        <v>0</v>
      </c>
      <c r="N206" s="23">
        <v>7</v>
      </c>
      <c r="O206" s="20">
        <f>(D206+J206+K206+N206)/(B206+J206+K206+M206)</f>
        <v>0.56989247311827962</v>
      </c>
      <c r="P206" s="20">
        <f>($D206+$E206+($F206*2)+(G206*3))/$B206</f>
        <v>0.39705882352941174</v>
      </c>
      <c r="Q206" s="20">
        <f>D206/B206</f>
        <v>0.30882352941176472</v>
      </c>
      <c r="R206" s="23">
        <v>10</v>
      </c>
      <c r="S206" s="23">
        <v>4</v>
      </c>
      <c r="T206" s="23">
        <v>7</v>
      </c>
      <c r="U206" s="23">
        <v>35</v>
      </c>
      <c r="V206" s="12">
        <v>32</v>
      </c>
      <c r="W206" s="20">
        <f>(U206+V206)/(T206+U206+V206)</f>
        <v>0.90540540540540537</v>
      </c>
      <c r="X206" s="53"/>
    </row>
    <row r="207" spans="1:24" x14ac:dyDescent="0.2">
      <c r="A207" s="28">
        <v>2022</v>
      </c>
      <c r="B207" s="28">
        <v>76</v>
      </c>
      <c r="C207" s="28">
        <v>21</v>
      </c>
      <c r="D207" s="28">
        <v>29</v>
      </c>
      <c r="E207" s="28">
        <v>4</v>
      </c>
      <c r="F207" s="28">
        <v>1</v>
      </c>
      <c r="G207" s="28">
        <v>0</v>
      </c>
      <c r="H207" s="28">
        <v>10</v>
      </c>
      <c r="I207" s="28">
        <v>7</v>
      </c>
      <c r="J207" s="28">
        <v>12</v>
      </c>
      <c r="K207" s="28">
        <v>4</v>
      </c>
      <c r="L207" s="28">
        <v>0</v>
      </c>
      <c r="M207" s="28">
        <v>2</v>
      </c>
      <c r="N207" s="28">
        <v>2</v>
      </c>
      <c r="O207" s="20">
        <f>(D207+J207+K207+N207)/(B207+J207+K207+M207)</f>
        <v>0.5</v>
      </c>
      <c r="P207" s="20">
        <f>($D207+$E207+($F207*2)+(G207*3))/$B207</f>
        <v>0.46052631578947367</v>
      </c>
      <c r="Q207" s="20">
        <f>D207/B207</f>
        <v>0.38157894736842107</v>
      </c>
      <c r="R207" s="28">
        <v>8</v>
      </c>
      <c r="S207" s="28">
        <v>0</v>
      </c>
      <c r="T207" s="28">
        <v>6</v>
      </c>
      <c r="U207" s="28">
        <v>41</v>
      </c>
      <c r="V207" s="76">
        <v>37</v>
      </c>
      <c r="W207" s="20">
        <f>(U207+V207)/(T207+U207+V207)</f>
        <v>0.9285714285714286</v>
      </c>
      <c r="X207" s="30"/>
    </row>
    <row r="208" spans="1:24" x14ac:dyDescent="0.2">
      <c r="A208" s="18" t="s">
        <v>31</v>
      </c>
      <c r="B208" s="19">
        <f t="shared" ref="B208:N208" si="25">SUM(B204:B207)</f>
        <v>178</v>
      </c>
      <c r="C208" s="19">
        <f t="shared" si="25"/>
        <v>43</v>
      </c>
      <c r="D208" s="19">
        <f t="shared" si="25"/>
        <v>62</v>
      </c>
      <c r="E208" s="19">
        <f t="shared" si="25"/>
        <v>8</v>
      </c>
      <c r="F208" s="19">
        <f t="shared" si="25"/>
        <v>2</v>
      </c>
      <c r="G208" s="19">
        <f t="shared" si="25"/>
        <v>0</v>
      </c>
      <c r="H208" s="19">
        <f t="shared" si="25"/>
        <v>24</v>
      </c>
      <c r="I208" s="19">
        <f t="shared" si="25"/>
        <v>20</v>
      </c>
      <c r="J208" s="19">
        <f t="shared" si="25"/>
        <v>42</v>
      </c>
      <c r="K208" s="19">
        <f t="shared" si="25"/>
        <v>7</v>
      </c>
      <c r="L208" s="19">
        <f t="shared" si="25"/>
        <v>0</v>
      </c>
      <c r="M208" s="19">
        <f t="shared" si="25"/>
        <v>2</v>
      </c>
      <c r="N208" s="19">
        <f t="shared" si="25"/>
        <v>9</v>
      </c>
      <c r="O208" s="20">
        <f>(D208+J208+K208+N208)/(B208+J208+K208+M208)</f>
        <v>0.5240174672489083</v>
      </c>
      <c r="P208" s="20">
        <f>($D208+$E208+($F208*2)+(G208*3))/$B208</f>
        <v>0.4157303370786517</v>
      </c>
      <c r="Q208" s="20">
        <f>D208/B208</f>
        <v>0.34831460674157305</v>
      </c>
      <c r="R208" s="19">
        <f>SUM(R204:R207)</f>
        <v>20</v>
      </c>
      <c r="S208" s="19">
        <f>SUM(S204:S207)</f>
        <v>8</v>
      </c>
      <c r="T208" s="19">
        <f>SUM(T204:T207)</f>
        <v>24</v>
      </c>
      <c r="U208" s="18">
        <f>SUM(U204:U207)</f>
        <v>85</v>
      </c>
      <c r="V208" s="21">
        <f>SUM(V204:V207)</f>
        <v>80</v>
      </c>
      <c r="W208" s="20">
        <f>(U208+V208)/(T208+U208+V208)</f>
        <v>0.87301587301587302</v>
      </c>
      <c r="X208" s="20">
        <f>(D208-G208)/(B208-I208-G208+M208)</f>
        <v>0.38750000000000001</v>
      </c>
    </row>
    <row r="209" spans="1:24" x14ac:dyDescent="0.2">
      <c r="A209" s="23"/>
      <c r="B209" s="26"/>
      <c r="C209" s="26"/>
      <c r="D209" s="26"/>
      <c r="E209" s="23"/>
      <c r="F209" s="26"/>
      <c r="G209" s="26"/>
      <c r="H209" s="26"/>
      <c r="I209" s="26"/>
      <c r="J209" s="26"/>
      <c r="K209" s="26"/>
      <c r="L209" s="26"/>
      <c r="M209" s="23"/>
      <c r="N209" s="26"/>
      <c r="O209" s="26"/>
      <c r="P209" s="26"/>
      <c r="Q209" s="26"/>
      <c r="R209" s="26"/>
      <c r="S209" s="26"/>
      <c r="T209" s="26"/>
      <c r="U209" s="23"/>
      <c r="V209" s="12"/>
      <c r="W209" s="26"/>
      <c r="X209" s="53"/>
    </row>
    <row r="210" spans="1:24" x14ac:dyDescent="0.2">
      <c r="A210" s="23"/>
      <c r="B210" s="23"/>
      <c r="C210" s="23"/>
      <c r="D210" s="23"/>
      <c r="E210" s="41"/>
      <c r="F210" s="23"/>
      <c r="G210" s="23"/>
      <c r="H210" s="23"/>
      <c r="I210" s="23"/>
      <c r="J210" s="23"/>
      <c r="K210" s="23"/>
      <c r="L210" s="42"/>
      <c r="M210" s="23"/>
      <c r="N210" s="26"/>
      <c r="O210" s="26"/>
      <c r="P210" s="23"/>
      <c r="Q210" s="23"/>
      <c r="R210" s="23"/>
      <c r="S210" s="23"/>
      <c r="T210" s="53"/>
      <c r="U210" s="103"/>
      <c r="V210" s="53"/>
      <c r="W210" s="53"/>
      <c r="X210" s="53"/>
    </row>
    <row r="211" spans="1:24" x14ac:dyDescent="0.2">
      <c r="A211" s="22" t="s">
        <v>32</v>
      </c>
      <c r="B211" s="23"/>
      <c r="C211" s="23"/>
      <c r="D211" s="23"/>
      <c r="E211" s="23"/>
      <c r="F211" s="23"/>
      <c r="G211" s="23"/>
      <c r="H211" s="23"/>
      <c r="I211" s="23"/>
      <c r="J211" s="23"/>
      <c r="K211" s="23"/>
      <c r="L211" s="23"/>
      <c r="M211" s="23"/>
      <c r="N211" s="23"/>
      <c r="O211" s="23"/>
      <c r="P211" s="23"/>
      <c r="Q211" s="23"/>
      <c r="R211" s="23"/>
      <c r="S211" s="23"/>
      <c r="T211" s="53"/>
      <c r="U211" s="103"/>
      <c r="V211" s="53"/>
      <c r="W211" s="53"/>
      <c r="X211" s="53"/>
    </row>
    <row r="212" spans="1:24" x14ac:dyDescent="0.2">
      <c r="A212" s="14" t="s">
        <v>7</v>
      </c>
      <c r="B212" s="16" t="s">
        <v>33</v>
      </c>
      <c r="C212" s="14" t="s">
        <v>34</v>
      </c>
      <c r="D212" s="14" t="s">
        <v>35</v>
      </c>
      <c r="E212" s="14" t="s">
        <v>36</v>
      </c>
      <c r="F212" s="14" t="s">
        <v>37</v>
      </c>
      <c r="G212" s="14" t="s">
        <v>9</v>
      </c>
      <c r="H212" s="14" t="s">
        <v>10</v>
      </c>
      <c r="I212" s="14" t="s">
        <v>15</v>
      </c>
      <c r="J212" s="14" t="s">
        <v>16</v>
      </c>
      <c r="K212" s="14" t="s">
        <v>17</v>
      </c>
      <c r="L212" s="14" t="s">
        <v>45</v>
      </c>
      <c r="M212" s="14" t="s">
        <v>38</v>
      </c>
      <c r="N212" s="14" t="s">
        <v>39</v>
      </c>
      <c r="O212" s="14" t="s">
        <v>40</v>
      </c>
      <c r="P212" s="14" t="s">
        <v>8</v>
      </c>
      <c r="Q212" s="14" t="s">
        <v>41</v>
      </c>
      <c r="R212" s="14" t="s">
        <v>42</v>
      </c>
      <c r="S212" s="23"/>
      <c r="T212" s="53"/>
      <c r="U212" s="103"/>
      <c r="V212" s="53"/>
      <c r="W212" s="53"/>
      <c r="X212" s="53"/>
    </row>
    <row r="213" spans="1:24" x14ac:dyDescent="0.2">
      <c r="A213" s="116">
        <v>2019</v>
      </c>
      <c r="B213" s="18">
        <v>1</v>
      </c>
      <c r="C213" s="18">
        <v>0</v>
      </c>
      <c r="D213" s="18">
        <v>0</v>
      </c>
      <c r="E213" s="35"/>
      <c r="F213" s="18">
        <v>0</v>
      </c>
      <c r="G213" s="18">
        <v>4</v>
      </c>
      <c r="H213" s="18">
        <v>1</v>
      </c>
      <c r="I213" s="18">
        <v>0</v>
      </c>
      <c r="J213" s="18">
        <v>3</v>
      </c>
      <c r="K213" s="19">
        <v>1</v>
      </c>
      <c r="L213" s="36"/>
      <c r="M213" s="18">
        <v>4</v>
      </c>
      <c r="N213" s="36"/>
      <c r="O213" s="64"/>
      <c r="P213" s="18"/>
      <c r="Q213" s="19"/>
      <c r="R213" s="19"/>
      <c r="S213" s="23"/>
      <c r="T213" s="53"/>
      <c r="U213" s="103"/>
      <c r="V213" s="53"/>
      <c r="W213" s="53"/>
      <c r="X213" s="53"/>
    </row>
    <row r="214" spans="1:24" x14ac:dyDescent="0.2">
      <c r="A214" s="23"/>
      <c r="B214" s="23"/>
      <c r="C214" s="23"/>
      <c r="D214" s="23"/>
      <c r="E214" s="41"/>
      <c r="F214" s="23"/>
      <c r="G214" s="23"/>
      <c r="H214" s="23"/>
      <c r="I214" s="23"/>
      <c r="J214" s="23"/>
      <c r="K214" s="23"/>
      <c r="L214" s="42"/>
      <c r="M214" s="23"/>
      <c r="N214" s="36"/>
      <c r="O214" s="26"/>
      <c r="P214" s="23"/>
      <c r="Q214" s="23"/>
      <c r="R214" s="23"/>
      <c r="S214" s="23"/>
      <c r="T214" s="53"/>
      <c r="U214" s="103"/>
      <c r="V214" s="53"/>
      <c r="W214" s="53"/>
      <c r="X214" s="53"/>
    </row>
    <row r="215" spans="1:24" x14ac:dyDescent="0.2">
      <c r="A215" s="23"/>
      <c r="B215" s="23"/>
      <c r="C215" s="23"/>
      <c r="D215" s="23"/>
      <c r="E215" s="41"/>
      <c r="F215" s="23"/>
      <c r="G215" s="23"/>
      <c r="H215" s="23"/>
      <c r="I215" s="23"/>
      <c r="J215" s="23"/>
      <c r="K215" s="23"/>
      <c r="L215" s="42"/>
      <c r="M215" s="23"/>
      <c r="N215" s="26"/>
      <c r="O215" s="26"/>
      <c r="P215" s="23"/>
      <c r="Q215" s="23"/>
      <c r="R215" s="23"/>
      <c r="S215" s="23"/>
      <c r="T215" s="53"/>
      <c r="U215" s="103"/>
      <c r="V215" s="53"/>
      <c r="W215" s="53"/>
      <c r="X215" s="53"/>
    </row>
    <row r="216" spans="1:24" x14ac:dyDescent="0.2">
      <c r="A216" s="28"/>
      <c r="B216" s="28"/>
      <c r="C216" s="28"/>
      <c r="D216" s="28"/>
      <c r="E216" s="38"/>
      <c r="F216" s="28"/>
      <c r="G216" s="28"/>
      <c r="H216" s="28"/>
      <c r="I216" s="28"/>
      <c r="J216" s="28"/>
      <c r="K216" s="28"/>
      <c r="L216" s="39"/>
      <c r="M216" s="28"/>
      <c r="N216" s="27"/>
      <c r="O216" s="27"/>
      <c r="P216" s="28"/>
      <c r="Q216" s="28"/>
      <c r="R216" s="28"/>
      <c r="S216" s="23"/>
      <c r="T216" s="53"/>
      <c r="U216" s="103"/>
      <c r="V216" s="53"/>
      <c r="W216" s="53"/>
      <c r="X216" s="53"/>
    </row>
    <row r="217" spans="1:24" x14ac:dyDescent="0.2">
      <c r="A217" s="18" t="s">
        <v>31</v>
      </c>
      <c r="B217" s="18">
        <f t="shared" ref="B217:M217" si="26">SUM(B210:B216)</f>
        <v>1</v>
      </c>
      <c r="C217" s="18">
        <f t="shared" si="26"/>
        <v>0</v>
      </c>
      <c r="D217" s="18">
        <f t="shared" si="26"/>
        <v>0</v>
      </c>
      <c r="E217" s="19">
        <f t="shared" si="26"/>
        <v>0</v>
      </c>
      <c r="F217" s="18">
        <f t="shared" si="26"/>
        <v>0</v>
      </c>
      <c r="G217" s="18">
        <f t="shared" si="26"/>
        <v>4</v>
      </c>
      <c r="H217" s="18">
        <f t="shared" si="26"/>
        <v>1</v>
      </c>
      <c r="I217" s="18">
        <f t="shared" si="26"/>
        <v>0</v>
      </c>
      <c r="J217" s="18">
        <f t="shared" si="26"/>
        <v>3</v>
      </c>
      <c r="K217" s="18">
        <f t="shared" si="26"/>
        <v>1</v>
      </c>
      <c r="L217" s="18">
        <f t="shared" si="26"/>
        <v>0</v>
      </c>
      <c r="M217" s="18">
        <f t="shared" si="26"/>
        <v>4</v>
      </c>
      <c r="N217" s="36" t="e">
        <f>(M217*7)/F217</f>
        <v>#DIV/0!</v>
      </c>
      <c r="O217" s="64" t="e">
        <f>SUM(H217+J217+K217)/F217</f>
        <v>#DIV/0!</v>
      </c>
      <c r="P217" s="55"/>
      <c r="Q217" s="55"/>
      <c r="R217" s="55"/>
    </row>
    <row r="219" spans="1:24" x14ac:dyDescent="0.2">
      <c r="A219" s="10" t="s">
        <v>304</v>
      </c>
      <c r="B219" s="11"/>
      <c r="C219" s="11"/>
      <c r="D219" s="11"/>
      <c r="E219" s="11"/>
      <c r="F219" s="11"/>
      <c r="G219" s="11"/>
      <c r="H219" s="11"/>
      <c r="I219" s="11"/>
      <c r="J219" s="11"/>
      <c r="K219" s="11"/>
      <c r="L219" s="11"/>
      <c r="M219" s="78"/>
      <c r="N219" s="11"/>
      <c r="O219" s="11"/>
      <c r="P219" s="11"/>
      <c r="Q219" s="11"/>
      <c r="R219" s="11"/>
      <c r="S219" s="11"/>
      <c r="T219" s="11"/>
      <c r="U219" s="23"/>
      <c r="V219" s="12"/>
      <c r="W219" s="12"/>
      <c r="X219" s="53"/>
    </row>
    <row r="220" spans="1:24" x14ac:dyDescent="0.2">
      <c r="A220" s="53"/>
      <c r="B220" s="53"/>
      <c r="C220" s="53"/>
      <c r="D220" s="53"/>
      <c r="E220" s="58"/>
      <c r="F220" s="53"/>
      <c r="G220" s="53"/>
      <c r="H220" s="53"/>
      <c r="I220" s="53"/>
      <c r="J220" s="53"/>
      <c r="K220" s="53"/>
      <c r="L220" s="53"/>
      <c r="M220" s="53"/>
      <c r="N220" s="53"/>
      <c r="O220" s="53"/>
      <c r="P220" s="53"/>
      <c r="Q220" s="53"/>
      <c r="R220" s="53"/>
      <c r="S220" s="53"/>
      <c r="T220" s="53"/>
      <c r="U220" s="23"/>
      <c r="V220" s="12"/>
      <c r="W220" s="26"/>
      <c r="X220" s="53"/>
    </row>
    <row r="221" spans="1:24" x14ac:dyDescent="0.2">
      <c r="A221" s="14" t="s">
        <v>126</v>
      </c>
      <c r="B221" s="14" t="s">
        <v>8</v>
      </c>
      <c r="C221" s="14" t="s">
        <v>9</v>
      </c>
      <c r="D221" s="14" t="s">
        <v>10</v>
      </c>
      <c r="E221" s="14" t="s">
        <v>11</v>
      </c>
      <c r="F221" s="14" t="s">
        <v>12</v>
      </c>
      <c r="G221" s="14" t="s">
        <v>13</v>
      </c>
      <c r="H221" s="14" t="s">
        <v>14</v>
      </c>
      <c r="I221" s="14" t="s">
        <v>15</v>
      </c>
      <c r="J221" s="14" t="s">
        <v>16</v>
      </c>
      <c r="K221" s="14" t="s">
        <v>17</v>
      </c>
      <c r="L221" s="14" t="s">
        <v>18</v>
      </c>
      <c r="M221" s="14" t="s">
        <v>19</v>
      </c>
      <c r="N221" s="14" t="s">
        <v>20</v>
      </c>
      <c r="O221" s="14" t="s">
        <v>21</v>
      </c>
      <c r="P221" s="15" t="s">
        <v>22</v>
      </c>
      <c r="Q221" s="14" t="s">
        <v>257</v>
      </c>
      <c r="R221" s="16" t="s">
        <v>24</v>
      </c>
      <c r="S221" s="16" t="s">
        <v>25</v>
      </c>
      <c r="T221" s="16" t="s">
        <v>26</v>
      </c>
      <c r="U221" s="14" t="s">
        <v>27</v>
      </c>
      <c r="V221" s="13" t="s">
        <v>28</v>
      </c>
      <c r="W221" s="17" t="s">
        <v>29</v>
      </c>
      <c r="X221" s="71" t="s">
        <v>30</v>
      </c>
    </row>
    <row r="222" spans="1:24" x14ac:dyDescent="0.2">
      <c r="A222" s="116">
        <v>2020</v>
      </c>
      <c r="B222" s="18">
        <v>19</v>
      </c>
      <c r="C222" s="18">
        <v>1</v>
      </c>
      <c r="D222" s="18">
        <v>0</v>
      </c>
      <c r="E222" s="19">
        <v>0</v>
      </c>
      <c r="F222" s="19">
        <v>0</v>
      </c>
      <c r="G222" s="19">
        <v>0</v>
      </c>
      <c r="H222" s="19">
        <v>1</v>
      </c>
      <c r="I222" s="18">
        <v>13</v>
      </c>
      <c r="J222" s="19">
        <v>2</v>
      </c>
      <c r="K222" s="19"/>
      <c r="L222" s="19"/>
      <c r="M222" s="19">
        <v>1</v>
      </c>
      <c r="N222" s="18">
        <v>0</v>
      </c>
      <c r="O222" s="20">
        <f>(D222+J222+K222+N222)/(B222+J222+K222+M222)</f>
        <v>9.0909090909090912E-2</v>
      </c>
      <c r="P222" s="20">
        <f>($D222+$E222+($F222*2)+(G222*3))/$B222</f>
        <v>0</v>
      </c>
      <c r="Q222" s="20">
        <f>D222/B222</f>
        <v>0</v>
      </c>
      <c r="R222" s="18">
        <v>1</v>
      </c>
      <c r="S222" s="18">
        <v>0</v>
      </c>
      <c r="T222" s="18">
        <v>5</v>
      </c>
      <c r="U222" s="18">
        <v>2</v>
      </c>
      <c r="V222" s="21">
        <v>37</v>
      </c>
      <c r="W222" s="20"/>
      <c r="X222" s="20"/>
    </row>
    <row r="223" spans="1:24" x14ac:dyDescent="0.2">
      <c r="A223" s="22">
        <v>2021</v>
      </c>
      <c r="B223" s="22">
        <v>62</v>
      </c>
      <c r="C223" s="22">
        <v>11</v>
      </c>
      <c r="D223" s="22">
        <v>13</v>
      </c>
      <c r="E223" s="22">
        <v>4</v>
      </c>
      <c r="F223" s="23">
        <v>0</v>
      </c>
      <c r="G223" s="23">
        <v>0</v>
      </c>
      <c r="H223" s="22">
        <v>7</v>
      </c>
      <c r="I223" s="22">
        <v>15</v>
      </c>
      <c r="J223" s="22">
        <v>6</v>
      </c>
      <c r="K223" s="22">
        <v>3</v>
      </c>
      <c r="L223" s="23">
        <v>0</v>
      </c>
      <c r="M223" s="23">
        <v>0</v>
      </c>
      <c r="N223" s="22">
        <v>4</v>
      </c>
      <c r="O223" s="20">
        <f>(D223+J223+K223+N223)/(B223+J223+K223+M223)</f>
        <v>0.36619718309859156</v>
      </c>
      <c r="P223" s="20">
        <f>($D223+$E223+($F223*2)+(G223*3))/$B223</f>
        <v>0.27419354838709675</v>
      </c>
      <c r="Q223" s="20">
        <f>D223/B223</f>
        <v>0.20967741935483872</v>
      </c>
      <c r="R223" s="22">
        <v>3</v>
      </c>
      <c r="S223" s="23">
        <v>1</v>
      </c>
      <c r="T223" s="22">
        <v>4</v>
      </c>
      <c r="U223" s="22">
        <v>13</v>
      </c>
      <c r="V223" s="25">
        <v>37</v>
      </c>
      <c r="W223" s="20"/>
      <c r="X223" s="53"/>
    </row>
    <row r="224" spans="1:24" x14ac:dyDescent="0.2">
      <c r="A224" s="23"/>
      <c r="B224" s="23"/>
      <c r="C224" s="23"/>
      <c r="D224" s="23"/>
      <c r="E224" s="23"/>
      <c r="F224" s="23"/>
      <c r="G224" s="23"/>
      <c r="H224" s="23"/>
      <c r="I224" s="23"/>
      <c r="J224" s="23"/>
      <c r="K224" s="23"/>
      <c r="L224" s="23"/>
      <c r="M224" s="23"/>
      <c r="N224" s="23"/>
      <c r="O224" s="24"/>
      <c r="P224" s="24"/>
      <c r="Q224" s="24"/>
      <c r="R224" s="23"/>
      <c r="S224" s="23"/>
      <c r="T224" s="23"/>
      <c r="U224" s="23"/>
      <c r="V224" s="12"/>
      <c r="W224" s="26"/>
      <c r="X224" s="53"/>
    </row>
    <row r="225" spans="1:24" x14ac:dyDescent="0.2">
      <c r="A225" s="28"/>
      <c r="B225" s="28"/>
      <c r="C225" s="28"/>
      <c r="D225" s="28"/>
      <c r="E225" s="28"/>
      <c r="F225" s="28"/>
      <c r="G225" s="28"/>
      <c r="H225" s="28"/>
      <c r="I225" s="28"/>
      <c r="J225" s="28"/>
      <c r="K225" s="28"/>
      <c r="L225" s="28"/>
      <c r="M225" s="28"/>
      <c r="N225" s="28"/>
      <c r="O225" s="29"/>
      <c r="P225" s="29"/>
      <c r="Q225" s="29"/>
      <c r="R225" s="28"/>
      <c r="S225" s="28"/>
      <c r="T225" s="28"/>
      <c r="U225" s="28"/>
      <c r="V225" s="76"/>
      <c r="W225" s="27"/>
      <c r="X225" s="30"/>
    </row>
    <row r="226" spans="1:24" x14ac:dyDescent="0.2">
      <c r="A226" s="18" t="s">
        <v>31</v>
      </c>
      <c r="B226" s="19">
        <f t="shared" ref="B226:N226" si="27">SUM(B222:B225)</f>
        <v>81</v>
      </c>
      <c r="C226" s="19">
        <f t="shared" si="27"/>
        <v>12</v>
      </c>
      <c r="D226" s="19">
        <f t="shared" si="27"/>
        <v>13</v>
      </c>
      <c r="E226" s="19">
        <f t="shared" si="27"/>
        <v>4</v>
      </c>
      <c r="F226" s="19">
        <f t="shared" si="27"/>
        <v>0</v>
      </c>
      <c r="G226" s="19">
        <f t="shared" si="27"/>
        <v>0</v>
      </c>
      <c r="H226" s="19">
        <f t="shared" si="27"/>
        <v>8</v>
      </c>
      <c r="I226" s="19">
        <f t="shared" si="27"/>
        <v>28</v>
      </c>
      <c r="J226" s="19">
        <f t="shared" si="27"/>
        <v>8</v>
      </c>
      <c r="K226" s="19">
        <f t="shared" si="27"/>
        <v>3</v>
      </c>
      <c r="L226" s="19">
        <f t="shared" si="27"/>
        <v>0</v>
      </c>
      <c r="M226" s="19">
        <f t="shared" si="27"/>
        <v>1</v>
      </c>
      <c r="N226" s="19">
        <f t="shared" si="27"/>
        <v>4</v>
      </c>
      <c r="O226" s="20">
        <f>(D226+J226+K226+N226)/(B226+J226+K226+M226)</f>
        <v>0.30107526881720431</v>
      </c>
      <c r="P226" s="20">
        <f>($D226+$E226+($F226*2)+(G226*3))/$B226</f>
        <v>0.20987654320987653</v>
      </c>
      <c r="Q226" s="20">
        <f>D226/B226</f>
        <v>0.16049382716049382</v>
      </c>
      <c r="R226" s="19">
        <f>SUM(R222:R225)</f>
        <v>4</v>
      </c>
      <c r="S226" s="19">
        <f>SUM(S222:S225)</f>
        <v>1</v>
      </c>
      <c r="T226" s="19">
        <f>SUM(T222:T225)</f>
        <v>9</v>
      </c>
      <c r="U226" s="18">
        <f>SUM(U222:U225)</f>
        <v>15</v>
      </c>
      <c r="V226" s="21">
        <f>SUM(V222:V225)</f>
        <v>74</v>
      </c>
      <c r="W226" s="20">
        <f>(U226+V226)/(T226+U226+V226)</f>
        <v>0.90816326530612246</v>
      </c>
      <c r="X226" s="20">
        <f>(D226-G226)/(B226-I226-G226+M226)</f>
        <v>0.24074074074074073</v>
      </c>
    </row>
    <row r="227" spans="1:24" x14ac:dyDescent="0.2">
      <c r="A227" s="23"/>
      <c r="B227" s="26"/>
      <c r="C227" s="26"/>
      <c r="D227" s="26"/>
      <c r="E227" s="23"/>
      <c r="F227" s="26"/>
      <c r="G227" s="26"/>
      <c r="H227" s="26"/>
      <c r="I227" s="26"/>
      <c r="J227" s="26"/>
      <c r="K227" s="26"/>
      <c r="L227" s="26"/>
      <c r="M227" s="23"/>
      <c r="N227" s="26"/>
      <c r="O227" s="26"/>
      <c r="P227" s="26"/>
      <c r="Q227" s="26"/>
      <c r="R227" s="26"/>
      <c r="S227" s="26"/>
      <c r="T227" s="26"/>
      <c r="U227" s="23"/>
      <c r="V227" s="12"/>
      <c r="W227" s="26"/>
      <c r="X227" s="53"/>
    </row>
    <row r="228" spans="1:24" x14ac:dyDescent="0.2">
      <c r="A228" s="23"/>
      <c r="B228" s="23"/>
      <c r="C228" s="23"/>
      <c r="D228" s="23"/>
      <c r="E228" s="41"/>
      <c r="F228" s="23"/>
      <c r="G228" s="23"/>
      <c r="H228" s="23"/>
      <c r="I228" s="23"/>
      <c r="J228" s="23"/>
      <c r="K228" s="23"/>
      <c r="L228" s="42"/>
      <c r="M228" s="23"/>
      <c r="N228" s="26"/>
      <c r="O228" s="26"/>
      <c r="P228" s="23"/>
      <c r="Q228" s="23"/>
      <c r="R228" s="23"/>
      <c r="S228" s="23"/>
      <c r="T228" s="53"/>
      <c r="U228" s="103"/>
      <c r="V228" s="53"/>
      <c r="W228" s="53"/>
      <c r="X228" s="53"/>
    </row>
    <row r="229" spans="1:24" x14ac:dyDescent="0.2">
      <c r="A229" s="22" t="s">
        <v>32</v>
      </c>
      <c r="B229" s="23"/>
      <c r="C229" s="23"/>
      <c r="D229" s="23"/>
      <c r="E229" s="23"/>
      <c r="F229" s="23"/>
      <c r="G229" s="23"/>
      <c r="H229" s="23"/>
      <c r="I229" s="23"/>
      <c r="J229" s="23"/>
      <c r="K229" s="23"/>
      <c r="L229" s="23"/>
      <c r="M229" s="23"/>
      <c r="N229" s="23"/>
      <c r="O229" s="23"/>
      <c r="P229" s="23"/>
      <c r="Q229" s="23"/>
      <c r="R229" s="23"/>
      <c r="S229" s="23"/>
      <c r="T229" s="53"/>
      <c r="U229" s="103"/>
      <c r="V229" s="53"/>
      <c r="W229" s="53"/>
      <c r="X229" s="53"/>
    </row>
    <row r="230" spans="1:24" x14ac:dyDescent="0.2">
      <c r="A230" s="14" t="s">
        <v>7</v>
      </c>
      <c r="B230" s="16" t="s">
        <v>33</v>
      </c>
      <c r="C230" s="14" t="s">
        <v>34</v>
      </c>
      <c r="D230" s="14" t="s">
        <v>35</v>
      </c>
      <c r="E230" s="14" t="s">
        <v>36</v>
      </c>
      <c r="F230" s="14" t="s">
        <v>37</v>
      </c>
      <c r="G230" s="14" t="s">
        <v>9</v>
      </c>
      <c r="H230" s="14" t="s">
        <v>10</v>
      </c>
      <c r="I230" s="14" t="s">
        <v>15</v>
      </c>
      <c r="J230" s="14" t="s">
        <v>16</v>
      </c>
      <c r="K230" s="14" t="s">
        <v>17</v>
      </c>
      <c r="L230" s="14" t="s">
        <v>45</v>
      </c>
      <c r="M230" s="14" t="s">
        <v>38</v>
      </c>
      <c r="N230" s="14" t="s">
        <v>39</v>
      </c>
      <c r="O230" s="14" t="s">
        <v>40</v>
      </c>
      <c r="P230" s="14" t="s">
        <v>8</v>
      </c>
      <c r="Q230" s="14" t="s">
        <v>41</v>
      </c>
      <c r="R230" s="14" t="s">
        <v>42</v>
      </c>
      <c r="S230" s="23"/>
      <c r="T230" s="53"/>
      <c r="U230" s="103"/>
      <c r="V230" s="53"/>
      <c r="W230" s="53"/>
      <c r="X230" s="53"/>
    </row>
    <row r="231" spans="1:24" x14ac:dyDescent="0.2">
      <c r="A231" s="116">
        <v>2020</v>
      </c>
      <c r="B231" s="18">
        <v>4</v>
      </c>
      <c r="C231" s="18">
        <v>1</v>
      </c>
      <c r="D231" s="18">
        <v>1</v>
      </c>
      <c r="E231" s="35"/>
      <c r="F231" s="18">
        <v>17</v>
      </c>
      <c r="G231" s="18">
        <v>7</v>
      </c>
      <c r="H231" s="18">
        <v>15</v>
      </c>
      <c r="I231" s="18">
        <v>17</v>
      </c>
      <c r="J231" s="18">
        <v>5</v>
      </c>
      <c r="K231" s="19">
        <v>2</v>
      </c>
      <c r="L231" s="19">
        <v>0</v>
      </c>
      <c r="M231" s="18">
        <v>6</v>
      </c>
      <c r="N231" s="36">
        <f>(M231*7)/F231</f>
        <v>2.4705882352941178</v>
      </c>
      <c r="O231" s="37">
        <f>SUM(H231+J231+K231)/F231</f>
        <v>1.2941176470588236</v>
      </c>
      <c r="P231" s="18"/>
      <c r="Q231" s="19"/>
      <c r="R231" s="19"/>
      <c r="S231" s="23"/>
      <c r="T231" s="53"/>
      <c r="U231" s="103"/>
      <c r="V231" s="53"/>
      <c r="W231" s="53"/>
      <c r="X231" s="53"/>
    </row>
    <row r="232" spans="1:24" x14ac:dyDescent="0.2">
      <c r="A232" s="23">
        <v>2021</v>
      </c>
      <c r="B232" s="23">
        <v>13</v>
      </c>
      <c r="C232" s="23">
        <v>3</v>
      </c>
      <c r="D232" s="23">
        <v>4</v>
      </c>
      <c r="E232" s="41">
        <v>2</v>
      </c>
      <c r="F232" s="42">
        <v>32.67</v>
      </c>
      <c r="G232" s="23">
        <v>28</v>
      </c>
      <c r="H232" s="23">
        <v>31</v>
      </c>
      <c r="I232" s="23">
        <v>19</v>
      </c>
      <c r="J232" s="23">
        <v>15</v>
      </c>
      <c r="K232" s="23">
        <v>10</v>
      </c>
      <c r="L232" s="23">
        <v>2</v>
      </c>
      <c r="M232" s="23">
        <v>19</v>
      </c>
      <c r="N232" s="36">
        <f>(M232*7)/F232</f>
        <v>4.0710131619222523</v>
      </c>
      <c r="O232" s="37">
        <f>SUM(H232+J232+K232)/F232</f>
        <v>1.7141108050198959</v>
      </c>
      <c r="P232" s="23"/>
      <c r="Q232" s="23"/>
      <c r="R232" s="23"/>
      <c r="S232" s="23"/>
      <c r="T232" s="53"/>
      <c r="U232" s="103"/>
      <c r="V232" s="53"/>
      <c r="W232" s="53"/>
      <c r="X232" s="53"/>
    </row>
    <row r="233" spans="1:24" x14ac:dyDescent="0.2">
      <c r="A233" s="23"/>
      <c r="B233" s="23"/>
      <c r="C233" s="23"/>
      <c r="D233" s="23"/>
      <c r="E233" s="41"/>
      <c r="F233" s="23"/>
      <c r="G233" s="23"/>
      <c r="H233" s="23"/>
      <c r="I233" s="23"/>
      <c r="J233" s="23"/>
      <c r="K233" s="23"/>
      <c r="L233" s="23"/>
      <c r="M233" s="23"/>
      <c r="N233" s="26"/>
      <c r="O233" s="26"/>
      <c r="P233" s="23"/>
      <c r="Q233" s="23"/>
      <c r="R233" s="23"/>
      <c r="S233" s="23"/>
      <c r="T233" s="53"/>
      <c r="U233" s="103"/>
      <c r="V233" s="53"/>
      <c r="W233" s="53"/>
      <c r="X233" s="53"/>
    </row>
    <row r="234" spans="1:24" x14ac:dyDescent="0.2">
      <c r="A234" s="28"/>
      <c r="B234" s="28"/>
      <c r="C234" s="28"/>
      <c r="D234" s="28"/>
      <c r="E234" s="38"/>
      <c r="F234" s="28"/>
      <c r="G234" s="28"/>
      <c r="H234" s="28"/>
      <c r="I234" s="28"/>
      <c r="J234" s="28"/>
      <c r="K234" s="28"/>
      <c r="L234" s="28"/>
      <c r="M234" s="28"/>
      <c r="N234" s="27"/>
      <c r="O234" s="27"/>
      <c r="P234" s="28"/>
      <c r="Q234" s="28"/>
      <c r="R234" s="28"/>
      <c r="S234" s="23"/>
      <c r="T234" s="53"/>
      <c r="U234" s="103"/>
      <c r="V234" s="53"/>
      <c r="W234" s="53"/>
      <c r="X234" s="53"/>
    </row>
    <row r="235" spans="1:24" x14ac:dyDescent="0.2">
      <c r="A235" s="18" t="s">
        <v>31</v>
      </c>
      <c r="B235" s="18">
        <f t="shared" ref="B235:M235" si="28">SUM(B228:B234)</f>
        <v>17</v>
      </c>
      <c r="C235" s="18">
        <f t="shared" si="28"/>
        <v>4</v>
      </c>
      <c r="D235" s="18">
        <f t="shared" si="28"/>
        <v>5</v>
      </c>
      <c r="E235" s="19">
        <f t="shared" si="28"/>
        <v>2</v>
      </c>
      <c r="F235" s="18">
        <f t="shared" si="28"/>
        <v>49.67</v>
      </c>
      <c r="G235" s="18">
        <f t="shared" si="28"/>
        <v>35</v>
      </c>
      <c r="H235" s="18">
        <f t="shared" si="28"/>
        <v>46</v>
      </c>
      <c r="I235" s="18">
        <f t="shared" si="28"/>
        <v>36</v>
      </c>
      <c r="J235" s="18">
        <f t="shared" si="28"/>
        <v>20</v>
      </c>
      <c r="K235" s="18">
        <f t="shared" si="28"/>
        <v>12</v>
      </c>
      <c r="L235" s="18">
        <f t="shared" si="28"/>
        <v>2</v>
      </c>
      <c r="M235" s="18">
        <f t="shared" si="28"/>
        <v>25</v>
      </c>
      <c r="N235" s="36">
        <f>(M235*7)/F235</f>
        <v>3.5232534729212803</v>
      </c>
      <c r="O235" s="37">
        <f>SUM(H235+J235+K235)/F235</f>
        <v>1.5703644050734848</v>
      </c>
      <c r="P235" s="55"/>
      <c r="Q235" s="55"/>
      <c r="R235" s="55"/>
    </row>
    <row r="237" spans="1:24" x14ac:dyDescent="0.2">
      <c r="A237" s="10" t="s">
        <v>305</v>
      </c>
      <c r="B237" s="11"/>
      <c r="C237" s="11"/>
      <c r="D237" s="11"/>
      <c r="E237" s="11"/>
      <c r="F237" s="11"/>
      <c r="G237" s="11"/>
      <c r="H237" s="11"/>
      <c r="I237" s="11"/>
      <c r="J237" s="11"/>
      <c r="K237" s="11"/>
      <c r="L237" s="11"/>
      <c r="M237" s="78"/>
      <c r="N237" s="11"/>
      <c r="O237" s="11"/>
      <c r="P237" s="11"/>
      <c r="Q237" s="11"/>
      <c r="R237" s="11"/>
      <c r="S237" s="11"/>
      <c r="T237" s="11"/>
      <c r="U237" s="23"/>
      <c r="V237" s="12"/>
      <c r="W237" s="12"/>
      <c r="X237" s="53"/>
    </row>
    <row r="238" spans="1:24" x14ac:dyDescent="0.2">
      <c r="A238" s="53"/>
      <c r="B238" s="53"/>
      <c r="C238" s="53"/>
      <c r="D238" s="53"/>
      <c r="E238" s="58"/>
      <c r="F238" s="53"/>
      <c r="G238" s="53"/>
      <c r="H238" s="53"/>
      <c r="I238" s="53"/>
      <c r="J238" s="53"/>
      <c r="K238" s="53"/>
      <c r="L238" s="53"/>
      <c r="M238" s="53"/>
      <c r="N238" s="53"/>
      <c r="O238" s="53"/>
      <c r="P238" s="53"/>
      <c r="Q238" s="53"/>
      <c r="R238" s="53"/>
      <c r="S238" s="53"/>
      <c r="T238" s="53"/>
      <c r="U238" s="23"/>
      <c r="V238" s="12"/>
      <c r="W238" s="26"/>
      <c r="X238" s="53"/>
    </row>
    <row r="239" spans="1:24" x14ac:dyDescent="0.2">
      <c r="A239" s="14" t="s">
        <v>126</v>
      </c>
      <c r="B239" s="14" t="s">
        <v>8</v>
      </c>
      <c r="C239" s="14" t="s">
        <v>9</v>
      </c>
      <c r="D239" s="14" t="s">
        <v>10</v>
      </c>
      <c r="E239" s="14" t="s">
        <v>11</v>
      </c>
      <c r="F239" s="14" t="s">
        <v>12</v>
      </c>
      <c r="G239" s="14" t="s">
        <v>13</v>
      </c>
      <c r="H239" s="14" t="s">
        <v>14</v>
      </c>
      <c r="I239" s="14" t="s">
        <v>15</v>
      </c>
      <c r="J239" s="14" t="s">
        <v>16</v>
      </c>
      <c r="K239" s="14" t="s">
        <v>17</v>
      </c>
      <c r="L239" s="14" t="s">
        <v>18</v>
      </c>
      <c r="M239" s="14" t="s">
        <v>19</v>
      </c>
      <c r="N239" s="14" t="s">
        <v>20</v>
      </c>
      <c r="O239" s="14" t="s">
        <v>21</v>
      </c>
      <c r="P239" s="15" t="s">
        <v>22</v>
      </c>
      <c r="Q239" s="14" t="s">
        <v>257</v>
      </c>
      <c r="R239" s="16" t="s">
        <v>24</v>
      </c>
      <c r="S239" s="16" t="s">
        <v>25</v>
      </c>
      <c r="T239" s="16" t="s">
        <v>26</v>
      </c>
      <c r="U239" s="14" t="s">
        <v>27</v>
      </c>
      <c r="V239" s="13" t="s">
        <v>28</v>
      </c>
      <c r="W239" s="17" t="s">
        <v>29</v>
      </c>
      <c r="X239" s="71" t="s">
        <v>30</v>
      </c>
    </row>
    <row r="240" spans="1:24" x14ac:dyDescent="0.2">
      <c r="A240" s="116">
        <v>2020</v>
      </c>
      <c r="B240" s="18">
        <v>9</v>
      </c>
      <c r="C240" s="18">
        <v>1</v>
      </c>
      <c r="D240" s="18">
        <v>0</v>
      </c>
      <c r="E240" s="19">
        <v>0</v>
      </c>
      <c r="F240" s="19">
        <v>0</v>
      </c>
      <c r="G240" s="19">
        <v>0</v>
      </c>
      <c r="H240" s="19">
        <v>0</v>
      </c>
      <c r="I240" s="18">
        <v>3</v>
      </c>
      <c r="J240" s="19">
        <v>5</v>
      </c>
      <c r="K240" s="19">
        <v>0</v>
      </c>
      <c r="L240" s="19">
        <v>0</v>
      </c>
      <c r="M240" s="19">
        <v>0</v>
      </c>
      <c r="N240" s="18">
        <v>0</v>
      </c>
      <c r="O240" s="20">
        <f>(D240+J240+K240+N240)/(B240+J240+K240+M240)</f>
        <v>0.35714285714285715</v>
      </c>
      <c r="P240" s="20">
        <f>($D240+$E240+($F240*2)+(G240*3))/$B240</f>
        <v>0</v>
      </c>
      <c r="Q240" s="20">
        <f>D240/B240</f>
        <v>0</v>
      </c>
      <c r="R240" s="18">
        <v>2</v>
      </c>
      <c r="S240" s="18">
        <v>2</v>
      </c>
      <c r="T240" s="18">
        <v>0</v>
      </c>
      <c r="U240" s="18">
        <v>9</v>
      </c>
      <c r="V240" s="21">
        <v>7</v>
      </c>
      <c r="W240" s="20">
        <f>(U240+V240)/(T240+U240+V240)</f>
        <v>1</v>
      </c>
      <c r="X240" s="20"/>
    </row>
    <row r="241" spans="1:24" x14ac:dyDescent="0.2">
      <c r="A241" s="22">
        <v>2021</v>
      </c>
      <c r="B241" s="22">
        <v>53</v>
      </c>
      <c r="C241" s="22">
        <v>10</v>
      </c>
      <c r="D241" s="22">
        <v>11</v>
      </c>
      <c r="E241" s="22">
        <v>0</v>
      </c>
      <c r="F241" s="23">
        <v>0</v>
      </c>
      <c r="G241" s="23">
        <v>0</v>
      </c>
      <c r="H241" s="22">
        <v>8</v>
      </c>
      <c r="I241" s="22">
        <v>13</v>
      </c>
      <c r="J241" s="22">
        <v>12</v>
      </c>
      <c r="K241" s="22">
        <v>1</v>
      </c>
      <c r="L241" s="23">
        <v>2</v>
      </c>
      <c r="M241" s="23">
        <v>3</v>
      </c>
      <c r="N241" s="22">
        <v>1</v>
      </c>
      <c r="O241" s="20">
        <f>(D241+J241+K241+N241)/(B241+J241+K241+M241)</f>
        <v>0.36231884057971014</v>
      </c>
      <c r="P241" s="20">
        <f>($D241+$E241+($F241*2)+(G241*3))/$B241</f>
        <v>0.20754716981132076</v>
      </c>
      <c r="Q241" s="20">
        <f>D241/B241</f>
        <v>0.20754716981132076</v>
      </c>
      <c r="R241" s="22">
        <v>7</v>
      </c>
      <c r="S241" s="23">
        <v>0</v>
      </c>
      <c r="T241" s="22">
        <v>6</v>
      </c>
      <c r="U241" s="22">
        <v>38</v>
      </c>
      <c r="V241" s="25">
        <v>28</v>
      </c>
      <c r="W241" s="20">
        <f>(U241+V241)/(T241+U241+V241)</f>
        <v>0.91666666666666663</v>
      </c>
      <c r="X241" s="53"/>
    </row>
    <row r="242" spans="1:24" x14ac:dyDescent="0.2">
      <c r="A242" s="23"/>
      <c r="B242" s="23"/>
      <c r="C242" s="23"/>
      <c r="D242" s="23"/>
      <c r="E242" s="23"/>
      <c r="F242" s="23"/>
      <c r="G242" s="23"/>
      <c r="H242" s="23"/>
      <c r="I242" s="23"/>
      <c r="J242" s="23"/>
      <c r="K242" s="23"/>
      <c r="L242" s="23"/>
      <c r="M242" s="23"/>
      <c r="N242" s="23"/>
      <c r="O242" s="24"/>
      <c r="P242" s="24"/>
      <c r="Q242" s="24"/>
      <c r="R242" s="23"/>
      <c r="S242" s="23"/>
      <c r="T242" s="23"/>
      <c r="U242" s="23"/>
      <c r="V242" s="12"/>
      <c r="W242" s="26"/>
      <c r="X242" s="53"/>
    </row>
    <row r="243" spans="1:24" x14ac:dyDescent="0.2">
      <c r="A243" s="28"/>
      <c r="B243" s="28"/>
      <c r="C243" s="28"/>
      <c r="D243" s="28"/>
      <c r="E243" s="28"/>
      <c r="F243" s="28"/>
      <c r="G243" s="28"/>
      <c r="H243" s="28"/>
      <c r="I243" s="28"/>
      <c r="J243" s="28"/>
      <c r="K243" s="28"/>
      <c r="L243" s="28"/>
      <c r="M243" s="28"/>
      <c r="N243" s="28"/>
      <c r="O243" s="29"/>
      <c r="P243" s="29"/>
      <c r="Q243" s="29"/>
      <c r="R243" s="28"/>
      <c r="S243" s="28"/>
      <c r="T243" s="28"/>
      <c r="U243" s="28"/>
      <c r="V243" s="76"/>
      <c r="W243" s="27"/>
      <c r="X243" s="30"/>
    </row>
    <row r="244" spans="1:24" x14ac:dyDescent="0.2">
      <c r="A244" s="18" t="s">
        <v>31</v>
      </c>
      <c r="B244" s="19">
        <f t="shared" ref="B244:N244" si="29">SUM(B240:B243)</f>
        <v>62</v>
      </c>
      <c r="C244" s="19">
        <f t="shared" si="29"/>
        <v>11</v>
      </c>
      <c r="D244" s="19">
        <f t="shared" si="29"/>
        <v>11</v>
      </c>
      <c r="E244" s="19">
        <f t="shared" si="29"/>
        <v>0</v>
      </c>
      <c r="F244" s="19">
        <f t="shared" si="29"/>
        <v>0</v>
      </c>
      <c r="G244" s="19">
        <f t="shared" si="29"/>
        <v>0</v>
      </c>
      <c r="H244" s="19">
        <f t="shared" si="29"/>
        <v>8</v>
      </c>
      <c r="I244" s="19">
        <f t="shared" si="29"/>
        <v>16</v>
      </c>
      <c r="J244" s="19">
        <f t="shared" si="29"/>
        <v>17</v>
      </c>
      <c r="K244" s="19">
        <f t="shared" si="29"/>
        <v>1</v>
      </c>
      <c r="L244" s="19">
        <f t="shared" si="29"/>
        <v>2</v>
      </c>
      <c r="M244" s="19">
        <f t="shared" si="29"/>
        <v>3</v>
      </c>
      <c r="N244" s="19">
        <f t="shared" si="29"/>
        <v>1</v>
      </c>
      <c r="O244" s="20">
        <f>(D244+J244+K244+N244)/(B244+J244+K244+M244)</f>
        <v>0.36144578313253012</v>
      </c>
      <c r="P244" s="20">
        <f>($D244+$E244+($F244*2)+(G244*3))/$B244</f>
        <v>0.17741935483870969</v>
      </c>
      <c r="Q244" s="20">
        <f>D244/B244</f>
        <v>0.17741935483870969</v>
      </c>
      <c r="R244" s="19">
        <f>SUM(R240:R243)</f>
        <v>9</v>
      </c>
      <c r="S244" s="19">
        <f>SUM(S240:S243)</f>
        <v>2</v>
      </c>
      <c r="T244" s="19">
        <f>SUM(T240:T243)</f>
        <v>6</v>
      </c>
      <c r="U244" s="18">
        <f>SUM(U240:U243)</f>
        <v>47</v>
      </c>
      <c r="V244" s="21">
        <f>SUM(V240:V243)</f>
        <v>35</v>
      </c>
      <c r="W244" s="20">
        <f>(U244+V244)/(T244+U244+V244)</f>
        <v>0.93181818181818177</v>
      </c>
      <c r="X244" s="20">
        <f>(D244-G244)/(B244-I244-G244+M244)</f>
        <v>0.22448979591836735</v>
      </c>
    </row>
    <row r="245" spans="1:24" x14ac:dyDescent="0.2">
      <c r="A245" s="23"/>
      <c r="B245" s="26"/>
      <c r="C245" s="26"/>
      <c r="D245" s="26"/>
      <c r="E245" s="23"/>
      <c r="F245" s="26"/>
      <c r="G245" s="26"/>
      <c r="H245" s="26"/>
      <c r="I245" s="26"/>
      <c r="J245" s="26"/>
      <c r="K245" s="26"/>
      <c r="L245" s="26"/>
      <c r="M245" s="23"/>
      <c r="N245" s="26"/>
      <c r="O245" s="26"/>
      <c r="P245" s="26"/>
      <c r="Q245" s="26"/>
      <c r="R245" s="26"/>
      <c r="S245" s="26"/>
      <c r="T245" s="26"/>
      <c r="U245" s="23"/>
      <c r="V245" s="12"/>
      <c r="W245" s="26"/>
      <c r="X245" s="53"/>
    </row>
    <row r="246" spans="1:24" x14ac:dyDescent="0.2">
      <c r="A246" s="23"/>
      <c r="B246" s="23"/>
      <c r="C246" s="23"/>
      <c r="D246" s="23"/>
      <c r="E246" s="41"/>
      <c r="F246" s="23"/>
      <c r="G246" s="23"/>
      <c r="H246" s="23"/>
      <c r="I246" s="23"/>
      <c r="J246" s="23"/>
      <c r="K246" s="23"/>
      <c r="L246" s="42"/>
      <c r="M246" s="23"/>
      <c r="N246" s="26"/>
      <c r="O246" s="26"/>
      <c r="P246" s="23"/>
      <c r="Q246" s="23"/>
      <c r="R246" s="23"/>
      <c r="S246" s="23"/>
      <c r="T246" s="53"/>
      <c r="U246" s="103"/>
      <c r="V246" s="53"/>
      <c r="W246" s="53"/>
      <c r="X246" s="53"/>
    </row>
    <row r="247" spans="1:24" x14ac:dyDescent="0.2">
      <c r="A247" s="22" t="s">
        <v>32</v>
      </c>
      <c r="B247" s="23"/>
      <c r="C247" s="23"/>
      <c r="D247" s="23"/>
      <c r="E247" s="23"/>
      <c r="F247" s="23"/>
      <c r="G247" s="23"/>
      <c r="H247" s="23"/>
      <c r="I247" s="23"/>
      <c r="J247" s="23"/>
      <c r="K247" s="23"/>
      <c r="L247" s="23"/>
      <c r="M247" s="23"/>
      <c r="N247" s="23"/>
      <c r="O247" s="23"/>
      <c r="P247" s="23"/>
      <c r="Q247" s="23"/>
      <c r="R247" s="23"/>
      <c r="S247" s="23"/>
      <c r="T247" s="53"/>
      <c r="U247" s="103"/>
      <c r="V247" s="53"/>
      <c r="W247" s="53"/>
      <c r="X247" s="53"/>
    </row>
    <row r="248" spans="1:24" x14ac:dyDescent="0.2">
      <c r="A248" s="14" t="s">
        <v>7</v>
      </c>
      <c r="B248" s="16" t="s">
        <v>33</v>
      </c>
      <c r="C248" s="14" t="s">
        <v>34</v>
      </c>
      <c r="D248" s="14" t="s">
        <v>35</v>
      </c>
      <c r="E248" s="14" t="s">
        <v>36</v>
      </c>
      <c r="F248" s="14" t="s">
        <v>37</v>
      </c>
      <c r="G248" s="14" t="s">
        <v>9</v>
      </c>
      <c r="H248" s="14" t="s">
        <v>10</v>
      </c>
      <c r="I248" s="14" t="s">
        <v>15</v>
      </c>
      <c r="J248" s="14" t="s">
        <v>16</v>
      </c>
      <c r="K248" s="14" t="s">
        <v>17</v>
      </c>
      <c r="L248" s="14" t="s">
        <v>45</v>
      </c>
      <c r="M248" s="14" t="s">
        <v>38</v>
      </c>
      <c r="N248" s="14" t="s">
        <v>39</v>
      </c>
      <c r="O248" s="14" t="s">
        <v>40</v>
      </c>
      <c r="P248" s="14" t="s">
        <v>8</v>
      </c>
      <c r="Q248" s="14" t="s">
        <v>41</v>
      </c>
      <c r="R248" s="14" t="s">
        <v>42</v>
      </c>
      <c r="S248" s="23"/>
      <c r="T248" s="53"/>
      <c r="U248" s="103"/>
      <c r="V248" s="53"/>
      <c r="W248" s="53"/>
      <c r="X248" s="53"/>
    </row>
    <row r="249" spans="1:24" x14ac:dyDescent="0.2">
      <c r="A249" s="22">
        <v>2021</v>
      </c>
      <c r="B249" s="18">
        <v>3</v>
      </c>
      <c r="C249" s="18"/>
      <c r="D249" s="18">
        <v>1</v>
      </c>
      <c r="E249" s="35"/>
      <c r="F249" s="18">
        <v>9.67</v>
      </c>
      <c r="G249" s="18">
        <v>9</v>
      </c>
      <c r="H249" s="18">
        <v>10</v>
      </c>
      <c r="I249" s="18">
        <v>5</v>
      </c>
      <c r="J249" s="18">
        <v>8</v>
      </c>
      <c r="K249" s="19">
        <v>3</v>
      </c>
      <c r="L249" s="36">
        <v>1</v>
      </c>
      <c r="M249" s="18">
        <v>9</v>
      </c>
      <c r="N249" s="36"/>
      <c r="O249" s="37"/>
      <c r="P249" s="18"/>
      <c r="Q249" s="19"/>
      <c r="R249" s="19"/>
      <c r="S249" s="23"/>
      <c r="T249" s="53"/>
      <c r="U249" s="103"/>
      <c r="V249" s="53"/>
      <c r="W249" s="53"/>
      <c r="X249" s="53"/>
    </row>
    <row r="250" spans="1:24" x14ac:dyDescent="0.2">
      <c r="A250" s="23"/>
      <c r="B250" s="23"/>
      <c r="C250" s="23"/>
      <c r="D250" s="23"/>
      <c r="E250" s="41"/>
      <c r="F250" s="23"/>
      <c r="G250" s="23"/>
      <c r="H250" s="23"/>
      <c r="I250" s="23"/>
      <c r="J250" s="23"/>
      <c r="K250" s="23"/>
      <c r="L250" s="42"/>
      <c r="M250" s="23"/>
      <c r="N250" s="36"/>
      <c r="O250" s="26"/>
      <c r="P250" s="23"/>
      <c r="Q250" s="23"/>
      <c r="R250" s="23"/>
      <c r="S250" s="23"/>
      <c r="T250" s="53"/>
      <c r="U250" s="103"/>
      <c r="V250" s="53"/>
      <c r="W250" s="53"/>
      <c r="X250" s="53"/>
    </row>
    <row r="251" spans="1:24" x14ac:dyDescent="0.2">
      <c r="A251" s="23"/>
      <c r="B251" s="23"/>
      <c r="C251" s="23"/>
      <c r="D251" s="23"/>
      <c r="E251" s="41"/>
      <c r="F251" s="23"/>
      <c r="G251" s="23"/>
      <c r="H251" s="23"/>
      <c r="I251" s="23"/>
      <c r="J251" s="23"/>
      <c r="K251" s="23"/>
      <c r="L251" s="42"/>
      <c r="M251" s="23"/>
      <c r="N251" s="26"/>
      <c r="O251" s="26"/>
      <c r="P251" s="23"/>
      <c r="Q251" s="23"/>
      <c r="R251" s="23"/>
      <c r="S251" s="23"/>
      <c r="T251" s="53"/>
      <c r="U251" s="103"/>
      <c r="V251" s="53"/>
      <c r="W251" s="53"/>
      <c r="X251" s="53"/>
    </row>
    <row r="252" spans="1:24" x14ac:dyDescent="0.2">
      <c r="A252" s="28"/>
      <c r="B252" s="28"/>
      <c r="C252" s="28"/>
      <c r="D252" s="28"/>
      <c r="E252" s="38"/>
      <c r="F252" s="28"/>
      <c r="G252" s="28"/>
      <c r="H252" s="28"/>
      <c r="I252" s="28"/>
      <c r="J252" s="28"/>
      <c r="K252" s="28"/>
      <c r="L252" s="39"/>
      <c r="M252" s="28"/>
      <c r="N252" s="27"/>
      <c r="O252" s="27"/>
      <c r="P252" s="28"/>
      <c r="Q252" s="28"/>
      <c r="R252" s="28"/>
      <c r="S252" s="23"/>
      <c r="T252" s="53"/>
      <c r="U252" s="103"/>
      <c r="V252" s="53"/>
      <c r="W252" s="53"/>
      <c r="X252" s="53"/>
    </row>
    <row r="253" spans="1:24" x14ac:dyDescent="0.2">
      <c r="A253" s="18" t="s">
        <v>31</v>
      </c>
      <c r="B253" s="18">
        <f t="shared" ref="B253:M253" si="30">SUM(B246:B252)</f>
        <v>3</v>
      </c>
      <c r="C253" s="18">
        <f t="shared" si="30"/>
        <v>0</v>
      </c>
      <c r="D253" s="18">
        <f t="shared" si="30"/>
        <v>1</v>
      </c>
      <c r="E253" s="19">
        <f t="shared" si="30"/>
        <v>0</v>
      </c>
      <c r="F253" s="18">
        <f t="shared" si="30"/>
        <v>9.67</v>
      </c>
      <c r="G253" s="18">
        <f t="shared" si="30"/>
        <v>9</v>
      </c>
      <c r="H253" s="18">
        <f t="shared" si="30"/>
        <v>10</v>
      </c>
      <c r="I253" s="18">
        <f t="shared" si="30"/>
        <v>5</v>
      </c>
      <c r="J253" s="18">
        <f t="shared" si="30"/>
        <v>8</v>
      </c>
      <c r="K253" s="18">
        <f t="shared" si="30"/>
        <v>3</v>
      </c>
      <c r="L253" s="18">
        <f t="shared" si="30"/>
        <v>1</v>
      </c>
      <c r="M253" s="18">
        <f t="shared" si="30"/>
        <v>9</v>
      </c>
      <c r="N253" s="36">
        <f>(M253*7)/F253</f>
        <v>6.5149948293691828</v>
      </c>
      <c r="O253" s="37">
        <f>SUM(H253+J253+K253)/F253</f>
        <v>2.1716649431230612</v>
      </c>
      <c r="P253" s="55"/>
      <c r="Q253" s="55"/>
      <c r="R253" s="55"/>
    </row>
    <row r="255" spans="1:24" x14ac:dyDescent="0.2">
      <c r="A255" s="10" t="s">
        <v>309</v>
      </c>
      <c r="B255" s="11"/>
      <c r="C255" s="11"/>
      <c r="D255" s="11"/>
      <c r="E255" s="11"/>
      <c r="F255" s="11"/>
      <c r="G255" s="11"/>
      <c r="H255" s="11"/>
      <c r="I255" s="11"/>
      <c r="J255" s="11"/>
      <c r="K255" s="11"/>
      <c r="L255" s="11"/>
      <c r="M255" s="78"/>
      <c r="N255" s="11"/>
      <c r="O255" s="11"/>
      <c r="P255" s="11"/>
      <c r="Q255" s="11"/>
      <c r="R255" s="11"/>
      <c r="S255" s="11"/>
      <c r="T255" s="11"/>
      <c r="U255" s="23"/>
      <c r="V255" s="12"/>
      <c r="W255" s="12"/>
      <c r="X255" s="53"/>
    </row>
    <row r="256" spans="1:24" x14ac:dyDescent="0.2">
      <c r="A256" s="53"/>
      <c r="B256" s="53"/>
      <c r="C256" s="53"/>
      <c r="D256" s="53"/>
      <c r="E256" s="58"/>
      <c r="F256" s="53"/>
      <c r="G256" s="53"/>
      <c r="H256" s="53"/>
      <c r="I256" s="53"/>
      <c r="J256" s="53"/>
      <c r="K256" s="53"/>
      <c r="L256" s="53"/>
      <c r="M256" s="53"/>
      <c r="N256" s="53"/>
      <c r="O256" s="53"/>
      <c r="P256" s="53"/>
      <c r="Q256" s="53"/>
      <c r="R256" s="53"/>
      <c r="S256" s="53"/>
      <c r="T256" s="53"/>
      <c r="U256" s="23"/>
      <c r="V256" s="12"/>
      <c r="W256" s="26"/>
      <c r="X256" s="53"/>
    </row>
    <row r="257" spans="1:24" x14ac:dyDescent="0.2">
      <c r="A257" s="14" t="s">
        <v>126</v>
      </c>
      <c r="B257" s="14" t="s">
        <v>8</v>
      </c>
      <c r="C257" s="14" t="s">
        <v>9</v>
      </c>
      <c r="D257" s="14" t="s">
        <v>10</v>
      </c>
      <c r="E257" s="14" t="s">
        <v>11</v>
      </c>
      <c r="F257" s="14" t="s">
        <v>12</v>
      </c>
      <c r="G257" s="14" t="s">
        <v>13</v>
      </c>
      <c r="H257" s="14" t="s">
        <v>14</v>
      </c>
      <c r="I257" s="14" t="s">
        <v>15</v>
      </c>
      <c r="J257" s="14" t="s">
        <v>16</v>
      </c>
      <c r="K257" s="14" t="s">
        <v>17</v>
      </c>
      <c r="L257" s="14" t="s">
        <v>18</v>
      </c>
      <c r="M257" s="14" t="s">
        <v>19</v>
      </c>
      <c r="N257" s="14" t="s">
        <v>20</v>
      </c>
      <c r="O257" s="14" t="s">
        <v>21</v>
      </c>
      <c r="P257" s="15" t="s">
        <v>22</v>
      </c>
      <c r="Q257" s="14" t="s">
        <v>257</v>
      </c>
      <c r="R257" s="16" t="s">
        <v>24</v>
      </c>
      <c r="S257" s="16" t="s">
        <v>25</v>
      </c>
      <c r="T257" s="16" t="s">
        <v>26</v>
      </c>
      <c r="U257" s="14" t="s">
        <v>27</v>
      </c>
      <c r="V257" s="13" t="s">
        <v>28</v>
      </c>
      <c r="W257" s="17" t="s">
        <v>29</v>
      </c>
      <c r="X257" s="71" t="s">
        <v>30</v>
      </c>
    </row>
    <row r="258" spans="1:24" x14ac:dyDescent="0.2">
      <c r="A258" s="116">
        <v>2020</v>
      </c>
      <c r="B258" s="18">
        <v>9</v>
      </c>
      <c r="C258" s="18">
        <v>2</v>
      </c>
      <c r="D258" s="18">
        <v>0</v>
      </c>
      <c r="E258" s="19">
        <v>0</v>
      </c>
      <c r="F258" s="19">
        <v>0</v>
      </c>
      <c r="G258" s="19">
        <v>0</v>
      </c>
      <c r="H258" s="19">
        <v>0</v>
      </c>
      <c r="I258" s="18">
        <v>8</v>
      </c>
      <c r="J258" s="19">
        <v>2</v>
      </c>
      <c r="K258" s="19">
        <v>0</v>
      </c>
      <c r="L258" s="19">
        <v>0</v>
      </c>
      <c r="M258" s="19">
        <v>0</v>
      </c>
      <c r="N258" s="18">
        <v>0</v>
      </c>
      <c r="O258" s="20">
        <f>(D258+J258+K258+N258)/(B258+J258+K258+M258)</f>
        <v>0.18181818181818182</v>
      </c>
      <c r="P258" s="20">
        <f>($D258+$E258+($F258*2)+(G258*3))/$B258</f>
        <v>0</v>
      </c>
      <c r="Q258" s="20">
        <f>D258/B258</f>
        <v>0</v>
      </c>
      <c r="R258" s="18">
        <v>2</v>
      </c>
      <c r="S258" s="18">
        <v>2</v>
      </c>
      <c r="T258" s="18">
        <v>1</v>
      </c>
      <c r="U258" s="18">
        <v>1</v>
      </c>
      <c r="V258" s="21">
        <v>3</v>
      </c>
      <c r="W258" s="20">
        <f>(U258+V258)/(T258+U258+V258)</f>
        <v>0.8</v>
      </c>
      <c r="X258" s="20"/>
    </row>
    <row r="259" spans="1:24" x14ac:dyDescent="0.2">
      <c r="A259" s="22">
        <v>2019</v>
      </c>
      <c r="B259" s="22">
        <v>0</v>
      </c>
      <c r="C259" s="22">
        <v>3</v>
      </c>
      <c r="D259" s="22">
        <v>0</v>
      </c>
      <c r="E259" s="22"/>
      <c r="F259" s="23"/>
      <c r="G259" s="23"/>
      <c r="H259" s="22"/>
      <c r="I259" s="22"/>
      <c r="J259" s="22"/>
      <c r="K259" s="22"/>
      <c r="L259" s="23"/>
      <c r="M259" s="23"/>
      <c r="N259" s="22"/>
      <c r="O259" s="20" t="e">
        <f t="shared" ref="O259:O260" si="31">(D259+J259+K259+N259)/(B259+J259+K259+M259)</f>
        <v>#DIV/0!</v>
      </c>
      <c r="P259" s="20"/>
      <c r="Q259" s="20"/>
      <c r="R259" s="22"/>
      <c r="S259" s="23"/>
      <c r="T259" s="22"/>
      <c r="U259" s="22"/>
      <c r="V259" s="25"/>
      <c r="W259" s="20"/>
      <c r="X259" s="53"/>
    </row>
    <row r="260" spans="1:24" x14ac:dyDescent="0.2">
      <c r="A260" s="23">
        <v>2021</v>
      </c>
      <c r="B260" s="23">
        <v>67</v>
      </c>
      <c r="C260" s="23">
        <v>6</v>
      </c>
      <c r="D260" s="23">
        <v>13</v>
      </c>
      <c r="E260" s="23">
        <v>2</v>
      </c>
      <c r="F260" s="23">
        <v>0</v>
      </c>
      <c r="G260" s="23">
        <v>0</v>
      </c>
      <c r="H260" s="23">
        <v>6</v>
      </c>
      <c r="I260" s="23">
        <v>21</v>
      </c>
      <c r="J260" s="23">
        <v>5</v>
      </c>
      <c r="K260" s="23">
        <v>3</v>
      </c>
      <c r="L260" s="23">
        <v>0</v>
      </c>
      <c r="M260" s="23">
        <v>0</v>
      </c>
      <c r="N260" s="23">
        <v>2</v>
      </c>
      <c r="O260" s="20">
        <f t="shared" si="31"/>
        <v>0.30666666666666664</v>
      </c>
      <c r="P260" s="20">
        <f>($D260+$E260+($F260*2)+(G260*3))/$B260</f>
        <v>0.22388059701492538</v>
      </c>
      <c r="Q260" s="20">
        <f>D260/B260</f>
        <v>0.19402985074626866</v>
      </c>
      <c r="R260" s="23">
        <v>4</v>
      </c>
      <c r="S260" s="23">
        <v>1</v>
      </c>
      <c r="T260" s="23">
        <v>1</v>
      </c>
      <c r="U260" s="23">
        <v>2</v>
      </c>
      <c r="V260" s="12">
        <v>37</v>
      </c>
      <c r="W260" s="20">
        <f>(U260+V260)/(T260+U260+V260)</f>
        <v>0.97499999999999998</v>
      </c>
      <c r="X260" s="53"/>
    </row>
    <row r="261" spans="1:24" x14ac:dyDescent="0.2">
      <c r="A261" s="28"/>
      <c r="B261" s="28"/>
      <c r="C261" s="28"/>
      <c r="D261" s="28"/>
      <c r="E261" s="28"/>
      <c r="F261" s="28"/>
      <c r="G261" s="28"/>
      <c r="H261" s="28"/>
      <c r="I261" s="28"/>
      <c r="J261" s="28"/>
      <c r="K261" s="28"/>
      <c r="L261" s="28"/>
      <c r="M261" s="28"/>
      <c r="N261" s="28"/>
      <c r="O261" s="29"/>
      <c r="P261" s="29"/>
      <c r="Q261" s="29"/>
      <c r="R261" s="28"/>
      <c r="S261" s="28"/>
      <c r="T261" s="28"/>
      <c r="U261" s="28"/>
      <c r="V261" s="76"/>
      <c r="W261" s="27"/>
      <c r="X261" s="30"/>
    </row>
    <row r="262" spans="1:24" x14ac:dyDescent="0.2">
      <c r="A262" s="18" t="s">
        <v>31</v>
      </c>
      <c r="B262" s="19">
        <f t="shared" ref="B262:N262" si="32">SUM(B258:B261)</f>
        <v>76</v>
      </c>
      <c r="C262" s="19">
        <f t="shared" si="32"/>
        <v>11</v>
      </c>
      <c r="D262" s="19">
        <f t="shared" si="32"/>
        <v>13</v>
      </c>
      <c r="E262" s="19">
        <f t="shared" si="32"/>
        <v>2</v>
      </c>
      <c r="F262" s="19">
        <f t="shared" si="32"/>
        <v>0</v>
      </c>
      <c r="G262" s="19">
        <f t="shared" si="32"/>
        <v>0</v>
      </c>
      <c r="H262" s="19">
        <f t="shared" si="32"/>
        <v>6</v>
      </c>
      <c r="I262" s="19">
        <f t="shared" si="32"/>
        <v>29</v>
      </c>
      <c r="J262" s="19">
        <f t="shared" si="32"/>
        <v>7</v>
      </c>
      <c r="K262" s="19">
        <f t="shared" si="32"/>
        <v>3</v>
      </c>
      <c r="L262" s="19">
        <f t="shared" si="32"/>
        <v>0</v>
      </c>
      <c r="M262" s="19">
        <f t="shared" si="32"/>
        <v>0</v>
      </c>
      <c r="N262" s="19">
        <f t="shared" si="32"/>
        <v>2</v>
      </c>
      <c r="O262" s="20">
        <f>(D262+J262+K262+N262)/(B262+J262+K262+M262)</f>
        <v>0.29069767441860467</v>
      </c>
      <c r="P262" s="20">
        <f>($D262+$E262+($F262*2)+(G262*3))/$B262</f>
        <v>0.19736842105263158</v>
      </c>
      <c r="Q262" s="20">
        <f>D262/B262</f>
        <v>0.17105263157894737</v>
      </c>
      <c r="R262" s="19">
        <f>SUM(R258:R261)</f>
        <v>6</v>
      </c>
      <c r="S262" s="19">
        <f>SUM(S258:S261)</f>
        <v>3</v>
      </c>
      <c r="T262" s="19">
        <f>SUM(T258:T261)</f>
        <v>2</v>
      </c>
      <c r="U262" s="18">
        <f>SUM(U258:U261)</f>
        <v>3</v>
      </c>
      <c r="V262" s="21">
        <f>SUM(V258:V261)</f>
        <v>40</v>
      </c>
      <c r="W262" s="20">
        <f>(U262+V262)/(T262+U262+V262)</f>
        <v>0.9555555555555556</v>
      </c>
      <c r="X262" s="20">
        <f>(D262-G262)/(B262-I262-G262+M262)</f>
        <v>0.27659574468085107</v>
      </c>
    </row>
    <row r="263" spans="1:24" x14ac:dyDescent="0.2">
      <c r="A263" s="23"/>
      <c r="B263" s="26"/>
      <c r="C263" s="26"/>
      <c r="D263" s="26"/>
      <c r="E263" s="23"/>
      <c r="F263" s="26"/>
      <c r="G263" s="26"/>
      <c r="H263" s="26"/>
      <c r="I263" s="26"/>
      <c r="J263" s="26"/>
      <c r="K263" s="26"/>
      <c r="L263" s="26"/>
      <c r="M263" s="23"/>
      <c r="N263" s="26"/>
      <c r="O263" s="26"/>
      <c r="P263" s="26"/>
      <c r="Q263" s="26"/>
      <c r="R263" s="26"/>
      <c r="S263" s="26"/>
      <c r="T263" s="26"/>
      <c r="U263" s="23"/>
      <c r="V263" s="12"/>
      <c r="W263" s="26"/>
      <c r="X263" s="53"/>
    </row>
    <row r="264" spans="1:24" x14ac:dyDescent="0.2">
      <c r="A264" s="23"/>
      <c r="B264" s="23"/>
      <c r="C264" s="23"/>
      <c r="D264" s="23"/>
      <c r="E264" s="41"/>
      <c r="F264" s="23"/>
      <c r="G264" s="23"/>
      <c r="H264" s="23"/>
      <c r="I264" s="23"/>
      <c r="J264" s="23"/>
      <c r="K264" s="23"/>
      <c r="L264" s="42"/>
      <c r="M264" s="23"/>
      <c r="N264" s="26"/>
      <c r="O264" s="26"/>
      <c r="P264" s="23"/>
      <c r="Q264" s="23"/>
      <c r="R264" s="23"/>
      <c r="S264" s="23"/>
      <c r="T264" s="53"/>
      <c r="U264" s="103"/>
      <c r="V264" s="53"/>
      <c r="W264" s="53"/>
      <c r="X264" s="53"/>
    </row>
    <row r="265" spans="1:24" x14ac:dyDescent="0.2">
      <c r="A265" s="22" t="s">
        <v>32</v>
      </c>
      <c r="B265" s="23"/>
      <c r="C265" s="23"/>
      <c r="D265" s="23"/>
      <c r="E265" s="23"/>
      <c r="F265" s="23"/>
      <c r="G265" s="23"/>
      <c r="H265" s="23"/>
      <c r="I265" s="23"/>
      <c r="J265" s="23"/>
      <c r="K265" s="23"/>
      <c r="L265" s="23"/>
      <c r="M265" s="23"/>
      <c r="N265" s="23"/>
      <c r="O265" s="23"/>
      <c r="P265" s="23"/>
      <c r="Q265" s="23"/>
      <c r="R265" s="23"/>
      <c r="S265" s="23"/>
      <c r="T265" s="53"/>
      <c r="U265" s="103"/>
      <c r="V265" s="53"/>
      <c r="W265" s="53"/>
      <c r="X265" s="53"/>
    </row>
    <row r="266" spans="1:24" x14ac:dyDescent="0.2">
      <c r="A266" s="14" t="s">
        <v>7</v>
      </c>
      <c r="B266" s="16" t="s">
        <v>33</v>
      </c>
      <c r="C266" s="14" t="s">
        <v>34</v>
      </c>
      <c r="D266" s="14" t="s">
        <v>35</v>
      </c>
      <c r="E266" s="14" t="s">
        <v>36</v>
      </c>
      <c r="F266" s="14" t="s">
        <v>37</v>
      </c>
      <c r="G266" s="14" t="s">
        <v>9</v>
      </c>
      <c r="H266" s="14" t="s">
        <v>10</v>
      </c>
      <c r="I266" s="14" t="s">
        <v>15</v>
      </c>
      <c r="J266" s="14" t="s">
        <v>16</v>
      </c>
      <c r="K266" s="14" t="s">
        <v>17</v>
      </c>
      <c r="L266" s="14" t="s">
        <v>45</v>
      </c>
      <c r="M266" s="14" t="s">
        <v>38</v>
      </c>
      <c r="N266" s="14" t="s">
        <v>39</v>
      </c>
      <c r="O266" s="14" t="s">
        <v>40</v>
      </c>
      <c r="P266" s="14" t="s">
        <v>8</v>
      </c>
      <c r="Q266" s="14" t="s">
        <v>41</v>
      </c>
      <c r="R266" s="14" t="s">
        <v>42</v>
      </c>
      <c r="S266" s="23"/>
      <c r="T266" s="53"/>
      <c r="U266" s="103"/>
      <c r="V266" s="53"/>
      <c r="W266" s="53"/>
      <c r="X266" s="53"/>
    </row>
    <row r="267" spans="1:24" x14ac:dyDescent="0.2">
      <c r="A267" s="116"/>
      <c r="B267" s="18"/>
      <c r="C267" s="18"/>
      <c r="D267" s="18"/>
      <c r="E267" s="35"/>
      <c r="F267" s="18"/>
      <c r="G267" s="18"/>
      <c r="H267" s="18"/>
      <c r="I267" s="18"/>
      <c r="J267" s="18"/>
      <c r="K267" s="19"/>
      <c r="L267" s="36"/>
      <c r="M267" s="18"/>
      <c r="N267" s="36"/>
      <c r="O267" s="37"/>
      <c r="P267" s="18"/>
      <c r="Q267" s="19"/>
      <c r="R267" s="19"/>
      <c r="S267" s="23"/>
      <c r="T267" s="53"/>
      <c r="U267" s="103"/>
      <c r="V267" s="53"/>
      <c r="W267" s="53"/>
      <c r="X267" s="53"/>
    </row>
    <row r="268" spans="1:24" x14ac:dyDescent="0.2">
      <c r="A268" s="23"/>
      <c r="B268" s="23"/>
      <c r="C268" s="23"/>
      <c r="D268" s="23"/>
      <c r="E268" s="41"/>
      <c r="F268" s="23"/>
      <c r="G268" s="23"/>
      <c r="H268" s="23"/>
      <c r="I268" s="23"/>
      <c r="J268" s="23"/>
      <c r="K268" s="23"/>
      <c r="L268" s="42"/>
      <c r="M268" s="23"/>
      <c r="N268" s="36"/>
      <c r="O268" s="26"/>
      <c r="P268" s="23"/>
      <c r="Q268" s="23"/>
      <c r="R268" s="23"/>
      <c r="S268" s="23"/>
      <c r="T268" s="53"/>
      <c r="U268" s="103"/>
      <c r="V268" s="53"/>
      <c r="W268" s="53"/>
      <c r="X268" s="53"/>
    </row>
    <row r="269" spans="1:24" x14ac:dyDescent="0.2">
      <c r="A269" s="23"/>
      <c r="B269" s="23"/>
      <c r="C269" s="23"/>
      <c r="D269" s="23"/>
      <c r="E269" s="41"/>
      <c r="F269" s="23"/>
      <c r="G269" s="23"/>
      <c r="H269" s="23"/>
      <c r="I269" s="23"/>
      <c r="J269" s="23"/>
      <c r="K269" s="23"/>
      <c r="L269" s="42"/>
      <c r="M269" s="23"/>
      <c r="N269" s="26"/>
      <c r="O269" s="26"/>
      <c r="P269" s="23"/>
      <c r="Q269" s="23"/>
      <c r="R269" s="23"/>
      <c r="S269" s="23"/>
      <c r="T269" s="53"/>
      <c r="U269" s="103"/>
      <c r="V269" s="53"/>
      <c r="W269" s="53"/>
      <c r="X269" s="53"/>
    </row>
    <row r="270" spans="1:24" x14ac:dyDescent="0.2">
      <c r="A270" s="28"/>
      <c r="B270" s="28"/>
      <c r="C270" s="28"/>
      <c r="D270" s="28"/>
      <c r="E270" s="38"/>
      <c r="F270" s="28"/>
      <c r="G270" s="28"/>
      <c r="H270" s="28"/>
      <c r="I270" s="28"/>
      <c r="J270" s="28"/>
      <c r="K270" s="28"/>
      <c r="L270" s="39"/>
      <c r="M270" s="28"/>
      <c r="N270" s="27"/>
      <c r="O270" s="27"/>
      <c r="P270" s="28"/>
      <c r="Q270" s="28"/>
      <c r="R270" s="28"/>
      <c r="S270" s="23"/>
      <c r="T270" s="53"/>
      <c r="U270" s="103"/>
      <c r="V270" s="53"/>
      <c r="W270" s="53"/>
      <c r="X270" s="53"/>
    </row>
    <row r="271" spans="1:24" x14ac:dyDescent="0.2">
      <c r="A271" s="18" t="s">
        <v>31</v>
      </c>
      <c r="B271" s="18">
        <f t="shared" ref="B271:M271" si="33">SUM(B264:B270)</f>
        <v>0</v>
      </c>
      <c r="C271" s="18">
        <f t="shared" si="33"/>
        <v>0</v>
      </c>
      <c r="D271" s="18">
        <f t="shared" si="33"/>
        <v>0</v>
      </c>
      <c r="E271" s="19">
        <f t="shared" si="33"/>
        <v>0</v>
      </c>
      <c r="F271" s="18">
        <f t="shared" si="33"/>
        <v>0</v>
      </c>
      <c r="G271" s="18">
        <f t="shared" si="33"/>
        <v>0</v>
      </c>
      <c r="H271" s="18">
        <f t="shared" si="33"/>
        <v>0</v>
      </c>
      <c r="I271" s="18">
        <f t="shared" si="33"/>
        <v>0</v>
      </c>
      <c r="J271" s="18">
        <f t="shared" si="33"/>
        <v>0</v>
      </c>
      <c r="K271" s="18">
        <f t="shared" si="33"/>
        <v>0</v>
      </c>
      <c r="L271" s="18">
        <f t="shared" si="33"/>
        <v>0</v>
      </c>
      <c r="M271" s="18">
        <f t="shared" si="33"/>
        <v>0</v>
      </c>
      <c r="N271" s="36" t="e">
        <f>(M271*7)/F271</f>
        <v>#DIV/0!</v>
      </c>
      <c r="O271" s="37" t="e">
        <f>SUM(H271+J271+K271)/F271</f>
        <v>#DIV/0!</v>
      </c>
      <c r="P271" s="55"/>
      <c r="Q271" s="55"/>
      <c r="R271" s="55"/>
    </row>
    <row r="273" spans="1:24" x14ac:dyDescent="0.2">
      <c r="A273" s="10" t="s">
        <v>313</v>
      </c>
      <c r="B273" s="11"/>
      <c r="C273" s="11"/>
      <c r="D273" s="11"/>
      <c r="E273" s="11"/>
      <c r="F273" s="11"/>
      <c r="G273" s="11"/>
      <c r="H273" s="11"/>
      <c r="I273" s="11"/>
      <c r="J273" s="11"/>
      <c r="K273" s="11"/>
      <c r="L273" s="11"/>
      <c r="M273" s="78"/>
      <c r="N273" s="11"/>
      <c r="O273" s="11"/>
      <c r="P273" s="11"/>
      <c r="Q273" s="11"/>
      <c r="R273" s="11"/>
      <c r="S273" s="11"/>
      <c r="T273" s="11"/>
      <c r="U273" s="23"/>
      <c r="V273" s="12"/>
      <c r="W273" s="12"/>
      <c r="X273" s="53"/>
    </row>
    <row r="274" spans="1:24" x14ac:dyDescent="0.2">
      <c r="A274" s="53"/>
      <c r="B274" s="53"/>
      <c r="C274" s="53"/>
      <c r="D274" s="53"/>
      <c r="E274" s="58"/>
      <c r="F274" s="53"/>
      <c r="G274" s="53"/>
      <c r="H274" s="53"/>
      <c r="I274" s="53"/>
      <c r="J274" s="53"/>
      <c r="K274" s="53"/>
      <c r="L274" s="53"/>
      <c r="M274" s="53"/>
      <c r="N274" s="53"/>
      <c r="O274" s="53"/>
      <c r="P274" s="53"/>
      <c r="Q274" s="53"/>
      <c r="R274" s="53"/>
      <c r="S274" s="53"/>
      <c r="T274" s="53"/>
      <c r="U274" s="23"/>
      <c r="V274" s="12"/>
      <c r="W274" s="26"/>
      <c r="X274" s="53"/>
    </row>
    <row r="275" spans="1:24" x14ac:dyDescent="0.2">
      <c r="A275" s="14" t="s">
        <v>126</v>
      </c>
      <c r="B275" s="14" t="s">
        <v>8</v>
      </c>
      <c r="C275" s="14" t="s">
        <v>9</v>
      </c>
      <c r="D275" s="14" t="s">
        <v>10</v>
      </c>
      <c r="E275" s="14" t="s">
        <v>11</v>
      </c>
      <c r="F275" s="14" t="s">
        <v>12</v>
      </c>
      <c r="G275" s="14" t="s">
        <v>13</v>
      </c>
      <c r="H275" s="14" t="s">
        <v>14</v>
      </c>
      <c r="I275" s="14" t="s">
        <v>15</v>
      </c>
      <c r="J275" s="14" t="s">
        <v>16</v>
      </c>
      <c r="K275" s="14" t="s">
        <v>17</v>
      </c>
      <c r="L275" s="14" t="s">
        <v>18</v>
      </c>
      <c r="M275" s="14" t="s">
        <v>19</v>
      </c>
      <c r="N275" s="14" t="s">
        <v>20</v>
      </c>
      <c r="O275" s="14" t="s">
        <v>21</v>
      </c>
      <c r="P275" s="15" t="s">
        <v>22</v>
      </c>
      <c r="Q275" s="14" t="s">
        <v>257</v>
      </c>
      <c r="R275" s="16" t="s">
        <v>24</v>
      </c>
      <c r="S275" s="16" t="s">
        <v>25</v>
      </c>
      <c r="T275" s="16" t="s">
        <v>26</v>
      </c>
      <c r="U275" s="14" t="s">
        <v>27</v>
      </c>
      <c r="V275" s="13" t="s">
        <v>28</v>
      </c>
      <c r="W275" s="17" t="s">
        <v>29</v>
      </c>
      <c r="X275" s="71" t="s">
        <v>30</v>
      </c>
    </row>
    <row r="276" spans="1:24" x14ac:dyDescent="0.2">
      <c r="A276" s="116">
        <v>2020</v>
      </c>
      <c r="B276" s="18">
        <v>1</v>
      </c>
      <c r="C276" s="18">
        <v>0</v>
      </c>
      <c r="D276" s="18">
        <v>0</v>
      </c>
      <c r="E276" s="19">
        <v>0</v>
      </c>
      <c r="F276" s="19">
        <v>0</v>
      </c>
      <c r="G276" s="19">
        <v>0</v>
      </c>
      <c r="H276" s="19">
        <v>0</v>
      </c>
      <c r="I276" s="18">
        <v>8</v>
      </c>
      <c r="J276" s="19">
        <v>2</v>
      </c>
      <c r="K276" s="19">
        <v>0</v>
      </c>
      <c r="L276" s="19">
        <v>0</v>
      </c>
      <c r="M276" s="19">
        <v>0</v>
      </c>
      <c r="N276" s="18">
        <v>0</v>
      </c>
      <c r="O276" s="20">
        <f>(D276+J276+K276+N276)/(B276+J276+K276+M276)</f>
        <v>0.66666666666666663</v>
      </c>
      <c r="P276" s="20">
        <f>($D276+$E276+($F276*2)+(G276*3))/$B276</f>
        <v>0</v>
      </c>
      <c r="Q276" s="20">
        <f>D276/B276</f>
        <v>0</v>
      </c>
      <c r="R276" s="18">
        <v>0</v>
      </c>
      <c r="S276" s="18">
        <v>0</v>
      </c>
      <c r="T276" s="18">
        <v>0</v>
      </c>
      <c r="U276" s="18">
        <v>0</v>
      </c>
      <c r="V276" s="21">
        <v>1</v>
      </c>
      <c r="W276" s="20">
        <f>(U276+V276)/(T276+U276+V276)</f>
        <v>1</v>
      </c>
      <c r="X276" s="20"/>
    </row>
    <row r="277" spans="1:24" x14ac:dyDescent="0.2">
      <c r="A277" s="22">
        <v>2021</v>
      </c>
      <c r="B277" s="22">
        <v>50</v>
      </c>
      <c r="C277" s="22">
        <v>11</v>
      </c>
      <c r="D277" s="22">
        <v>12</v>
      </c>
      <c r="E277" s="22">
        <v>1</v>
      </c>
      <c r="F277" s="23">
        <v>0</v>
      </c>
      <c r="G277" s="23">
        <v>1</v>
      </c>
      <c r="H277" s="22">
        <v>10</v>
      </c>
      <c r="I277" s="22">
        <v>8</v>
      </c>
      <c r="J277" s="22">
        <v>5</v>
      </c>
      <c r="K277" s="22">
        <v>1</v>
      </c>
      <c r="L277" s="23">
        <v>0</v>
      </c>
      <c r="M277" s="23">
        <v>1</v>
      </c>
      <c r="N277" s="22">
        <v>3</v>
      </c>
      <c r="O277" s="20">
        <f>(D277+J277+K277+N277)/(B277+J277+K277+M277)</f>
        <v>0.36842105263157893</v>
      </c>
      <c r="P277" s="20">
        <f>($D277+$E277+($F277*2)+(G277*3))/$B277</f>
        <v>0.32</v>
      </c>
      <c r="Q277" s="20">
        <f>D277/B277</f>
        <v>0.24</v>
      </c>
      <c r="R277" s="22">
        <v>4</v>
      </c>
      <c r="S277" s="23">
        <v>1</v>
      </c>
      <c r="T277" s="22">
        <v>0</v>
      </c>
      <c r="U277" s="22">
        <v>0</v>
      </c>
      <c r="V277" s="25">
        <v>22</v>
      </c>
      <c r="W277" s="20">
        <f>(U277+V277)/(T277+U277+V277)</f>
        <v>1</v>
      </c>
      <c r="X277" s="53"/>
    </row>
    <row r="278" spans="1:24" x14ac:dyDescent="0.2">
      <c r="A278" s="23">
        <v>2022</v>
      </c>
      <c r="B278" s="23">
        <v>47</v>
      </c>
      <c r="C278" s="23">
        <v>7</v>
      </c>
      <c r="D278" s="23">
        <v>9</v>
      </c>
      <c r="E278" s="23"/>
      <c r="F278" s="23"/>
      <c r="G278" s="23"/>
      <c r="H278" s="23">
        <v>2</v>
      </c>
      <c r="I278" s="23">
        <v>9</v>
      </c>
      <c r="J278" s="23">
        <v>4</v>
      </c>
      <c r="K278" s="23"/>
      <c r="L278" s="23">
        <v>1</v>
      </c>
      <c r="M278" s="23"/>
      <c r="N278" s="23"/>
      <c r="O278" s="20">
        <f>(D278+J278+K278+N278)/(B278+J278+K278+M278)</f>
        <v>0.25490196078431371</v>
      </c>
      <c r="P278" s="20">
        <f>($D278+$E278+($F278*2)+(G278*3))/$B278</f>
        <v>0.19148936170212766</v>
      </c>
      <c r="Q278" s="20">
        <f>D278/B278</f>
        <v>0.19148936170212766</v>
      </c>
      <c r="R278" s="23">
        <v>5</v>
      </c>
      <c r="S278" s="23"/>
      <c r="T278" s="23">
        <v>0</v>
      </c>
      <c r="U278" s="23">
        <v>1</v>
      </c>
      <c r="V278" s="12">
        <v>27</v>
      </c>
      <c r="W278" s="20">
        <f>(U278+V278)/(T278+U278+V278)</f>
        <v>1</v>
      </c>
      <c r="X278" s="53"/>
    </row>
    <row r="279" spans="1:24" x14ac:dyDescent="0.2">
      <c r="A279" s="28"/>
      <c r="B279" s="28"/>
      <c r="C279" s="28"/>
      <c r="D279" s="28"/>
      <c r="E279" s="28"/>
      <c r="F279" s="28"/>
      <c r="G279" s="28"/>
      <c r="H279" s="28"/>
      <c r="I279" s="28"/>
      <c r="J279" s="28"/>
      <c r="K279" s="28"/>
      <c r="L279" s="28"/>
      <c r="M279" s="28"/>
      <c r="N279" s="28"/>
      <c r="O279" s="29"/>
      <c r="P279" s="29"/>
      <c r="Q279" s="29"/>
      <c r="R279" s="28"/>
      <c r="S279" s="28"/>
      <c r="T279" s="28"/>
      <c r="U279" s="28"/>
      <c r="V279" s="76"/>
      <c r="W279" s="27"/>
      <c r="X279" s="30"/>
    </row>
    <row r="280" spans="1:24" x14ac:dyDescent="0.2">
      <c r="A280" s="18" t="s">
        <v>31</v>
      </c>
      <c r="B280" s="19">
        <f t="shared" ref="B280:N280" si="34">SUM(B276:B279)</f>
        <v>98</v>
      </c>
      <c r="C280" s="19">
        <f t="shared" si="34"/>
        <v>18</v>
      </c>
      <c r="D280" s="19">
        <f t="shared" si="34"/>
        <v>21</v>
      </c>
      <c r="E280" s="19">
        <f t="shared" si="34"/>
        <v>1</v>
      </c>
      <c r="F280" s="19">
        <f t="shared" si="34"/>
        <v>0</v>
      </c>
      <c r="G280" s="19">
        <f t="shared" si="34"/>
        <v>1</v>
      </c>
      <c r="H280" s="19">
        <f t="shared" si="34"/>
        <v>12</v>
      </c>
      <c r="I280" s="19">
        <f t="shared" si="34"/>
        <v>25</v>
      </c>
      <c r="J280" s="19">
        <f t="shared" si="34"/>
        <v>11</v>
      </c>
      <c r="K280" s="19">
        <f t="shared" si="34"/>
        <v>1</v>
      </c>
      <c r="L280" s="19">
        <f t="shared" si="34"/>
        <v>1</v>
      </c>
      <c r="M280" s="19">
        <f t="shared" si="34"/>
        <v>1</v>
      </c>
      <c r="N280" s="19">
        <f t="shared" si="34"/>
        <v>3</v>
      </c>
      <c r="O280" s="20">
        <f>(D280+J280+K280+N280)/(B280+J280+K280+M280)</f>
        <v>0.32432432432432434</v>
      </c>
      <c r="P280" s="20">
        <f>($D280+$E280+($F280*2)+(G280*3))/$B280</f>
        <v>0.25510204081632654</v>
      </c>
      <c r="Q280" s="20">
        <f>D280/B280</f>
        <v>0.21428571428571427</v>
      </c>
      <c r="R280" s="19">
        <f>SUM(R276:R279)</f>
        <v>9</v>
      </c>
      <c r="S280" s="19">
        <f>SUM(S276:S279)</f>
        <v>1</v>
      </c>
      <c r="T280" s="19">
        <f>SUM(T276:T279)</f>
        <v>0</v>
      </c>
      <c r="U280" s="18">
        <f>SUM(U276:U279)</f>
        <v>1</v>
      </c>
      <c r="V280" s="21">
        <f>SUM(V276:V279)</f>
        <v>50</v>
      </c>
      <c r="W280" s="20">
        <f>(U280+V280)/(T280+U280+V280)</f>
        <v>1</v>
      </c>
      <c r="X280" s="20">
        <f>(D280-G280)/(B280-I280-G280+M280)</f>
        <v>0.27397260273972601</v>
      </c>
    </row>
    <row r="281" spans="1:24" x14ac:dyDescent="0.2">
      <c r="A281" s="23"/>
      <c r="B281" s="26"/>
      <c r="C281" s="26"/>
      <c r="D281" s="26"/>
      <c r="E281" s="23"/>
      <c r="F281" s="26"/>
      <c r="G281" s="26"/>
      <c r="H281" s="26"/>
      <c r="I281" s="26"/>
      <c r="J281" s="26"/>
      <c r="K281" s="26"/>
      <c r="L281" s="26"/>
      <c r="M281" s="23"/>
      <c r="N281" s="26"/>
      <c r="O281" s="26"/>
      <c r="P281" s="26"/>
      <c r="Q281" s="26"/>
      <c r="R281" s="26"/>
      <c r="S281" s="26"/>
      <c r="T281" s="26"/>
      <c r="U281" s="23"/>
      <c r="V281" s="12"/>
      <c r="W281" s="26"/>
      <c r="X281" s="53"/>
    </row>
    <row r="282" spans="1:24" x14ac:dyDescent="0.2">
      <c r="A282" s="23"/>
      <c r="B282" s="23"/>
      <c r="C282" s="23"/>
      <c r="D282" s="23"/>
      <c r="E282" s="41"/>
      <c r="F282" s="23"/>
      <c r="G282" s="23"/>
      <c r="H282" s="23"/>
      <c r="I282" s="23"/>
      <c r="J282" s="23"/>
      <c r="K282" s="23"/>
      <c r="L282" s="42"/>
      <c r="M282" s="23"/>
      <c r="N282" s="26"/>
      <c r="O282" s="26"/>
      <c r="P282" s="23"/>
      <c r="Q282" s="23"/>
      <c r="R282" s="23"/>
      <c r="S282" s="23"/>
      <c r="T282" s="53"/>
      <c r="U282" s="103"/>
      <c r="V282" s="53"/>
      <c r="W282" s="53"/>
      <c r="X282" s="53"/>
    </row>
    <row r="283" spans="1:24" x14ac:dyDescent="0.2">
      <c r="A283" s="22" t="s">
        <v>32</v>
      </c>
      <c r="B283" s="23"/>
      <c r="C283" s="23"/>
      <c r="D283" s="23"/>
      <c r="E283" s="23"/>
      <c r="F283" s="23"/>
      <c r="G283" s="23"/>
      <c r="H283" s="23"/>
      <c r="I283" s="23"/>
      <c r="J283" s="23"/>
      <c r="K283" s="23"/>
      <c r="L283" s="23"/>
      <c r="M283" s="23"/>
      <c r="N283" s="23"/>
      <c r="O283" s="23"/>
      <c r="P283" s="23"/>
      <c r="Q283" s="23"/>
      <c r="R283" s="23"/>
      <c r="S283" s="23"/>
      <c r="T283" s="53"/>
      <c r="U283" s="103"/>
      <c r="V283" s="53"/>
      <c r="W283" s="53"/>
      <c r="X283" s="53"/>
    </row>
    <row r="284" spans="1:24" x14ac:dyDescent="0.2">
      <c r="A284" s="14" t="s">
        <v>7</v>
      </c>
      <c r="B284" s="16" t="s">
        <v>33</v>
      </c>
      <c r="C284" s="14" t="s">
        <v>34</v>
      </c>
      <c r="D284" s="14" t="s">
        <v>35</v>
      </c>
      <c r="E284" s="14" t="s">
        <v>36</v>
      </c>
      <c r="F284" s="14" t="s">
        <v>37</v>
      </c>
      <c r="G284" s="14" t="s">
        <v>9</v>
      </c>
      <c r="H284" s="14" t="s">
        <v>10</v>
      </c>
      <c r="I284" s="14" t="s">
        <v>15</v>
      </c>
      <c r="J284" s="14" t="s">
        <v>16</v>
      </c>
      <c r="K284" s="14" t="s">
        <v>17</v>
      </c>
      <c r="L284" s="14" t="s">
        <v>45</v>
      </c>
      <c r="M284" s="14" t="s">
        <v>38</v>
      </c>
      <c r="N284" s="14" t="s">
        <v>39</v>
      </c>
      <c r="O284" s="14" t="s">
        <v>40</v>
      </c>
      <c r="P284" s="14" t="s">
        <v>8</v>
      </c>
      <c r="Q284" s="14" t="s">
        <v>41</v>
      </c>
      <c r="R284" s="14" t="s">
        <v>42</v>
      </c>
      <c r="S284" s="23"/>
      <c r="T284" s="53"/>
      <c r="U284" s="103"/>
      <c r="V284" s="53"/>
      <c r="W284" s="53"/>
      <c r="X284" s="53"/>
    </row>
    <row r="285" spans="1:24" x14ac:dyDescent="0.2">
      <c r="A285" s="116"/>
      <c r="B285" s="18"/>
      <c r="C285" s="18"/>
      <c r="D285" s="18"/>
      <c r="E285" s="35"/>
      <c r="F285" s="18"/>
      <c r="G285" s="18"/>
      <c r="H285" s="18"/>
      <c r="I285" s="18"/>
      <c r="J285" s="18"/>
      <c r="K285" s="19"/>
      <c r="L285" s="36"/>
      <c r="M285" s="18"/>
      <c r="N285" s="36"/>
      <c r="O285" s="37"/>
      <c r="P285" s="18"/>
      <c r="Q285" s="19"/>
      <c r="R285" s="19"/>
      <c r="S285" s="23"/>
      <c r="T285" s="53"/>
      <c r="U285" s="103"/>
      <c r="V285" s="53"/>
      <c r="W285" s="53"/>
      <c r="X285" s="53"/>
    </row>
    <row r="286" spans="1:24" x14ac:dyDescent="0.2">
      <c r="A286" s="23"/>
      <c r="B286" s="23"/>
      <c r="C286" s="23"/>
      <c r="D286" s="23"/>
      <c r="E286" s="41"/>
      <c r="F286" s="23"/>
      <c r="G286" s="23"/>
      <c r="H286" s="23"/>
      <c r="I286" s="23"/>
      <c r="J286" s="23"/>
      <c r="K286" s="23"/>
      <c r="L286" s="42"/>
      <c r="M286" s="23"/>
      <c r="N286" s="36"/>
      <c r="O286" s="26"/>
      <c r="P286" s="23"/>
      <c r="Q286" s="23"/>
      <c r="R286" s="23"/>
      <c r="S286" s="23"/>
      <c r="T286" s="53"/>
      <c r="U286" s="103"/>
      <c r="V286" s="53"/>
      <c r="W286" s="53"/>
      <c r="X286" s="53"/>
    </row>
    <row r="287" spans="1:24" x14ac:dyDescent="0.2">
      <c r="A287" s="22">
        <v>2021</v>
      </c>
      <c r="B287" s="23">
        <v>2</v>
      </c>
      <c r="C287" s="23"/>
      <c r="D287" s="23"/>
      <c r="E287" s="41">
        <v>1</v>
      </c>
      <c r="F287" s="42">
        <v>2.33</v>
      </c>
      <c r="G287" s="23">
        <v>1</v>
      </c>
      <c r="H287" s="23">
        <v>1</v>
      </c>
      <c r="I287" s="23">
        <v>3</v>
      </c>
      <c r="J287" s="23">
        <v>1</v>
      </c>
      <c r="K287" s="23"/>
      <c r="L287" s="42"/>
      <c r="M287" s="23">
        <v>1</v>
      </c>
      <c r="N287" s="26"/>
      <c r="O287" s="26"/>
      <c r="P287" s="23"/>
      <c r="Q287" s="23"/>
      <c r="R287" s="23"/>
      <c r="S287" s="23"/>
      <c r="T287" s="53"/>
      <c r="U287" s="103"/>
      <c r="V287" s="53"/>
      <c r="W287" s="53"/>
      <c r="X287" s="53"/>
    </row>
    <row r="288" spans="1:24" x14ac:dyDescent="0.2">
      <c r="A288" s="28">
        <v>2022</v>
      </c>
      <c r="B288" s="28"/>
      <c r="C288" s="28"/>
      <c r="D288" s="28"/>
      <c r="E288" s="38"/>
      <c r="F288" s="28"/>
      <c r="G288" s="28"/>
      <c r="H288" s="28"/>
      <c r="I288" s="28"/>
      <c r="J288" s="28"/>
      <c r="K288" s="28"/>
      <c r="L288" s="39"/>
      <c r="M288" s="28"/>
      <c r="N288" s="27"/>
      <c r="O288" s="27"/>
      <c r="P288" s="28"/>
      <c r="Q288" s="28"/>
      <c r="R288" s="28"/>
      <c r="S288" s="23"/>
      <c r="T288" s="53"/>
      <c r="U288" s="103"/>
      <c r="V288" s="53"/>
      <c r="W288" s="53"/>
      <c r="X288" s="53"/>
    </row>
    <row r="289" spans="1:24" x14ac:dyDescent="0.2">
      <c r="A289" s="18" t="s">
        <v>31</v>
      </c>
      <c r="B289" s="18">
        <f t="shared" ref="B289:M289" si="35">SUM(B282:B288)</f>
        <v>2</v>
      </c>
      <c r="C289" s="18">
        <f t="shared" si="35"/>
        <v>0</v>
      </c>
      <c r="D289" s="18">
        <f t="shared" si="35"/>
        <v>0</v>
      </c>
      <c r="E289" s="19">
        <f t="shared" si="35"/>
        <v>1</v>
      </c>
      <c r="F289" s="18">
        <f t="shared" si="35"/>
        <v>2.33</v>
      </c>
      <c r="G289" s="18">
        <f t="shared" si="35"/>
        <v>1</v>
      </c>
      <c r="H289" s="18">
        <f t="shared" si="35"/>
        <v>1</v>
      </c>
      <c r="I289" s="18">
        <f t="shared" si="35"/>
        <v>3</v>
      </c>
      <c r="J289" s="18">
        <f t="shared" si="35"/>
        <v>1</v>
      </c>
      <c r="K289" s="18">
        <f t="shared" si="35"/>
        <v>0</v>
      </c>
      <c r="L289" s="18">
        <f t="shared" si="35"/>
        <v>0</v>
      </c>
      <c r="M289" s="18">
        <f t="shared" si="35"/>
        <v>1</v>
      </c>
      <c r="N289" s="36">
        <f>(M289*7)/F289</f>
        <v>3.0042918454935621</v>
      </c>
      <c r="O289" s="37">
        <f>SUM(H289+J289+K289)/F289</f>
        <v>0.85836909871244638</v>
      </c>
      <c r="P289" s="55"/>
      <c r="Q289" s="55"/>
      <c r="R289" s="55"/>
    </row>
    <row r="291" spans="1:24" x14ac:dyDescent="0.2">
      <c r="A291" s="10" t="s">
        <v>315</v>
      </c>
      <c r="B291" s="11"/>
      <c r="C291" s="11"/>
      <c r="D291" s="11"/>
      <c r="E291" s="11"/>
      <c r="F291" s="11"/>
      <c r="G291" s="11"/>
      <c r="H291" s="11"/>
      <c r="I291" s="11"/>
      <c r="J291" s="11"/>
      <c r="K291" s="11"/>
      <c r="L291" s="11"/>
      <c r="M291" s="78"/>
      <c r="N291" s="11"/>
      <c r="O291" s="11"/>
      <c r="P291" s="11"/>
      <c r="Q291" s="11"/>
      <c r="R291" s="11"/>
      <c r="S291" s="11"/>
      <c r="T291" s="11"/>
      <c r="U291" s="23"/>
      <c r="V291" s="12"/>
      <c r="W291" s="12"/>
      <c r="X291" s="53"/>
    </row>
    <row r="292" spans="1:24" x14ac:dyDescent="0.2">
      <c r="A292" s="53"/>
      <c r="B292" s="53"/>
      <c r="C292" s="53"/>
      <c r="D292" s="53"/>
      <c r="E292" s="58"/>
      <c r="F292" s="53"/>
      <c r="G292" s="53"/>
      <c r="H292" s="53"/>
      <c r="I292" s="53"/>
      <c r="J292" s="53"/>
      <c r="K292" s="53"/>
      <c r="L292" s="53"/>
      <c r="M292" s="53"/>
      <c r="N292" s="53"/>
      <c r="O292" s="53"/>
      <c r="P292" s="53"/>
      <c r="Q292" s="53"/>
      <c r="R292" s="53"/>
      <c r="S292" s="53"/>
      <c r="T292" s="53"/>
      <c r="U292" s="23"/>
      <c r="V292" s="12"/>
      <c r="W292" s="26"/>
      <c r="X292" s="53"/>
    </row>
    <row r="293" spans="1:24" x14ac:dyDescent="0.2">
      <c r="A293" s="14" t="s">
        <v>126</v>
      </c>
      <c r="B293" s="14" t="s">
        <v>8</v>
      </c>
      <c r="C293" s="14" t="s">
        <v>9</v>
      </c>
      <c r="D293" s="14" t="s">
        <v>10</v>
      </c>
      <c r="E293" s="14" t="s">
        <v>11</v>
      </c>
      <c r="F293" s="14" t="s">
        <v>12</v>
      </c>
      <c r="G293" s="14" t="s">
        <v>13</v>
      </c>
      <c r="H293" s="14" t="s">
        <v>14</v>
      </c>
      <c r="I293" s="14" t="s">
        <v>15</v>
      </c>
      <c r="J293" s="14" t="s">
        <v>16</v>
      </c>
      <c r="K293" s="14" t="s">
        <v>17</v>
      </c>
      <c r="L293" s="14" t="s">
        <v>18</v>
      </c>
      <c r="M293" s="14" t="s">
        <v>19</v>
      </c>
      <c r="N293" s="14" t="s">
        <v>20</v>
      </c>
      <c r="O293" s="14" t="s">
        <v>21</v>
      </c>
      <c r="P293" s="15" t="s">
        <v>22</v>
      </c>
      <c r="Q293" s="14" t="s">
        <v>257</v>
      </c>
      <c r="R293" s="16" t="s">
        <v>24</v>
      </c>
      <c r="S293" s="16" t="s">
        <v>25</v>
      </c>
      <c r="T293" s="16" t="s">
        <v>26</v>
      </c>
      <c r="U293" s="14" t="s">
        <v>27</v>
      </c>
      <c r="V293" s="13" t="s">
        <v>28</v>
      </c>
      <c r="W293" s="17" t="s">
        <v>29</v>
      </c>
      <c r="X293" s="71" t="s">
        <v>30</v>
      </c>
    </row>
    <row r="294" spans="1:24" x14ac:dyDescent="0.2">
      <c r="A294" s="116">
        <v>2020</v>
      </c>
      <c r="B294" s="18">
        <v>1</v>
      </c>
      <c r="C294" s="18">
        <v>2</v>
      </c>
      <c r="D294" s="18">
        <v>0</v>
      </c>
      <c r="E294" s="19">
        <v>0</v>
      </c>
      <c r="F294" s="19">
        <v>0</v>
      </c>
      <c r="G294" s="19">
        <v>0</v>
      </c>
      <c r="H294" s="19">
        <v>0</v>
      </c>
      <c r="I294" s="18">
        <v>1</v>
      </c>
      <c r="J294" s="19">
        <v>0</v>
      </c>
      <c r="K294" s="19">
        <v>0</v>
      </c>
      <c r="L294" s="19">
        <v>0</v>
      </c>
      <c r="M294" s="19">
        <v>0</v>
      </c>
      <c r="N294" s="18">
        <v>0</v>
      </c>
      <c r="O294" s="20">
        <f>(D294+J294+K294+N294)/(B294+J294+K294+M294)</f>
        <v>0</v>
      </c>
      <c r="P294" s="20">
        <f>($D294+$E294+($F294*2)+(G294*3))/$B294</f>
        <v>0</v>
      </c>
      <c r="Q294" s="20">
        <f>D294/B294</f>
        <v>0</v>
      </c>
      <c r="R294" s="18">
        <v>0</v>
      </c>
      <c r="S294" s="18">
        <v>0</v>
      </c>
      <c r="T294" s="18">
        <v>0</v>
      </c>
      <c r="U294" s="18">
        <v>0</v>
      </c>
      <c r="V294" s="21">
        <v>0</v>
      </c>
      <c r="W294" s="20" t="e">
        <f>(U294+V294)/(T294+U294+V294)</f>
        <v>#DIV/0!</v>
      </c>
      <c r="X294" s="20"/>
    </row>
    <row r="295" spans="1:24" x14ac:dyDescent="0.2">
      <c r="A295" s="22">
        <v>2021</v>
      </c>
      <c r="B295" s="22"/>
      <c r="C295" s="22"/>
      <c r="D295" s="22"/>
      <c r="E295" s="22"/>
      <c r="F295" s="23"/>
      <c r="G295" s="23"/>
      <c r="H295" s="22"/>
      <c r="I295" s="22"/>
      <c r="J295" s="22"/>
      <c r="K295" s="22"/>
      <c r="L295" s="23"/>
      <c r="M295" s="23"/>
      <c r="N295" s="22"/>
      <c r="O295" s="20"/>
      <c r="P295" s="20"/>
      <c r="Q295" s="20"/>
      <c r="R295" s="22"/>
      <c r="S295" s="23"/>
      <c r="T295" s="22"/>
      <c r="U295" s="22">
        <v>3</v>
      </c>
      <c r="V295" s="25">
        <v>1</v>
      </c>
      <c r="W295" s="20"/>
      <c r="X295" s="53"/>
    </row>
    <row r="296" spans="1:24" x14ac:dyDescent="0.2">
      <c r="A296" s="23">
        <v>2022</v>
      </c>
      <c r="B296" s="23"/>
      <c r="C296" s="23">
        <v>1</v>
      </c>
      <c r="D296" s="23"/>
      <c r="E296" s="23"/>
      <c r="F296" s="23"/>
      <c r="G296" s="23"/>
      <c r="H296" s="23"/>
      <c r="I296" s="23"/>
      <c r="J296" s="23"/>
      <c r="K296" s="23"/>
      <c r="L296" s="23"/>
      <c r="M296" s="23"/>
      <c r="N296" s="23"/>
      <c r="O296" s="24"/>
      <c r="P296" s="24"/>
      <c r="Q296" s="24"/>
      <c r="R296" s="23"/>
      <c r="S296" s="23"/>
      <c r="T296" s="23">
        <v>2</v>
      </c>
      <c r="U296" s="23">
        <v>1</v>
      </c>
      <c r="V296" s="12">
        <v>1</v>
      </c>
      <c r="W296" s="26"/>
      <c r="X296" s="53"/>
    </row>
    <row r="297" spans="1:24" x14ac:dyDescent="0.2">
      <c r="A297" s="28"/>
      <c r="B297" s="28"/>
      <c r="C297" s="28"/>
      <c r="D297" s="28"/>
      <c r="E297" s="28"/>
      <c r="F297" s="28"/>
      <c r="G297" s="28"/>
      <c r="H297" s="28"/>
      <c r="I297" s="28"/>
      <c r="J297" s="28"/>
      <c r="K297" s="28"/>
      <c r="L297" s="28"/>
      <c r="M297" s="28"/>
      <c r="N297" s="28"/>
      <c r="O297" s="29"/>
      <c r="P297" s="29"/>
      <c r="Q297" s="29"/>
      <c r="R297" s="28"/>
      <c r="S297" s="28"/>
      <c r="T297" s="28"/>
      <c r="U297" s="28"/>
      <c r="V297" s="76"/>
      <c r="W297" s="27"/>
      <c r="X297" s="30"/>
    </row>
    <row r="298" spans="1:24" x14ac:dyDescent="0.2">
      <c r="A298" s="18" t="s">
        <v>31</v>
      </c>
      <c r="B298" s="19">
        <f t="shared" ref="B298:N298" si="36">SUM(B294:B297)</f>
        <v>1</v>
      </c>
      <c r="C298" s="19">
        <f t="shared" si="36"/>
        <v>3</v>
      </c>
      <c r="D298" s="19">
        <f t="shared" si="36"/>
        <v>0</v>
      </c>
      <c r="E298" s="19">
        <f t="shared" si="36"/>
        <v>0</v>
      </c>
      <c r="F298" s="19">
        <f t="shared" si="36"/>
        <v>0</v>
      </c>
      <c r="G298" s="19">
        <f t="shared" si="36"/>
        <v>0</v>
      </c>
      <c r="H298" s="19">
        <f t="shared" si="36"/>
        <v>0</v>
      </c>
      <c r="I298" s="19">
        <f t="shared" si="36"/>
        <v>1</v>
      </c>
      <c r="J298" s="19">
        <f t="shared" si="36"/>
        <v>0</v>
      </c>
      <c r="K298" s="19">
        <f t="shared" si="36"/>
        <v>0</v>
      </c>
      <c r="L298" s="19">
        <f t="shared" si="36"/>
        <v>0</v>
      </c>
      <c r="M298" s="19">
        <f t="shared" si="36"/>
        <v>0</v>
      </c>
      <c r="N298" s="19">
        <f t="shared" si="36"/>
        <v>0</v>
      </c>
      <c r="O298" s="20">
        <f>(D298+J298+K298+N298)/(B298+J298+K298+M298)</f>
        <v>0</v>
      </c>
      <c r="P298" s="20">
        <f>($D298+$E298+($F298*2)+(G298*3))/$B298</f>
        <v>0</v>
      </c>
      <c r="Q298" s="20">
        <f>D298/B298</f>
        <v>0</v>
      </c>
      <c r="R298" s="19">
        <f>SUM(R294:R297)</f>
        <v>0</v>
      </c>
      <c r="S298" s="19">
        <f>SUM(S294:S297)</f>
        <v>0</v>
      </c>
      <c r="T298" s="19">
        <f>SUM(T294:T297)</f>
        <v>2</v>
      </c>
      <c r="U298" s="18">
        <f>SUM(U294:U297)</f>
        <v>4</v>
      </c>
      <c r="V298" s="21">
        <f>SUM(V294:V297)</f>
        <v>2</v>
      </c>
      <c r="W298" s="20">
        <f>(U298+V298)/(T298+U298+V298)</f>
        <v>0.75</v>
      </c>
      <c r="X298" s="20" t="e">
        <f>(D298-G298)/(B298-I298-G298+M298)</f>
        <v>#DIV/0!</v>
      </c>
    </row>
    <row r="299" spans="1:24" x14ac:dyDescent="0.2">
      <c r="A299" s="23"/>
      <c r="B299" s="26"/>
      <c r="C299" s="26"/>
      <c r="D299" s="26"/>
      <c r="E299" s="23"/>
      <c r="F299" s="26"/>
      <c r="G299" s="26"/>
      <c r="H299" s="26"/>
      <c r="I299" s="26"/>
      <c r="J299" s="26"/>
      <c r="K299" s="26"/>
      <c r="L299" s="26"/>
      <c r="M299" s="23"/>
      <c r="N299" s="26"/>
      <c r="O299" s="26"/>
      <c r="P299" s="26"/>
      <c r="Q299" s="26"/>
      <c r="R299" s="26"/>
      <c r="S299" s="26"/>
      <c r="T299" s="26"/>
      <c r="U299" s="23"/>
      <c r="V299" s="12"/>
      <c r="W299" s="26"/>
      <c r="X299" s="53"/>
    </row>
    <row r="300" spans="1:24" x14ac:dyDescent="0.2">
      <c r="A300" s="23"/>
      <c r="B300" s="23"/>
      <c r="C300" s="23"/>
      <c r="D300" s="23"/>
      <c r="E300" s="41"/>
      <c r="F300" s="23"/>
      <c r="G300" s="23"/>
      <c r="H300" s="23"/>
      <c r="I300" s="23"/>
      <c r="J300" s="23"/>
      <c r="K300" s="23"/>
      <c r="L300" s="42"/>
      <c r="M300" s="23"/>
      <c r="N300" s="26"/>
      <c r="O300" s="26"/>
      <c r="P300" s="23"/>
      <c r="Q300" s="23"/>
      <c r="R300" s="23"/>
      <c r="S300" s="23"/>
      <c r="T300" s="53"/>
      <c r="U300" s="103"/>
      <c r="V300" s="53"/>
      <c r="W300" s="53"/>
      <c r="X300" s="53"/>
    </row>
    <row r="301" spans="1:24" x14ac:dyDescent="0.2">
      <c r="A301" s="22" t="s">
        <v>32</v>
      </c>
      <c r="B301" s="23"/>
      <c r="C301" s="23"/>
      <c r="D301" s="23"/>
      <c r="E301" s="23"/>
      <c r="F301" s="23"/>
      <c r="G301" s="23"/>
      <c r="H301" s="23"/>
      <c r="I301" s="23"/>
      <c r="J301" s="23"/>
      <c r="K301" s="23"/>
      <c r="L301" s="23"/>
      <c r="M301" s="23"/>
      <c r="N301" s="23"/>
      <c r="O301" s="23"/>
      <c r="P301" s="23"/>
      <c r="Q301" s="23"/>
      <c r="R301" s="23"/>
      <c r="S301" s="23"/>
      <c r="T301" s="53"/>
      <c r="U301" s="103"/>
      <c r="V301" s="53"/>
      <c r="W301" s="53"/>
      <c r="X301" s="53"/>
    </row>
    <row r="302" spans="1:24" x14ac:dyDescent="0.2">
      <c r="A302" s="14" t="s">
        <v>7</v>
      </c>
      <c r="B302" s="16" t="s">
        <v>33</v>
      </c>
      <c r="C302" s="14" t="s">
        <v>34</v>
      </c>
      <c r="D302" s="14" t="s">
        <v>35</v>
      </c>
      <c r="E302" s="14" t="s">
        <v>36</v>
      </c>
      <c r="F302" s="14" t="s">
        <v>37</v>
      </c>
      <c r="G302" s="14" t="s">
        <v>9</v>
      </c>
      <c r="H302" s="14" t="s">
        <v>10</v>
      </c>
      <c r="I302" s="14" t="s">
        <v>15</v>
      </c>
      <c r="J302" s="14" t="s">
        <v>16</v>
      </c>
      <c r="K302" s="14" t="s">
        <v>17</v>
      </c>
      <c r="L302" s="14" t="s">
        <v>45</v>
      </c>
      <c r="M302" s="14" t="s">
        <v>38</v>
      </c>
      <c r="N302" s="14" t="s">
        <v>39</v>
      </c>
      <c r="O302" s="14" t="s">
        <v>40</v>
      </c>
      <c r="P302" s="14" t="s">
        <v>8</v>
      </c>
      <c r="Q302" s="14" t="s">
        <v>41</v>
      </c>
      <c r="R302" s="14" t="s">
        <v>42</v>
      </c>
      <c r="S302" s="23"/>
      <c r="T302" s="53"/>
      <c r="U302" s="103"/>
      <c r="V302" s="53"/>
      <c r="W302" s="53"/>
      <c r="X302" s="53"/>
    </row>
    <row r="303" spans="1:24" x14ac:dyDescent="0.2">
      <c r="A303" s="116">
        <v>2020</v>
      </c>
      <c r="B303" s="18">
        <v>1</v>
      </c>
      <c r="C303" s="18">
        <v>0</v>
      </c>
      <c r="D303" s="18">
        <v>0</v>
      </c>
      <c r="E303" s="35">
        <v>0</v>
      </c>
      <c r="F303" s="18">
        <v>1</v>
      </c>
      <c r="G303" s="18">
        <v>0</v>
      </c>
      <c r="H303" s="18">
        <v>2</v>
      </c>
      <c r="I303" s="18">
        <v>0</v>
      </c>
      <c r="J303" s="18">
        <v>0</v>
      </c>
      <c r="K303" s="19">
        <v>0</v>
      </c>
      <c r="L303" s="19">
        <v>1</v>
      </c>
      <c r="M303" s="18"/>
      <c r="N303" s="36">
        <f>(M303*7)/F303</f>
        <v>0</v>
      </c>
      <c r="O303" s="37">
        <f>SUM(H303+J303+K303)/F303</f>
        <v>2</v>
      </c>
      <c r="P303" s="18"/>
      <c r="Q303" s="19"/>
      <c r="R303" s="19"/>
      <c r="S303" s="23"/>
      <c r="T303" s="53"/>
      <c r="U303" s="103"/>
      <c r="V303" s="53"/>
      <c r="W303" s="53"/>
      <c r="X303" s="53"/>
    </row>
    <row r="304" spans="1:24" x14ac:dyDescent="0.2">
      <c r="A304" s="23">
        <v>2021</v>
      </c>
      <c r="B304" s="23">
        <v>10</v>
      </c>
      <c r="C304" s="23">
        <v>2</v>
      </c>
      <c r="D304" s="23">
        <v>1</v>
      </c>
      <c r="E304" s="41"/>
      <c r="F304" s="42">
        <v>23.67</v>
      </c>
      <c r="G304" s="23">
        <v>21</v>
      </c>
      <c r="H304" s="23">
        <v>30</v>
      </c>
      <c r="I304" s="23">
        <v>16</v>
      </c>
      <c r="J304" s="23">
        <v>9</v>
      </c>
      <c r="K304" s="23">
        <v>3</v>
      </c>
      <c r="L304" s="42"/>
      <c r="M304" s="23">
        <v>20</v>
      </c>
      <c r="N304" s="36">
        <f>(M304*7)/F304</f>
        <v>5.9146599070553441</v>
      </c>
      <c r="O304" s="37">
        <f>SUM(H304+J304+K304)/F304</f>
        <v>1.7743979721166032</v>
      </c>
      <c r="P304" s="23"/>
      <c r="Q304" s="23"/>
      <c r="R304" s="23"/>
      <c r="S304" s="23"/>
      <c r="T304" s="53"/>
      <c r="U304" s="103"/>
      <c r="V304" s="53"/>
      <c r="W304" s="53"/>
      <c r="X304" s="53"/>
    </row>
    <row r="305" spans="1:24" x14ac:dyDescent="0.2">
      <c r="A305" s="23">
        <v>2022</v>
      </c>
      <c r="B305" s="23">
        <v>10</v>
      </c>
      <c r="C305" s="23">
        <v>2</v>
      </c>
      <c r="D305" s="23">
        <v>3</v>
      </c>
      <c r="E305" s="41"/>
      <c r="F305" s="23">
        <v>32.67</v>
      </c>
      <c r="G305" s="23">
        <v>32</v>
      </c>
      <c r="H305" s="23">
        <v>45</v>
      </c>
      <c r="I305" s="23">
        <v>27</v>
      </c>
      <c r="J305" s="23">
        <v>9</v>
      </c>
      <c r="K305" s="23">
        <v>0</v>
      </c>
      <c r="L305" s="23">
        <v>6</v>
      </c>
      <c r="M305" s="23">
        <v>24</v>
      </c>
      <c r="N305" s="36">
        <f>(M305*7)/F305</f>
        <v>5.1423324150596876</v>
      </c>
      <c r="O305" s="37">
        <f>SUM(H305+J305+K305)/F305</f>
        <v>1.6528925619834709</v>
      </c>
      <c r="P305" s="23"/>
      <c r="Q305" s="23">
        <v>499</v>
      </c>
      <c r="R305" s="23"/>
      <c r="S305" s="23"/>
      <c r="T305" s="53"/>
      <c r="U305" s="103"/>
      <c r="V305" s="53"/>
      <c r="W305" s="53"/>
      <c r="X305" s="53"/>
    </row>
    <row r="306" spans="1:24" x14ac:dyDescent="0.2">
      <c r="A306" s="28"/>
      <c r="B306" s="28"/>
      <c r="C306" s="28"/>
      <c r="D306" s="28"/>
      <c r="E306" s="38"/>
      <c r="F306" s="28"/>
      <c r="G306" s="28"/>
      <c r="H306" s="28"/>
      <c r="I306" s="28"/>
      <c r="J306" s="28"/>
      <c r="K306" s="28"/>
      <c r="L306" s="39"/>
      <c r="M306" s="28"/>
      <c r="N306" s="27"/>
      <c r="O306" s="27"/>
      <c r="P306" s="28"/>
      <c r="Q306" s="28"/>
      <c r="R306" s="28"/>
      <c r="S306" s="23"/>
      <c r="T306" s="53"/>
      <c r="U306" s="103"/>
      <c r="V306" s="53"/>
      <c r="W306" s="53"/>
      <c r="X306" s="53"/>
    </row>
    <row r="307" spans="1:24" x14ac:dyDescent="0.2">
      <c r="A307" s="18" t="s">
        <v>31</v>
      </c>
      <c r="B307" s="18">
        <f t="shared" ref="B307:M307" si="37">SUM(B300:B306)</f>
        <v>21</v>
      </c>
      <c r="C307" s="18">
        <f t="shared" si="37"/>
        <v>4</v>
      </c>
      <c r="D307" s="18">
        <f t="shared" si="37"/>
        <v>4</v>
      </c>
      <c r="E307" s="19">
        <f t="shared" si="37"/>
        <v>0</v>
      </c>
      <c r="F307" s="18">
        <f t="shared" si="37"/>
        <v>57.34</v>
      </c>
      <c r="G307" s="18">
        <f t="shared" si="37"/>
        <v>53</v>
      </c>
      <c r="H307" s="18">
        <f t="shared" si="37"/>
        <v>77</v>
      </c>
      <c r="I307" s="18">
        <f t="shared" si="37"/>
        <v>43</v>
      </c>
      <c r="J307" s="18">
        <f t="shared" si="37"/>
        <v>18</v>
      </c>
      <c r="K307" s="18">
        <f t="shared" si="37"/>
        <v>3</v>
      </c>
      <c r="L307" s="18">
        <f t="shared" si="37"/>
        <v>7</v>
      </c>
      <c r="M307" s="18">
        <f t="shared" si="37"/>
        <v>44</v>
      </c>
      <c r="N307" s="36">
        <f>(M307*7)/F307</f>
        <v>5.3714684339030345</v>
      </c>
      <c r="O307" s="37">
        <f>SUM(H307+J307+K307)/F307</f>
        <v>1.7091035926055109</v>
      </c>
      <c r="P307" s="55"/>
      <c r="Q307" s="55"/>
      <c r="R307" s="55"/>
    </row>
    <row r="309" spans="1:24" x14ac:dyDescent="0.2">
      <c r="A309" s="10" t="s">
        <v>318</v>
      </c>
      <c r="B309" s="11"/>
      <c r="C309" s="11"/>
      <c r="D309" s="11"/>
      <c r="E309" s="11"/>
      <c r="F309" s="11"/>
      <c r="G309" s="11"/>
      <c r="H309" s="11"/>
      <c r="I309" s="11"/>
      <c r="J309" s="11"/>
      <c r="K309" s="11"/>
      <c r="L309" s="11"/>
      <c r="M309" s="78"/>
      <c r="N309" s="11"/>
      <c r="O309" s="11"/>
      <c r="P309" s="11"/>
      <c r="Q309" s="11"/>
      <c r="R309" s="11"/>
      <c r="S309" s="11"/>
      <c r="T309" s="11"/>
      <c r="U309" s="23"/>
      <c r="V309" s="12"/>
      <c r="W309" s="12"/>
      <c r="X309" s="53"/>
    </row>
    <row r="310" spans="1:24" x14ac:dyDescent="0.2">
      <c r="A310" s="53"/>
      <c r="B310" s="53"/>
      <c r="C310" s="53"/>
      <c r="D310" s="53"/>
      <c r="E310" s="58"/>
      <c r="F310" s="53"/>
      <c r="G310" s="53"/>
      <c r="H310" s="53"/>
      <c r="I310" s="53"/>
      <c r="J310" s="53"/>
      <c r="K310" s="53"/>
      <c r="L310" s="53"/>
      <c r="M310" s="53"/>
      <c r="N310" s="53"/>
      <c r="O310" s="53"/>
      <c r="P310" s="53"/>
      <c r="Q310" s="53"/>
      <c r="R310" s="53"/>
      <c r="S310" s="53"/>
      <c r="T310" s="53"/>
      <c r="U310" s="23"/>
      <c r="V310" s="12"/>
      <c r="W310" s="26"/>
      <c r="X310" s="53"/>
    </row>
    <row r="311" spans="1:24" x14ac:dyDescent="0.2">
      <c r="A311" s="14" t="s">
        <v>7</v>
      </c>
      <c r="B311" s="14" t="s">
        <v>8</v>
      </c>
      <c r="C311" s="14" t="s">
        <v>9</v>
      </c>
      <c r="D311" s="14" t="s">
        <v>10</v>
      </c>
      <c r="E311" s="14" t="s">
        <v>11</v>
      </c>
      <c r="F311" s="14" t="s">
        <v>12</v>
      </c>
      <c r="G311" s="14" t="s">
        <v>13</v>
      </c>
      <c r="H311" s="14" t="s">
        <v>14</v>
      </c>
      <c r="I311" s="14" t="s">
        <v>15</v>
      </c>
      <c r="J311" s="14" t="s">
        <v>16</v>
      </c>
      <c r="K311" s="14" t="s">
        <v>17</v>
      </c>
      <c r="L311" s="14" t="s">
        <v>18</v>
      </c>
      <c r="M311" s="14" t="s">
        <v>19</v>
      </c>
      <c r="N311" s="14" t="s">
        <v>20</v>
      </c>
      <c r="O311" s="14" t="s">
        <v>21</v>
      </c>
      <c r="P311" s="15" t="s">
        <v>22</v>
      </c>
      <c r="Q311" s="14" t="s">
        <v>257</v>
      </c>
      <c r="R311" s="16" t="s">
        <v>24</v>
      </c>
      <c r="S311" s="16" t="s">
        <v>25</v>
      </c>
      <c r="T311" s="16" t="s">
        <v>26</v>
      </c>
      <c r="U311" s="14" t="s">
        <v>27</v>
      </c>
      <c r="V311" s="13" t="s">
        <v>28</v>
      </c>
      <c r="W311" s="17" t="s">
        <v>29</v>
      </c>
      <c r="X311" s="71" t="s">
        <v>30</v>
      </c>
    </row>
    <row r="312" spans="1:24" x14ac:dyDescent="0.2">
      <c r="A312" s="116">
        <v>2024</v>
      </c>
      <c r="B312" s="18">
        <v>78</v>
      </c>
      <c r="C312" s="18">
        <v>14</v>
      </c>
      <c r="D312" s="18">
        <v>24</v>
      </c>
      <c r="E312" s="19">
        <v>4</v>
      </c>
      <c r="F312" s="19">
        <v>2</v>
      </c>
      <c r="G312" s="19">
        <v>2</v>
      </c>
      <c r="H312" s="19">
        <v>14</v>
      </c>
      <c r="I312" s="18">
        <v>21</v>
      </c>
      <c r="J312" s="19">
        <v>12</v>
      </c>
      <c r="K312" s="19">
        <v>1</v>
      </c>
      <c r="L312" s="19"/>
      <c r="M312" s="19"/>
      <c r="N312" s="18">
        <v>3</v>
      </c>
      <c r="O312" s="20">
        <f>(D312+J312+K312+N312)/(B312+J312+K312+M312)</f>
        <v>0.43956043956043955</v>
      </c>
      <c r="P312" s="20">
        <f>($D312+$E312+($F312*2)+(G312*3))/$B312</f>
        <v>0.48717948717948717</v>
      </c>
      <c r="Q312" s="20">
        <f>D312/B312</f>
        <v>0.30769230769230771</v>
      </c>
      <c r="R312" s="18">
        <v>2</v>
      </c>
      <c r="S312" s="18"/>
      <c r="T312" s="18"/>
      <c r="U312" s="18">
        <v>4</v>
      </c>
      <c r="V312" s="21">
        <v>37</v>
      </c>
      <c r="W312" s="20">
        <f>(U312+V312)/(T312+U312+V312)</f>
        <v>1</v>
      </c>
      <c r="X312" s="20"/>
    </row>
    <row r="313" spans="1:24" x14ac:dyDescent="0.2">
      <c r="A313" s="22">
        <v>2023</v>
      </c>
      <c r="B313" s="22">
        <v>64</v>
      </c>
      <c r="C313" s="22">
        <v>19</v>
      </c>
      <c r="D313" s="22">
        <v>17</v>
      </c>
      <c r="E313" s="22">
        <v>5</v>
      </c>
      <c r="F313" s="23"/>
      <c r="G313" s="23"/>
      <c r="H313" s="22">
        <v>13</v>
      </c>
      <c r="I313" s="22">
        <v>15</v>
      </c>
      <c r="J313" s="22">
        <v>15</v>
      </c>
      <c r="K313" s="22">
        <v>3</v>
      </c>
      <c r="L313" s="23"/>
      <c r="M313" s="23"/>
      <c r="N313" s="22">
        <v>1</v>
      </c>
      <c r="O313" s="20">
        <f>(D313+J313+K313+N313)/(B313+J313+K313+M313)</f>
        <v>0.43902439024390244</v>
      </c>
      <c r="P313" s="20">
        <f>($D313+$E313+($F313*2)+(G313*3))/$B313</f>
        <v>0.34375</v>
      </c>
      <c r="Q313" s="20">
        <f>D313/B313</f>
        <v>0.265625</v>
      </c>
      <c r="R313" s="22">
        <v>3</v>
      </c>
      <c r="S313" s="23">
        <v>2</v>
      </c>
      <c r="T313" s="22"/>
      <c r="U313" s="22"/>
      <c r="V313" s="25">
        <v>27</v>
      </c>
      <c r="W313" s="20">
        <f>(U313+V313)/(T313+U313+V313)</f>
        <v>1</v>
      </c>
      <c r="X313" s="53"/>
    </row>
    <row r="314" spans="1:24" x14ac:dyDescent="0.2">
      <c r="A314" s="23">
        <v>2022</v>
      </c>
      <c r="B314" s="23">
        <v>62</v>
      </c>
      <c r="C314" s="23">
        <v>9</v>
      </c>
      <c r="D314" s="23">
        <v>12</v>
      </c>
      <c r="E314" s="23">
        <v>1</v>
      </c>
      <c r="F314" s="23">
        <v>1</v>
      </c>
      <c r="G314" s="23">
        <v>0</v>
      </c>
      <c r="H314" s="23">
        <v>6</v>
      </c>
      <c r="I314" s="23">
        <v>14</v>
      </c>
      <c r="J314" s="23">
        <v>8</v>
      </c>
      <c r="K314" s="23">
        <v>1</v>
      </c>
      <c r="L314" s="23">
        <v>0</v>
      </c>
      <c r="M314" s="23">
        <v>0</v>
      </c>
      <c r="N314" s="23">
        <v>1</v>
      </c>
      <c r="O314" s="20">
        <f>(D314+J314+K314+N314)/(B314+J314+K314+M314)</f>
        <v>0.30985915492957744</v>
      </c>
      <c r="P314" s="20">
        <f>($D314+$E314+($F314*2)+(G314*3))/$B314</f>
        <v>0.24193548387096775</v>
      </c>
      <c r="Q314" s="20">
        <f>D314/B314</f>
        <v>0.19354838709677419</v>
      </c>
      <c r="R314" s="23">
        <v>2</v>
      </c>
      <c r="S314" s="23">
        <v>2</v>
      </c>
      <c r="T314" s="23">
        <v>4</v>
      </c>
      <c r="U314" s="23">
        <v>1</v>
      </c>
      <c r="V314" s="12">
        <v>42</v>
      </c>
      <c r="W314" s="20">
        <f>(U314+V314)/(T314+U314+V314)</f>
        <v>0.91489361702127658</v>
      </c>
      <c r="X314" s="53"/>
    </row>
    <row r="315" spans="1:24" x14ac:dyDescent="0.2">
      <c r="A315" s="28">
        <v>2021</v>
      </c>
      <c r="B315" s="28">
        <v>70</v>
      </c>
      <c r="C315" s="28">
        <v>7</v>
      </c>
      <c r="D315" s="28">
        <v>20</v>
      </c>
      <c r="E315" s="28">
        <v>7</v>
      </c>
      <c r="F315" s="28">
        <v>0</v>
      </c>
      <c r="G315" s="28">
        <v>0</v>
      </c>
      <c r="H315" s="28">
        <v>7</v>
      </c>
      <c r="I315" s="28">
        <v>14</v>
      </c>
      <c r="J315" s="28">
        <v>15</v>
      </c>
      <c r="K315" s="28">
        <v>0</v>
      </c>
      <c r="L315" s="28">
        <v>0</v>
      </c>
      <c r="M315" s="28">
        <v>0</v>
      </c>
      <c r="N315" s="28">
        <v>2</v>
      </c>
      <c r="O315" s="20">
        <f>(D315+J315+K315+N315)/(B315+J315+K315+M315)</f>
        <v>0.43529411764705883</v>
      </c>
      <c r="P315" s="20">
        <f>($D315+$E315+($F315*2)+(G315*3))/$B315</f>
        <v>0.38571428571428573</v>
      </c>
      <c r="Q315" s="20">
        <f>D315/B315</f>
        <v>0.2857142857142857</v>
      </c>
      <c r="R315" s="28">
        <v>5</v>
      </c>
      <c r="S315" s="28">
        <v>3</v>
      </c>
      <c r="T315" s="28">
        <v>4</v>
      </c>
      <c r="U315" s="28">
        <v>2</v>
      </c>
      <c r="V315" s="76">
        <v>28</v>
      </c>
      <c r="W315" s="20">
        <f>(U315+V315)/(T315+U315+V315)</f>
        <v>0.88235294117647056</v>
      </c>
      <c r="X315" s="30"/>
    </row>
    <row r="316" spans="1:24" x14ac:dyDescent="0.2">
      <c r="A316" s="18" t="s">
        <v>31</v>
      </c>
      <c r="B316" s="19">
        <f t="shared" ref="B316:N316" si="38">SUM(B312:B315)</f>
        <v>274</v>
      </c>
      <c r="C316" s="19">
        <f t="shared" si="38"/>
        <v>49</v>
      </c>
      <c r="D316" s="19">
        <f t="shared" si="38"/>
        <v>73</v>
      </c>
      <c r="E316" s="19">
        <f t="shared" si="38"/>
        <v>17</v>
      </c>
      <c r="F316" s="19">
        <f t="shared" si="38"/>
        <v>3</v>
      </c>
      <c r="G316" s="19">
        <f t="shared" si="38"/>
        <v>2</v>
      </c>
      <c r="H316" s="19">
        <f t="shared" si="38"/>
        <v>40</v>
      </c>
      <c r="I316" s="19">
        <f t="shared" si="38"/>
        <v>64</v>
      </c>
      <c r="J316" s="19">
        <f t="shared" si="38"/>
        <v>50</v>
      </c>
      <c r="K316" s="19">
        <f t="shared" si="38"/>
        <v>5</v>
      </c>
      <c r="L316" s="19">
        <f t="shared" si="38"/>
        <v>0</v>
      </c>
      <c r="M316" s="19">
        <f t="shared" si="38"/>
        <v>0</v>
      </c>
      <c r="N316" s="19">
        <f t="shared" si="38"/>
        <v>7</v>
      </c>
      <c r="O316" s="20">
        <f>(D316+J316+K316+N316)/(B316+J316+K316+M316)</f>
        <v>0.41033434650455924</v>
      </c>
      <c r="P316" s="20">
        <f>($D316+$E316+($F316*2)+(G316*3))/$B316</f>
        <v>0.37226277372262773</v>
      </c>
      <c r="Q316" s="20">
        <f>D316/B316</f>
        <v>0.26642335766423358</v>
      </c>
      <c r="R316" s="19">
        <f>SUM(R312:R315)</f>
        <v>12</v>
      </c>
      <c r="S316" s="19">
        <f>SUM(S312:S315)</f>
        <v>7</v>
      </c>
      <c r="T316" s="19">
        <f>SUM(T312:T315)</f>
        <v>8</v>
      </c>
      <c r="U316" s="18">
        <f>SUM(U312:U315)</f>
        <v>7</v>
      </c>
      <c r="V316" s="21">
        <f>SUM(V312:V315)</f>
        <v>134</v>
      </c>
      <c r="W316" s="20">
        <f>(U316+V316)/(T316+U316+V316)</f>
        <v>0.94630872483221473</v>
      </c>
      <c r="X316" s="20">
        <f>(D316-G316)/(B316-I316-G316+M316)</f>
        <v>0.34134615384615385</v>
      </c>
    </row>
    <row r="318" spans="1:24" x14ac:dyDescent="0.2">
      <c r="A318" s="10" t="s">
        <v>319</v>
      </c>
      <c r="B318" s="11"/>
      <c r="C318" s="11"/>
      <c r="D318" s="11"/>
      <c r="E318" s="11"/>
      <c r="F318" s="11"/>
      <c r="G318" s="11"/>
      <c r="H318" s="11"/>
      <c r="I318" s="11"/>
      <c r="J318" s="11"/>
      <c r="K318" s="11"/>
      <c r="L318" s="11"/>
      <c r="M318" s="78"/>
      <c r="N318" s="11"/>
      <c r="O318" s="11"/>
      <c r="P318" s="11"/>
      <c r="Q318" s="11"/>
      <c r="R318" s="11"/>
      <c r="S318" s="11"/>
      <c r="T318" s="11"/>
      <c r="U318" s="23"/>
      <c r="V318" s="12"/>
      <c r="W318" s="12"/>
      <c r="X318" s="53"/>
    </row>
    <row r="319" spans="1:24" x14ac:dyDescent="0.2">
      <c r="A319" s="53"/>
      <c r="B319" s="53"/>
      <c r="C319" s="53"/>
      <c r="D319" s="53"/>
      <c r="E319" s="58"/>
      <c r="F319" s="53"/>
      <c r="G319" s="53"/>
      <c r="H319" s="53"/>
      <c r="I319" s="53"/>
      <c r="J319" s="53"/>
      <c r="K319" s="53"/>
      <c r="L319" s="53"/>
      <c r="M319" s="53"/>
      <c r="N319" s="53"/>
      <c r="O319" s="53"/>
      <c r="P319" s="53"/>
      <c r="Q319" s="53"/>
      <c r="R319" s="53"/>
      <c r="S319" s="53"/>
      <c r="T319" s="53"/>
      <c r="U319" s="23"/>
      <c r="V319" s="12"/>
      <c r="W319" s="26"/>
      <c r="X319" s="53"/>
    </row>
    <row r="320" spans="1:24" x14ac:dyDescent="0.2">
      <c r="A320" s="14" t="s">
        <v>126</v>
      </c>
      <c r="B320" s="14" t="s">
        <v>8</v>
      </c>
      <c r="C320" s="14" t="s">
        <v>9</v>
      </c>
      <c r="D320" s="14" t="s">
        <v>10</v>
      </c>
      <c r="E320" s="14" t="s">
        <v>11</v>
      </c>
      <c r="F320" s="14" t="s">
        <v>12</v>
      </c>
      <c r="G320" s="14" t="s">
        <v>13</v>
      </c>
      <c r="H320" s="14" t="s">
        <v>14</v>
      </c>
      <c r="I320" s="14" t="s">
        <v>15</v>
      </c>
      <c r="J320" s="14" t="s">
        <v>16</v>
      </c>
      <c r="K320" s="14" t="s">
        <v>17</v>
      </c>
      <c r="L320" s="14" t="s">
        <v>18</v>
      </c>
      <c r="M320" s="14" t="s">
        <v>19</v>
      </c>
      <c r="N320" s="14" t="s">
        <v>20</v>
      </c>
      <c r="O320" s="14" t="s">
        <v>21</v>
      </c>
      <c r="P320" s="15" t="s">
        <v>22</v>
      </c>
      <c r="Q320" s="14" t="s">
        <v>257</v>
      </c>
      <c r="R320" s="16" t="s">
        <v>24</v>
      </c>
      <c r="S320" s="16" t="s">
        <v>25</v>
      </c>
      <c r="T320" s="16" t="s">
        <v>26</v>
      </c>
      <c r="U320" s="14" t="s">
        <v>27</v>
      </c>
      <c r="V320" s="13" t="s">
        <v>28</v>
      </c>
      <c r="W320" s="17" t="s">
        <v>29</v>
      </c>
      <c r="X320" s="71" t="s">
        <v>30</v>
      </c>
    </row>
    <row r="321" spans="1:24" x14ac:dyDescent="0.2">
      <c r="A321" s="116">
        <v>2024</v>
      </c>
      <c r="B321" s="18">
        <v>68</v>
      </c>
      <c r="C321" s="18">
        <v>15</v>
      </c>
      <c r="D321" s="18">
        <v>21</v>
      </c>
      <c r="E321" s="19">
        <v>4</v>
      </c>
      <c r="F321" s="19">
        <v>2</v>
      </c>
      <c r="G321" s="19">
        <v>1</v>
      </c>
      <c r="H321" s="19">
        <v>11</v>
      </c>
      <c r="I321" s="18">
        <v>12</v>
      </c>
      <c r="J321" s="19">
        <v>13</v>
      </c>
      <c r="K321" s="19">
        <v>2</v>
      </c>
      <c r="L321" s="19"/>
      <c r="M321" s="19">
        <v>2</v>
      </c>
      <c r="N321" s="18">
        <v>3</v>
      </c>
      <c r="O321" s="20">
        <f>(D321+J321+K321+N321)/(B321+J321+K321+M321)</f>
        <v>0.45882352941176469</v>
      </c>
      <c r="P321" s="20">
        <f>($D321+$E321+($F321*2)+(G321*3))/$B321</f>
        <v>0.47058823529411764</v>
      </c>
      <c r="Q321" s="20">
        <f>D321/B321</f>
        <v>0.30882352941176472</v>
      </c>
      <c r="R321" s="18">
        <v>6</v>
      </c>
      <c r="S321" s="18"/>
      <c r="T321" s="18">
        <v>2</v>
      </c>
      <c r="U321" s="18">
        <v>7</v>
      </c>
      <c r="V321" s="21">
        <v>44</v>
      </c>
      <c r="W321" s="20">
        <f>(U321+V321)/(T321+U321+V321)</f>
        <v>0.96226415094339623</v>
      </c>
      <c r="X321" s="20"/>
    </row>
    <row r="322" spans="1:24" x14ac:dyDescent="0.2">
      <c r="A322" s="22">
        <v>2023</v>
      </c>
      <c r="B322" s="22">
        <v>20</v>
      </c>
      <c r="C322" s="22">
        <v>5</v>
      </c>
      <c r="D322" s="22">
        <v>4</v>
      </c>
      <c r="E322" s="22">
        <v>3</v>
      </c>
      <c r="F322" s="23"/>
      <c r="G322" s="23"/>
      <c r="H322" s="22">
        <v>5</v>
      </c>
      <c r="I322" s="22">
        <v>5</v>
      </c>
      <c r="J322" s="22">
        <v>4</v>
      </c>
      <c r="K322" s="22">
        <v>1</v>
      </c>
      <c r="L322" s="23"/>
      <c r="M322" s="23">
        <v>1</v>
      </c>
      <c r="N322" s="22">
        <v>2</v>
      </c>
      <c r="O322" s="20">
        <f>(D322+J322+K322+N322)/(B322+J322+K322+M322)</f>
        <v>0.42307692307692307</v>
      </c>
      <c r="P322" s="20">
        <f>($D322+$E322+($F322*2)+(G322*3))/$B322</f>
        <v>0.35</v>
      </c>
      <c r="Q322" s="20">
        <f>D322/B322</f>
        <v>0.2</v>
      </c>
      <c r="R322" s="22"/>
      <c r="S322" s="23">
        <v>1</v>
      </c>
      <c r="T322" s="22"/>
      <c r="U322" s="22">
        <v>5</v>
      </c>
      <c r="V322" s="25">
        <v>18</v>
      </c>
      <c r="W322" s="20">
        <f>(U322+V322)/(T322+U322+V322)</f>
        <v>1</v>
      </c>
      <c r="X322" s="53"/>
    </row>
    <row r="323" spans="1:24" x14ac:dyDescent="0.2">
      <c r="A323" s="23">
        <v>2022</v>
      </c>
      <c r="B323" s="23">
        <v>18</v>
      </c>
      <c r="C323" s="23">
        <v>2</v>
      </c>
      <c r="D323" s="23">
        <v>3</v>
      </c>
      <c r="E323" s="23"/>
      <c r="F323" s="23"/>
      <c r="G323" s="23"/>
      <c r="H323" s="23">
        <v>1</v>
      </c>
      <c r="I323" s="23">
        <v>8</v>
      </c>
      <c r="J323" s="23">
        <v>1</v>
      </c>
      <c r="K323" s="23"/>
      <c r="L323" s="23"/>
      <c r="M323" s="23"/>
      <c r="N323" s="23">
        <v>1</v>
      </c>
      <c r="O323" s="20">
        <f>(D323+J323+K323+N323)/(B323+J323+K323+M323)</f>
        <v>0.26315789473684209</v>
      </c>
      <c r="P323" s="20">
        <f>($D323+$E323+($F323*2)+(G323*3))/$B323</f>
        <v>0.16666666666666666</v>
      </c>
      <c r="Q323" s="20">
        <f>D323/B323</f>
        <v>0.16666666666666666</v>
      </c>
      <c r="R323" s="23"/>
      <c r="S323" s="23"/>
      <c r="T323" s="23">
        <v>1</v>
      </c>
      <c r="U323" s="23">
        <v>5</v>
      </c>
      <c r="V323" s="12">
        <v>14</v>
      </c>
      <c r="W323" s="20">
        <f>(U323+V323)/(T323+U323+V323)</f>
        <v>0.95</v>
      </c>
      <c r="X323" s="20">
        <f>(D323-G323)/(B323-I323-G323+M323)</f>
        <v>0.3</v>
      </c>
    </row>
    <row r="324" spans="1:24" x14ac:dyDescent="0.2">
      <c r="A324" s="28">
        <v>2021</v>
      </c>
      <c r="B324" s="28">
        <v>33</v>
      </c>
      <c r="C324" s="28">
        <v>4</v>
      </c>
      <c r="D324" s="28">
        <v>5</v>
      </c>
      <c r="E324" s="28">
        <v>0</v>
      </c>
      <c r="F324" s="28">
        <v>1</v>
      </c>
      <c r="G324" s="28">
        <v>0</v>
      </c>
      <c r="H324" s="28">
        <v>2</v>
      </c>
      <c r="I324" s="28">
        <v>12</v>
      </c>
      <c r="J324" s="28">
        <v>4</v>
      </c>
      <c r="K324" s="28">
        <v>0</v>
      </c>
      <c r="L324" s="28">
        <v>0</v>
      </c>
      <c r="M324" s="28">
        <v>0</v>
      </c>
      <c r="N324" s="28">
        <v>1</v>
      </c>
      <c r="O324" s="20">
        <f>(D324+J324+K324+N324)/(B324+J324+K324+M324)</f>
        <v>0.27027027027027029</v>
      </c>
      <c r="P324" s="20">
        <f>($D324+$E324+($F324*2)+(G324*3))/$B324</f>
        <v>0.21212121212121213</v>
      </c>
      <c r="Q324" s="20">
        <f>D324/B324</f>
        <v>0.15151515151515152</v>
      </c>
      <c r="R324" s="28">
        <v>0</v>
      </c>
      <c r="S324" s="28">
        <v>1</v>
      </c>
      <c r="T324" s="28">
        <v>3</v>
      </c>
      <c r="U324" s="28">
        <v>7</v>
      </c>
      <c r="V324" s="76">
        <v>35</v>
      </c>
      <c r="W324" s="20">
        <f>(U324+V324)/(T324+U324+V324)</f>
        <v>0.93333333333333335</v>
      </c>
      <c r="X324" s="30"/>
    </row>
    <row r="325" spans="1:24" x14ac:dyDescent="0.2">
      <c r="A325" s="18" t="s">
        <v>31</v>
      </c>
      <c r="B325" s="19">
        <f t="shared" ref="B325:N325" si="39">SUM(B321:B324)</f>
        <v>139</v>
      </c>
      <c r="C325" s="19">
        <f t="shared" si="39"/>
        <v>26</v>
      </c>
      <c r="D325" s="19">
        <f t="shared" si="39"/>
        <v>33</v>
      </c>
      <c r="E325" s="19">
        <f t="shared" si="39"/>
        <v>7</v>
      </c>
      <c r="F325" s="19">
        <f t="shared" si="39"/>
        <v>3</v>
      </c>
      <c r="G325" s="19">
        <f t="shared" si="39"/>
        <v>1</v>
      </c>
      <c r="H325" s="19">
        <f t="shared" si="39"/>
        <v>19</v>
      </c>
      <c r="I325" s="19">
        <f t="shared" si="39"/>
        <v>37</v>
      </c>
      <c r="J325" s="19">
        <f t="shared" si="39"/>
        <v>22</v>
      </c>
      <c r="K325" s="19">
        <f t="shared" si="39"/>
        <v>3</v>
      </c>
      <c r="L325" s="19">
        <f t="shared" si="39"/>
        <v>0</v>
      </c>
      <c r="M325" s="19">
        <f t="shared" si="39"/>
        <v>3</v>
      </c>
      <c r="N325" s="19">
        <f t="shared" si="39"/>
        <v>7</v>
      </c>
      <c r="O325" s="20">
        <f>(D325+J325+K325+N325)/(B325+J325+K325+M325)</f>
        <v>0.38922155688622756</v>
      </c>
      <c r="P325" s="20">
        <f>($D325+$E325+($F325*2)+(G325*3))/$B325</f>
        <v>0.35251798561151076</v>
      </c>
      <c r="Q325" s="20">
        <f>D325/B325</f>
        <v>0.23741007194244604</v>
      </c>
      <c r="R325" s="19">
        <f>SUM(R321:R324)</f>
        <v>6</v>
      </c>
      <c r="S325" s="19">
        <f>SUM(S321:S324)</f>
        <v>2</v>
      </c>
      <c r="T325" s="19">
        <f>SUM(T321:T324)</f>
        <v>6</v>
      </c>
      <c r="U325" s="18">
        <f>SUM(U321:U324)</f>
        <v>24</v>
      </c>
      <c r="V325" s="21">
        <f>SUM(V321:V324)</f>
        <v>111</v>
      </c>
      <c r="W325" s="20">
        <f>(U325+V325)/(T325+U325+V325)</f>
        <v>0.95744680851063835</v>
      </c>
      <c r="X325" s="20">
        <f>(D325-G325)/(B325-I325-G325+M325)</f>
        <v>0.30769230769230771</v>
      </c>
    </row>
    <row r="326" spans="1:24" x14ac:dyDescent="0.2">
      <c r="A326" s="23"/>
      <c r="B326" s="26"/>
      <c r="C326" s="26"/>
      <c r="D326" s="26"/>
      <c r="E326" s="23"/>
      <c r="F326" s="26"/>
      <c r="G326" s="26"/>
      <c r="H326" s="26"/>
      <c r="I326" s="26"/>
      <c r="J326" s="26"/>
      <c r="K326" s="26"/>
      <c r="L326" s="26"/>
      <c r="M326" s="23"/>
      <c r="N326" s="26"/>
      <c r="O326" s="26"/>
      <c r="P326" s="26"/>
      <c r="Q326" s="26"/>
      <c r="R326" s="26"/>
      <c r="S326" s="26"/>
      <c r="T326" s="26"/>
      <c r="U326" s="23"/>
      <c r="V326" s="12"/>
      <c r="W326" s="26"/>
      <c r="X326" s="53"/>
    </row>
    <row r="327" spans="1:24" x14ac:dyDescent="0.2">
      <c r="A327" s="23"/>
      <c r="B327" s="23"/>
      <c r="C327" s="23"/>
      <c r="D327" s="23"/>
      <c r="E327" s="41"/>
      <c r="F327" s="23"/>
      <c r="G327" s="23"/>
      <c r="H327" s="23"/>
      <c r="I327" s="23"/>
      <c r="J327" s="23"/>
      <c r="K327" s="23"/>
      <c r="L327" s="42"/>
      <c r="M327" s="23"/>
      <c r="N327" s="26"/>
      <c r="O327" s="26"/>
      <c r="P327" s="23"/>
      <c r="Q327" s="23"/>
      <c r="R327" s="23"/>
      <c r="S327" s="23"/>
      <c r="T327" s="53"/>
      <c r="U327" s="103"/>
      <c r="V327" s="53"/>
      <c r="W327" s="53"/>
      <c r="X327" s="53"/>
    </row>
    <row r="328" spans="1:24" x14ac:dyDescent="0.2">
      <c r="A328" s="22" t="s">
        <v>32</v>
      </c>
      <c r="B328" s="23"/>
      <c r="C328" s="23"/>
      <c r="D328" s="23"/>
      <c r="E328" s="23"/>
      <c r="F328" s="23"/>
      <c r="G328" s="23"/>
      <c r="H328" s="23"/>
      <c r="I328" s="23"/>
      <c r="J328" s="23"/>
      <c r="K328" s="23"/>
      <c r="L328" s="23"/>
      <c r="M328" s="23"/>
      <c r="N328" s="23"/>
      <c r="O328" s="23"/>
      <c r="P328" s="23"/>
      <c r="Q328" s="23"/>
      <c r="R328" s="23"/>
      <c r="S328" s="23"/>
      <c r="T328" s="53"/>
      <c r="U328" s="103"/>
      <c r="V328" s="53"/>
      <c r="W328" s="53"/>
      <c r="X328" s="53"/>
    </row>
    <row r="329" spans="1:24" x14ac:dyDescent="0.2">
      <c r="A329" s="14" t="s">
        <v>7</v>
      </c>
      <c r="B329" s="16" t="s">
        <v>33</v>
      </c>
      <c r="C329" s="14" t="s">
        <v>34</v>
      </c>
      <c r="D329" s="14" t="s">
        <v>35</v>
      </c>
      <c r="E329" s="14" t="s">
        <v>36</v>
      </c>
      <c r="F329" s="14" t="s">
        <v>37</v>
      </c>
      <c r="G329" s="14" t="s">
        <v>9</v>
      </c>
      <c r="H329" s="14" t="s">
        <v>10</v>
      </c>
      <c r="I329" s="14" t="s">
        <v>15</v>
      </c>
      <c r="J329" s="14" t="s">
        <v>16</v>
      </c>
      <c r="K329" s="14" t="s">
        <v>17</v>
      </c>
      <c r="L329" s="14" t="s">
        <v>45</v>
      </c>
      <c r="M329" s="14" t="s">
        <v>38</v>
      </c>
      <c r="N329" s="14" t="s">
        <v>39</v>
      </c>
      <c r="O329" s="14" t="s">
        <v>40</v>
      </c>
      <c r="P329" s="14" t="s">
        <v>8</v>
      </c>
      <c r="Q329" s="14" t="s">
        <v>41</v>
      </c>
      <c r="R329" s="14" t="s">
        <v>42</v>
      </c>
      <c r="S329" s="23"/>
      <c r="T329" s="53"/>
      <c r="U329" s="103"/>
      <c r="V329" s="53"/>
      <c r="W329" s="53"/>
      <c r="X329" s="53"/>
    </row>
    <row r="330" spans="1:24" x14ac:dyDescent="0.2">
      <c r="A330" s="116">
        <v>2024</v>
      </c>
      <c r="B330" s="18">
        <v>9</v>
      </c>
      <c r="C330" s="18">
        <v>1</v>
      </c>
      <c r="D330" s="18">
        <v>4</v>
      </c>
      <c r="E330" s="35">
        <v>1</v>
      </c>
      <c r="F330" s="36">
        <v>23</v>
      </c>
      <c r="G330" s="18">
        <v>21</v>
      </c>
      <c r="H330" s="18">
        <v>16</v>
      </c>
      <c r="I330" s="18">
        <v>34</v>
      </c>
      <c r="J330" s="18">
        <v>29</v>
      </c>
      <c r="K330" s="19">
        <v>4</v>
      </c>
      <c r="L330" s="19">
        <v>15</v>
      </c>
      <c r="M330" s="18">
        <v>18</v>
      </c>
      <c r="N330" s="36">
        <f>(M330*7)/F330</f>
        <v>5.4782608695652177</v>
      </c>
      <c r="O330" s="37">
        <f>SUM(H330+J330+K330)/F330</f>
        <v>2.1304347826086958</v>
      </c>
      <c r="P330" s="18"/>
      <c r="Q330" s="19">
        <v>384</v>
      </c>
      <c r="R330" s="19"/>
      <c r="S330" s="23"/>
      <c r="T330" s="53"/>
      <c r="U330" s="103"/>
      <c r="V330" s="53"/>
      <c r="W330" s="53"/>
      <c r="X330" s="53"/>
    </row>
    <row r="331" spans="1:24" x14ac:dyDescent="0.2">
      <c r="A331" s="23">
        <v>2023</v>
      </c>
      <c r="B331" s="23">
        <v>13</v>
      </c>
      <c r="C331" s="23">
        <v>5</v>
      </c>
      <c r="D331" s="23">
        <v>5</v>
      </c>
      <c r="E331" s="41">
        <v>1</v>
      </c>
      <c r="F331" s="42">
        <v>54.33</v>
      </c>
      <c r="G331" s="23">
        <v>20</v>
      </c>
      <c r="H331" s="23">
        <v>36</v>
      </c>
      <c r="I331" s="23">
        <v>89</v>
      </c>
      <c r="J331" s="23">
        <v>19</v>
      </c>
      <c r="K331" s="23">
        <v>10</v>
      </c>
      <c r="L331" s="23">
        <v>5</v>
      </c>
      <c r="M331" s="23">
        <v>12</v>
      </c>
      <c r="N331" s="36">
        <f>(M331*7)/F331</f>
        <v>1.5461071231363888</v>
      </c>
      <c r="O331" s="37">
        <f>SUM(H331+J331+K331)/F331</f>
        <v>1.1963924167126818</v>
      </c>
      <c r="P331" s="23"/>
      <c r="Q331" s="23">
        <v>834</v>
      </c>
      <c r="R331" s="23"/>
      <c r="S331" s="23"/>
      <c r="T331" s="53"/>
      <c r="U331" s="103"/>
      <c r="V331" s="53"/>
      <c r="W331" s="53"/>
      <c r="X331" s="53"/>
    </row>
    <row r="332" spans="1:24" x14ac:dyDescent="0.2">
      <c r="A332" s="23">
        <v>2022</v>
      </c>
      <c r="B332" s="23">
        <v>10</v>
      </c>
      <c r="C332" s="23">
        <v>4</v>
      </c>
      <c r="D332" s="23">
        <v>6</v>
      </c>
      <c r="E332" s="41"/>
      <c r="F332" s="42">
        <v>39</v>
      </c>
      <c r="G332" s="23">
        <v>41</v>
      </c>
      <c r="H332" s="23">
        <v>50</v>
      </c>
      <c r="I332" s="23">
        <v>47</v>
      </c>
      <c r="J332" s="23">
        <v>16</v>
      </c>
      <c r="K332" s="23">
        <v>4</v>
      </c>
      <c r="L332" s="23">
        <v>5</v>
      </c>
      <c r="M332" s="23">
        <v>29</v>
      </c>
      <c r="N332" s="36">
        <f>(M332*7)/F332</f>
        <v>5.2051282051282053</v>
      </c>
      <c r="O332" s="37">
        <f>SUM(H332+J332+K332)/F332</f>
        <v>1.7948717948717949</v>
      </c>
      <c r="P332" s="23"/>
      <c r="Q332" s="23">
        <v>722</v>
      </c>
      <c r="R332" s="23"/>
      <c r="S332" s="23"/>
      <c r="T332" s="53"/>
      <c r="U332" s="103"/>
      <c r="V332" s="53"/>
      <c r="W332" s="53"/>
      <c r="X332" s="53"/>
    </row>
    <row r="333" spans="1:24" x14ac:dyDescent="0.2">
      <c r="A333" s="28">
        <v>2021</v>
      </c>
      <c r="B333" s="28">
        <v>11</v>
      </c>
      <c r="C333" s="28">
        <v>2</v>
      </c>
      <c r="D333" s="28">
        <v>2</v>
      </c>
      <c r="E333" s="38">
        <v>2</v>
      </c>
      <c r="F333" s="39">
        <v>32.33</v>
      </c>
      <c r="G333" s="28">
        <v>29</v>
      </c>
      <c r="H333" s="28">
        <v>32</v>
      </c>
      <c r="I333" s="28">
        <v>36</v>
      </c>
      <c r="J333" s="28">
        <v>25</v>
      </c>
      <c r="K333" s="28">
        <v>5</v>
      </c>
      <c r="L333" s="28">
        <v>2</v>
      </c>
      <c r="M333" s="28">
        <v>18</v>
      </c>
      <c r="N333" s="36">
        <f>(M333*7)/F333</f>
        <v>3.897309000927931</v>
      </c>
      <c r="O333" s="37">
        <f>SUM(H333+J333+K333)/F333</f>
        <v>1.9177234766470772</v>
      </c>
      <c r="P333" s="28"/>
      <c r="Q333" s="28">
        <v>152</v>
      </c>
      <c r="R333" s="28"/>
      <c r="S333" s="23"/>
      <c r="T333" s="53"/>
      <c r="U333" s="103"/>
      <c r="V333" s="53"/>
      <c r="W333" s="53"/>
      <c r="X333" s="53"/>
    </row>
    <row r="334" spans="1:24" x14ac:dyDescent="0.2">
      <c r="A334" s="18" t="s">
        <v>31</v>
      </c>
      <c r="B334" s="18">
        <f t="shared" ref="B334:M334" si="40">SUM(B327:B333)</f>
        <v>43</v>
      </c>
      <c r="C334" s="18">
        <f t="shared" si="40"/>
        <v>12</v>
      </c>
      <c r="D334" s="18">
        <f t="shared" si="40"/>
        <v>17</v>
      </c>
      <c r="E334" s="19">
        <f t="shared" si="40"/>
        <v>4</v>
      </c>
      <c r="F334" s="18">
        <f>SUM(F330:F333)</f>
        <v>148.66</v>
      </c>
      <c r="G334" s="18">
        <f t="shared" si="40"/>
        <v>111</v>
      </c>
      <c r="H334" s="18">
        <f t="shared" si="40"/>
        <v>134</v>
      </c>
      <c r="I334" s="18">
        <f t="shared" si="40"/>
        <v>206</v>
      </c>
      <c r="J334" s="18">
        <f t="shared" si="40"/>
        <v>89</v>
      </c>
      <c r="K334" s="18">
        <f t="shared" si="40"/>
        <v>23</v>
      </c>
      <c r="L334" s="18">
        <f t="shared" si="40"/>
        <v>27</v>
      </c>
      <c r="M334" s="18">
        <f t="shared" si="40"/>
        <v>77</v>
      </c>
      <c r="N334" s="36">
        <f>(M334*7)/F334</f>
        <v>3.6257231265976055</v>
      </c>
      <c r="O334" s="37">
        <f>SUM(H334+J334+K334)/F334</f>
        <v>1.6547827256827661</v>
      </c>
      <c r="P334" s="55"/>
      <c r="Q334" s="18">
        <f t="shared" ref="Q334" si="41">SUM(Q327:Q333)</f>
        <v>2092</v>
      </c>
      <c r="R334" s="55"/>
    </row>
    <row r="336" spans="1:24" x14ac:dyDescent="0.2">
      <c r="A336" s="10" t="s">
        <v>322</v>
      </c>
      <c r="B336" s="11"/>
      <c r="C336" s="11"/>
      <c r="D336" s="11"/>
      <c r="E336" s="11"/>
      <c r="F336" s="11"/>
      <c r="G336" s="11"/>
      <c r="H336" s="11"/>
      <c r="I336" s="11"/>
      <c r="J336" s="11"/>
      <c r="K336" s="11"/>
      <c r="L336" s="11"/>
      <c r="M336" s="78"/>
      <c r="N336" s="11"/>
      <c r="O336" s="11"/>
      <c r="P336" s="11"/>
      <c r="Q336" s="11"/>
      <c r="R336" s="11"/>
      <c r="S336" s="11"/>
      <c r="T336" s="11"/>
      <c r="U336" s="23"/>
      <c r="V336" s="12"/>
      <c r="W336" s="12"/>
      <c r="X336" s="53"/>
    </row>
    <row r="337" spans="1:24" x14ac:dyDescent="0.2">
      <c r="A337" s="53"/>
      <c r="B337" s="53"/>
      <c r="C337" s="53"/>
      <c r="D337" s="53"/>
      <c r="E337" s="58"/>
      <c r="F337" s="53"/>
      <c r="G337" s="53"/>
      <c r="H337" s="53"/>
      <c r="I337" s="53"/>
      <c r="J337" s="53"/>
      <c r="K337" s="53"/>
      <c r="L337" s="53"/>
      <c r="M337" s="53"/>
      <c r="N337" s="53"/>
      <c r="O337" s="53"/>
      <c r="P337" s="53"/>
      <c r="Q337" s="53"/>
      <c r="R337" s="53"/>
      <c r="S337" s="53"/>
      <c r="T337" s="53"/>
      <c r="U337" s="23"/>
      <c r="V337" s="12"/>
      <c r="W337" s="26"/>
      <c r="X337" s="53"/>
    </row>
    <row r="338" spans="1:24" x14ac:dyDescent="0.2">
      <c r="A338" s="14" t="s">
        <v>7</v>
      </c>
      <c r="B338" s="14" t="s">
        <v>8</v>
      </c>
      <c r="C338" s="14" t="s">
        <v>9</v>
      </c>
      <c r="D338" s="14" t="s">
        <v>10</v>
      </c>
      <c r="E338" s="14" t="s">
        <v>11</v>
      </c>
      <c r="F338" s="14" t="s">
        <v>12</v>
      </c>
      <c r="G338" s="14" t="s">
        <v>13</v>
      </c>
      <c r="H338" s="14" t="s">
        <v>14</v>
      </c>
      <c r="I338" s="14" t="s">
        <v>15</v>
      </c>
      <c r="J338" s="14" t="s">
        <v>16</v>
      </c>
      <c r="K338" s="14" t="s">
        <v>17</v>
      </c>
      <c r="L338" s="14" t="s">
        <v>18</v>
      </c>
      <c r="M338" s="14" t="s">
        <v>19</v>
      </c>
      <c r="N338" s="14" t="s">
        <v>20</v>
      </c>
      <c r="O338" s="14" t="s">
        <v>21</v>
      </c>
      <c r="P338" s="15" t="s">
        <v>22</v>
      </c>
      <c r="Q338" s="14" t="s">
        <v>257</v>
      </c>
      <c r="R338" s="16" t="s">
        <v>24</v>
      </c>
      <c r="S338" s="16" t="s">
        <v>25</v>
      </c>
      <c r="T338" s="16" t="s">
        <v>26</v>
      </c>
      <c r="U338" s="14" t="s">
        <v>27</v>
      </c>
      <c r="V338" s="13" t="s">
        <v>28</v>
      </c>
      <c r="W338" s="17" t="s">
        <v>29</v>
      </c>
      <c r="X338" s="71" t="s">
        <v>30</v>
      </c>
    </row>
    <row r="339" spans="1:24" x14ac:dyDescent="0.2">
      <c r="A339" s="116">
        <v>2024</v>
      </c>
      <c r="B339" s="22">
        <v>25</v>
      </c>
      <c r="C339" s="22">
        <v>0</v>
      </c>
      <c r="D339" s="22">
        <v>4</v>
      </c>
      <c r="E339" s="22">
        <v>1</v>
      </c>
      <c r="F339" s="23"/>
      <c r="G339" s="23"/>
      <c r="H339" s="22">
        <v>4</v>
      </c>
      <c r="I339" s="22">
        <v>6</v>
      </c>
      <c r="J339" s="22"/>
      <c r="K339" s="22"/>
      <c r="L339" s="23">
        <v>1</v>
      </c>
      <c r="M339" s="23">
        <v>1</v>
      </c>
      <c r="N339" s="22"/>
      <c r="O339" s="20">
        <f>(D339+J339+K339+N339)/(B339+J339+K339+M339)</f>
        <v>0.15384615384615385</v>
      </c>
      <c r="P339" s="20">
        <f>($D339+$E339+($F339*2)+(G339*3))/$B339</f>
        <v>0.2</v>
      </c>
      <c r="Q339" s="20">
        <f>D339/B339</f>
        <v>0.16</v>
      </c>
      <c r="R339" s="22">
        <v>2</v>
      </c>
      <c r="S339" s="23"/>
      <c r="T339" s="22">
        <v>2</v>
      </c>
      <c r="U339" s="22">
        <v>11</v>
      </c>
      <c r="V339" s="25">
        <v>6</v>
      </c>
      <c r="W339" s="20">
        <f>(U339+V339)/(T339+U339+V339)</f>
        <v>0.89473684210526316</v>
      </c>
      <c r="X339" s="20"/>
    </row>
    <row r="340" spans="1:24" x14ac:dyDescent="0.2">
      <c r="A340" s="22">
        <v>2023</v>
      </c>
      <c r="B340" s="22">
        <v>66</v>
      </c>
      <c r="C340" s="22">
        <v>21</v>
      </c>
      <c r="D340" s="22">
        <v>23</v>
      </c>
      <c r="E340" s="22">
        <v>5</v>
      </c>
      <c r="F340" s="23"/>
      <c r="G340" s="23">
        <v>1</v>
      </c>
      <c r="H340" s="22">
        <v>12</v>
      </c>
      <c r="I340" s="22">
        <v>11</v>
      </c>
      <c r="J340" s="22">
        <v>8</v>
      </c>
      <c r="K340" s="22">
        <v>5</v>
      </c>
      <c r="L340" s="23"/>
      <c r="M340" s="23"/>
      <c r="N340" s="22">
        <v>1</v>
      </c>
      <c r="O340" s="20">
        <f>(D340+J340+K340+N340)/(B340+J340+K340+M340)</f>
        <v>0.46835443037974683</v>
      </c>
      <c r="P340" s="20">
        <f>($D340+$E340+($F340*2)+(G340*3))/$B340</f>
        <v>0.46969696969696972</v>
      </c>
      <c r="Q340" s="20">
        <f>D340/B340</f>
        <v>0.34848484848484851</v>
      </c>
      <c r="R340" s="22">
        <v>8</v>
      </c>
      <c r="S340" s="23">
        <v>1</v>
      </c>
      <c r="T340" s="22">
        <v>12</v>
      </c>
      <c r="U340" s="22">
        <v>26</v>
      </c>
      <c r="V340" s="25">
        <v>29</v>
      </c>
      <c r="W340" s="20">
        <f>(U340+V340)/(T340+U340+V340)</f>
        <v>0.82089552238805974</v>
      </c>
      <c r="X340" s="53"/>
    </row>
    <row r="341" spans="1:24" x14ac:dyDescent="0.2">
      <c r="A341" s="23">
        <v>2022</v>
      </c>
      <c r="B341" s="23">
        <v>59</v>
      </c>
      <c r="C341" s="23">
        <v>7</v>
      </c>
      <c r="D341" s="23">
        <v>13</v>
      </c>
      <c r="E341" s="23">
        <v>3</v>
      </c>
      <c r="F341" s="23"/>
      <c r="G341" s="23"/>
      <c r="H341" s="23">
        <v>4</v>
      </c>
      <c r="I341" s="23">
        <v>12</v>
      </c>
      <c r="J341" s="23">
        <v>2</v>
      </c>
      <c r="K341" s="23">
        <v>3</v>
      </c>
      <c r="L341" s="23"/>
      <c r="M341" s="23">
        <v>1</v>
      </c>
      <c r="N341" s="23">
        <v>3</v>
      </c>
      <c r="O341" s="20">
        <f>(D341+J341+K341+N341)/(B341+J341+K341+M341)</f>
        <v>0.32307692307692309</v>
      </c>
      <c r="P341" s="20">
        <f>($D341+$E341+($F341*2)+(G341*3))/$B341</f>
        <v>0.2711864406779661</v>
      </c>
      <c r="Q341" s="20">
        <f>D341/B341</f>
        <v>0.22033898305084745</v>
      </c>
      <c r="R341" s="23">
        <v>0</v>
      </c>
      <c r="S341" s="23">
        <v>1</v>
      </c>
      <c r="T341" s="23">
        <v>2</v>
      </c>
      <c r="U341" s="23">
        <v>28</v>
      </c>
      <c r="V341" s="12">
        <v>23</v>
      </c>
      <c r="W341" s="20">
        <f>(U341+V341)/(T341+U341+V341)</f>
        <v>0.96226415094339623</v>
      </c>
      <c r="X341" s="20">
        <f>(D341-G341)/(B341-I341-G341+M341)</f>
        <v>0.27083333333333331</v>
      </c>
    </row>
    <row r="342" spans="1:24" x14ac:dyDescent="0.2">
      <c r="A342" s="28">
        <v>2021</v>
      </c>
      <c r="B342" s="28">
        <v>14</v>
      </c>
      <c r="C342" s="28">
        <v>3</v>
      </c>
      <c r="D342" s="28">
        <v>3</v>
      </c>
      <c r="E342" s="28">
        <v>0</v>
      </c>
      <c r="F342" s="28">
        <v>0</v>
      </c>
      <c r="G342" s="28">
        <v>0</v>
      </c>
      <c r="H342" s="28">
        <v>1</v>
      </c>
      <c r="I342" s="28">
        <v>4</v>
      </c>
      <c r="J342" s="28">
        <v>0</v>
      </c>
      <c r="K342" s="28">
        <v>0</v>
      </c>
      <c r="L342" s="28">
        <v>0</v>
      </c>
      <c r="M342" s="28">
        <v>0</v>
      </c>
      <c r="N342" s="28">
        <v>1</v>
      </c>
      <c r="O342" s="20">
        <f>(D342+J342+K342+N342)/(B342+J342+K342+M342)</f>
        <v>0.2857142857142857</v>
      </c>
      <c r="P342" s="20">
        <f>($D342+$E342+($F342*2)+(G342*3))/$B342</f>
        <v>0.21428571428571427</v>
      </c>
      <c r="Q342" s="20">
        <f>D342/B342</f>
        <v>0.21428571428571427</v>
      </c>
      <c r="R342" s="28">
        <v>2</v>
      </c>
      <c r="S342" s="28">
        <v>1</v>
      </c>
      <c r="T342" s="28">
        <v>1</v>
      </c>
      <c r="U342" s="28">
        <v>5</v>
      </c>
      <c r="V342" s="76">
        <v>5</v>
      </c>
      <c r="W342" s="27"/>
      <c r="X342" s="30"/>
    </row>
    <row r="343" spans="1:24" x14ac:dyDescent="0.2">
      <c r="A343" s="18" t="s">
        <v>31</v>
      </c>
      <c r="B343" s="19">
        <f t="shared" ref="B343:N343" si="42">SUM(B339:B342)</f>
        <v>164</v>
      </c>
      <c r="C343" s="19">
        <f t="shared" si="42"/>
        <v>31</v>
      </c>
      <c r="D343" s="19">
        <f t="shared" si="42"/>
        <v>43</v>
      </c>
      <c r="E343" s="19">
        <f t="shared" si="42"/>
        <v>9</v>
      </c>
      <c r="F343" s="19">
        <f t="shared" si="42"/>
        <v>0</v>
      </c>
      <c r="G343" s="19">
        <f t="shared" si="42"/>
        <v>1</v>
      </c>
      <c r="H343" s="19">
        <f t="shared" si="42"/>
        <v>21</v>
      </c>
      <c r="I343" s="19">
        <f t="shared" si="42"/>
        <v>33</v>
      </c>
      <c r="J343" s="19">
        <f t="shared" si="42"/>
        <v>10</v>
      </c>
      <c r="K343" s="19">
        <f t="shared" si="42"/>
        <v>8</v>
      </c>
      <c r="L343" s="19">
        <f t="shared" si="42"/>
        <v>1</v>
      </c>
      <c r="M343" s="19">
        <f t="shared" si="42"/>
        <v>2</v>
      </c>
      <c r="N343" s="19">
        <f t="shared" si="42"/>
        <v>5</v>
      </c>
      <c r="O343" s="20">
        <f>(D343+J343+K343+N343)/(B343+J343+K343+M343)</f>
        <v>0.35869565217391303</v>
      </c>
      <c r="P343" s="20">
        <f>($D343+$E343+($F343*2)+(G343*3))/$B343</f>
        <v>0.33536585365853661</v>
      </c>
      <c r="Q343" s="20">
        <f>D343/B343</f>
        <v>0.26219512195121952</v>
      </c>
      <c r="R343" s="19">
        <f>SUM(R339:R342)</f>
        <v>12</v>
      </c>
      <c r="S343" s="19">
        <f>SUM(S339:S342)</f>
        <v>3</v>
      </c>
      <c r="T343" s="19">
        <f>SUM(T339:T342)</f>
        <v>17</v>
      </c>
      <c r="U343" s="18">
        <f>SUM(U339:U342)</f>
        <v>70</v>
      </c>
      <c r="V343" s="21">
        <f>SUM(V339:V342)</f>
        <v>63</v>
      </c>
      <c r="W343" s="20">
        <f>(U343+V343)/(T343+U343+V343)</f>
        <v>0.88666666666666671</v>
      </c>
      <c r="X343" s="20">
        <f>(D343-G343)/(B343-I343-G343+M343)</f>
        <v>0.31818181818181818</v>
      </c>
    </row>
    <row r="345" spans="1:24" x14ac:dyDescent="0.2">
      <c r="A345" s="10" t="s">
        <v>324</v>
      </c>
      <c r="B345" s="11"/>
      <c r="C345" s="11"/>
      <c r="D345" s="11"/>
      <c r="E345" s="11"/>
      <c r="F345" s="11"/>
      <c r="G345" s="11"/>
      <c r="H345" s="11"/>
      <c r="I345" s="11"/>
      <c r="J345" s="11"/>
      <c r="K345" s="11"/>
      <c r="L345" s="11"/>
      <c r="M345" s="78"/>
      <c r="N345" s="11"/>
      <c r="O345" s="11"/>
      <c r="P345" s="11"/>
      <c r="Q345" s="11"/>
      <c r="R345" s="11"/>
      <c r="S345" s="11"/>
      <c r="T345" s="11"/>
      <c r="U345" s="23"/>
      <c r="V345" s="12"/>
      <c r="W345" s="12"/>
      <c r="X345" s="53"/>
    </row>
    <row r="346" spans="1:24" x14ac:dyDescent="0.2">
      <c r="A346" s="53"/>
      <c r="B346" s="53"/>
      <c r="C346" s="53"/>
      <c r="D346" s="53"/>
      <c r="E346" s="58"/>
      <c r="F346" s="53"/>
      <c r="G346" s="53"/>
      <c r="H346" s="53"/>
      <c r="I346" s="53"/>
      <c r="J346" s="53"/>
      <c r="K346" s="53"/>
      <c r="L346" s="53"/>
      <c r="M346" s="53"/>
      <c r="N346" s="53"/>
      <c r="O346" s="53"/>
      <c r="P346" s="53"/>
      <c r="Q346" s="53"/>
      <c r="R346" s="53"/>
      <c r="S346" s="53"/>
      <c r="T346" s="53"/>
      <c r="U346" s="23"/>
      <c r="V346" s="12"/>
      <c r="W346" s="26"/>
      <c r="X346" s="53"/>
    </row>
    <row r="347" spans="1:24" x14ac:dyDescent="0.2">
      <c r="A347" s="14" t="s">
        <v>7</v>
      </c>
      <c r="B347" s="14" t="s">
        <v>8</v>
      </c>
      <c r="C347" s="14" t="s">
        <v>9</v>
      </c>
      <c r="D347" s="14" t="s">
        <v>10</v>
      </c>
      <c r="E347" s="14" t="s">
        <v>11</v>
      </c>
      <c r="F347" s="14" t="s">
        <v>12</v>
      </c>
      <c r="G347" s="14" t="s">
        <v>13</v>
      </c>
      <c r="H347" s="14" t="s">
        <v>14</v>
      </c>
      <c r="I347" s="14" t="s">
        <v>15</v>
      </c>
      <c r="J347" s="14" t="s">
        <v>16</v>
      </c>
      <c r="K347" s="14" t="s">
        <v>17</v>
      </c>
      <c r="L347" s="14" t="s">
        <v>18</v>
      </c>
      <c r="M347" s="14" t="s">
        <v>19</v>
      </c>
      <c r="N347" s="14" t="s">
        <v>20</v>
      </c>
      <c r="O347" s="14" t="s">
        <v>21</v>
      </c>
      <c r="P347" s="15" t="s">
        <v>22</v>
      </c>
      <c r="Q347" s="14" t="s">
        <v>257</v>
      </c>
      <c r="R347" s="16" t="s">
        <v>24</v>
      </c>
      <c r="S347" s="16" t="s">
        <v>25</v>
      </c>
      <c r="T347" s="16" t="s">
        <v>26</v>
      </c>
      <c r="U347" s="14" t="s">
        <v>27</v>
      </c>
      <c r="V347" s="13" t="s">
        <v>28</v>
      </c>
      <c r="W347" s="17" t="s">
        <v>29</v>
      </c>
      <c r="X347" s="71" t="s">
        <v>30</v>
      </c>
    </row>
    <row r="348" spans="1:24" x14ac:dyDescent="0.2">
      <c r="A348" s="116"/>
      <c r="B348" s="18"/>
      <c r="C348" s="18"/>
      <c r="D348" s="18"/>
      <c r="E348" s="19"/>
      <c r="F348" s="19"/>
      <c r="G348" s="19"/>
      <c r="H348" s="19"/>
      <c r="I348" s="18"/>
      <c r="J348" s="19"/>
      <c r="K348" s="19"/>
      <c r="L348" s="19"/>
      <c r="M348" s="19"/>
      <c r="N348" s="18"/>
      <c r="O348" s="20"/>
      <c r="P348" s="20"/>
      <c r="Q348" s="20"/>
      <c r="R348" s="18"/>
      <c r="S348" s="18"/>
      <c r="T348" s="18"/>
      <c r="U348" s="18"/>
      <c r="V348" s="21"/>
      <c r="W348" s="20"/>
      <c r="X348" s="20"/>
    </row>
    <row r="349" spans="1:24" x14ac:dyDescent="0.2">
      <c r="A349" s="22"/>
      <c r="B349" s="22"/>
      <c r="C349" s="22"/>
      <c r="D349" s="22"/>
      <c r="E349" s="22"/>
      <c r="F349" s="23"/>
      <c r="G349" s="23"/>
      <c r="H349" s="22"/>
      <c r="I349" s="22"/>
      <c r="J349" s="22"/>
      <c r="K349" s="22"/>
      <c r="L349" s="23"/>
      <c r="M349" s="23"/>
      <c r="N349" s="22"/>
      <c r="O349" s="20"/>
      <c r="P349" s="20"/>
      <c r="Q349" s="20"/>
      <c r="R349" s="22"/>
      <c r="S349" s="23"/>
      <c r="T349" s="22"/>
      <c r="U349" s="22"/>
      <c r="V349" s="25"/>
      <c r="W349" s="26"/>
      <c r="X349" s="53"/>
    </row>
    <row r="350" spans="1:24" x14ac:dyDescent="0.2">
      <c r="A350" s="23">
        <v>2022</v>
      </c>
      <c r="B350" s="23">
        <v>15</v>
      </c>
      <c r="C350" s="23">
        <v>1</v>
      </c>
      <c r="D350" s="23">
        <v>2</v>
      </c>
      <c r="E350" s="23"/>
      <c r="F350" s="23"/>
      <c r="G350" s="23"/>
      <c r="H350" s="23">
        <v>2</v>
      </c>
      <c r="I350" s="23">
        <v>4</v>
      </c>
      <c r="J350" s="23">
        <v>2</v>
      </c>
      <c r="K350" s="23">
        <v>1</v>
      </c>
      <c r="L350" s="23">
        <v>1</v>
      </c>
      <c r="M350" s="23"/>
      <c r="N350" s="23"/>
      <c r="O350" s="20">
        <f>(D350+J350+K350+N350)/(B350+J350+K350+M350)</f>
        <v>0.27777777777777779</v>
      </c>
      <c r="P350" s="20">
        <f>($D350+$E350+($F350*2)+(G350*3))/$B350</f>
        <v>0.13333333333333333</v>
      </c>
      <c r="Q350" s="20">
        <f>D350/B350</f>
        <v>0.13333333333333333</v>
      </c>
      <c r="R350" s="23">
        <v>0</v>
      </c>
      <c r="S350" s="23">
        <v>0</v>
      </c>
      <c r="T350" s="23">
        <v>1</v>
      </c>
      <c r="U350" s="23">
        <v>6</v>
      </c>
      <c r="V350" s="12">
        <v>3</v>
      </c>
      <c r="W350" s="20">
        <f>(U350+V350)/(T350+U350+V350)</f>
        <v>0.9</v>
      </c>
      <c r="X350" s="20">
        <f>(D350-G350)/(B350-I350-G350+M350)</f>
        <v>0.18181818181818182</v>
      </c>
    </row>
    <row r="351" spans="1:24" x14ac:dyDescent="0.2">
      <c r="A351" s="28">
        <v>2021</v>
      </c>
      <c r="B351" s="28">
        <v>7</v>
      </c>
      <c r="C351" s="28">
        <v>1</v>
      </c>
      <c r="D351" s="28">
        <v>0</v>
      </c>
      <c r="E351" s="28">
        <v>0</v>
      </c>
      <c r="F351" s="28">
        <v>0</v>
      </c>
      <c r="G351" s="28">
        <v>0</v>
      </c>
      <c r="H351" s="28">
        <v>0</v>
      </c>
      <c r="I351" s="28">
        <v>5</v>
      </c>
      <c r="J351" s="28">
        <v>0</v>
      </c>
      <c r="K351" s="28">
        <v>0</v>
      </c>
      <c r="L351" s="28">
        <v>0</v>
      </c>
      <c r="M351" s="28">
        <v>0</v>
      </c>
      <c r="N351" s="28">
        <v>0</v>
      </c>
      <c r="O351" s="20">
        <f>(D351+J351+K351+N351)/(B351+J351+K351+M351)</f>
        <v>0</v>
      </c>
      <c r="P351" s="20">
        <f>($D351+$E351+($F351*2)+(G351*3))/$B351</f>
        <v>0</v>
      </c>
      <c r="Q351" s="20">
        <f>D351/B351</f>
        <v>0</v>
      </c>
      <c r="R351" s="28">
        <v>0</v>
      </c>
      <c r="S351" s="28">
        <v>0</v>
      </c>
      <c r="T351" s="28">
        <v>0</v>
      </c>
      <c r="U351" s="28">
        <v>8</v>
      </c>
      <c r="V351" s="76">
        <v>5</v>
      </c>
      <c r="W351" s="27"/>
      <c r="X351" s="30"/>
    </row>
    <row r="352" spans="1:24" x14ac:dyDescent="0.2">
      <c r="A352" s="18" t="s">
        <v>31</v>
      </c>
      <c r="B352" s="19">
        <f t="shared" ref="B352:N352" si="43">SUM(B348:B351)</f>
        <v>22</v>
      </c>
      <c r="C352" s="19">
        <f t="shared" si="43"/>
        <v>2</v>
      </c>
      <c r="D352" s="19">
        <f t="shared" si="43"/>
        <v>2</v>
      </c>
      <c r="E352" s="19">
        <f t="shared" si="43"/>
        <v>0</v>
      </c>
      <c r="F352" s="19">
        <f t="shared" si="43"/>
        <v>0</v>
      </c>
      <c r="G352" s="19">
        <f t="shared" si="43"/>
        <v>0</v>
      </c>
      <c r="H352" s="19">
        <f t="shared" si="43"/>
        <v>2</v>
      </c>
      <c r="I352" s="19">
        <f t="shared" si="43"/>
        <v>9</v>
      </c>
      <c r="J352" s="19">
        <f t="shared" si="43"/>
        <v>2</v>
      </c>
      <c r="K352" s="19">
        <f t="shared" si="43"/>
        <v>1</v>
      </c>
      <c r="L352" s="19">
        <f t="shared" si="43"/>
        <v>1</v>
      </c>
      <c r="M352" s="19">
        <f t="shared" si="43"/>
        <v>0</v>
      </c>
      <c r="N352" s="19">
        <f t="shared" si="43"/>
        <v>0</v>
      </c>
      <c r="O352" s="20">
        <f>(D352+J352+K352+N352)/(B352+J352+K352+M352)</f>
        <v>0.2</v>
      </c>
      <c r="P352" s="20">
        <f>($D352+$E352+($F352*2)+(G352*3))/$B352</f>
        <v>9.0909090909090912E-2</v>
      </c>
      <c r="Q352" s="20">
        <f>D352/B352</f>
        <v>9.0909090909090912E-2</v>
      </c>
      <c r="R352" s="19">
        <f>SUM(R348:R351)</f>
        <v>0</v>
      </c>
      <c r="S352" s="19">
        <f>SUM(S348:S351)</f>
        <v>0</v>
      </c>
      <c r="T352" s="19">
        <f>SUM(T348:T351)</f>
        <v>1</v>
      </c>
      <c r="U352" s="18">
        <f>SUM(U348:U351)</f>
        <v>14</v>
      </c>
      <c r="V352" s="21">
        <f>SUM(V348:V351)</f>
        <v>8</v>
      </c>
      <c r="W352" s="20">
        <f>(U352+V352)/(T352+U352+V352)</f>
        <v>0.95652173913043481</v>
      </c>
      <c r="X352" s="20">
        <f>(D352-G352)/(B352-I352-G352+M352)</f>
        <v>0.15384615384615385</v>
      </c>
    </row>
    <row r="354" spans="1:24" x14ac:dyDescent="0.2">
      <c r="A354" s="10" t="s">
        <v>328</v>
      </c>
      <c r="B354" s="11"/>
      <c r="C354" s="11"/>
      <c r="D354" s="11"/>
      <c r="E354" s="11"/>
      <c r="F354" s="11"/>
      <c r="G354" s="11"/>
      <c r="H354" s="11"/>
      <c r="I354" s="11"/>
      <c r="J354" s="11"/>
      <c r="K354" s="11"/>
      <c r="L354" s="11"/>
      <c r="M354" s="78"/>
      <c r="N354" s="11"/>
      <c r="O354" s="11"/>
      <c r="P354" s="11"/>
      <c r="Q354" s="11"/>
      <c r="R354" s="11"/>
      <c r="S354" s="11"/>
      <c r="T354" s="11"/>
      <c r="U354" s="23"/>
      <c r="V354" s="12"/>
      <c r="W354" s="12"/>
      <c r="X354" s="53"/>
    </row>
    <row r="355" spans="1:24" x14ac:dyDescent="0.2">
      <c r="A355" s="53"/>
      <c r="B355" s="53"/>
      <c r="C355" s="53"/>
      <c r="D355" s="53"/>
      <c r="E355" s="58"/>
      <c r="F355" s="53"/>
      <c r="G355" s="53"/>
      <c r="H355" s="53"/>
      <c r="I355" s="53"/>
      <c r="J355" s="53"/>
      <c r="K355" s="53"/>
      <c r="L355" s="53"/>
      <c r="M355" s="53"/>
      <c r="N355" s="53"/>
      <c r="O355" s="53"/>
      <c r="P355" s="53"/>
      <c r="Q355" s="53"/>
      <c r="R355" s="53"/>
      <c r="S355" s="53"/>
      <c r="T355" s="53"/>
      <c r="U355" s="23"/>
      <c r="V355" s="12"/>
      <c r="W355" s="26"/>
      <c r="X355" s="53"/>
    </row>
    <row r="356" spans="1:24" x14ac:dyDescent="0.2">
      <c r="A356" s="14" t="s">
        <v>7</v>
      </c>
      <c r="B356" s="14" t="s">
        <v>8</v>
      </c>
      <c r="C356" s="14" t="s">
        <v>9</v>
      </c>
      <c r="D356" s="14" t="s">
        <v>10</v>
      </c>
      <c r="E356" s="14" t="s">
        <v>11</v>
      </c>
      <c r="F356" s="14" t="s">
        <v>12</v>
      </c>
      <c r="G356" s="14" t="s">
        <v>13</v>
      </c>
      <c r="H356" s="14" t="s">
        <v>14</v>
      </c>
      <c r="I356" s="14" t="s">
        <v>15</v>
      </c>
      <c r="J356" s="14" t="s">
        <v>16</v>
      </c>
      <c r="K356" s="14" t="s">
        <v>17</v>
      </c>
      <c r="L356" s="14" t="s">
        <v>18</v>
      </c>
      <c r="M356" s="14" t="s">
        <v>19</v>
      </c>
      <c r="N356" s="14" t="s">
        <v>20</v>
      </c>
      <c r="O356" s="14" t="s">
        <v>21</v>
      </c>
      <c r="P356" s="15" t="s">
        <v>22</v>
      </c>
      <c r="Q356" s="14" t="s">
        <v>257</v>
      </c>
      <c r="R356" s="16" t="s">
        <v>24</v>
      </c>
      <c r="S356" s="16" t="s">
        <v>25</v>
      </c>
      <c r="T356" s="16" t="s">
        <v>26</v>
      </c>
      <c r="U356" s="14" t="s">
        <v>27</v>
      </c>
      <c r="V356" s="13" t="s">
        <v>28</v>
      </c>
      <c r="W356" s="17" t="s">
        <v>29</v>
      </c>
      <c r="X356" s="71" t="s">
        <v>30</v>
      </c>
    </row>
    <row r="357" spans="1:24" x14ac:dyDescent="0.2">
      <c r="A357" s="116"/>
      <c r="B357" s="18"/>
      <c r="C357" s="18"/>
      <c r="D357" s="18"/>
      <c r="E357" s="19"/>
      <c r="F357" s="19"/>
      <c r="G357" s="19"/>
      <c r="H357" s="19"/>
      <c r="I357" s="18"/>
      <c r="J357" s="19"/>
      <c r="K357" s="19"/>
      <c r="L357" s="19"/>
      <c r="M357" s="19"/>
      <c r="N357" s="18"/>
      <c r="O357" s="20"/>
      <c r="P357" s="20"/>
      <c r="Q357" s="20"/>
      <c r="R357" s="18"/>
      <c r="S357" s="18"/>
      <c r="T357" s="18"/>
      <c r="U357" s="18"/>
      <c r="V357" s="21"/>
      <c r="W357" s="20"/>
      <c r="X357" s="20"/>
    </row>
    <row r="358" spans="1:24" x14ac:dyDescent="0.2">
      <c r="A358" s="22">
        <v>2023</v>
      </c>
      <c r="B358" s="22">
        <v>8</v>
      </c>
      <c r="C358" s="22">
        <v>3</v>
      </c>
      <c r="D358" s="22">
        <v>0</v>
      </c>
      <c r="E358" s="22"/>
      <c r="F358" s="23"/>
      <c r="G358" s="23"/>
      <c r="H358" s="22"/>
      <c r="I358" s="22">
        <v>3</v>
      </c>
      <c r="J358" s="22">
        <v>2</v>
      </c>
      <c r="K358" s="22">
        <v>1</v>
      </c>
      <c r="L358" s="23"/>
      <c r="M358" s="23"/>
      <c r="N358" s="22"/>
      <c r="O358" s="20"/>
      <c r="P358" s="20"/>
      <c r="Q358" s="20"/>
      <c r="R358" s="22"/>
      <c r="S358" s="23"/>
      <c r="T358" s="22">
        <v>1</v>
      </c>
      <c r="U358" s="22">
        <v>1</v>
      </c>
      <c r="V358" s="25"/>
      <c r="W358" s="20">
        <f>(U358+V358)/(T358+U358+V358)</f>
        <v>0.5</v>
      </c>
      <c r="X358" s="53"/>
    </row>
    <row r="359" spans="1:24" x14ac:dyDescent="0.2">
      <c r="A359" s="23">
        <v>2022</v>
      </c>
      <c r="B359" s="23">
        <v>16</v>
      </c>
      <c r="C359" s="23">
        <v>0</v>
      </c>
      <c r="D359" s="23">
        <v>4</v>
      </c>
      <c r="E359" s="23">
        <v>1</v>
      </c>
      <c r="F359" s="23"/>
      <c r="G359" s="23"/>
      <c r="H359" s="23">
        <v>6</v>
      </c>
      <c r="I359" s="23">
        <v>5</v>
      </c>
      <c r="J359" s="23">
        <v>1</v>
      </c>
      <c r="K359" s="23"/>
      <c r="L359" s="23"/>
      <c r="M359" s="23">
        <v>3</v>
      </c>
      <c r="N359" s="23">
        <v>1</v>
      </c>
      <c r="O359" s="20">
        <f>(D359+J359+K359+N359)/(B359+J359+K359+M359)</f>
        <v>0.3</v>
      </c>
      <c r="P359" s="24"/>
      <c r="Q359" s="24"/>
      <c r="R359" s="23">
        <v>1</v>
      </c>
      <c r="S359" s="23">
        <v>1</v>
      </c>
      <c r="T359" s="23"/>
      <c r="U359" s="23">
        <v>1</v>
      </c>
      <c r="V359" s="12">
        <v>1</v>
      </c>
      <c r="W359" s="20">
        <f>(U359+V359)/(T359+U359+V359)</f>
        <v>1</v>
      </c>
      <c r="X359" s="20">
        <f>(D359-G359)/(B359-I359-G359+M359)</f>
        <v>0.2857142857142857</v>
      </c>
    </row>
    <row r="360" spans="1:24" x14ac:dyDescent="0.2">
      <c r="A360" s="28">
        <v>2021</v>
      </c>
      <c r="B360" s="28">
        <v>2</v>
      </c>
      <c r="C360" s="28">
        <v>0</v>
      </c>
      <c r="D360" s="28">
        <v>0</v>
      </c>
      <c r="E360" s="28">
        <v>0</v>
      </c>
      <c r="F360" s="28">
        <v>0</v>
      </c>
      <c r="G360" s="28">
        <v>0</v>
      </c>
      <c r="H360" s="28">
        <v>0</v>
      </c>
      <c r="I360" s="28">
        <v>1</v>
      </c>
      <c r="J360" s="28">
        <v>0</v>
      </c>
      <c r="K360" s="28">
        <v>0</v>
      </c>
      <c r="L360" s="28">
        <v>0</v>
      </c>
      <c r="M360" s="28">
        <v>0</v>
      </c>
      <c r="N360" s="28">
        <v>0</v>
      </c>
      <c r="O360" s="20">
        <f>(D360+J360+K360+N360)/(B360+J360+K360+M360)</f>
        <v>0</v>
      </c>
      <c r="P360" s="20">
        <f>($D360+$E360+($F360*2)+(G360*3))/$B360</f>
        <v>0</v>
      </c>
      <c r="Q360" s="20">
        <f>D360/B360</f>
        <v>0</v>
      </c>
      <c r="R360" s="28">
        <v>0</v>
      </c>
      <c r="S360" s="28">
        <v>0</v>
      </c>
      <c r="T360" s="28">
        <v>0</v>
      </c>
      <c r="U360" s="28">
        <v>0</v>
      </c>
      <c r="V360" s="76">
        <v>2</v>
      </c>
      <c r="W360" s="27"/>
      <c r="X360" s="30"/>
    </row>
    <row r="361" spans="1:24" x14ac:dyDescent="0.2">
      <c r="A361" s="18" t="s">
        <v>31</v>
      </c>
      <c r="B361" s="19">
        <f t="shared" ref="B361:N361" si="44">SUM(B357:B360)</f>
        <v>26</v>
      </c>
      <c r="C361" s="19">
        <f t="shared" si="44"/>
        <v>3</v>
      </c>
      <c r="D361" s="19">
        <f t="shared" si="44"/>
        <v>4</v>
      </c>
      <c r="E361" s="19">
        <f t="shared" si="44"/>
        <v>1</v>
      </c>
      <c r="F361" s="19">
        <f t="shared" si="44"/>
        <v>0</v>
      </c>
      <c r="G361" s="19">
        <f t="shared" si="44"/>
        <v>0</v>
      </c>
      <c r="H361" s="19">
        <f t="shared" si="44"/>
        <v>6</v>
      </c>
      <c r="I361" s="19">
        <f t="shared" si="44"/>
        <v>9</v>
      </c>
      <c r="J361" s="19">
        <f t="shared" si="44"/>
        <v>3</v>
      </c>
      <c r="K361" s="19">
        <f t="shared" si="44"/>
        <v>1</v>
      </c>
      <c r="L361" s="19">
        <f t="shared" si="44"/>
        <v>0</v>
      </c>
      <c r="M361" s="19">
        <f t="shared" si="44"/>
        <v>3</v>
      </c>
      <c r="N361" s="19">
        <f t="shared" si="44"/>
        <v>1</v>
      </c>
      <c r="O361" s="20">
        <f>(D361+J361+K361+N361)/(B361+J361+K361+M361)</f>
        <v>0.27272727272727271</v>
      </c>
      <c r="P361" s="20">
        <f>($D361+$E361+($F361*2)+(G361*3))/$B361</f>
        <v>0.19230769230769232</v>
      </c>
      <c r="Q361" s="20">
        <f>D361/B361</f>
        <v>0.15384615384615385</v>
      </c>
      <c r="R361" s="19">
        <f>SUM(R357:R360)</f>
        <v>1</v>
      </c>
      <c r="S361" s="19">
        <f>SUM(S357:S360)</f>
        <v>1</v>
      </c>
      <c r="T361" s="19">
        <f>SUM(T357:T360)</f>
        <v>1</v>
      </c>
      <c r="U361" s="18">
        <f>SUM(U357:U360)</f>
        <v>2</v>
      </c>
      <c r="V361" s="21">
        <f>SUM(V357:V360)</f>
        <v>3</v>
      </c>
      <c r="W361" s="20">
        <f>(U361+V361)/(T361+U361+V361)</f>
        <v>0.83333333333333337</v>
      </c>
      <c r="X361" s="20">
        <f>(D361-G361)/(B361-I361-G361+M361)</f>
        <v>0.2</v>
      </c>
    </row>
    <row r="362" spans="1:24" x14ac:dyDescent="0.2">
      <c r="A362" s="157"/>
      <c r="B362" s="162"/>
      <c r="C362" s="162"/>
      <c r="D362" s="162"/>
      <c r="E362" s="162"/>
      <c r="F362" s="162"/>
      <c r="G362" s="162"/>
      <c r="H362" s="162"/>
      <c r="I362" s="162"/>
      <c r="J362" s="162"/>
      <c r="K362" s="162"/>
      <c r="L362" s="162"/>
      <c r="M362" s="162"/>
      <c r="N362" s="162"/>
      <c r="O362" s="158"/>
      <c r="P362" s="158"/>
      <c r="Q362" s="158"/>
      <c r="R362" s="162"/>
      <c r="S362" s="162"/>
      <c r="T362" s="162"/>
      <c r="U362" s="157"/>
      <c r="V362" s="172"/>
      <c r="W362" s="158"/>
      <c r="X362" s="158"/>
    </row>
    <row r="363" spans="1:24" x14ac:dyDescent="0.2">
      <c r="A363" s="22" t="s">
        <v>32</v>
      </c>
      <c r="B363" s="23"/>
      <c r="C363" s="23"/>
      <c r="D363" s="23"/>
      <c r="E363" s="23"/>
      <c r="F363" s="23"/>
      <c r="G363" s="23"/>
      <c r="H363" s="23"/>
      <c r="I363" s="23"/>
      <c r="J363" s="23"/>
      <c r="K363" s="23"/>
      <c r="L363" s="23"/>
      <c r="M363" s="23"/>
      <c r="N363" s="23"/>
      <c r="O363" s="23"/>
      <c r="P363" s="23"/>
      <c r="Q363" s="23"/>
      <c r="R363" s="23"/>
      <c r="S363" s="162"/>
      <c r="T363" s="162"/>
      <c r="U363" s="157"/>
      <c r="V363" s="172"/>
      <c r="W363" s="158"/>
      <c r="X363" s="158"/>
    </row>
    <row r="364" spans="1:24" x14ac:dyDescent="0.2">
      <c r="A364" s="14" t="s">
        <v>7</v>
      </c>
      <c r="B364" s="16" t="s">
        <v>33</v>
      </c>
      <c r="C364" s="14" t="s">
        <v>34</v>
      </c>
      <c r="D364" s="14" t="s">
        <v>35</v>
      </c>
      <c r="E364" s="14" t="s">
        <v>36</v>
      </c>
      <c r="F364" s="14" t="s">
        <v>37</v>
      </c>
      <c r="G364" s="14" t="s">
        <v>9</v>
      </c>
      <c r="H364" s="14" t="s">
        <v>10</v>
      </c>
      <c r="I364" s="14" t="s">
        <v>15</v>
      </c>
      <c r="J364" s="14" t="s">
        <v>16</v>
      </c>
      <c r="K364" s="14" t="s">
        <v>17</v>
      </c>
      <c r="L364" s="14" t="s">
        <v>45</v>
      </c>
      <c r="M364" s="14" t="s">
        <v>38</v>
      </c>
      <c r="N364" s="14" t="s">
        <v>39</v>
      </c>
      <c r="O364" s="14" t="s">
        <v>40</v>
      </c>
      <c r="P364" s="14" t="s">
        <v>8</v>
      </c>
      <c r="Q364" s="14" t="s">
        <v>41</v>
      </c>
      <c r="R364" s="14" t="s">
        <v>42</v>
      </c>
      <c r="S364" s="162"/>
      <c r="T364" s="162"/>
      <c r="U364" s="157"/>
      <c r="V364" s="172"/>
      <c r="W364" s="158"/>
      <c r="X364" s="158"/>
    </row>
    <row r="365" spans="1:24" x14ac:dyDescent="0.2">
      <c r="A365" s="116"/>
      <c r="B365" s="18"/>
      <c r="C365" s="18"/>
      <c r="D365" s="18"/>
      <c r="E365" s="35"/>
      <c r="F365" s="18"/>
      <c r="G365" s="18"/>
      <c r="H365" s="18"/>
      <c r="I365" s="18"/>
      <c r="J365" s="18"/>
      <c r="K365" s="19"/>
      <c r="L365" s="19"/>
      <c r="M365" s="18"/>
      <c r="N365" s="36"/>
      <c r="O365" s="37"/>
      <c r="P365" s="18"/>
      <c r="Q365" s="19"/>
      <c r="R365" s="19"/>
      <c r="S365" s="162"/>
      <c r="T365" s="162"/>
      <c r="U365" s="157"/>
      <c r="V365" s="172"/>
      <c r="W365" s="158"/>
      <c r="X365" s="158"/>
    </row>
    <row r="366" spans="1:24" x14ac:dyDescent="0.2">
      <c r="A366" s="23">
        <v>2023</v>
      </c>
      <c r="B366" s="23">
        <v>1</v>
      </c>
      <c r="C366" s="23"/>
      <c r="D366" s="23"/>
      <c r="E366" s="41"/>
      <c r="F366" s="23">
        <v>1</v>
      </c>
      <c r="G366" s="23">
        <v>0</v>
      </c>
      <c r="H366" s="23">
        <v>0</v>
      </c>
      <c r="I366" s="23">
        <v>1</v>
      </c>
      <c r="J366" s="23">
        <v>2</v>
      </c>
      <c r="K366" s="23">
        <v>1</v>
      </c>
      <c r="L366" s="23"/>
      <c r="M366" s="23"/>
      <c r="N366" s="36">
        <f>(M366*7)/F366</f>
        <v>0</v>
      </c>
      <c r="O366" s="37">
        <f>SUM(H366+J366+K366)/F366</f>
        <v>3</v>
      </c>
      <c r="P366" s="23" t="s">
        <v>358</v>
      </c>
      <c r="Q366" s="23">
        <v>24</v>
      </c>
      <c r="R366" s="23"/>
      <c r="S366" s="162"/>
      <c r="T366" s="162"/>
      <c r="U366" s="157"/>
      <c r="V366" s="172"/>
      <c r="W366" s="158"/>
      <c r="X366" s="158"/>
    </row>
    <row r="367" spans="1:24" x14ac:dyDescent="0.2">
      <c r="A367" s="23">
        <v>2022</v>
      </c>
      <c r="B367" s="23">
        <v>4</v>
      </c>
      <c r="C367" s="23">
        <v>0</v>
      </c>
      <c r="D367" s="23">
        <v>0</v>
      </c>
      <c r="E367" s="41">
        <v>2</v>
      </c>
      <c r="F367" s="42">
        <v>3.33</v>
      </c>
      <c r="G367" s="23">
        <v>4</v>
      </c>
      <c r="H367" s="23">
        <v>4</v>
      </c>
      <c r="I367" s="23">
        <v>5</v>
      </c>
      <c r="J367" s="23">
        <v>2</v>
      </c>
      <c r="K367" s="23">
        <v>0</v>
      </c>
      <c r="L367" s="23">
        <v>0</v>
      </c>
      <c r="M367" s="23">
        <v>4</v>
      </c>
      <c r="N367" s="36">
        <f>(M367*7)/F367</f>
        <v>8.408408408408409</v>
      </c>
      <c r="O367" s="37">
        <f>SUM(H367+J367+K367)/F367</f>
        <v>1.8018018018018018</v>
      </c>
      <c r="P367" s="23">
        <v>15</v>
      </c>
      <c r="Q367" s="23">
        <v>64</v>
      </c>
      <c r="R367" s="23"/>
      <c r="S367" s="162"/>
      <c r="T367" s="162"/>
      <c r="U367" s="157"/>
      <c r="V367" s="172"/>
      <c r="W367" s="158"/>
      <c r="X367" s="158"/>
    </row>
    <row r="368" spans="1:24" x14ac:dyDescent="0.2">
      <c r="A368" s="28">
        <v>2021</v>
      </c>
      <c r="B368" s="28"/>
      <c r="C368" s="28"/>
      <c r="D368" s="28"/>
      <c r="E368" s="38"/>
      <c r="F368" s="39"/>
      <c r="G368" s="28"/>
      <c r="H368" s="28"/>
      <c r="I368" s="28"/>
      <c r="J368" s="28"/>
      <c r="K368" s="28"/>
      <c r="L368" s="39"/>
      <c r="M368" s="28"/>
      <c r="N368" s="36"/>
      <c r="O368" s="37"/>
      <c r="P368" s="28"/>
      <c r="Q368" s="28"/>
      <c r="R368" s="28"/>
      <c r="S368" s="162"/>
      <c r="T368" s="162"/>
      <c r="U368" s="157"/>
      <c r="V368" s="172"/>
      <c r="W368" s="158"/>
      <c r="X368" s="158"/>
    </row>
    <row r="369" spans="1:24" x14ac:dyDescent="0.2">
      <c r="A369" s="18" t="s">
        <v>31</v>
      </c>
      <c r="B369" s="18">
        <f t="shared" ref="B369:M369" si="45">SUM(B362:B368)</f>
        <v>5</v>
      </c>
      <c r="C369" s="18">
        <f t="shared" si="45"/>
        <v>0</v>
      </c>
      <c r="D369" s="18">
        <f t="shared" si="45"/>
        <v>0</v>
      </c>
      <c r="E369" s="19">
        <f t="shared" si="45"/>
        <v>2</v>
      </c>
      <c r="F369" s="18">
        <f t="shared" si="45"/>
        <v>4.33</v>
      </c>
      <c r="G369" s="18">
        <f t="shared" si="45"/>
        <v>4</v>
      </c>
      <c r="H369" s="18">
        <f t="shared" si="45"/>
        <v>4</v>
      </c>
      <c r="I369" s="18">
        <f t="shared" si="45"/>
        <v>6</v>
      </c>
      <c r="J369" s="18">
        <f t="shared" si="45"/>
        <v>4</v>
      </c>
      <c r="K369" s="18">
        <f t="shared" si="45"/>
        <v>1</v>
      </c>
      <c r="L369" s="18">
        <f t="shared" si="45"/>
        <v>0</v>
      </c>
      <c r="M369" s="18">
        <f t="shared" si="45"/>
        <v>4</v>
      </c>
      <c r="N369" s="36">
        <f>(M369*7)/F369</f>
        <v>6.4665127020785222</v>
      </c>
      <c r="O369" s="36">
        <f>SUM(H369+J369+K369)/F369</f>
        <v>2.0785219399538106</v>
      </c>
      <c r="P369" s="55"/>
      <c r="Q369" s="55"/>
      <c r="R369" s="55"/>
      <c r="S369" s="162"/>
      <c r="T369" s="162"/>
      <c r="U369" s="157"/>
      <c r="V369" s="172"/>
      <c r="W369" s="158"/>
      <c r="X369" s="158"/>
    </row>
    <row r="370" spans="1:24" x14ac:dyDescent="0.2">
      <c r="A370" s="157"/>
      <c r="B370" s="162"/>
      <c r="C370" s="162"/>
      <c r="D370" s="162"/>
      <c r="E370" s="162"/>
      <c r="F370" s="162"/>
      <c r="G370" s="162"/>
      <c r="H370" s="162"/>
      <c r="I370" s="162"/>
      <c r="J370" s="162"/>
      <c r="K370" s="162"/>
      <c r="L370" s="162"/>
      <c r="M370" s="162"/>
      <c r="N370" s="162"/>
      <c r="O370" s="158"/>
      <c r="P370" s="158"/>
      <c r="Q370" s="158"/>
      <c r="R370" s="162"/>
      <c r="S370" s="162"/>
      <c r="T370" s="162"/>
      <c r="U370" s="157"/>
      <c r="V370" s="172"/>
      <c r="W370" s="158"/>
      <c r="X370" s="158"/>
    </row>
    <row r="371" spans="1:24" x14ac:dyDescent="0.2">
      <c r="A371" s="157"/>
      <c r="B371" s="162"/>
      <c r="C371" s="162"/>
      <c r="D371" s="162"/>
      <c r="E371" s="162"/>
      <c r="F371" s="162"/>
      <c r="G371" s="162"/>
      <c r="H371" s="162"/>
      <c r="I371" s="162"/>
      <c r="J371" s="162"/>
      <c r="K371" s="162"/>
      <c r="L371" s="162"/>
      <c r="M371" s="162"/>
      <c r="N371" s="162"/>
      <c r="O371" s="158"/>
      <c r="P371" s="158"/>
      <c r="Q371" s="158"/>
      <c r="R371" s="162"/>
      <c r="S371" s="162"/>
      <c r="T371" s="162"/>
      <c r="U371" s="157"/>
      <c r="V371" s="172"/>
      <c r="W371" s="158"/>
      <c r="X371" s="158"/>
    </row>
    <row r="373" spans="1:24" x14ac:dyDescent="0.2">
      <c r="A373" s="10" t="s">
        <v>330</v>
      </c>
      <c r="B373" s="11"/>
      <c r="C373" s="11"/>
      <c r="D373" s="11"/>
      <c r="E373" s="11"/>
      <c r="F373" s="11"/>
      <c r="G373" s="11"/>
      <c r="H373" s="11"/>
      <c r="I373" s="11"/>
      <c r="J373" s="11"/>
      <c r="K373" s="11"/>
      <c r="L373" s="11"/>
      <c r="M373" s="78"/>
      <c r="N373" s="11"/>
      <c r="O373" s="11"/>
      <c r="P373" s="11"/>
      <c r="Q373" s="11"/>
      <c r="R373" s="11"/>
      <c r="S373" s="11"/>
      <c r="T373" s="11"/>
      <c r="U373" s="23"/>
      <c r="V373" s="12"/>
      <c r="W373" s="12"/>
      <c r="X373" s="53"/>
    </row>
    <row r="374" spans="1:24" x14ac:dyDescent="0.2">
      <c r="A374" s="103"/>
      <c r="B374" s="53"/>
      <c r="C374" s="53"/>
      <c r="D374" s="53"/>
      <c r="E374" s="58"/>
      <c r="F374" s="53"/>
      <c r="G374" s="53"/>
      <c r="H374" s="53"/>
      <c r="I374" s="53"/>
      <c r="J374" s="53"/>
      <c r="K374" s="53"/>
      <c r="L374" s="53"/>
      <c r="M374" s="53"/>
      <c r="N374" s="53"/>
      <c r="O374" s="53"/>
      <c r="P374" s="53"/>
      <c r="Q374" s="53"/>
      <c r="R374" s="53"/>
      <c r="S374" s="53"/>
      <c r="T374" s="53"/>
      <c r="U374" s="23"/>
      <c r="V374" s="12"/>
      <c r="W374" s="26"/>
      <c r="X374" s="53"/>
    </row>
    <row r="375" spans="1:24" x14ac:dyDescent="0.2">
      <c r="A375" s="14" t="s">
        <v>126</v>
      </c>
      <c r="B375" s="14" t="s">
        <v>8</v>
      </c>
      <c r="C375" s="14" t="s">
        <v>9</v>
      </c>
      <c r="D375" s="14" t="s">
        <v>10</v>
      </c>
      <c r="E375" s="14" t="s">
        <v>11</v>
      </c>
      <c r="F375" s="14" t="s">
        <v>12</v>
      </c>
      <c r="G375" s="14" t="s">
        <v>13</v>
      </c>
      <c r="H375" s="14" t="s">
        <v>14</v>
      </c>
      <c r="I375" s="14" t="s">
        <v>15</v>
      </c>
      <c r="J375" s="14" t="s">
        <v>16</v>
      </c>
      <c r="K375" s="14" t="s">
        <v>17</v>
      </c>
      <c r="L375" s="14" t="s">
        <v>18</v>
      </c>
      <c r="M375" s="14" t="s">
        <v>19</v>
      </c>
      <c r="N375" s="14" t="s">
        <v>20</v>
      </c>
      <c r="O375" s="14" t="s">
        <v>21</v>
      </c>
      <c r="P375" s="15" t="s">
        <v>22</v>
      </c>
      <c r="Q375" s="14" t="s">
        <v>257</v>
      </c>
      <c r="R375" s="16" t="s">
        <v>24</v>
      </c>
      <c r="S375" s="16" t="s">
        <v>25</v>
      </c>
      <c r="T375" s="16" t="s">
        <v>26</v>
      </c>
      <c r="U375" s="14" t="s">
        <v>27</v>
      </c>
      <c r="V375" s="13" t="s">
        <v>28</v>
      </c>
      <c r="W375" s="17" t="s">
        <v>29</v>
      </c>
      <c r="X375" s="71" t="s">
        <v>30</v>
      </c>
    </row>
    <row r="376" spans="1:24" x14ac:dyDescent="0.2">
      <c r="A376" s="116"/>
      <c r="B376" s="18"/>
      <c r="C376" s="18"/>
      <c r="D376" s="18"/>
      <c r="E376" s="19"/>
      <c r="F376" s="19"/>
      <c r="G376" s="19"/>
      <c r="H376" s="19"/>
      <c r="I376" s="18"/>
      <c r="J376" s="19"/>
      <c r="K376" s="19"/>
      <c r="L376" s="19"/>
      <c r="M376" s="19"/>
      <c r="N376" s="18"/>
      <c r="O376" s="20"/>
      <c r="P376" s="20"/>
      <c r="Q376" s="20"/>
      <c r="R376" s="18"/>
      <c r="S376" s="18"/>
      <c r="T376" s="18"/>
      <c r="U376" s="18"/>
      <c r="V376" s="21"/>
      <c r="W376" s="20"/>
      <c r="X376" s="20"/>
    </row>
    <row r="377" spans="1:24" x14ac:dyDescent="0.2">
      <c r="A377" s="22"/>
      <c r="B377" s="22"/>
      <c r="C377" s="22"/>
      <c r="D377" s="22"/>
      <c r="E377" s="22"/>
      <c r="F377" s="23"/>
      <c r="G377" s="23"/>
      <c r="H377" s="22"/>
      <c r="I377" s="22"/>
      <c r="J377" s="22"/>
      <c r="K377" s="22"/>
      <c r="L377" s="23"/>
      <c r="M377" s="23"/>
      <c r="N377" s="22"/>
      <c r="O377" s="20"/>
      <c r="P377" s="20"/>
      <c r="Q377" s="20"/>
      <c r="R377" s="22"/>
      <c r="S377" s="23"/>
      <c r="T377" s="22"/>
      <c r="U377" s="22"/>
      <c r="V377" s="25"/>
      <c r="W377" s="20"/>
      <c r="X377" s="53"/>
    </row>
    <row r="378" spans="1:24" x14ac:dyDescent="0.2">
      <c r="A378" s="23">
        <v>2022</v>
      </c>
      <c r="B378" s="23"/>
      <c r="C378" s="23"/>
      <c r="D378" s="23"/>
      <c r="E378" s="23"/>
      <c r="F378" s="23"/>
      <c r="G378" s="23"/>
      <c r="H378" s="23"/>
      <c r="I378" s="23"/>
      <c r="J378" s="23"/>
      <c r="K378" s="23"/>
      <c r="L378" s="23"/>
      <c r="M378" s="23"/>
      <c r="N378" s="23"/>
      <c r="O378" s="24"/>
      <c r="P378" s="24"/>
      <c r="Q378" s="24"/>
      <c r="R378" s="23"/>
      <c r="S378" s="23"/>
      <c r="T378" s="23">
        <v>1</v>
      </c>
      <c r="U378" s="23">
        <v>2</v>
      </c>
      <c r="V378" s="12"/>
      <c r="W378" s="26"/>
      <c r="X378" s="53"/>
    </row>
    <row r="379" spans="1:24" x14ac:dyDescent="0.2">
      <c r="A379" s="28">
        <v>2021</v>
      </c>
      <c r="B379" s="28">
        <v>0</v>
      </c>
      <c r="C379" s="28">
        <v>1</v>
      </c>
      <c r="D379" s="28">
        <v>0</v>
      </c>
      <c r="E379" s="28">
        <v>0</v>
      </c>
      <c r="F379" s="28">
        <v>0</v>
      </c>
      <c r="G379" s="28">
        <v>0</v>
      </c>
      <c r="H379" s="28">
        <v>0</v>
      </c>
      <c r="I379" s="28">
        <v>0</v>
      </c>
      <c r="J379" s="28">
        <v>0</v>
      </c>
      <c r="K379" s="28">
        <v>0</v>
      </c>
      <c r="L379" s="28">
        <v>0</v>
      </c>
      <c r="M379" s="28">
        <v>0</v>
      </c>
      <c r="N379" s="28">
        <v>0</v>
      </c>
      <c r="O379" s="29"/>
      <c r="P379" s="29"/>
      <c r="Q379" s="29"/>
      <c r="R379" s="28">
        <v>0</v>
      </c>
      <c r="S379" s="28">
        <v>0</v>
      </c>
      <c r="T379" s="28">
        <v>0</v>
      </c>
      <c r="U379" s="28">
        <v>0</v>
      </c>
      <c r="V379" s="76">
        <v>0</v>
      </c>
      <c r="W379" s="20" t="e">
        <f>(U379+V379)/(T379+U379+V379)</f>
        <v>#DIV/0!</v>
      </c>
      <c r="X379" s="30"/>
    </row>
    <row r="380" spans="1:24" x14ac:dyDescent="0.2">
      <c r="A380" s="18" t="s">
        <v>31</v>
      </c>
      <c r="B380" s="19">
        <f t="shared" ref="B380:N380" si="46">SUM(B376:B379)</f>
        <v>0</v>
      </c>
      <c r="C380" s="19">
        <f t="shared" si="46"/>
        <v>1</v>
      </c>
      <c r="D380" s="19">
        <f t="shared" si="46"/>
        <v>0</v>
      </c>
      <c r="E380" s="19">
        <f t="shared" si="46"/>
        <v>0</v>
      </c>
      <c r="F380" s="19">
        <f t="shared" si="46"/>
        <v>0</v>
      </c>
      <c r="G380" s="19">
        <f t="shared" si="46"/>
        <v>0</v>
      </c>
      <c r="H380" s="19">
        <f t="shared" si="46"/>
        <v>0</v>
      </c>
      <c r="I380" s="19">
        <f t="shared" si="46"/>
        <v>0</v>
      </c>
      <c r="J380" s="19">
        <f t="shared" si="46"/>
        <v>0</v>
      </c>
      <c r="K380" s="19">
        <f t="shared" si="46"/>
        <v>0</v>
      </c>
      <c r="L380" s="19">
        <f t="shared" si="46"/>
        <v>0</v>
      </c>
      <c r="M380" s="19">
        <f t="shared" si="46"/>
        <v>0</v>
      </c>
      <c r="N380" s="19">
        <f t="shared" si="46"/>
        <v>0</v>
      </c>
      <c r="O380" s="20" t="e">
        <f>(D380+J380+K380+N380)/(B380+J380+K380+M380)</f>
        <v>#DIV/0!</v>
      </c>
      <c r="P380" s="20" t="e">
        <f>($D380+$E380+($F380*2)+(G380*3))/$B380</f>
        <v>#DIV/0!</v>
      </c>
      <c r="Q380" s="20" t="e">
        <f>D380/B380</f>
        <v>#DIV/0!</v>
      </c>
      <c r="R380" s="19">
        <f>SUM(R376:R379)</f>
        <v>0</v>
      </c>
      <c r="S380" s="19">
        <f>SUM(S376:S379)</f>
        <v>0</v>
      </c>
      <c r="T380" s="19">
        <f>SUM(T376:T379)</f>
        <v>1</v>
      </c>
      <c r="U380" s="18">
        <f>SUM(U376:U379)</f>
        <v>2</v>
      </c>
      <c r="V380" s="21">
        <f>SUM(V376:V379)</f>
        <v>0</v>
      </c>
      <c r="W380" s="20">
        <f>(U380+V380)/(T380+U380+V380)</f>
        <v>0.66666666666666663</v>
      </c>
      <c r="X380" s="20" t="e">
        <f>(D380-G380)/(B380-I380-G380+M380)</f>
        <v>#DIV/0!</v>
      </c>
    </row>
    <row r="381" spans="1:24" x14ac:dyDescent="0.2">
      <c r="A381" s="23"/>
      <c r="B381" s="26"/>
      <c r="C381" s="26"/>
      <c r="D381" s="26"/>
      <c r="E381" s="23"/>
      <c r="F381" s="26"/>
      <c r="G381" s="26"/>
      <c r="H381" s="26"/>
      <c r="I381" s="26"/>
      <c r="J381" s="26"/>
      <c r="K381" s="26"/>
      <c r="L381" s="26"/>
      <c r="M381" s="23"/>
      <c r="N381" s="26"/>
      <c r="O381" s="26"/>
      <c r="P381" s="26"/>
      <c r="Q381" s="26"/>
      <c r="R381" s="26"/>
      <c r="S381" s="26"/>
      <c r="T381" s="26"/>
      <c r="U381" s="23"/>
      <c r="V381" s="12"/>
      <c r="W381" s="26"/>
      <c r="X381" s="53"/>
    </row>
    <row r="382" spans="1:24" x14ac:dyDescent="0.2">
      <c r="A382" s="23"/>
      <c r="B382" s="23"/>
      <c r="C382" s="23"/>
      <c r="D382" s="23"/>
      <c r="E382" s="41"/>
      <c r="F382" s="23"/>
      <c r="G382" s="23"/>
      <c r="H382" s="23"/>
      <c r="I382" s="23"/>
      <c r="J382" s="23"/>
      <c r="K382" s="23"/>
      <c r="L382" s="42"/>
      <c r="M382" s="23"/>
      <c r="N382" s="26"/>
      <c r="O382" s="26"/>
      <c r="P382" s="23"/>
      <c r="Q382" s="23"/>
      <c r="R382" s="23"/>
      <c r="S382" s="23"/>
      <c r="T382" s="53"/>
      <c r="U382" s="103"/>
      <c r="V382" s="53"/>
      <c r="W382" s="53"/>
      <c r="X382" s="53"/>
    </row>
    <row r="383" spans="1:24" x14ac:dyDescent="0.2">
      <c r="A383" s="22" t="s">
        <v>32</v>
      </c>
      <c r="B383" s="23"/>
      <c r="C383" s="23"/>
      <c r="D383" s="23"/>
      <c r="E383" s="23"/>
      <c r="F383" s="23"/>
      <c r="G383" s="23"/>
      <c r="H383" s="23"/>
      <c r="I383" s="23"/>
      <c r="J383" s="23"/>
      <c r="K383" s="23"/>
      <c r="L383" s="23"/>
      <c r="M383" s="23"/>
      <c r="N383" s="23"/>
      <c r="O383" s="23"/>
      <c r="P383" s="23"/>
      <c r="Q383" s="23"/>
      <c r="R383" s="23"/>
      <c r="S383" s="23"/>
      <c r="T383" s="53"/>
      <c r="U383" s="103"/>
      <c r="V383" s="53"/>
      <c r="W383" s="53"/>
      <c r="X383" s="53"/>
    </row>
    <row r="384" spans="1:24" x14ac:dyDescent="0.2">
      <c r="A384" s="14" t="s">
        <v>7</v>
      </c>
      <c r="B384" s="16" t="s">
        <v>33</v>
      </c>
      <c r="C384" s="14" t="s">
        <v>34</v>
      </c>
      <c r="D384" s="14" t="s">
        <v>35</v>
      </c>
      <c r="E384" s="14" t="s">
        <v>36</v>
      </c>
      <c r="F384" s="14" t="s">
        <v>37</v>
      </c>
      <c r="G384" s="14" t="s">
        <v>9</v>
      </c>
      <c r="H384" s="14" t="s">
        <v>10</v>
      </c>
      <c r="I384" s="14" t="s">
        <v>15</v>
      </c>
      <c r="J384" s="14" t="s">
        <v>16</v>
      </c>
      <c r="K384" s="14" t="s">
        <v>17</v>
      </c>
      <c r="L384" s="14" t="s">
        <v>45</v>
      </c>
      <c r="M384" s="14" t="s">
        <v>38</v>
      </c>
      <c r="N384" s="14" t="s">
        <v>39</v>
      </c>
      <c r="O384" s="14" t="s">
        <v>40</v>
      </c>
      <c r="P384" s="14" t="s">
        <v>8</v>
      </c>
      <c r="Q384" s="14" t="s">
        <v>41</v>
      </c>
      <c r="R384" s="14" t="s">
        <v>42</v>
      </c>
      <c r="S384" s="23"/>
      <c r="T384" s="53"/>
      <c r="U384" s="103"/>
      <c r="V384" s="53"/>
      <c r="W384" s="53"/>
      <c r="X384" s="53"/>
    </row>
    <row r="385" spans="1:24" x14ac:dyDescent="0.2">
      <c r="A385" s="116"/>
      <c r="B385" s="18"/>
      <c r="C385" s="18"/>
      <c r="D385" s="18"/>
      <c r="E385" s="35"/>
      <c r="F385" s="18"/>
      <c r="G385" s="18"/>
      <c r="H385" s="18"/>
      <c r="I385" s="18"/>
      <c r="J385" s="18"/>
      <c r="K385" s="19"/>
      <c r="L385" s="36"/>
      <c r="M385" s="18"/>
      <c r="N385" s="36"/>
      <c r="O385" s="37"/>
      <c r="P385" s="18"/>
      <c r="Q385" s="19"/>
      <c r="R385" s="19"/>
      <c r="S385" s="23"/>
      <c r="T385" s="53"/>
      <c r="U385" s="103"/>
      <c r="V385" s="53"/>
      <c r="W385" s="53"/>
      <c r="X385" s="53"/>
    </row>
    <row r="386" spans="1:24" x14ac:dyDescent="0.2">
      <c r="A386" s="23"/>
      <c r="B386" s="23"/>
      <c r="C386" s="23"/>
      <c r="D386" s="23"/>
      <c r="E386" s="41"/>
      <c r="F386" s="23"/>
      <c r="G386" s="23"/>
      <c r="H386" s="23"/>
      <c r="I386" s="23"/>
      <c r="J386" s="23"/>
      <c r="K386" s="23"/>
      <c r="L386" s="42"/>
      <c r="M386" s="23"/>
      <c r="N386" s="36"/>
      <c r="O386" s="26"/>
      <c r="P386" s="23" t="s">
        <v>358</v>
      </c>
      <c r="Q386" s="23"/>
      <c r="R386" s="23"/>
      <c r="S386" s="23"/>
      <c r="T386" s="53"/>
      <c r="U386" s="103"/>
      <c r="V386" s="53"/>
      <c r="W386" s="53"/>
      <c r="X386" s="53"/>
    </row>
    <row r="387" spans="1:24" x14ac:dyDescent="0.2">
      <c r="A387" s="23">
        <v>2022</v>
      </c>
      <c r="B387" s="23">
        <v>7</v>
      </c>
      <c r="C387" s="23">
        <v>0</v>
      </c>
      <c r="D387" s="23">
        <v>1</v>
      </c>
      <c r="E387" s="41"/>
      <c r="F387" s="42">
        <v>9</v>
      </c>
      <c r="G387" s="23">
        <v>10</v>
      </c>
      <c r="H387" s="23">
        <v>11</v>
      </c>
      <c r="I387" s="23">
        <v>7</v>
      </c>
      <c r="J387" s="23">
        <v>13</v>
      </c>
      <c r="K387" s="23">
        <v>2</v>
      </c>
      <c r="L387" s="42">
        <v>0</v>
      </c>
      <c r="M387" s="23">
        <v>10</v>
      </c>
      <c r="N387" s="36">
        <f>(M387*7)/F387</f>
        <v>7.7777777777777777</v>
      </c>
      <c r="O387" s="37">
        <f>SUM(H387+J387+K387)/F387</f>
        <v>2.8888888888888888</v>
      </c>
      <c r="P387" s="23">
        <v>33</v>
      </c>
      <c r="Q387" s="23">
        <v>180</v>
      </c>
      <c r="R387" s="23"/>
      <c r="S387" s="23"/>
      <c r="T387" s="53"/>
      <c r="U387" s="103"/>
      <c r="V387" s="53"/>
      <c r="W387" s="53"/>
      <c r="X387" s="53"/>
    </row>
    <row r="388" spans="1:24" x14ac:dyDescent="0.2">
      <c r="A388" s="28">
        <v>2021</v>
      </c>
      <c r="B388" s="28">
        <v>4</v>
      </c>
      <c r="C388" s="28">
        <v>0</v>
      </c>
      <c r="D388" s="28">
        <v>2</v>
      </c>
      <c r="E388" s="38"/>
      <c r="F388" s="39">
        <v>4.33</v>
      </c>
      <c r="G388" s="28">
        <v>3</v>
      </c>
      <c r="H388" s="28">
        <v>1</v>
      </c>
      <c r="I388" s="28">
        <v>2</v>
      </c>
      <c r="J388" s="28">
        <v>8</v>
      </c>
      <c r="K388" s="28">
        <v>1</v>
      </c>
      <c r="L388" s="39">
        <v>0</v>
      </c>
      <c r="M388" s="28">
        <v>2</v>
      </c>
      <c r="N388" s="36">
        <f>(M388*7)/F388</f>
        <v>3.2332563510392611</v>
      </c>
      <c r="O388" s="37">
        <f>SUM(H388+J388+K388)/F388</f>
        <v>2.3094688221709005</v>
      </c>
      <c r="P388" s="28"/>
      <c r="Q388" s="28">
        <v>152</v>
      </c>
      <c r="R388" s="28"/>
      <c r="S388" s="23"/>
      <c r="T388" s="53"/>
      <c r="U388" s="103"/>
      <c r="V388" s="53"/>
      <c r="W388" s="53"/>
      <c r="X388" s="53"/>
    </row>
    <row r="389" spans="1:24" x14ac:dyDescent="0.2">
      <c r="A389" s="18" t="s">
        <v>31</v>
      </c>
      <c r="B389" s="18">
        <f t="shared" ref="B389:M389" si="47">SUM(B382:B388)</f>
        <v>11</v>
      </c>
      <c r="C389" s="18">
        <f t="shared" si="47"/>
        <v>0</v>
      </c>
      <c r="D389" s="18">
        <f t="shared" si="47"/>
        <v>3</v>
      </c>
      <c r="E389" s="19">
        <f t="shared" si="47"/>
        <v>0</v>
      </c>
      <c r="F389" s="18">
        <f t="shared" si="47"/>
        <v>13.33</v>
      </c>
      <c r="G389" s="18">
        <f t="shared" si="47"/>
        <v>13</v>
      </c>
      <c r="H389" s="18">
        <f t="shared" si="47"/>
        <v>12</v>
      </c>
      <c r="I389" s="18">
        <f t="shared" si="47"/>
        <v>9</v>
      </c>
      <c r="J389" s="18">
        <f t="shared" si="47"/>
        <v>21</v>
      </c>
      <c r="K389" s="18">
        <f t="shared" si="47"/>
        <v>3</v>
      </c>
      <c r="L389" s="18">
        <f t="shared" si="47"/>
        <v>0</v>
      </c>
      <c r="M389" s="18">
        <f t="shared" si="47"/>
        <v>12</v>
      </c>
      <c r="N389" s="36">
        <f>(M389*7)/F389</f>
        <v>6.301575393848462</v>
      </c>
      <c r="O389" s="36">
        <f>SUM(H389+J389+K389)/F389</f>
        <v>2.7006751687921979</v>
      </c>
      <c r="P389" s="55"/>
      <c r="Q389" s="55"/>
      <c r="R389" s="55"/>
    </row>
    <row r="392" spans="1:24" x14ac:dyDescent="0.2">
      <c r="A392" s="10" t="s">
        <v>332</v>
      </c>
      <c r="B392" s="23"/>
      <c r="C392" s="23"/>
      <c r="D392" s="23"/>
      <c r="E392" s="41"/>
      <c r="F392" s="23"/>
      <c r="G392" s="23"/>
      <c r="H392" s="23"/>
      <c r="I392" s="23"/>
      <c r="J392" s="23"/>
      <c r="K392" s="23"/>
      <c r="L392" s="42"/>
      <c r="M392" s="23"/>
      <c r="N392" s="26"/>
      <c r="O392" s="26"/>
      <c r="P392" s="23"/>
      <c r="Q392" s="23"/>
      <c r="R392" s="23"/>
      <c r="S392" s="23"/>
      <c r="T392" s="53"/>
      <c r="U392" s="103"/>
    </row>
    <row r="393" spans="1:24" x14ac:dyDescent="0.2">
      <c r="A393" s="22" t="s">
        <v>32</v>
      </c>
      <c r="B393" s="23"/>
      <c r="C393" s="23"/>
      <c r="D393" s="23"/>
      <c r="E393" s="23"/>
      <c r="F393" s="23"/>
      <c r="G393" s="23"/>
      <c r="H393" s="23"/>
      <c r="I393" s="23"/>
      <c r="J393" s="23"/>
      <c r="K393" s="23"/>
      <c r="L393" s="23"/>
      <c r="M393" s="23"/>
      <c r="N393" s="23"/>
      <c r="O393" s="23"/>
      <c r="P393" s="23"/>
      <c r="Q393" s="23"/>
      <c r="R393" s="23"/>
      <c r="S393" s="23"/>
      <c r="T393" s="53"/>
      <c r="U393" s="103"/>
    </row>
    <row r="394" spans="1:24" x14ac:dyDescent="0.2">
      <c r="A394" s="14" t="s">
        <v>7</v>
      </c>
      <c r="B394" s="16" t="s">
        <v>33</v>
      </c>
      <c r="C394" s="14" t="s">
        <v>34</v>
      </c>
      <c r="D394" s="14" t="s">
        <v>35</v>
      </c>
      <c r="E394" s="14" t="s">
        <v>36</v>
      </c>
      <c r="F394" s="14" t="s">
        <v>37</v>
      </c>
      <c r="G394" s="14" t="s">
        <v>9</v>
      </c>
      <c r="H394" s="14" t="s">
        <v>10</v>
      </c>
      <c r="I394" s="14" t="s">
        <v>15</v>
      </c>
      <c r="J394" s="14" t="s">
        <v>16</v>
      </c>
      <c r="K394" s="14" t="s">
        <v>17</v>
      </c>
      <c r="L394" s="14" t="s">
        <v>45</v>
      </c>
      <c r="M394" s="14" t="s">
        <v>38</v>
      </c>
      <c r="N394" s="14" t="s">
        <v>39</v>
      </c>
      <c r="O394" s="14" t="s">
        <v>40</v>
      </c>
      <c r="P394" s="14" t="s">
        <v>8</v>
      </c>
      <c r="Q394" s="14" t="s">
        <v>41</v>
      </c>
      <c r="R394" s="14" t="s">
        <v>42</v>
      </c>
      <c r="S394" s="23"/>
      <c r="T394" s="53"/>
      <c r="U394" s="103"/>
    </row>
    <row r="395" spans="1:24" x14ac:dyDescent="0.2">
      <c r="A395" s="116"/>
      <c r="B395" s="18"/>
      <c r="C395" s="18"/>
      <c r="D395" s="18"/>
      <c r="E395" s="35"/>
      <c r="F395" s="18"/>
      <c r="G395" s="18"/>
      <c r="H395" s="18"/>
      <c r="I395" s="18"/>
      <c r="J395" s="18"/>
      <c r="K395" s="19"/>
      <c r="L395" s="36"/>
      <c r="M395" s="18"/>
      <c r="N395" s="36"/>
      <c r="O395" s="37"/>
      <c r="P395" s="18"/>
      <c r="Q395" s="19"/>
      <c r="R395" s="19"/>
      <c r="S395" s="23"/>
      <c r="T395" s="53"/>
      <c r="U395" s="103"/>
    </row>
    <row r="396" spans="1:24" x14ac:dyDescent="0.2">
      <c r="A396" s="23"/>
      <c r="B396" s="23"/>
      <c r="C396" s="23"/>
      <c r="D396" s="23"/>
      <c r="E396" s="41"/>
      <c r="F396" s="23"/>
      <c r="G396" s="23"/>
      <c r="H396" s="23"/>
      <c r="I396" s="23"/>
      <c r="J396" s="23"/>
      <c r="K396" s="23"/>
      <c r="L396" s="42"/>
      <c r="M396" s="23"/>
      <c r="N396" s="36"/>
      <c r="O396" s="26"/>
      <c r="P396" s="23"/>
      <c r="Q396" s="23"/>
      <c r="R396" s="23"/>
      <c r="S396" s="23"/>
      <c r="T396" s="53"/>
      <c r="U396" s="103"/>
    </row>
    <row r="397" spans="1:24" x14ac:dyDescent="0.2">
      <c r="A397" s="23">
        <v>2022</v>
      </c>
      <c r="B397" s="23"/>
      <c r="C397" s="23"/>
      <c r="D397" s="23"/>
      <c r="E397" s="41"/>
      <c r="F397" s="23"/>
      <c r="G397" s="23"/>
      <c r="H397" s="23"/>
      <c r="I397" s="23"/>
      <c r="J397" s="23"/>
      <c r="K397" s="23"/>
      <c r="L397" s="42"/>
      <c r="M397" s="23"/>
      <c r="N397" s="26"/>
      <c r="O397" s="26"/>
      <c r="P397" s="23"/>
      <c r="Q397" s="23"/>
      <c r="R397" s="23"/>
      <c r="S397" s="23"/>
      <c r="T397" s="53"/>
      <c r="U397" s="103"/>
    </row>
    <row r="398" spans="1:24" x14ac:dyDescent="0.2">
      <c r="A398" s="28">
        <v>2021</v>
      </c>
      <c r="B398" s="28">
        <v>2</v>
      </c>
      <c r="C398" s="28">
        <v>0</v>
      </c>
      <c r="D398" s="28">
        <v>0</v>
      </c>
      <c r="E398" s="38"/>
      <c r="F398" s="28">
        <v>1.33</v>
      </c>
      <c r="G398" s="28">
        <v>5</v>
      </c>
      <c r="H398" s="28">
        <v>1</v>
      </c>
      <c r="I398" s="28">
        <v>1</v>
      </c>
      <c r="J398" s="28">
        <v>6</v>
      </c>
      <c r="K398" s="28">
        <v>2</v>
      </c>
      <c r="L398" s="39">
        <v>0</v>
      </c>
      <c r="M398" s="28">
        <v>4</v>
      </c>
      <c r="N398" s="36">
        <f>(M398*7)/F398</f>
        <v>21.052631578947366</v>
      </c>
      <c r="O398" s="37">
        <f>SUM(H398+J398+K398)/F398</f>
        <v>6.7669172932330826</v>
      </c>
      <c r="P398" s="28"/>
      <c r="Q398" s="28">
        <v>152</v>
      </c>
      <c r="R398" s="28"/>
      <c r="S398" s="23"/>
      <c r="T398" s="53"/>
      <c r="U398" s="103"/>
    </row>
    <row r="399" spans="1:24" x14ac:dyDescent="0.2">
      <c r="A399" s="18" t="s">
        <v>31</v>
      </c>
      <c r="B399" s="18">
        <f t="shared" ref="B399:M399" si="48">SUM(B392:B398)</f>
        <v>2</v>
      </c>
      <c r="C399" s="18">
        <f t="shared" si="48"/>
        <v>0</v>
      </c>
      <c r="D399" s="18">
        <f t="shared" si="48"/>
        <v>0</v>
      </c>
      <c r="E399" s="19">
        <f t="shared" si="48"/>
        <v>0</v>
      </c>
      <c r="F399" s="18">
        <f t="shared" si="48"/>
        <v>1.33</v>
      </c>
      <c r="G399" s="18">
        <f t="shared" si="48"/>
        <v>5</v>
      </c>
      <c r="H399" s="18">
        <f t="shared" si="48"/>
        <v>1</v>
      </c>
      <c r="I399" s="18">
        <f t="shared" si="48"/>
        <v>1</v>
      </c>
      <c r="J399" s="18">
        <f t="shared" si="48"/>
        <v>6</v>
      </c>
      <c r="K399" s="18">
        <f t="shared" si="48"/>
        <v>2</v>
      </c>
      <c r="L399" s="18">
        <f t="shared" si="48"/>
        <v>0</v>
      </c>
      <c r="M399" s="18">
        <f t="shared" si="48"/>
        <v>4</v>
      </c>
      <c r="N399" s="36">
        <f>(M399*7)/F399</f>
        <v>21.052631578947366</v>
      </c>
      <c r="O399" s="36">
        <f>SUM(H399+J399+K399)/F399</f>
        <v>6.7669172932330826</v>
      </c>
      <c r="P399" s="55"/>
      <c r="Q399" s="55"/>
      <c r="R399" s="55"/>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X487"/>
  <sheetViews>
    <sheetView topLeftCell="A478" workbookViewId="0">
      <selection activeCell="A489" sqref="A489:O495"/>
    </sheetView>
  </sheetViews>
  <sheetFormatPr baseColWidth="10" defaultRowHeight="16" x14ac:dyDescent="0.2"/>
  <cols>
    <col min="1" max="1" width="11.75" customWidth="1"/>
    <col min="2" max="2" width="4.375" bestFit="1" customWidth="1"/>
    <col min="3" max="4" width="2.625" bestFit="1" customWidth="1"/>
    <col min="5" max="5" width="2.375" bestFit="1" customWidth="1"/>
    <col min="6" max="6" width="4.625" bestFit="1" customWidth="1"/>
    <col min="7" max="7" width="2.625" bestFit="1" customWidth="1"/>
    <col min="8" max="8" width="2.5" bestFit="1" customWidth="1"/>
    <col min="9" max="10" width="2.625" bestFit="1" customWidth="1"/>
    <col min="11" max="11" width="2.25" bestFit="1" customWidth="1"/>
    <col min="12" max="12" width="3.125" bestFit="1" customWidth="1"/>
    <col min="13" max="13" width="3.875" bestFit="1" customWidth="1"/>
    <col min="14" max="15" width="5.25" bestFit="1" customWidth="1"/>
    <col min="16" max="16" width="6.125" bestFit="1" customWidth="1"/>
    <col min="17" max="17" width="5.25" bestFit="1" customWidth="1"/>
    <col min="18" max="19" width="2.25" bestFit="1" customWidth="1"/>
    <col min="20" max="20" width="2.625" bestFit="1" customWidth="1"/>
    <col min="21" max="22" width="3.125" bestFit="1" customWidth="1"/>
    <col min="23" max="23" width="4.875" bestFit="1" customWidth="1"/>
    <col min="24" max="24" width="5.25" bestFit="1" customWidth="1"/>
  </cols>
  <sheetData>
    <row r="3" spans="1:24" x14ac:dyDescent="0.2">
      <c r="A3" s="211" t="s">
        <v>334</v>
      </c>
      <c r="B3" s="212"/>
      <c r="C3" s="212"/>
      <c r="D3" s="212"/>
      <c r="E3" s="212"/>
      <c r="F3" s="212"/>
      <c r="G3" s="212"/>
      <c r="H3" s="212"/>
      <c r="I3" s="212"/>
      <c r="J3" s="212"/>
      <c r="K3" s="212"/>
      <c r="L3" s="212"/>
      <c r="M3" s="212"/>
      <c r="N3" s="212"/>
      <c r="O3" s="212"/>
      <c r="P3" s="212"/>
      <c r="Q3" s="212"/>
      <c r="R3" s="212"/>
      <c r="S3" s="212"/>
      <c r="T3" s="212"/>
      <c r="U3" s="212"/>
      <c r="V3" s="212"/>
      <c r="W3" s="212"/>
      <c r="X3" s="212"/>
    </row>
    <row r="4" spans="1:24" x14ac:dyDescent="0.2">
      <c r="A4" s="53"/>
      <c r="B4" s="53"/>
      <c r="C4" s="53"/>
      <c r="D4" s="53"/>
      <c r="E4" s="58"/>
      <c r="F4" s="53"/>
      <c r="G4" s="53"/>
      <c r="H4" s="53"/>
      <c r="I4" s="53"/>
      <c r="J4" s="53"/>
      <c r="K4" s="53"/>
      <c r="L4" s="53"/>
      <c r="M4" s="53"/>
      <c r="N4" s="53"/>
      <c r="O4" s="103"/>
      <c r="P4" s="53"/>
      <c r="Q4" s="53"/>
      <c r="R4" s="53"/>
      <c r="S4" s="53"/>
      <c r="T4" s="53"/>
      <c r="U4" s="12"/>
      <c r="V4" s="23"/>
      <c r="W4" s="26"/>
      <c r="X4" s="53"/>
    </row>
    <row r="5" spans="1:24" x14ac:dyDescent="0.2">
      <c r="A5" s="14" t="s">
        <v>126</v>
      </c>
      <c r="B5" s="14" t="s">
        <v>8</v>
      </c>
      <c r="C5" s="14" t="s">
        <v>9</v>
      </c>
      <c r="D5" s="14" t="s">
        <v>10</v>
      </c>
      <c r="E5" s="14" t="s">
        <v>11</v>
      </c>
      <c r="F5" s="14" t="s">
        <v>12</v>
      </c>
      <c r="G5" s="14" t="s">
        <v>13</v>
      </c>
      <c r="H5" s="14" t="s">
        <v>14</v>
      </c>
      <c r="I5" s="14" t="s">
        <v>15</v>
      </c>
      <c r="J5" s="14" t="s">
        <v>16</v>
      </c>
      <c r="K5" s="14" t="s">
        <v>17</v>
      </c>
      <c r="L5" s="14" t="s">
        <v>18</v>
      </c>
      <c r="M5" s="14" t="s">
        <v>19</v>
      </c>
      <c r="N5" s="14" t="s">
        <v>20</v>
      </c>
      <c r="O5" s="14" t="s">
        <v>21</v>
      </c>
      <c r="P5" s="15" t="s">
        <v>22</v>
      </c>
      <c r="Q5" s="14" t="s">
        <v>23</v>
      </c>
      <c r="R5" s="14" t="s">
        <v>24</v>
      </c>
      <c r="S5" s="16" t="s">
        <v>25</v>
      </c>
      <c r="T5" s="16" t="s">
        <v>26</v>
      </c>
      <c r="U5" s="13" t="s">
        <v>27</v>
      </c>
      <c r="V5" s="14" t="s">
        <v>28</v>
      </c>
      <c r="W5" s="17" t="s">
        <v>29</v>
      </c>
      <c r="X5" s="16" t="s">
        <v>30</v>
      </c>
    </row>
    <row r="6" spans="1:24" x14ac:dyDescent="0.2">
      <c r="A6" s="63"/>
      <c r="B6" s="50"/>
      <c r="C6" s="19"/>
      <c r="D6" s="50"/>
      <c r="E6" s="19"/>
      <c r="F6" s="19"/>
      <c r="G6" s="19"/>
      <c r="H6" s="19"/>
      <c r="I6" s="50"/>
      <c r="J6" s="19"/>
      <c r="K6" s="19"/>
      <c r="L6" s="19"/>
      <c r="M6" s="19"/>
      <c r="N6" s="19"/>
      <c r="O6" s="48"/>
      <c r="P6" s="48"/>
      <c r="Q6" s="48"/>
      <c r="R6" s="50"/>
      <c r="S6" s="34"/>
      <c r="T6" s="34"/>
      <c r="U6" s="61"/>
      <c r="V6" s="19"/>
      <c r="W6" s="48"/>
      <c r="X6" s="46"/>
    </row>
    <row r="7" spans="1:24" x14ac:dyDescent="0.2">
      <c r="A7" s="18">
        <v>2021</v>
      </c>
      <c r="B7" s="22"/>
      <c r="C7" s="22"/>
      <c r="D7" s="22"/>
      <c r="E7" s="22"/>
      <c r="F7" s="22"/>
      <c r="G7" s="22"/>
      <c r="H7" s="22"/>
      <c r="I7" s="22"/>
      <c r="J7" s="22"/>
      <c r="K7" s="22"/>
      <c r="L7" s="22"/>
      <c r="M7" s="22"/>
      <c r="N7" s="22"/>
      <c r="O7" s="20"/>
      <c r="P7" s="20" t="e">
        <f>($D7+$E7+($F7*2)+(G7*3))/$B7</f>
        <v>#DIV/0!</v>
      </c>
      <c r="Q7" s="20" t="e">
        <f>D7/B7</f>
        <v>#DIV/0!</v>
      </c>
      <c r="R7" s="22">
        <v>0</v>
      </c>
      <c r="S7" s="22">
        <v>0</v>
      </c>
      <c r="T7" s="22">
        <v>0</v>
      </c>
      <c r="U7" s="22">
        <v>0</v>
      </c>
      <c r="V7" s="22">
        <v>1</v>
      </c>
      <c r="W7" s="20">
        <f>(U7+V7)/(T7+U7+V7)</f>
        <v>1</v>
      </c>
      <c r="X7" s="20" t="e">
        <f>(D7-G7)/(B7-I7-G7+M7)</f>
        <v>#DIV/0!</v>
      </c>
    </row>
    <row r="8" spans="1:24" x14ac:dyDescent="0.2">
      <c r="A8" s="69">
        <v>2022</v>
      </c>
      <c r="B8" s="103"/>
      <c r="C8" s="103"/>
      <c r="D8" s="103"/>
      <c r="E8" s="103"/>
      <c r="F8" s="103"/>
      <c r="G8" s="103"/>
      <c r="H8" s="103"/>
      <c r="I8" s="103"/>
      <c r="J8" s="103"/>
      <c r="K8" s="103"/>
      <c r="L8" s="103"/>
      <c r="M8" s="103"/>
      <c r="N8" s="103"/>
      <c r="O8" s="103"/>
      <c r="P8" s="103"/>
      <c r="Q8" s="103"/>
      <c r="R8" s="103"/>
      <c r="S8" s="103"/>
      <c r="T8" s="103">
        <v>1</v>
      </c>
      <c r="U8" s="103">
        <v>0</v>
      </c>
      <c r="V8" s="103">
        <v>1</v>
      </c>
      <c r="W8" s="103"/>
      <c r="X8" s="103"/>
    </row>
    <row r="9" spans="1:24" x14ac:dyDescent="0.2">
      <c r="A9" s="28"/>
      <c r="B9" s="28"/>
      <c r="C9" s="28"/>
      <c r="D9" s="28"/>
      <c r="E9" s="28"/>
      <c r="F9" s="28"/>
      <c r="G9" s="28"/>
      <c r="H9" s="28"/>
      <c r="I9" s="28"/>
      <c r="J9" s="28"/>
      <c r="K9" s="28"/>
      <c r="L9" s="28"/>
      <c r="M9" s="28"/>
      <c r="N9" s="28"/>
      <c r="O9" s="29"/>
      <c r="P9" s="29"/>
      <c r="Q9" s="29"/>
      <c r="R9" s="28"/>
      <c r="S9" s="28"/>
      <c r="T9" s="28"/>
      <c r="U9" s="28"/>
      <c r="V9" s="28"/>
      <c r="W9" s="28"/>
      <c r="X9" s="57"/>
    </row>
    <row r="10" spans="1:24" x14ac:dyDescent="0.2">
      <c r="A10" s="45" t="s">
        <v>31</v>
      </c>
      <c r="B10" s="45">
        <f t="shared" ref="B10:N10" si="0">SUM(B6:B9)</f>
        <v>0</v>
      </c>
      <c r="C10" s="45">
        <f t="shared" si="0"/>
        <v>0</v>
      </c>
      <c r="D10" s="45">
        <f t="shared" si="0"/>
        <v>0</v>
      </c>
      <c r="E10" s="45">
        <f t="shared" si="0"/>
        <v>0</v>
      </c>
      <c r="F10" s="45">
        <f t="shared" si="0"/>
        <v>0</v>
      </c>
      <c r="G10" s="45">
        <f t="shared" si="0"/>
        <v>0</v>
      </c>
      <c r="H10" s="45">
        <f t="shared" si="0"/>
        <v>0</v>
      </c>
      <c r="I10" s="45">
        <f t="shared" si="0"/>
        <v>0</v>
      </c>
      <c r="J10" s="45">
        <f t="shared" si="0"/>
        <v>0</v>
      </c>
      <c r="K10" s="45">
        <f t="shared" si="0"/>
        <v>0</v>
      </c>
      <c r="L10" s="45">
        <f t="shared" si="0"/>
        <v>0</v>
      </c>
      <c r="M10" s="45">
        <f t="shared" si="0"/>
        <v>0</v>
      </c>
      <c r="N10" s="45">
        <f t="shared" si="0"/>
        <v>0</v>
      </c>
      <c r="O10" s="48" t="e">
        <f>(D10+J10+K10+N10)/(B10+J10+K10+M10)</f>
        <v>#DIV/0!</v>
      </c>
      <c r="P10" s="48" t="e">
        <f>($D10+$E10+($F10*2)+(G10*3))/$B10</f>
        <v>#DIV/0!</v>
      </c>
      <c r="Q10" s="48" t="e">
        <f>D10/B10</f>
        <v>#DIV/0!</v>
      </c>
      <c r="R10" s="45">
        <f>SUM(R6:R9)</f>
        <v>0</v>
      </c>
      <c r="S10" s="45">
        <f>SUM(S6:S9)</f>
        <v>0</v>
      </c>
      <c r="T10" s="19">
        <f>SUM(T6:T9)</f>
        <v>1</v>
      </c>
      <c r="U10" s="19">
        <f>SUM(U6:U9)</f>
        <v>0</v>
      </c>
      <c r="V10" s="19">
        <f>SUM(V6:V9)</f>
        <v>2</v>
      </c>
      <c r="W10" s="20">
        <f>(U10+V10)/(T10+U10+V10)</f>
        <v>0.66666666666666663</v>
      </c>
      <c r="X10" s="20" t="e">
        <f>(D10-G10)/(B10-I10-G10+M10)</f>
        <v>#DIV/0!</v>
      </c>
    </row>
    <row r="11" spans="1:24" x14ac:dyDescent="0.2">
      <c r="A11" s="50"/>
      <c r="B11" s="50"/>
      <c r="C11" s="50"/>
      <c r="D11" s="50"/>
      <c r="E11" s="36"/>
      <c r="F11" s="50"/>
      <c r="G11" s="50"/>
      <c r="H11" s="50"/>
      <c r="I11" s="50"/>
      <c r="J11" s="50"/>
      <c r="K11" s="50"/>
      <c r="L11" s="50"/>
      <c r="M11" s="50"/>
      <c r="N11" s="36"/>
      <c r="O11" s="119"/>
      <c r="P11" s="34"/>
      <c r="Q11" s="34"/>
      <c r="R11" s="19"/>
      <c r="S11" s="34"/>
      <c r="T11" s="53"/>
      <c r="U11" s="53"/>
      <c r="V11" s="53"/>
      <c r="W11" s="53"/>
      <c r="X11" s="53"/>
    </row>
    <row r="12" spans="1:24" x14ac:dyDescent="0.2">
      <c r="A12" s="22" t="s">
        <v>32</v>
      </c>
      <c r="B12" s="23"/>
      <c r="C12" s="23"/>
      <c r="D12" s="23"/>
      <c r="E12" s="23"/>
      <c r="F12" s="23"/>
      <c r="G12" s="23"/>
      <c r="H12" s="23"/>
      <c r="I12" s="23"/>
      <c r="J12" s="23"/>
      <c r="K12" s="23"/>
      <c r="L12" s="23"/>
      <c r="M12" s="23"/>
      <c r="N12" s="23"/>
      <c r="O12" s="23"/>
      <c r="P12" s="60"/>
      <c r="Q12" s="60"/>
      <c r="R12" s="68"/>
      <c r="S12" s="26"/>
      <c r="T12" s="53"/>
      <c r="U12" s="53"/>
      <c r="V12" s="53"/>
      <c r="W12" s="53"/>
      <c r="X12" s="53"/>
    </row>
    <row r="13" spans="1:24" x14ac:dyDescent="0.2">
      <c r="A13" s="14" t="s">
        <v>126</v>
      </c>
      <c r="B13" s="16" t="s">
        <v>33</v>
      </c>
      <c r="C13" s="14" t="s">
        <v>34</v>
      </c>
      <c r="D13" s="14" t="s">
        <v>35</v>
      </c>
      <c r="E13" s="14" t="s">
        <v>36</v>
      </c>
      <c r="F13" s="14" t="s">
        <v>37</v>
      </c>
      <c r="G13" s="14" t="s">
        <v>9</v>
      </c>
      <c r="H13" s="14" t="s">
        <v>10</v>
      </c>
      <c r="I13" s="14" t="s">
        <v>15</v>
      </c>
      <c r="J13" s="14" t="s">
        <v>16</v>
      </c>
      <c r="K13" s="14" t="s">
        <v>17</v>
      </c>
      <c r="L13" s="14" t="s">
        <v>45</v>
      </c>
      <c r="M13" s="14" t="s">
        <v>38</v>
      </c>
      <c r="N13" s="14" t="s">
        <v>39</v>
      </c>
      <c r="O13" s="14" t="s">
        <v>40</v>
      </c>
      <c r="P13" s="19"/>
      <c r="Q13" s="19"/>
      <c r="R13" s="55"/>
      <c r="S13" s="58"/>
      <c r="T13" s="53"/>
      <c r="U13" s="53"/>
      <c r="V13" s="53"/>
      <c r="W13" s="53"/>
      <c r="X13" s="53"/>
    </row>
    <row r="14" spans="1:24" x14ac:dyDescent="0.2">
      <c r="A14" s="55"/>
      <c r="B14" s="55"/>
      <c r="C14" s="55"/>
      <c r="D14" s="55"/>
      <c r="E14" s="55"/>
      <c r="F14" s="55"/>
      <c r="G14" s="55"/>
      <c r="H14" s="55"/>
      <c r="I14" s="55"/>
      <c r="J14" s="55"/>
      <c r="K14" s="55"/>
      <c r="L14" s="55"/>
      <c r="M14" s="55"/>
      <c r="N14" s="66"/>
      <c r="O14" s="120"/>
      <c r="P14" s="23"/>
      <c r="Q14" s="23"/>
      <c r="R14" s="23"/>
      <c r="S14" s="23"/>
      <c r="T14" s="53"/>
      <c r="U14" s="53"/>
      <c r="V14" s="53"/>
      <c r="W14" s="53"/>
      <c r="X14" s="53"/>
    </row>
    <row r="15" spans="1:24" x14ac:dyDescent="0.2">
      <c r="A15" s="22">
        <v>2022</v>
      </c>
      <c r="B15" s="22">
        <v>8</v>
      </c>
      <c r="C15" s="22">
        <v>2</v>
      </c>
      <c r="D15" s="22">
        <v>2</v>
      </c>
      <c r="E15" s="22"/>
      <c r="F15" s="22">
        <v>24.67</v>
      </c>
      <c r="G15" s="22">
        <v>16</v>
      </c>
      <c r="H15" s="22">
        <v>23</v>
      </c>
      <c r="I15" s="22">
        <v>16</v>
      </c>
      <c r="J15" s="22">
        <v>12</v>
      </c>
      <c r="K15" s="22">
        <v>8</v>
      </c>
      <c r="L15" s="22">
        <v>3</v>
      </c>
      <c r="M15" s="22">
        <v>12</v>
      </c>
      <c r="N15" s="36">
        <f>(M15*7)/F15</f>
        <v>3.4049452776651803</v>
      </c>
      <c r="O15" s="36">
        <f>SUM(H15+J15+K15)/F15</f>
        <v>1.7430077016619374</v>
      </c>
      <c r="P15" s="28"/>
      <c r="Q15" s="28"/>
      <c r="R15" s="28"/>
      <c r="S15" s="28"/>
      <c r="T15" s="53"/>
      <c r="U15" s="53"/>
      <c r="V15" s="53"/>
      <c r="W15" s="53"/>
      <c r="X15" s="53"/>
    </row>
    <row r="16" spans="1:24" x14ac:dyDescent="0.2">
      <c r="A16" s="28">
        <v>2021</v>
      </c>
      <c r="B16" s="28">
        <v>3</v>
      </c>
      <c r="C16" s="28">
        <v>1</v>
      </c>
      <c r="D16" s="28">
        <v>1</v>
      </c>
      <c r="E16" s="38">
        <v>0</v>
      </c>
      <c r="F16" s="39">
        <v>10.33</v>
      </c>
      <c r="G16" s="28">
        <v>3</v>
      </c>
      <c r="H16" s="28">
        <v>6</v>
      </c>
      <c r="I16" s="28">
        <v>5</v>
      </c>
      <c r="J16" s="28">
        <v>1</v>
      </c>
      <c r="K16" s="28">
        <v>5</v>
      </c>
      <c r="L16" s="22">
        <v>0</v>
      </c>
      <c r="M16" s="28">
        <v>3</v>
      </c>
      <c r="N16" s="36">
        <f>(M16*7)/F16</f>
        <v>2.0329138431752178</v>
      </c>
      <c r="O16" s="36">
        <f>SUM(H16+J16+K16)/F16</f>
        <v>1.1616650532429815</v>
      </c>
      <c r="P16" s="46"/>
      <c r="Q16" s="46"/>
      <c r="R16" s="45"/>
      <c r="S16" s="46"/>
      <c r="T16" s="53"/>
      <c r="U16" s="53"/>
      <c r="V16" s="53"/>
      <c r="W16" s="53"/>
      <c r="X16" s="53"/>
    </row>
    <row r="17" spans="1:24" x14ac:dyDescent="0.2">
      <c r="A17" s="45" t="s">
        <v>31</v>
      </c>
      <c r="B17" s="45">
        <f t="shared" ref="B17:M17" si="1">SUM(B12:B16)</f>
        <v>11</v>
      </c>
      <c r="C17" s="45">
        <f t="shared" si="1"/>
        <v>3</v>
      </c>
      <c r="D17" s="45">
        <f t="shared" si="1"/>
        <v>3</v>
      </c>
      <c r="E17" s="45">
        <f t="shared" si="1"/>
        <v>0</v>
      </c>
      <c r="F17" s="45">
        <f t="shared" si="1"/>
        <v>35</v>
      </c>
      <c r="G17" s="45">
        <f t="shared" si="1"/>
        <v>19</v>
      </c>
      <c r="H17" s="45">
        <f t="shared" si="1"/>
        <v>29</v>
      </c>
      <c r="I17" s="45">
        <f t="shared" si="1"/>
        <v>21</v>
      </c>
      <c r="J17" s="45">
        <f t="shared" si="1"/>
        <v>13</v>
      </c>
      <c r="K17" s="45">
        <f t="shared" si="1"/>
        <v>13</v>
      </c>
      <c r="L17" s="45">
        <f t="shared" si="1"/>
        <v>3</v>
      </c>
      <c r="M17" s="45">
        <f t="shared" si="1"/>
        <v>15</v>
      </c>
      <c r="N17" s="40">
        <f>(M17*7)/F17</f>
        <v>3</v>
      </c>
      <c r="O17" s="40">
        <f>SUM(H17+J17+K17)/F17</f>
        <v>1.5714285714285714</v>
      </c>
      <c r="P17" s="46"/>
      <c r="Q17" s="46"/>
      <c r="R17" s="45"/>
      <c r="S17" s="46"/>
      <c r="T17" s="53"/>
      <c r="U17" s="53"/>
      <c r="V17" s="53"/>
      <c r="W17" s="53"/>
      <c r="X17" s="53"/>
    </row>
    <row r="20" spans="1:24" x14ac:dyDescent="0.2">
      <c r="A20" s="211" t="s">
        <v>335</v>
      </c>
      <c r="B20" s="212"/>
      <c r="C20" s="212"/>
      <c r="D20" s="212"/>
      <c r="E20" s="212"/>
      <c r="F20" s="212"/>
      <c r="G20" s="212"/>
      <c r="H20" s="212"/>
      <c r="I20" s="212"/>
      <c r="J20" s="212"/>
      <c r="K20" s="212"/>
      <c r="L20" s="212"/>
      <c r="M20" s="212"/>
      <c r="N20" s="212"/>
      <c r="O20" s="212"/>
      <c r="P20" s="212"/>
      <c r="Q20" s="212"/>
      <c r="R20" s="212"/>
      <c r="S20" s="212"/>
      <c r="T20" s="212"/>
      <c r="U20" s="212"/>
      <c r="V20" s="212"/>
      <c r="W20" s="212"/>
      <c r="X20" s="212"/>
    </row>
    <row r="21" spans="1:24" x14ac:dyDescent="0.2">
      <c r="A21" s="53"/>
      <c r="B21" s="53"/>
      <c r="C21" s="53"/>
      <c r="D21" s="53"/>
      <c r="E21" s="58"/>
      <c r="F21" s="53"/>
      <c r="G21" s="53"/>
      <c r="H21" s="53"/>
      <c r="I21" s="53"/>
      <c r="J21" s="53"/>
      <c r="K21" s="53"/>
      <c r="L21" s="53"/>
      <c r="M21" s="53"/>
      <c r="N21" s="53"/>
      <c r="O21" s="103"/>
      <c r="P21" s="53"/>
      <c r="Q21" s="53"/>
      <c r="R21" s="53"/>
      <c r="S21" s="53"/>
      <c r="T21" s="53"/>
      <c r="U21" s="12"/>
      <c r="V21" s="23"/>
      <c r="W21" s="26"/>
      <c r="X21" s="53"/>
    </row>
    <row r="22" spans="1:24" x14ac:dyDescent="0.2">
      <c r="A22" s="14" t="s">
        <v>126</v>
      </c>
      <c r="B22" s="14" t="s">
        <v>8</v>
      </c>
      <c r="C22" s="14" t="s">
        <v>9</v>
      </c>
      <c r="D22" s="14" t="s">
        <v>10</v>
      </c>
      <c r="E22" s="14" t="s">
        <v>11</v>
      </c>
      <c r="F22" s="14" t="s">
        <v>12</v>
      </c>
      <c r="G22" s="14" t="s">
        <v>13</v>
      </c>
      <c r="H22" s="14" t="s">
        <v>14</v>
      </c>
      <c r="I22" s="14" t="s">
        <v>15</v>
      </c>
      <c r="J22" s="14" t="s">
        <v>16</v>
      </c>
      <c r="K22" s="14" t="s">
        <v>17</v>
      </c>
      <c r="L22" s="14" t="s">
        <v>18</v>
      </c>
      <c r="M22" s="14" t="s">
        <v>19</v>
      </c>
      <c r="N22" s="14" t="s">
        <v>20</v>
      </c>
      <c r="O22" s="14" t="s">
        <v>21</v>
      </c>
      <c r="P22" s="15" t="s">
        <v>22</v>
      </c>
      <c r="Q22" s="14" t="s">
        <v>23</v>
      </c>
      <c r="R22" s="14" t="s">
        <v>24</v>
      </c>
      <c r="S22" s="16" t="s">
        <v>25</v>
      </c>
      <c r="T22" s="16" t="s">
        <v>26</v>
      </c>
      <c r="U22" s="13" t="s">
        <v>27</v>
      </c>
      <c r="V22" s="14" t="s">
        <v>28</v>
      </c>
      <c r="W22" s="17" t="s">
        <v>29</v>
      </c>
      <c r="X22" s="16" t="s">
        <v>30</v>
      </c>
    </row>
    <row r="23" spans="1:24" x14ac:dyDescent="0.2">
      <c r="A23" s="63"/>
      <c r="B23" s="50"/>
      <c r="C23" s="19"/>
      <c r="D23" s="50"/>
      <c r="E23" s="19"/>
      <c r="F23" s="19"/>
      <c r="G23" s="19"/>
      <c r="H23" s="19"/>
      <c r="I23" s="50"/>
      <c r="J23" s="19"/>
      <c r="K23" s="19"/>
      <c r="L23" s="19"/>
      <c r="M23" s="19"/>
      <c r="N23" s="19"/>
      <c r="O23" s="48"/>
      <c r="P23" s="48"/>
      <c r="Q23" s="48"/>
      <c r="R23" s="50"/>
      <c r="S23" s="34"/>
      <c r="T23" s="34"/>
      <c r="U23" s="61"/>
      <c r="V23" s="19"/>
      <c r="W23" s="48"/>
      <c r="X23" s="46"/>
    </row>
    <row r="24" spans="1:24" x14ac:dyDescent="0.2">
      <c r="A24" s="18">
        <v>2023</v>
      </c>
      <c r="B24" s="22">
        <v>65</v>
      </c>
      <c r="C24" s="22">
        <v>20</v>
      </c>
      <c r="D24" s="22">
        <v>26</v>
      </c>
      <c r="E24" s="22">
        <v>3</v>
      </c>
      <c r="F24" s="22"/>
      <c r="G24" s="22">
        <v>4</v>
      </c>
      <c r="H24" s="22">
        <v>22</v>
      </c>
      <c r="I24" s="22">
        <v>15</v>
      </c>
      <c r="J24" s="22">
        <v>17</v>
      </c>
      <c r="K24" s="22">
        <v>2</v>
      </c>
      <c r="L24" s="22"/>
      <c r="M24" s="22">
        <v>3</v>
      </c>
      <c r="N24" s="22">
        <v>3</v>
      </c>
      <c r="O24" s="48">
        <f>(D24+J24+K24+N24)/(B24+J24+K24+M24)</f>
        <v>0.55172413793103448</v>
      </c>
      <c r="P24" s="48">
        <f>($D24+$E24+($F24*2)+(G24*3))/$B24</f>
        <v>0.63076923076923075</v>
      </c>
      <c r="Q24" s="48">
        <f>D24/B24</f>
        <v>0.4</v>
      </c>
      <c r="R24" s="22">
        <v>4</v>
      </c>
      <c r="S24" s="22"/>
      <c r="T24" s="22">
        <v>7</v>
      </c>
      <c r="U24" s="22">
        <v>7</v>
      </c>
      <c r="V24" s="22">
        <v>36</v>
      </c>
      <c r="W24" s="20">
        <f>(U24+V24)/(T24+U24+V24)</f>
        <v>0.86</v>
      </c>
      <c r="X24" s="20">
        <f>(D24-G24)/(B24-I24-G24+M24)</f>
        <v>0.44897959183673469</v>
      </c>
    </row>
    <row r="25" spans="1:24" x14ac:dyDescent="0.2">
      <c r="A25" s="69">
        <v>2022</v>
      </c>
      <c r="B25" s="103">
        <v>28</v>
      </c>
      <c r="C25" s="103">
        <v>4</v>
      </c>
      <c r="D25" s="103">
        <v>5</v>
      </c>
      <c r="E25" s="103">
        <v>1</v>
      </c>
      <c r="F25" s="103"/>
      <c r="G25" s="103"/>
      <c r="H25" s="103">
        <v>4</v>
      </c>
      <c r="I25" s="103">
        <v>15</v>
      </c>
      <c r="J25" s="103">
        <v>1</v>
      </c>
      <c r="K25" s="103">
        <v>0</v>
      </c>
      <c r="L25" s="103"/>
      <c r="M25" s="103">
        <v>1</v>
      </c>
      <c r="N25" s="103">
        <v>3</v>
      </c>
      <c r="O25" s="48">
        <f>(D25+J25+K25+N25)/(B25+J25+K25+M25)</f>
        <v>0.3</v>
      </c>
      <c r="P25" s="48">
        <f>($D25+$E25+($F25*2)+(G25*3))/$B25</f>
        <v>0.21428571428571427</v>
      </c>
      <c r="Q25" s="48">
        <f>D25/B25</f>
        <v>0.17857142857142858</v>
      </c>
      <c r="R25" s="103">
        <v>2</v>
      </c>
      <c r="S25" s="103"/>
      <c r="T25" s="103">
        <v>5</v>
      </c>
      <c r="U25" s="103">
        <v>3</v>
      </c>
      <c r="V25" s="103">
        <v>39</v>
      </c>
      <c r="W25" s="20">
        <f>(U25+V25)/(T25+U25+V25)</f>
        <v>0.8936170212765957</v>
      </c>
      <c r="X25" s="20">
        <f>(D25-G25)/(B25-I25-G25+M25)</f>
        <v>0.35714285714285715</v>
      </c>
    </row>
    <row r="26" spans="1:24" x14ac:dyDescent="0.2">
      <c r="A26" s="28">
        <v>2021</v>
      </c>
      <c r="B26" s="28">
        <v>8</v>
      </c>
      <c r="C26" s="28">
        <v>2</v>
      </c>
      <c r="D26" s="28">
        <v>2</v>
      </c>
      <c r="E26" s="28"/>
      <c r="F26" s="28"/>
      <c r="G26" s="28"/>
      <c r="H26" s="28">
        <v>2</v>
      </c>
      <c r="I26" s="28">
        <v>2</v>
      </c>
      <c r="J26" s="28"/>
      <c r="K26" s="28"/>
      <c r="L26" s="28"/>
      <c r="M26" s="28"/>
      <c r="N26" s="28"/>
      <c r="O26" s="29"/>
      <c r="P26" s="29"/>
      <c r="Q26" s="29"/>
      <c r="R26" s="28"/>
      <c r="S26" s="28"/>
      <c r="T26" s="28"/>
      <c r="U26" s="28">
        <v>1</v>
      </c>
      <c r="V26" s="28">
        <v>15</v>
      </c>
      <c r="W26" s="28"/>
      <c r="X26" s="57"/>
    </row>
    <row r="27" spans="1:24" x14ac:dyDescent="0.2">
      <c r="A27" s="45" t="s">
        <v>31</v>
      </c>
      <c r="B27" s="45">
        <f t="shared" ref="B27:N27" si="2">SUM(B23:B26)</f>
        <v>101</v>
      </c>
      <c r="C27" s="45">
        <f t="shared" si="2"/>
        <v>26</v>
      </c>
      <c r="D27" s="45">
        <f t="shared" si="2"/>
        <v>33</v>
      </c>
      <c r="E27" s="45">
        <f t="shared" si="2"/>
        <v>4</v>
      </c>
      <c r="F27" s="45">
        <f t="shared" si="2"/>
        <v>0</v>
      </c>
      <c r="G27" s="45">
        <f t="shared" si="2"/>
        <v>4</v>
      </c>
      <c r="H27" s="45">
        <f t="shared" si="2"/>
        <v>28</v>
      </c>
      <c r="I27" s="45">
        <f t="shared" si="2"/>
        <v>32</v>
      </c>
      <c r="J27" s="45">
        <f t="shared" si="2"/>
        <v>18</v>
      </c>
      <c r="K27" s="45">
        <f t="shared" si="2"/>
        <v>2</v>
      </c>
      <c r="L27" s="45">
        <f t="shared" si="2"/>
        <v>0</v>
      </c>
      <c r="M27" s="45">
        <f t="shared" si="2"/>
        <v>4</v>
      </c>
      <c r="N27" s="45">
        <f t="shared" si="2"/>
        <v>6</v>
      </c>
      <c r="O27" s="48">
        <f>(D27+J27+K27+N27)/(B27+J27+K27+M27)</f>
        <v>0.47199999999999998</v>
      </c>
      <c r="P27" s="48">
        <f>($D27+$E27+($F27*2)+(G27*3))/$B27</f>
        <v>0.48514851485148514</v>
      </c>
      <c r="Q27" s="48">
        <f>D27/B27</f>
        <v>0.32673267326732675</v>
      </c>
      <c r="R27" s="45">
        <f>SUM(R23:R26)</f>
        <v>6</v>
      </c>
      <c r="S27" s="45">
        <f>SUM(S23:S26)</f>
        <v>0</v>
      </c>
      <c r="T27" s="19">
        <f>SUM(T23:T26)</f>
        <v>12</v>
      </c>
      <c r="U27" s="19">
        <f>SUM(U23:U26)</f>
        <v>11</v>
      </c>
      <c r="V27" s="19">
        <f>SUM(V23:V26)</f>
        <v>90</v>
      </c>
      <c r="W27" s="20">
        <f>(U27+V27)/(T27+U27+V27)</f>
        <v>0.89380530973451322</v>
      </c>
      <c r="X27" s="20">
        <f>(D27-G27)/(B27-I27-G27+M27)</f>
        <v>0.42028985507246375</v>
      </c>
    </row>
    <row r="28" spans="1:24" x14ac:dyDescent="0.2">
      <c r="A28" s="50"/>
      <c r="B28" s="50"/>
      <c r="C28" s="50"/>
      <c r="D28" s="50"/>
      <c r="E28" s="36"/>
      <c r="F28" s="50"/>
      <c r="G28" s="50"/>
      <c r="H28" s="50"/>
      <c r="I28" s="50"/>
      <c r="J28" s="50"/>
      <c r="K28" s="50"/>
      <c r="L28" s="50"/>
      <c r="M28" s="50"/>
      <c r="N28" s="36"/>
      <c r="O28" s="119"/>
      <c r="P28" s="34"/>
      <c r="Q28" s="34"/>
      <c r="R28" s="19"/>
      <c r="S28" s="34"/>
      <c r="T28" s="53"/>
      <c r="U28" s="53"/>
      <c r="V28" s="53"/>
      <c r="W28" s="53"/>
      <c r="X28" s="53"/>
    </row>
    <row r="29" spans="1:24" x14ac:dyDescent="0.2">
      <c r="A29" s="22" t="s">
        <v>32</v>
      </c>
      <c r="B29" s="23"/>
      <c r="C29" s="23"/>
      <c r="D29" s="23"/>
      <c r="E29" s="23"/>
      <c r="F29" s="23"/>
      <c r="G29" s="23"/>
      <c r="H29" s="23"/>
      <c r="I29" s="23"/>
      <c r="J29" s="23"/>
      <c r="K29" s="23"/>
      <c r="L29" s="23"/>
      <c r="M29" s="23"/>
      <c r="N29" s="23"/>
      <c r="O29" s="23"/>
      <c r="P29" s="60"/>
      <c r="Q29" s="60"/>
      <c r="R29" s="68"/>
      <c r="S29" s="26"/>
      <c r="T29" s="53"/>
      <c r="U29" s="53"/>
      <c r="V29" s="53"/>
      <c r="W29" s="53"/>
      <c r="X29" s="53"/>
    </row>
    <row r="30" spans="1:24" x14ac:dyDescent="0.2">
      <c r="A30" s="14" t="s">
        <v>126</v>
      </c>
      <c r="B30" s="16" t="s">
        <v>33</v>
      </c>
      <c r="C30" s="14" t="s">
        <v>34</v>
      </c>
      <c r="D30" s="14" t="s">
        <v>35</v>
      </c>
      <c r="E30" s="14" t="s">
        <v>36</v>
      </c>
      <c r="F30" s="14" t="s">
        <v>37</v>
      </c>
      <c r="G30" s="14" t="s">
        <v>9</v>
      </c>
      <c r="H30" s="14" t="s">
        <v>10</v>
      </c>
      <c r="I30" s="14" t="s">
        <v>15</v>
      </c>
      <c r="J30" s="14" t="s">
        <v>16</v>
      </c>
      <c r="K30" s="14" t="s">
        <v>17</v>
      </c>
      <c r="L30" s="14" t="s">
        <v>45</v>
      </c>
      <c r="M30" s="14" t="s">
        <v>38</v>
      </c>
      <c r="N30" s="14" t="s">
        <v>39</v>
      </c>
      <c r="O30" s="14" t="s">
        <v>40</v>
      </c>
      <c r="P30" s="19"/>
      <c r="Q30" s="19"/>
      <c r="R30" s="55"/>
      <c r="S30" s="58"/>
      <c r="T30" s="53"/>
      <c r="U30" s="53"/>
      <c r="V30" s="53"/>
      <c r="W30" s="53"/>
      <c r="X30" s="53"/>
    </row>
    <row r="31" spans="1:24" x14ac:dyDescent="0.2">
      <c r="A31" s="168">
        <v>2022</v>
      </c>
      <c r="B31" s="50">
        <v>6</v>
      </c>
      <c r="C31" s="50"/>
      <c r="D31" s="50">
        <v>1</v>
      </c>
      <c r="E31" s="50"/>
      <c r="F31" s="50">
        <v>10</v>
      </c>
      <c r="G31" s="50">
        <v>13</v>
      </c>
      <c r="H31" s="50">
        <v>14</v>
      </c>
      <c r="I31" s="50">
        <v>5</v>
      </c>
      <c r="J31" s="50">
        <v>9</v>
      </c>
      <c r="K31" s="50">
        <v>3</v>
      </c>
      <c r="L31" s="50">
        <v>3</v>
      </c>
      <c r="M31" s="50">
        <v>8</v>
      </c>
      <c r="N31" s="40">
        <f>(M31*7)/F31</f>
        <v>5.6</v>
      </c>
      <c r="O31" s="40">
        <f>SUM(H31+J31+K31)/F31</f>
        <v>2.6</v>
      </c>
      <c r="P31" s="23"/>
      <c r="Q31" s="23"/>
      <c r="R31" s="23"/>
      <c r="S31" s="23"/>
      <c r="T31" s="53"/>
      <c r="U31" s="53"/>
      <c r="V31" s="53"/>
      <c r="W31" s="53"/>
      <c r="X31" s="53"/>
    </row>
    <row r="32" spans="1:24" x14ac:dyDescent="0.2">
      <c r="A32" s="167">
        <v>2021</v>
      </c>
      <c r="B32" s="22">
        <v>1</v>
      </c>
      <c r="C32" s="22">
        <v>0</v>
      </c>
      <c r="D32" s="22">
        <v>0</v>
      </c>
      <c r="E32" s="22"/>
      <c r="F32" s="22">
        <v>3</v>
      </c>
      <c r="G32" s="22">
        <v>1</v>
      </c>
      <c r="H32" s="22">
        <v>1</v>
      </c>
      <c r="I32" s="22">
        <v>4</v>
      </c>
      <c r="J32" s="22">
        <v>2</v>
      </c>
      <c r="K32" s="22"/>
      <c r="L32" s="22">
        <v>1</v>
      </c>
      <c r="M32" s="22"/>
      <c r="N32" s="40">
        <f>(M32*7)/F32</f>
        <v>0</v>
      </c>
      <c r="O32" s="40">
        <f>SUM(H32+J32+K32)/F32</f>
        <v>1</v>
      </c>
      <c r="P32" s="28"/>
      <c r="Q32" s="28"/>
      <c r="R32" s="28"/>
      <c r="S32" s="28"/>
      <c r="T32" s="53"/>
      <c r="U32" s="53"/>
      <c r="V32" s="53"/>
      <c r="W32" s="53"/>
      <c r="X32" s="53"/>
    </row>
    <row r="33" spans="1:24" x14ac:dyDescent="0.2">
      <c r="A33" s="28">
        <v>2023</v>
      </c>
      <c r="B33" s="28">
        <v>11</v>
      </c>
      <c r="C33" s="28"/>
      <c r="D33" s="28"/>
      <c r="E33" s="38">
        <v>1</v>
      </c>
      <c r="F33" s="39">
        <v>19.670000000000002</v>
      </c>
      <c r="G33" s="28">
        <v>17</v>
      </c>
      <c r="H33" s="28">
        <v>19</v>
      </c>
      <c r="I33" s="28">
        <v>21</v>
      </c>
      <c r="J33" s="28">
        <v>8</v>
      </c>
      <c r="K33" s="28">
        <v>9</v>
      </c>
      <c r="L33" s="22">
        <v>3</v>
      </c>
      <c r="M33" s="28">
        <v>11</v>
      </c>
      <c r="N33" s="40">
        <f>(M33*7)/F33</f>
        <v>3.9145907473309607</v>
      </c>
      <c r="O33" s="40">
        <f>SUM(H33+J33+K33)/F33</f>
        <v>1.8301982714794101</v>
      </c>
      <c r="P33" s="46"/>
      <c r="Q33" s="46"/>
      <c r="R33" s="45"/>
      <c r="S33" s="46"/>
      <c r="T33" s="53"/>
      <c r="U33" s="53"/>
      <c r="V33" s="53"/>
      <c r="W33" s="53"/>
      <c r="X33" s="53"/>
    </row>
    <row r="34" spans="1:24" x14ac:dyDescent="0.2">
      <c r="A34" s="45" t="s">
        <v>31</v>
      </c>
      <c r="B34" s="45">
        <f t="shared" ref="B34:M34" si="3">SUM(B29:B33)</f>
        <v>18</v>
      </c>
      <c r="C34" s="45">
        <f t="shared" si="3"/>
        <v>0</v>
      </c>
      <c r="D34" s="45">
        <f t="shared" si="3"/>
        <v>1</v>
      </c>
      <c r="E34" s="45">
        <f t="shared" si="3"/>
        <v>1</v>
      </c>
      <c r="F34" s="45">
        <f t="shared" si="3"/>
        <v>32.67</v>
      </c>
      <c r="G34" s="45">
        <f t="shared" si="3"/>
        <v>31</v>
      </c>
      <c r="H34" s="45">
        <f t="shared" si="3"/>
        <v>34</v>
      </c>
      <c r="I34" s="45">
        <f t="shared" si="3"/>
        <v>30</v>
      </c>
      <c r="J34" s="45">
        <f t="shared" si="3"/>
        <v>19</v>
      </c>
      <c r="K34" s="45">
        <f t="shared" si="3"/>
        <v>12</v>
      </c>
      <c r="L34" s="45">
        <f t="shared" si="3"/>
        <v>7</v>
      </c>
      <c r="M34" s="45">
        <f t="shared" si="3"/>
        <v>19</v>
      </c>
      <c r="N34" s="40">
        <f>(M34*7)/F34</f>
        <v>4.0710131619222523</v>
      </c>
      <c r="O34" s="40">
        <f>SUM(H34+J34+K34)/F34</f>
        <v>1.9895928986838076</v>
      </c>
      <c r="P34" s="46"/>
      <c r="Q34" s="46"/>
      <c r="R34" s="45"/>
      <c r="S34" s="46"/>
      <c r="T34" s="53"/>
      <c r="U34" s="53"/>
      <c r="V34" s="53"/>
      <c r="W34" s="53"/>
      <c r="X34" s="53"/>
    </row>
    <row r="36" spans="1:24" x14ac:dyDescent="0.2">
      <c r="A36" s="211" t="s">
        <v>337</v>
      </c>
      <c r="B36" s="212"/>
      <c r="C36" s="212"/>
      <c r="D36" s="212"/>
      <c r="E36" s="212"/>
      <c r="F36" s="212"/>
      <c r="G36" s="212"/>
      <c r="H36" s="212"/>
      <c r="I36" s="212"/>
      <c r="J36" s="212"/>
      <c r="K36" s="212"/>
      <c r="L36" s="212"/>
      <c r="M36" s="212"/>
      <c r="N36" s="212"/>
      <c r="O36" s="212"/>
      <c r="P36" s="212"/>
      <c r="Q36" s="212"/>
      <c r="R36" s="212"/>
      <c r="S36" s="212"/>
      <c r="T36" s="212"/>
      <c r="U36" s="212"/>
      <c r="V36" s="212"/>
      <c r="W36" s="212"/>
      <c r="X36" s="212"/>
    </row>
    <row r="37" spans="1:24" x14ac:dyDescent="0.2">
      <c r="A37" s="53"/>
      <c r="B37" s="53"/>
      <c r="C37" s="53"/>
      <c r="D37" s="53"/>
      <c r="E37" s="58"/>
      <c r="F37" s="53"/>
      <c r="G37" s="53"/>
      <c r="H37" s="53"/>
      <c r="I37" s="53"/>
      <c r="J37" s="53"/>
      <c r="K37" s="53"/>
      <c r="L37" s="53"/>
      <c r="M37" s="53"/>
      <c r="N37" s="53"/>
      <c r="O37" s="103"/>
      <c r="P37" s="53"/>
      <c r="Q37" s="53"/>
      <c r="R37" s="53"/>
      <c r="S37" s="53"/>
      <c r="T37" s="53"/>
      <c r="U37" s="12"/>
      <c r="V37" s="23"/>
      <c r="W37" s="26"/>
      <c r="X37" s="53"/>
    </row>
    <row r="38" spans="1:24" x14ac:dyDescent="0.2">
      <c r="A38" s="14" t="s">
        <v>126</v>
      </c>
      <c r="B38" s="14" t="s">
        <v>8</v>
      </c>
      <c r="C38" s="14" t="s">
        <v>9</v>
      </c>
      <c r="D38" s="14" t="s">
        <v>10</v>
      </c>
      <c r="E38" s="14" t="s">
        <v>11</v>
      </c>
      <c r="F38" s="14" t="s">
        <v>12</v>
      </c>
      <c r="G38" s="14" t="s">
        <v>13</v>
      </c>
      <c r="H38" s="14" t="s">
        <v>14</v>
      </c>
      <c r="I38" s="14" t="s">
        <v>15</v>
      </c>
      <c r="J38" s="14" t="s">
        <v>16</v>
      </c>
      <c r="K38" s="14" t="s">
        <v>17</v>
      </c>
      <c r="L38" s="14" t="s">
        <v>18</v>
      </c>
      <c r="M38" s="14" t="s">
        <v>19</v>
      </c>
      <c r="N38" s="14" t="s">
        <v>20</v>
      </c>
      <c r="O38" s="14" t="s">
        <v>21</v>
      </c>
      <c r="P38" s="15" t="s">
        <v>22</v>
      </c>
      <c r="Q38" s="14" t="s">
        <v>23</v>
      </c>
      <c r="R38" s="14" t="s">
        <v>24</v>
      </c>
      <c r="S38" s="16" t="s">
        <v>25</v>
      </c>
      <c r="T38" s="16" t="s">
        <v>26</v>
      </c>
      <c r="U38" s="13" t="s">
        <v>27</v>
      </c>
      <c r="V38" s="14" t="s">
        <v>28</v>
      </c>
      <c r="W38" s="17" t="s">
        <v>29</v>
      </c>
      <c r="X38" s="16" t="s">
        <v>30</v>
      </c>
    </row>
    <row r="39" spans="1:24" x14ac:dyDescent="0.2">
      <c r="A39" s="63"/>
      <c r="B39" s="50"/>
      <c r="C39" s="19"/>
      <c r="D39" s="50"/>
      <c r="E39" s="19"/>
      <c r="F39" s="19"/>
      <c r="G39" s="19"/>
      <c r="H39" s="19"/>
      <c r="I39" s="50"/>
      <c r="J39" s="19"/>
      <c r="K39" s="19"/>
      <c r="L39" s="19"/>
      <c r="M39" s="19"/>
      <c r="N39" s="19"/>
      <c r="O39" s="48"/>
      <c r="P39" s="48"/>
      <c r="Q39" s="48"/>
      <c r="R39" s="50"/>
      <c r="S39" s="34"/>
      <c r="T39" s="34"/>
      <c r="U39" s="61"/>
      <c r="V39" s="19"/>
      <c r="W39" s="48"/>
      <c r="X39" s="46"/>
    </row>
    <row r="40" spans="1:24" x14ac:dyDescent="0.2">
      <c r="A40" s="18"/>
      <c r="B40" s="22"/>
      <c r="C40" s="22"/>
      <c r="D40" s="22"/>
      <c r="E40" s="22"/>
      <c r="F40" s="22"/>
      <c r="G40" s="22"/>
      <c r="H40" s="22"/>
      <c r="I40" s="22"/>
      <c r="J40" s="22"/>
      <c r="K40" s="22"/>
      <c r="L40" s="22"/>
      <c r="M40" s="22"/>
      <c r="N40" s="22"/>
      <c r="O40" s="20"/>
      <c r="P40" s="20"/>
      <c r="Q40" s="20"/>
      <c r="R40" s="22"/>
      <c r="S40" s="22"/>
      <c r="T40" s="22"/>
      <c r="U40" s="22"/>
      <c r="V40" s="22"/>
      <c r="W40" s="20"/>
      <c r="X40" s="20" t="e">
        <f>(D40-G40)/(B40-I40-G40+M40)</f>
        <v>#DIV/0!</v>
      </c>
    </row>
    <row r="41" spans="1:24" x14ac:dyDescent="0.2">
      <c r="A41" s="69"/>
      <c r="B41" s="103"/>
      <c r="C41" s="103"/>
      <c r="D41" s="103"/>
      <c r="E41" s="103"/>
      <c r="F41" s="103"/>
      <c r="G41" s="103"/>
      <c r="H41" s="103"/>
      <c r="I41" s="103"/>
      <c r="J41" s="103"/>
      <c r="K41" s="103"/>
      <c r="L41" s="103"/>
      <c r="M41" s="103"/>
      <c r="N41" s="103"/>
      <c r="O41" s="103"/>
      <c r="P41" s="103"/>
      <c r="Q41" s="103"/>
      <c r="R41" s="103"/>
      <c r="S41" s="103"/>
      <c r="T41" s="103"/>
      <c r="U41" s="103"/>
      <c r="V41" s="103"/>
      <c r="W41" s="103"/>
      <c r="X41" s="103"/>
    </row>
    <row r="42" spans="1:24" x14ac:dyDescent="0.2">
      <c r="A42" s="28">
        <v>2021</v>
      </c>
      <c r="B42" s="28">
        <v>9</v>
      </c>
      <c r="C42" s="28">
        <v>3</v>
      </c>
      <c r="D42" s="28">
        <v>2</v>
      </c>
      <c r="E42" s="28"/>
      <c r="F42" s="28"/>
      <c r="G42" s="28"/>
      <c r="H42" s="28">
        <v>1</v>
      </c>
      <c r="I42" s="28">
        <v>3</v>
      </c>
      <c r="J42" s="28">
        <v>2</v>
      </c>
      <c r="K42" s="28">
        <v>1</v>
      </c>
      <c r="L42" s="28"/>
      <c r="M42" s="28"/>
      <c r="N42" s="28"/>
      <c r="O42" s="48">
        <f>(D42+J42+K42+N42)/(B42+J42+K42+M42)</f>
        <v>0.41666666666666669</v>
      </c>
      <c r="P42" s="48">
        <f>($D42+$E42+($F42*2)+(G42*3))/$B42</f>
        <v>0.22222222222222221</v>
      </c>
      <c r="Q42" s="48">
        <f>D42/B42</f>
        <v>0.22222222222222221</v>
      </c>
      <c r="R42" s="28">
        <v>1</v>
      </c>
      <c r="S42" s="28">
        <v>1</v>
      </c>
      <c r="T42" s="28"/>
      <c r="U42" s="28"/>
      <c r="V42" s="28">
        <v>1</v>
      </c>
      <c r="W42" s="28"/>
      <c r="X42" s="57"/>
    </row>
    <row r="43" spans="1:24" x14ac:dyDescent="0.2">
      <c r="A43" s="45" t="s">
        <v>31</v>
      </c>
      <c r="B43" s="45">
        <f t="shared" ref="B43:N43" si="4">SUM(B39:B42)</f>
        <v>9</v>
      </c>
      <c r="C43" s="45">
        <f t="shared" si="4"/>
        <v>3</v>
      </c>
      <c r="D43" s="45">
        <f t="shared" si="4"/>
        <v>2</v>
      </c>
      <c r="E43" s="45">
        <f t="shared" si="4"/>
        <v>0</v>
      </c>
      <c r="F43" s="45">
        <f t="shared" si="4"/>
        <v>0</v>
      </c>
      <c r="G43" s="45">
        <f t="shared" si="4"/>
        <v>0</v>
      </c>
      <c r="H43" s="45">
        <f t="shared" si="4"/>
        <v>1</v>
      </c>
      <c r="I43" s="45">
        <f t="shared" si="4"/>
        <v>3</v>
      </c>
      <c r="J43" s="45">
        <f t="shared" si="4"/>
        <v>2</v>
      </c>
      <c r="K43" s="45">
        <f t="shared" si="4"/>
        <v>1</v>
      </c>
      <c r="L43" s="45">
        <f t="shared" si="4"/>
        <v>0</v>
      </c>
      <c r="M43" s="45">
        <f t="shared" si="4"/>
        <v>0</v>
      </c>
      <c r="N43" s="45">
        <f t="shared" si="4"/>
        <v>0</v>
      </c>
      <c r="O43" s="48">
        <f>(D43+J43+K43+N43)/(B43+J43+K43+M43)</f>
        <v>0.41666666666666669</v>
      </c>
      <c r="P43" s="48">
        <f>($D43+$E43+($F43*2)+(G43*3))/$B43</f>
        <v>0.22222222222222221</v>
      </c>
      <c r="Q43" s="48">
        <f>D43/B43</f>
        <v>0.22222222222222221</v>
      </c>
      <c r="R43" s="45">
        <f>SUM(R39:R42)</f>
        <v>1</v>
      </c>
      <c r="S43" s="45">
        <f>SUM(S39:S42)</f>
        <v>1</v>
      </c>
      <c r="T43" s="19">
        <f>SUM(T39:T42)</f>
        <v>0</v>
      </c>
      <c r="U43" s="19">
        <f>SUM(U39:U42)</f>
        <v>0</v>
      </c>
      <c r="V43" s="19">
        <f>SUM(V39:V42)</f>
        <v>1</v>
      </c>
      <c r="W43" s="20">
        <f>(U43+V43)/(T43+U43+V43)</f>
        <v>1</v>
      </c>
      <c r="X43" s="20">
        <f>(D43-G43)/(B43-I43-G43+M43)</f>
        <v>0.33333333333333331</v>
      </c>
    </row>
    <row r="44" spans="1:24" x14ac:dyDescent="0.2">
      <c r="A44" s="50"/>
      <c r="B44" s="50"/>
      <c r="C44" s="50"/>
      <c r="D44" s="50"/>
      <c r="E44" s="36"/>
      <c r="F44" s="50"/>
      <c r="G44" s="50"/>
      <c r="H44" s="50"/>
      <c r="I44" s="50"/>
      <c r="J44" s="50"/>
      <c r="K44" s="50"/>
      <c r="L44" s="50"/>
      <c r="M44" s="50"/>
      <c r="N44" s="36"/>
      <c r="O44" s="119"/>
      <c r="P44" s="34"/>
      <c r="Q44" s="34"/>
      <c r="R44" s="19"/>
      <c r="S44" s="34"/>
      <c r="T44" s="53"/>
      <c r="U44" s="53"/>
      <c r="V44" s="53"/>
      <c r="W44" s="53"/>
      <c r="X44" s="53"/>
    </row>
    <row r="45" spans="1:24" x14ac:dyDescent="0.2">
      <c r="A45" s="22" t="s">
        <v>32</v>
      </c>
      <c r="B45" s="23"/>
      <c r="C45" s="23"/>
      <c r="D45" s="23"/>
      <c r="E45" s="23"/>
      <c r="F45" s="23"/>
      <c r="G45" s="23"/>
      <c r="H45" s="23"/>
      <c r="I45" s="23"/>
      <c r="J45" s="23"/>
      <c r="K45" s="23"/>
      <c r="L45" s="23"/>
      <c r="M45" s="23"/>
      <c r="N45" s="23"/>
      <c r="O45" s="23"/>
      <c r="P45" s="60"/>
      <c r="Q45" s="60"/>
      <c r="R45" s="68"/>
      <c r="S45" s="26"/>
      <c r="T45" s="53"/>
      <c r="U45" s="53"/>
      <c r="V45" s="53"/>
      <c r="W45" s="53"/>
      <c r="X45" s="53"/>
    </row>
    <row r="46" spans="1:24" x14ac:dyDescent="0.2">
      <c r="A46" s="14" t="s">
        <v>126</v>
      </c>
      <c r="B46" s="16" t="s">
        <v>33</v>
      </c>
      <c r="C46" s="14" t="s">
        <v>34</v>
      </c>
      <c r="D46" s="14" t="s">
        <v>35</v>
      </c>
      <c r="E46" s="14" t="s">
        <v>36</v>
      </c>
      <c r="F46" s="14" t="s">
        <v>37</v>
      </c>
      <c r="G46" s="14" t="s">
        <v>9</v>
      </c>
      <c r="H46" s="14" t="s">
        <v>10</v>
      </c>
      <c r="I46" s="14" t="s">
        <v>15</v>
      </c>
      <c r="J46" s="14" t="s">
        <v>16</v>
      </c>
      <c r="K46" s="14" t="s">
        <v>17</v>
      </c>
      <c r="L46" s="14" t="s">
        <v>45</v>
      </c>
      <c r="M46" s="14" t="s">
        <v>38</v>
      </c>
      <c r="N46" s="14" t="s">
        <v>39</v>
      </c>
      <c r="O46" s="14" t="s">
        <v>40</v>
      </c>
      <c r="P46" s="19"/>
      <c r="Q46" s="19"/>
      <c r="R46" s="55"/>
      <c r="S46" s="58"/>
      <c r="T46" s="53"/>
      <c r="U46" s="53"/>
      <c r="V46" s="53"/>
      <c r="W46" s="53"/>
      <c r="X46" s="53"/>
    </row>
    <row r="47" spans="1:24" x14ac:dyDescent="0.2">
      <c r="A47" s="55"/>
      <c r="B47" s="55"/>
      <c r="C47" s="55"/>
      <c r="D47" s="55"/>
      <c r="E47" s="55"/>
      <c r="F47" s="55"/>
      <c r="G47" s="55"/>
      <c r="H47" s="55"/>
      <c r="I47" s="55"/>
      <c r="J47" s="55"/>
      <c r="K47" s="55"/>
      <c r="L47" s="55"/>
      <c r="M47" s="55"/>
      <c r="N47" s="66"/>
      <c r="O47" s="120"/>
      <c r="P47" s="23"/>
      <c r="Q47" s="23"/>
      <c r="R47" s="23"/>
      <c r="S47" s="23"/>
      <c r="T47" s="53"/>
      <c r="U47" s="53"/>
      <c r="V47" s="53"/>
      <c r="W47" s="53"/>
      <c r="X47" s="53"/>
    </row>
    <row r="48" spans="1:24" x14ac:dyDescent="0.2">
      <c r="A48" s="22"/>
      <c r="B48" s="22"/>
      <c r="C48" s="22"/>
      <c r="D48" s="22"/>
      <c r="E48" s="22"/>
      <c r="F48" s="22"/>
      <c r="G48" s="22"/>
      <c r="H48" s="22"/>
      <c r="I48" s="22"/>
      <c r="J48" s="22"/>
      <c r="K48" s="22"/>
      <c r="L48" s="22"/>
      <c r="M48" s="22"/>
      <c r="N48" s="36"/>
      <c r="O48" s="36"/>
      <c r="P48" s="28"/>
      <c r="Q48" s="28"/>
      <c r="R48" s="28"/>
      <c r="S48" s="28"/>
      <c r="T48" s="53"/>
      <c r="U48" s="53"/>
      <c r="V48" s="53"/>
      <c r="W48" s="53"/>
      <c r="X48" s="53"/>
    </row>
    <row r="49" spans="1:24" x14ac:dyDescent="0.2">
      <c r="A49" s="28"/>
      <c r="B49" s="28"/>
      <c r="C49" s="28"/>
      <c r="D49" s="28"/>
      <c r="E49" s="38"/>
      <c r="F49" s="39"/>
      <c r="G49" s="28"/>
      <c r="H49" s="28"/>
      <c r="I49" s="28"/>
      <c r="J49" s="28"/>
      <c r="K49" s="28"/>
      <c r="L49" s="22"/>
      <c r="M49" s="28"/>
      <c r="N49" s="36"/>
      <c r="O49" s="36"/>
      <c r="P49" s="46"/>
      <c r="Q49" s="46"/>
      <c r="R49" s="45"/>
      <c r="S49" s="46"/>
      <c r="T49" s="53"/>
      <c r="U49" s="53"/>
      <c r="V49" s="53"/>
      <c r="W49" s="53"/>
      <c r="X49" s="53"/>
    </row>
    <row r="50" spans="1:24" x14ac:dyDescent="0.2">
      <c r="A50" s="45" t="s">
        <v>31</v>
      </c>
      <c r="B50" s="45">
        <f t="shared" ref="B50:M50" si="5">SUM(B45:B49)</f>
        <v>0</v>
      </c>
      <c r="C50" s="45">
        <f t="shared" si="5"/>
        <v>0</v>
      </c>
      <c r="D50" s="45">
        <f t="shared" si="5"/>
        <v>0</v>
      </c>
      <c r="E50" s="45">
        <f t="shared" si="5"/>
        <v>0</v>
      </c>
      <c r="F50" s="45">
        <f t="shared" si="5"/>
        <v>0</v>
      </c>
      <c r="G50" s="45">
        <f t="shared" si="5"/>
        <v>0</v>
      </c>
      <c r="H50" s="45">
        <f t="shared" si="5"/>
        <v>0</v>
      </c>
      <c r="I50" s="45">
        <f t="shared" si="5"/>
        <v>0</v>
      </c>
      <c r="J50" s="45">
        <f t="shared" si="5"/>
        <v>0</v>
      </c>
      <c r="K50" s="45">
        <f t="shared" si="5"/>
        <v>0</v>
      </c>
      <c r="L50" s="45">
        <f t="shared" si="5"/>
        <v>0</v>
      </c>
      <c r="M50" s="45">
        <f t="shared" si="5"/>
        <v>0</v>
      </c>
      <c r="N50" s="40" t="e">
        <f>(M50*7)/F50</f>
        <v>#DIV/0!</v>
      </c>
      <c r="O50" s="40" t="e">
        <f>SUM(H50+J50+K50)/F50</f>
        <v>#DIV/0!</v>
      </c>
      <c r="P50" s="46"/>
      <c r="Q50" s="46"/>
      <c r="R50" s="45"/>
      <c r="S50" s="46"/>
      <c r="T50" s="53"/>
      <c r="U50" s="53"/>
      <c r="V50" s="53"/>
      <c r="W50" s="53"/>
      <c r="X50" s="53"/>
    </row>
    <row r="52" spans="1:24" x14ac:dyDescent="0.2">
      <c r="A52" s="211" t="s">
        <v>342</v>
      </c>
      <c r="B52" s="212"/>
      <c r="C52" s="212"/>
      <c r="D52" s="212"/>
      <c r="E52" s="212"/>
      <c r="F52" s="212"/>
      <c r="G52" s="212"/>
      <c r="H52" s="212"/>
      <c r="I52" s="212"/>
      <c r="J52" s="212"/>
      <c r="K52" s="212"/>
      <c r="L52" s="212"/>
      <c r="M52" s="212"/>
      <c r="N52" s="212"/>
      <c r="O52" s="212"/>
      <c r="P52" s="212"/>
      <c r="Q52" s="212"/>
      <c r="R52" s="212"/>
      <c r="S52" s="212"/>
      <c r="T52" s="212"/>
      <c r="U52" s="212"/>
      <c r="V52" s="212"/>
      <c r="W52" s="212"/>
      <c r="X52" s="212"/>
    </row>
    <row r="53" spans="1:24" x14ac:dyDescent="0.2">
      <c r="A53" s="53"/>
      <c r="B53" s="53"/>
      <c r="C53" s="53"/>
      <c r="D53" s="53"/>
      <c r="E53" s="58"/>
      <c r="F53" s="53"/>
      <c r="G53" s="53"/>
      <c r="H53" s="53"/>
      <c r="I53" s="53"/>
      <c r="J53" s="53"/>
      <c r="K53" s="53"/>
      <c r="L53" s="53"/>
      <c r="M53" s="53"/>
      <c r="N53" s="53"/>
      <c r="O53" s="103"/>
      <c r="P53" s="53"/>
      <c r="Q53" s="53"/>
      <c r="R53" s="53"/>
      <c r="S53" s="53"/>
      <c r="T53" s="53"/>
      <c r="U53" s="12"/>
      <c r="V53" s="23"/>
      <c r="W53" s="26"/>
      <c r="X53" s="53"/>
    </row>
    <row r="54" spans="1:24" x14ac:dyDescent="0.2">
      <c r="A54" s="14" t="s">
        <v>126</v>
      </c>
      <c r="B54" s="14" t="s">
        <v>8</v>
      </c>
      <c r="C54" s="14" t="s">
        <v>9</v>
      </c>
      <c r="D54" s="14" t="s">
        <v>10</v>
      </c>
      <c r="E54" s="14" t="s">
        <v>11</v>
      </c>
      <c r="F54" s="14" t="s">
        <v>12</v>
      </c>
      <c r="G54" s="14" t="s">
        <v>13</v>
      </c>
      <c r="H54" s="14" t="s">
        <v>14</v>
      </c>
      <c r="I54" s="14" t="s">
        <v>15</v>
      </c>
      <c r="J54" s="14" t="s">
        <v>16</v>
      </c>
      <c r="K54" s="14" t="s">
        <v>17</v>
      </c>
      <c r="L54" s="14" t="s">
        <v>18</v>
      </c>
      <c r="M54" s="14" t="s">
        <v>19</v>
      </c>
      <c r="N54" s="14" t="s">
        <v>20</v>
      </c>
      <c r="O54" s="14" t="s">
        <v>21</v>
      </c>
      <c r="P54" s="15" t="s">
        <v>22</v>
      </c>
      <c r="Q54" s="14" t="s">
        <v>23</v>
      </c>
      <c r="R54" s="14" t="s">
        <v>24</v>
      </c>
      <c r="S54" s="16" t="s">
        <v>25</v>
      </c>
      <c r="T54" s="16" t="s">
        <v>26</v>
      </c>
      <c r="U54" s="13" t="s">
        <v>27</v>
      </c>
      <c r="V54" s="14" t="s">
        <v>28</v>
      </c>
      <c r="W54" s="17" t="s">
        <v>29</v>
      </c>
      <c r="X54" s="16" t="s">
        <v>30</v>
      </c>
    </row>
    <row r="55" spans="1:24" x14ac:dyDescent="0.2">
      <c r="A55" s="63"/>
      <c r="B55" s="50"/>
      <c r="C55" s="19"/>
      <c r="D55" s="50"/>
      <c r="E55" s="19"/>
      <c r="F55" s="19"/>
      <c r="G55" s="19"/>
      <c r="H55" s="19"/>
      <c r="I55" s="50"/>
      <c r="J55" s="19"/>
      <c r="K55" s="19"/>
      <c r="L55" s="19"/>
      <c r="M55" s="19"/>
      <c r="N55" s="19"/>
      <c r="O55" s="48"/>
      <c r="P55" s="48"/>
      <c r="Q55" s="48"/>
      <c r="R55" s="50"/>
      <c r="S55" s="34"/>
      <c r="T55" s="34"/>
      <c r="U55" s="61"/>
      <c r="V55" s="19"/>
      <c r="W55" s="48"/>
      <c r="X55" s="46"/>
    </row>
    <row r="56" spans="1:24" x14ac:dyDescent="0.2">
      <c r="A56" s="18"/>
      <c r="B56" s="22"/>
      <c r="C56" s="22"/>
      <c r="D56" s="22"/>
      <c r="E56" s="22"/>
      <c r="F56" s="22"/>
      <c r="G56" s="22"/>
      <c r="H56" s="22"/>
      <c r="I56" s="22"/>
      <c r="J56" s="22"/>
      <c r="K56" s="22"/>
      <c r="L56" s="22"/>
      <c r="M56" s="22"/>
      <c r="N56" s="22"/>
      <c r="O56" s="20"/>
      <c r="P56" s="20"/>
      <c r="Q56" s="20"/>
      <c r="R56" s="22"/>
      <c r="S56" s="22"/>
      <c r="T56" s="22"/>
      <c r="U56" s="22"/>
      <c r="V56" s="22"/>
      <c r="W56" s="20"/>
      <c r="X56" s="20" t="e">
        <f>(D56-G56)/(B56-I56-G56+M56)</f>
        <v>#DIV/0!</v>
      </c>
    </row>
    <row r="57" spans="1:24" x14ac:dyDescent="0.2">
      <c r="A57" s="69">
        <v>2022</v>
      </c>
      <c r="B57" s="103"/>
      <c r="C57" s="103"/>
      <c r="D57" s="103"/>
      <c r="E57" s="103"/>
      <c r="F57" s="103"/>
      <c r="G57" s="103"/>
      <c r="H57" s="103"/>
      <c r="I57" s="103"/>
      <c r="J57" s="103"/>
      <c r="K57" s="103"/>
      <c r="L57" s="103"/>
      <c r="M57" s="103"/>
      <c r="N57" s="103"/>
      <c r="O57" s="103"/>
      <c r="P57" s="103"/>
      <c r="Q57" s="103"/>
      <c r="R57" s="103"/>
      <c r="S57" s="103"/>
      <c r="T57" s="103">
        <v>1</v>
      </c>
      <c r="U57" s="103">
        <v>2</v>
      </c>
      <c r="V57" s="103">
        <v>2</v>
      </c>
      <c r="W57" s="103"/>
      <c r="X57" s="103"/>
    </row>
    <row r="58" spans="1:24" x14ac:dyDescent="0.2">
      <c r="A58" s="28">
        <v>2021</v>
      </c>
      <c r="B58" s="28"/>
      <c r="C58" s="28"/>
      <c r="D58" s="28"/>
      <c r="E58" s="28"/>
      <c r="F58" s="28"/>
      <c r="G58" s="28"/>
      <c r="H58" s="28"/>
      <c r="I58" s="28"/>
      <c r="J58" s="28"/>
      <c r="K58" s="28"/>
      <c r="L58" s="28"/>
      <c r="M58" s="28"/>
      <c r="N58" s="28"/>
      <c r="O58" s="29"/>
      <c r="P58" s="29"/>
      <c r="Q58" s="29"/>
      <c r="R58" s="28"/>
      <c r="S58" s="28"/>
      <c r="T58" s="28"/>
      <c r="U58" s="28"/>
      <c r="V58" s="28"/>
      <c r="W58" s="28"/>
      <c r="X58" s="57"/>
    </row>
    <row r="59" spans="1:24" x14ac:dyDescent="0.2">
      <c r="A59" s="45" t="s">
        <v>31</v>
      </c>
      <c r="B59" s="45">
        <f t="shared" ref="B59:N59" si="6">SUM(B55:B58)</f>
        <v>0</v>
      </c>
      <c r="C59" s="45">
        <f t="shared" si="6"/>
        <v>0</v>
      </c>
      <c r="D59" s="45">
        <f t="shared" si="6"/>
        <v>0</v>
      </c>
      <c r="E59" s="45">
        <f t="shared" si="6"/>
        <v>0</v>
      </c>
      <c r="F59" s="45">
        <f t="shared" si="6"/>
        <v>0</v>
      </c>
      <c r="G59" s="45">
        <f t="shared" si="6"/>
        <v>0</v>
      </c>
      <c r="H59" s="45">
        <f t="shared" si="6"/>
        <v>0</v>
      </c>
      <c r="I59" s="45">
        <f t="shared" si="6"/>
        <v>0</v>
      </c>
      <c r="J59" s="45">
        <f t="shared" si="6"/>
        <v>0</v>
      </c>
      <c r="K59" s="45">
        <f t="shared" si="6"/>
        <v>0</v>
      </c>
      <c r="L59" s="45">
        <f t="shared" si="6"/>
        <v>0</v>
      </c>
      <c r="M59" s="45">
        <f t="shared" si="6"/>
        <v>0</v>
      </c>
      <c r="N59" s="45">
        <f t="shared" si="6"/>
        <v>0</v>
      </c>
      <c r="O59" s="48" t="e">
        <f>(D59+J59+K59+N59)/(B59+J59+K59+M59)</f>
        <v>#DIV/0!</v>
      </c>
      <c r="P59" s="48" t="e">
        <f>($D59+$E59+($F59*2)+(G59*3))/$B59</f>
        <v>#DIV/0!</v>
      </c>
      <c r="Q59" s="48" t="e">
        <f>D59/B59</f>
        <v>#DIV/0!</v>
      </c>
      <c r="R59" s="45">
        <f>SUM(R55:R58)</f>
        <v>0</v>
      </c>
      <c r="S59" s="45">
        <f>SUM(S55:S58)</f>
        <v>0</v>
      </c>
      <c r="T59" s="19">
        <f>SUM(T55:T58)</f>
        <v>1</v>
      </c>
      <c r="U59" s="19">
        <f>SUM(U55:U58)</f>
        <v>2</v>
      </c>
      <c r="V59" s="19">
        <f>SUM(V55:V58)</f>
        <v>2</v>
      </c>
      <c r="W59" s="20">
        <f>(U59+V59)/(T59+U59+V59)</f>
        <v>0.8</v>
      </c>
      <c r="X59" s="20" t="e">
        <f>(D59-G59)/(B59-I59-G59+M59)</f>
        <v>#DIV/0!</v>
      </c>
    </row>
    <row r="60" spans="1:24" x14ac:dyDescent="0.2">
      <c r="A60" s="50"/>
      <c r="B60" s="50"/>
      <c r="C60" s="50"/>
      <c r="D60" s="50"/>
      <c r="E60" s="36"/>
      <c r="F60" s="50"/>
      <c r="G60" s="50"/>
      <c r="H60" s="50"/>
      <c r="I60" s="50"/>
      <c r="J60" s="50"/>
      <c r="K60" s="50"/>
      <c r="L60" s="50"/>
      <c r="M60" s="50"/>
      <c r="N60" s="36"/>
      <c r="O60" s="119"/>
      <c r="P60" s="34"/>
      <c r="Q60" s="34"/>
      <c r="R60" s="19"/>
      <c r="S60" s="34"/>
      <c r="T60" s="53"/>
      <c r="U60" s="53"/>
      <c r="V60" s="53"/>
      <c r="W60" s="53"/>
      <c r="X60" s="53"/>
    </row>
    <row r="61" spans="1:24" x14ac:dyDescent="0.2">
      <c r="A61" s="22" t="s">
        <v>32</v>
      </c>
      <c r="B61" s="23"/>
      <c r="C61" s="23"/>
      <c r="D61" s="23"/>
      <c r="E61" s="23"/>
      <c r="F61" s="23"/>
      <c r="G61" s="23"/>
      <c r="H61" s="23"/>
      <c r="I61" s="23"/>
      <c r="J61" s="23"/>
      <c r="K61" s="23"/>
      <c r="L61" s="23"/>
      <c r="M61" s="23"/>
      <c r="N61" s="23"/>
      <c r="O61" s="23"/>
      <c r="P61" s="60"/>
      <c r="Q61" s="60"/>
      <c r="R61" s="68"/>
      <c r="S61" s="26"/>
      <c r="T61" s="53"/>
      <c r="U61" s="53"/>
      <c r="V61" s="53"/>
      <c r="W61" s="53"/>
      <c r="X61" s="53"/>
    </row>
    <row r="62" spans="1:24" x14ac:dyDescent="0.2">
      <c r="A62" s="14" t="s">
        <v>126</v>
      </c>
      <c r="B62" s="16" t="s">
        <v>33</v>
      </c>
      <c r="C62" s="14" t="s">
        <v>34</v>
      </c>
      <c r="D62" s="14" t="s">
        <v>35</v>
      </c>
      <c r="E62" s="14" t="s">
        <v>36</v>
      </c>
      <c r="F62" s="14" t="s">
        <v>37</v>
      </c>
      <c r="G62" s="14" t="s">
        <v>9</v>
      </c>
      <c r="H62" s="14" t="s">
        <v>10</v>
      </c>
      <c r="I62" s="14" t="s">
        <v>15</v>
      </c>
      <c r="J62" s="14" t="s">
        <v>16</v>
      </c>
      <c r="K62" s="14" t="s">
        <v>17</v>
      </c>
      <c r="L62" s="14" t="s">
        <v>45</v>
      </c>
      <c r="M62" s="14" t="s">
        <v>38</v>
      </c>
      <c r="N62" s="14" t="s">
        <v>39</v>
      </c>
      <c r="O62" s="14" t="s">
        <v>40</v>
      </c>
      <c r="P62" s="19"/>
      <c r="Q62" s="19"/>
      <c r="R62" s="55"/>
      <c r="S62" s="58"/>
      <c r="T62" s="53"/>
      <c r="U62" s="53"/>
      <c r="V62" s="53"/>
      <c r="W62" s="53"/>
      <c r="X62" s="53"/>
    </row>
    <row r="63" spans="1:24" x14ac:dyDescent="0.2">
      <c r="A63" s="55"/>
      <c r="B63" s="55"/>
      <c r="C63" s="55"/>
      <c r="D63" s="55"/>
      <c r="E63" s="55"/>
      <c r="F63" s="55"/>
      <c r="G63" s="55"/>
      <c r="H63" s="55"/>
      <c r="I63" s="55"/>
      <c r="J63" s="55"/>
      <c r="K63" s="55"/>
      <c r="L63" s="55"/>
      <c r="M63" s="55"/>
      <c r="N63" s="66"/>
      <c r="O63" s="120"/>
      <c r="P63" s="23"/>
      <c r="Q63" s="23"/>
      <c r="R63" s="23"/>
      <c r="S63" s="23"/>
      <c r="T63" s="53"/>
      <c r="U63" s="53"/>
      <c r="V63" s="53"/>
      <c r="W63" s="53"/>
      <c r="X63" s="53"/>
    </row>
    <row r="64" spans="1:24" x14ac:dyDescent="0.2">
      <c r="A64" s="22">
        <v>2022</v>
      </c>
      <c r="B64" s="22">
        <v>9</v>
      </c>
      <c r="C64" s="22">
        <v>0</v>
      </c>
      <c r="D64" s="22">
        <v>3</v>
      </c>
      <c r="E64" s="22">
        <v>0</v>
      </c>
      <c r="F64" s="22">
        <v>19.670000000000002</v>
      </c>
      <c r="G64" s="22">
        <v>16</v>
      </c>
      <c r="H64" s="22">
        <v>22</v>
      </c>
      <c r="I64" s="22">
        <v>29</v>
      </c>
      <c r="J64" s="22">
        <v>12</v>
      </c>
      <c r="K64" s="22">
        <v>5</v>
      </c>
      <c r="L64" s="22">
        <v>6</v>
      </c>
      <c r="M64" s="22">
        <v>15</v>
      </c>
      <c r="N64" s="40">
        <f>(M64*7)/F64</f>
        <v>5.3380782918149459</v>
      </c>
      <c r="O64" s="40">
        <f>SUM(H64+J64+K64)/F64</f>
        <v>1.9827147941026944</v>
      </c>
      <c r="P64" s="28"/>
      <c r="Q64" s="28"/>
      <c r="R64" s="28"/>
      <c r="S64" s="28"/>
      <c r="T64" s="53"/>
      <c r="U64" s="53"/>
      <c r="V64" s="53"/>
      <c r="W64" s="53"/>
      <c r="X64" s="53"/>
    </row>
    <row r="65" spans="1:24" x14ac:dyDescent="0.2">
      <c r="A65" s="28">
        <v>2021</v>
      </c>
      <c r="B65" s="28">
        <v>3</v>
      </c>
      <c r="C65" s="28"/>
      <c r="D65" s="28"/>
      <c r="E65" s="38"/>
      <c r="F65" s="39">
        <v>3.33</v>
      </c>
      <c r="G65" s="28">
        <v>6</v>
      </c>
      <c r="H65" s="28">
        <v>1</v>
      </c>
      <c r="I65" s="28">
        <v>4</v>
      </c>
      <c r="J65" s="28">
        <v>9</v>
      </c>
      <c r="K65" s="28">
        <v>2</v>
      </c>
      <c r="L65" s="22"/>
      <c r="M65" s="28">
        <v>6</v>
      </c>
      <c r="N65" s="40">
        <f>(M65*7)/F65</f>
        <v>12.612612612612612</v>
      </c>
      <c r="O65" s="40">
        <f>SUM(H65+J65+K65)/F65</f>
        <v>3.6036036036036037</v>
      </c>
      <c r="P65" s="46"/>
      <c r="Q65" s="46"/>
      <c r="R65" s="45"/>
      <c r="S65" s="46"/>
      <c r="T65" s="53"/>
      <c r="U65" s="53"/>
      <c r="V65" s="53"/>
      <c r="W65" s="53"/>
      <c r="X65" s="53"/>
    </row>
    <row r="66" spans="1:24" x14ac:dyDescent="0.2">
      <c r="A66" s="45" t="s">
        <v>31</v>
      </c>
      <c r="B66" s="45">
        <f t="shared" ref="B66:M66" si="7">SUM(B61:B65)</f>
        <v>12</v>
      </c>
      <c r="C66" s="45">
        <f t="shared" si="7"/>
        <v>0</v>
      </c>
      <c r="D66" s="45">
        <f t="shared" si="7"/>
        <v>3</v>
      </c>
      <c r="E66" s="45">
        <f t="shared" si="7"/>
        <v>0</v>
      </c>
      <c r="F66" s="45">
        <f t="shared" si="7"/>
        <v>23</v>
      </c>
      <c r="G66" s="45">
        <f t="shared" si="7"/>
        <v>22</v>
      </c>
      <c r="H66" s="45">
        <f t="shared" si="7"/>
        <v>23</v>
      </c>
      <c r="I66" s="45">
        <f t="shared" si="7"/>
        <v>33</v>
      </c>
      <c r="J66" s="45">
        <f t="shared" si="7"/>
        <v>21</v>
      </c>
      <c r="K66" s="45">
        <f t="shared" si="7"/>
        <v>7</v>
      </c>
      <c r="L66" s="45">
        <f t="shared" si="7"/>
        <v>6</v>
      </c>
      <c r="M66" s="45">
        <f t="shared" si="7"/>
        <v>21</v>
      </c>
      <c r="N66" s="40">
        <f>(M66*7)/F66</f>
        <v>6.3913043478260869</v>
      </c>
      <c r="O66" s="40">
        <f>SUM(H66+J66+K66)/F66</f>
        <v>2.2173913043478262</v>
      </c>
      <c r="P66" s="46"/>
      <c r="Q66" s="46"/>
      <c r="R66" s="45"/>
      <c r="S66" s="46"/>
      <c r="T66" s="53"/>
      <c r="U66" s="53"/>
      <c r="V66" s="53"/>
      <c r="W66" s="53"/>
      <c r="X66" s="53"/>
    </row>
    <row r="68" spans="1:24" x14ac:dyDescent="0.2">
      <c r="A68" s="211" t="s">
        <v>339</v>
      </c>
      <c r="B68" s="212"/>
      <c r="C68" s="212"/>
      <c r="D68" s="212"/>
      <c r="E68" s="212"/>
      <c r="F68" s="212"/>
      <c r="G68" s="212"/>
      <c r="H68" s="212"/>
      <c r="I68" s="212"/>
      <c r="J68" s="212"/>
      <c r="K68" s="212"/>
      <c r="L68" s="212"/>
      <c r="M68" s="212"/>
      <c r="N68" s="212"/>
      <c r="O68" s="212"/>
      <c r="P68" s="212"/>
      <c r="Q68" s="212"/>
      <c r="R68" s="212"/>
      <c r="S68" s="212"/>
      <c r="T68" s="212"/>
      <c r="U68" s="212"/>
      <c r="V68" s="212"/>
      <c r="W68" s="212"/>
      <c r="X68" s="212"/>
    </row>
    <row r="69" spans="1:24" x14ac:dyDescent="0.2">
      <c r="A69" s="53"/>
      <c r="B69" s="53"/>
      <c r="C69" s="53"/>
      <c r="D69" s="53"/>
      <c r="E69" s="58"/>
      <c r="F69" s="53"/>
      <c r="G69" s="53"/>
      <c r="H69" s="53"/>
      <c r="I69" s="53"/>
      <c r="J69" s="53"/>
      <c r="K69" s="53"/>
      <c r="L69" s="53"/>
      <c r="M69" s="53"/>
      <c r="N69" s="53"/>
      <c r="O69" s="103"/>
      <c r="P69" s="53"/>
      <c r="Q69" s="53"/>
      <c r="R69" s="53"/>
      <c r="S69" s="53"/>
      <c r="T69" s="53"/>
      <c r="U69" s="12"/>
      <c r="V69" s="23"/>
      <c r="W69" s="26"/>
      <c r="X69" s="53"/>
    </row>
    <row r="70" spans="1:24" x14ac:dyDescent="0.2">
      <c r="A70" s="14" t="s">
        <v>126</v>
      </c>
      <c r="B70" s="14" t="s">
        <v>8</v>
      </c>
      <c r="C70" s="14" t="s">
        <v>9</v>
      </c>
      <c r="D70" s="14" t="s">
        <v>10</v>
      </c>
      <c r="E70" s="14" t="s">
        <v>11</v>
      </c>
      <c r="F70" s="14" t="s">
        <v>12</v>
      </c>
      <c r="G70" s="14" t="s">
        <v>13</v>
      </c>
      <c r="H70" s="14" t="s">
        <v>14</v>
      </c>
      <c r="I70" s="14" t="s">
        <v>15</v>
      </c>
      <c r="J70" s="14" t="s">
        <v>16</v>
      </c>
      <c r="K70" s="14" t="s">
        <v>17</v>
      </c>
      <c r="L70" s="14" t="s">
        <v>18</v>
      </c>
      <c r="M70" s="14" t="s">
        <v>19</v>
      </c>
      <c r="N70" s="14" t="s">
        <v>20</v>
      </c>
      <c r="O70" s="14" t="s">
        <v>21</v>
      </c>
      <c r="P70" s="15" t="s">
        <v>22</v>
      </c>
      <c r="Q70" s="14" t="s">
        <v>23</v>
      </c>
      <c r="R70" s="14" t="s">
        <v>24</v>
      </c>
      <c r="S70" s="16" t="s">
        <v>25</v>
      </c>
      <c r="T70" s="16" t="s">
        <v>26</v>
      </c>
      <c r="U70" s="13" t="s">
        <v>27</v>
      </c>
      <c r="V70" s="14" t="s">
        <v>28</v>
      </c>
      <c r="W70" s="17" t="s">
        <v>29</v>
      </c>
      <c r="X70" s="16" t="s">
        <v>30</v>
      </c>
    </row>
    <row r="71" spans="1:24" x14ac:dyDescent="0.2">
      <c r="A71" s="63"/>
      <c r="B71" s="50"/>
      <c r="C71" s="19"/>
      <c r="D71" s="50"/>
      <c r="E71" s="19"/>
      <c r="F71" s="19"/>
      <c r="G71" s="19"/>
      <c r="H71" s="19"/>
      <c r="I71" s="50"/>
      <c r="J71" s="19"/>
      <c r="K71" s="19"/>
      <c r="L71" s="19"/>
      <c r="M71" s="19"/>
      <c r="N71" s="19"/>
      <c r="O71" s="48"/>
      <c r="P71" s="48"/>
      <c r="Q71" s="48"/>
      <c r="R71" s="50"/>
      <c r="S71" s="34"/>
      <c r="T71" s="34"/>
      <c r="U71" s="61"/>
      <c r="V71" s="19"/>
      <c r="W71" s="48"/>
      <c r="X71" s="46"/>
    </row>
    <row r="72" spans="1:24" x14ac:dyDescent="0.2">
      <c r="A72" s="18"/>
      <c r="B72" s="22"/>
      <c r="C72" s="22"/>
      <c r="D72" s="22"/>
      <c r="E72" s="22"/>
      <c r="F72" s="22"/>
      <c r="G72" s="22"/>
      <c r="H72" s="22"/>
      <c r="I72" s="22"/>
      <c r="J72" s="22"/>
      <c r="K72" s="22"/>
      <c r="L72" s="22"/>
      <c r="M72" s="22"/>
      <c r="N72" s="22"/>
      <c r="O72" s="20"/>
      <c r="P72" s="20"/>
      <c r="Q72" s="20"/>
      <c r="R72" s="22"/>
      <c r="S72" s="22"/>
      <c r="T72" s="22"/>
      <c r="U72" s="22"/>
      <c r="V72" s="22"/>
      <c r="W72" s="20"/>
      <c r="X72" s="20" t="e">
        <f>(D72-G72)/(B72-I72-G72+M72)</f>
        <v>#DIV/0!</v>
      </c>
    </row>
    <row r="73" spans="1:24" x14ac:dyDescent="0.2">
      <c r="A73" s="69">
        <v>2022</v>
      </c>
      <c r="B73" s="103">
        <v>0</v>
      </c>
      <c r="C73" s="103">
        <v>1</v>
      </c>
      <c r="D73" s="103">
        <v>0</v>
      </c>
      <c r="E73" s="103"/>
      <c r="F73" s="103"/>
      <c r="G73" s="103"/>
      <c r="H73" s="103"/>
      <c r="I73" s="103"/>
      <c r="J73" s="103">
        <v>1</v>
      </c>
      <c r="K73" s="103"/>
      <c r="L73" s="103"/>
      <c r="M73" s="103"/>
      <c r="N73" s="103"/>
      <c r="O73" s="103"/>
      <c r="P73" s="103"/>
      <c r="Q73" s="103"/>
      <c r="R73" s="103"/>
      <c r="S73" s="103"/>
      <c r="T73" s="103"/>
      <c r="U73" s="103">
        <v>1</v>
      </c>
      <c r="V73" s="103">
        <v>1</v>
      </c>
      <c r="W73" s="103"/>
      <c r="X73" s="103"/>
    </row>
    <row r="74" spans="1:24" x14ac:dyDescent="0.2">
      <c r="A74" s="28">
        <v>2021</v>
      </c>
      <c r="B74" s="28">
        <v>2</v>
      </c>
      <c r="C74" s="28">
        <v>1</v>
      </c>
      <c r="D74" s="28">
        <v>0</v>
      </c>
      <c r="E74" s="28"/>
      <c r="F74" s="28"/>
      <c r="G74" s="28"/>
      <c r="H74" s="28">
        <v>1</v>
      </c>
      <c r="I74" s="28"/>
      <c r="J74" s="28"/>
      <c r="K74" s="28"/>
      <c r="L74" s="28"/>
      <c r="M74" s="28"/>
      <c r="N74" s="28">
        <v>1</v>
      </c>
      <c r="O74" s="29"/>
      <c r="P74" s="29"/>
      <c r="Q74" s="29"/>
      <c r="R74" s="28">
        <v>1</v>
      </c>
      <c r="S74" s="28"/>
      <c r="T74" s="28"/>
      <c r="U74" s="28">
        <v>2</v>
      </c>
      <c r="V74" s="28">
        <v>2</v>
      </c>
      <c r="W74" s="28"/>
      <c r="X74" s="57"/>
    </row>
    <row r="75" spans="1:24" x14ac:dyDescent="0.2">
      <c r="A75" s="45" t="s">
        <v>31</v>
      </c>
      <c r="B75" s="45">
        <f t="shared" ref="B75:N75" si="8">SUM(B71:B74)</f>
        <v>2</v>
      </c>
      <c r="C75" s="45">
        <f t="shared" si="8"/>
        <v>2</v>
      </c>
      <c r="D75" s="45">
        <f t="shared" si="8"/>
        <v>0</v>
      </c>
      <c r="E75" s="45">
        <f t="shared" si="8"/>
        <v>0</v>
      </c>
      <c r="F75" s="45">
        <f t="shared" si="8"/>
        <v>0</v>
      </c>
      <c r="G75" s="45">
        <f t="shared" si="8"/>
        <v>0</v>
      </c>
      <c r="H75" s="45">
        <f t="shared" si="8"/>
        <v>1</v>
      </c>
      <c r="I75" s="45">
        <f t="shared" si="8"/>
        <v>0</v>
      </c>
      <c r="J75" s="45">
        <f t="shared" si="8"/>
        <v>1</v>
      </c>
      <c r="K75" s="45">
        <f t="shared" si="8"/>
        <v>0</v>
      </c>
      <c r="L75" s="45">
        <f t="shared" si="8"/>
        <v>0</v>
      </c>
      <c r="M75" s="45">
        <f t="shared" si="8"/>
        <v>0</v>
      </c>
      <c r="N75" s="45">
        <f t="shared" si="8"/>
        <v>1</v>
      </c>
      <c r="O75" s="48">
        <f>(D75+J75+K75+N75)/(B75+J75+K75+M75)</f>
        <v>0.66666666666666663</v>
      </c>
      <c r="P75" s="48">
        <f>($D75+$E75+($F75*2)+(G75*3))/$B75</f>
        <v>0</v>
      </c>
      <c r="Q75" s="48">
        <f>D75/B75</f>
        <v>0</v>
      </c>
      <c r="R75" s="45">
        <f>SUM(R71:R74)</f>
        <v>1</v>
      </c>
      <c r="S75" s="45">
        <f>SUM(S71:S74)</f>
        <v>0</v>
      </c>
      <c r="T75" s="19">
        <f>SUM(T71:T74)</f>
        <v>0</v>
      </c>
      <c r="U75" s="19">
        <f>SUM(U71:U74)</f>
        <v>3</v>
      </c>
      <c r="V75" s="19">
        <f>SUM(V71:V74)</f>
        <v>3</v>
      </c>
      <c r="W75" s="20">
        <f>(U75+V75)/(T75+U75+V75)</f>
        <v>1</v>
      </c>
      <c r="X75" s="20">
        <f>(D75-G75)/(B75-I75-G75+M75)</f>
        <v>0</v>
      </c>
    </row>
    <row r="76" spans="1:24" x14ac:dyDescent="0.2">
      <c r="A76" s="50"/>
      <c r="B76" s="50"/>
      <c r="C76" s="50"/>
      <c r="D76" s="50"/>
      <c r="E76" s="36"/>
      <c r="F76" s="50"/>
      <c r="G76" s="50"/>
      <c r="H76" s="50"/>
      <c r="I76" s="50"/>
      <c r="J76" s="50"/>
      <c r="K76" s="50"/>
      <c r="L76" s="50"/>
      <c r="M76" s="50"/>
      <c r="N76" s="36"/>
      <c r="O76" s="119"/>
      <c r="P76" s="34"/>
      <c r="Q76" s="34"/>
      <c r="R76" s="19"/>
      <c r="S76" s="34"/>
      <c r="T76" s="53"/>
      <c r="U76" s="53"/>
      <c r="V76" s="53"/>
      <c r="W76" s="53"/>
      <c r="X76" s="53"/>
    </row>
    <row r="77" spans="1:24" x14ac:dyDescent="0.2">
      <c r="A77" s="22" t="s">
        <v>32</v>
      </c>
      <c r="B77" s="23"/>
      <c r="C77" s="23"/>
      <c r="D77" s="23"/>
      <c r="E77" s="23"/>
      <c r="F77" s="23"/>
      <c r="G77" s="23"/>
      <c r="H77" s="23"/>
      <c r="I77" s="23"/>
      <c r="J77" s="23"/>
      <c r="K77" s="23"/>
      <c r="L77" s="23"/>
      <c r="M77" s="23"/>
      <c r="N77" s="23"/>
      <c r="O77" s="23"/>
      <c r="P77" s="60"/>
      <c r="Q77" s="60"/>
      <c r="R77" s="68"/>
      <c r="S77" s="26"/>
      <c r="T77" s="53"/>
      <c r="U77" s="53"/>
      <c r="V77" s="53"/>
      <c r="W77" s="53"/>
      <c r="X77" s="53"/>
    </row>
    <row r="78" spans="1:24" x14ac:dyDescent="0.2">
      <c r="A78" s="14" t="s">
        <v>126</v>
      </c>
      <c r="B78" s="16" t="s">
        <v>33</v>
      </c>
      <c r="C78" s="14" t="s">
        <v>34</v>
      </c>
      <c r="D78" s="14" t="s">
        <v>35</v>
      </c>
      <c r="E78" s="14" t="s">
        <v>36</v>
      </c>
      <c r="F78" s="14" t="s">
        <v>37</v>
      </c>
      <c r="G78" s="14" t="s">
        <v>9</v>
      </c>
      <c r="H78" s="14" t="s">
        <v>10</v>
      </c>
      <c r="I78" s="14" t="s">
        <v>15</v>
      </c>
      <c r="J78" s="14" t="s">
        <v>16</v>
      </c>
      <c r="K78" s="14" t="s">
        <v>17</v>
      </c>
      <c r="L78" s="14" t="s">
        <v>45</v>
      </c>
      <c r="M78" s="14" t="s">
        <v>38</v>
      </c>
      <c r="N78" s="14" t="s">
        <v>39</v>
      </c>
      <c r="O78" s="14" t="s">
        <v>40</v>
      </c>
      <c r="P78" s="19"/>
      <c r="Q78" s="19"/>
      <c r="R78" s="55"/>
      <c r="S78" s="58"/>
      <c r="T78" s="53"/>
      <c r="U78" s="53"/>
      <c r="V78" s="53"/>
      <c r="W78" s="53"/>
      <c r="X78" s="53"/>
    </row>
    <row r="79" spans="1:24" x14ac:dyDescent="0.2">
      <c r="A79" s="55"/>
      <c r="B79" s="55"/>
      <c r="C79" s="55"/>
      <c r="D79" s="55"/>
      <c r="E79" s="55"/>
      <c r="F79" s="55"/>
      <c r="G79" s="55"/>
      <c r="H79" s="55"/>
      <c r="I79" s="55"/>
      <c r="J79" s="55"/>
      <c r="K79" s="55"/>
      <c r="L79" s="55"/>
      <c r="M79" s="55"/>
      <c r="N79" s="66"/>
      <c r="O79" s="120"/>
      <c r="P79" s="23"/>
      <c r="Q79" s="23"/>
      <c r="R79" s="23"/>
      <c r="S79" s="23"/>
      <c r="T79" s="53"/>
      <c r="U79" s="53"/>
      <c r="V79" s="53"/>
      <c r="W79" s="53"/>
      <c r="X79" s="53"/>
    </row>
    <row r="80" spans="1:24" x14ac:dyDescent="0.2">
      <c r="A80" s="22">
        <v>2022</v>
      </c>
      <c r="B80" s="22">
        <v>8</v>
      </c>
      <c r="C80" s="22">
        <v>1</v>
      </c>
      <c r="D80" s="22">
        <v>1</v>
      </c>
      <c r="E80" s="22">
        <v>1</v>
      </c>
      <c r="F80" s="22">
        <v>17</v>
      </c>
      <c r="G80" s="22">
        <v>9</v>
      </c>
      <c r="H80" s="22">
        <v>19</v>
      </c>
      <c r="I80" s="22">
        <v>9</v>
      </c>
      <c r="J80" s="22">
        <v>5</v>
      </c>
      <c r="K80" s="22">
        <v>1</v>
      </c>
      <c r="L80" s="22">
        <v>3</v>
      </c>
      <c r="M80" s="22">
        <v>6</v>
      </c>
      <c r="N80" s="40">
        <f>(M80*7)/F80</f>
        <v>2.4705882352941178</v>
      </c>
      <c r="O80" s="40">
        <f>SUM(H80+J80+K80)/F80</f>
        <v>1.4705882352941178</v>
      </c>
      <c r="P80" s="28"/>
      <c r="Q80" s="28"/>
      <c r="R80" s="28"/>
      <c r="S80" s="28"/>
      <c r="T80" s="53"/>
      <c r="U80" s="53"/>
      <c r="V80" s="53"/>
      <c r="W80" s="53"/>
      <c r="X80" s="53"/>
    </row>
    <row r="81" spans="1:24" x14ac:dyDescent="0.2">
      <c r="A81" s="28">
        <v>2021</v>
      </c>
      <c r="B81" s="28"/>
      <c r="C81" s="28"/>
      <c r="D81" s="28"/>
      <c r="E81" s="38"/>
      <c r="F81" s="39"/>
      <c r="G81" s="28"/>
      <c r="H81" s="28"/>
      <c r="I81" s="28"/>
      <c r="J81" s="28"/>
      <c r="K81" s="28"/>
      <c r="L81" s="22"/>
      <c r="M81" s="28"/>
      <c r="N81" s="36"/>
      <c r="O81" s="36"/>
      <c r="P81" s="46"/>
      <c r="Q81" s="46"/>
      <c r="R81" s="45"/>
      <c r="S81" s="46"/>
      <c r="T81" s="53"/>
      <c r="U81" s="53"/>
      <c r="V81" s="53"/>
      <c r="W81" s="53"/>
      <c r="X81" s="53"/>
    </row>
    <row r="82" spans="1:24" x14ac:dyDescent="0.2">
      <c r="A82" s="45" t="s">
        <v>31</v>
      </c>
      <c r="B82" s="45">
        <f t="shared" ref="B82:M82" si="9">SUM(B77:B81)</f>
        <v>8</v>
      </c>
      <c r="C82" s="45">
        <f t="shared" si="9"/>
        <v>1</v>
      </c>
      <c r="D82" s="45">
        <f t="shared" si="9"/>
        <v>1</v>
      </c>
      <c r="E82" s="45">
        <f t="shared" si="9"/>
        <v>1</v>
      </c>
      <c r="F82" s="45">
        <f t="shared" si="9"/>
        <v>17</v>
      </c>
      <c r="G82" s="45">
        <f t="shared" si="9"/>
        <v>9</v>
      </c>
      <c r="H82" s="45">
        <f t="shared" si="9"/>
        <v>19</v>
      </c>
      <c r="I82" s="45">
        <f t="shared" si="9"/>
        <v>9</v>
      </c>
      <c r="J82" s="45">
        <f t="shared" si="9"/>
        <v>5</v>
      </c>
      <c r="K82" s="45">
        <f t="shared" si="9"/>
        <v>1</v>
      </c>
      <c r="L82" s="45">
        <f t="shared" si="9"/>
        <v>3</v>
      </c>
      <c r="M82" s="45">
        <f t="shared" si="9"/>
        <v>6</v>
      </c>
      <c r="N82" s="40">
        <f>(M82*7)/F82</f>
        <v>2.4705882352941178</v>
      </c>
      <c r="O82" s="40">
        <f>SUM(H82+J82+K82)/F82</f>
        <v>1.4705882352941178</v>
      </c>
      <c r="P82" s="46"/>
      <c r="Q82" s="46"/>
      <c r="R82" s="45"/>
      <c r="S82" s="46"/>
      <c r="T82" s="53"/>
      <c r="U82" s="53"/>
      <c r="V82" s="53"/>
      <c r="W82" s="53"/>
      <c r="X82" s="53"/>
    </row>
    <row r="84" spans="1:24" x14ac:dyDescent="0.2">
      <c r="A84" s="211" t="s">
        <v>341</v>
      </c>
      <c r="B84" s="212"/>
      <c r="C84" s="212"/>
      <c r="D84" s="212"/>
      <c r="E84" s="212"/>
      <c r="F84" s="212"/>
      <c r="G84" s="212"/>
      <c r="H84" s="212"/>
      <c r="I84" s="212"/>
      <c r="J84" s="212"/>
      <c r="K84" s="212"/>
      <c r="L84" s="212"/>
      <c r="M84" s="212"/>
      <c r="N84" s="212"/>
      <c r="O84" s="212"/>
      <c r="P84" s="212"/>
      <c r="Q84" s="212"/>
      <c r="R84" s="212"/>
      <c r="S84" s="212"/>
      <c r="T84" s="212"/>
      <c r="U84" s="212"/>
      <c r="V84" s="212"/>
      <c r="W84" s="212"/>
      <c r="X84" s="212"/>
    </row>
    <row r="85" spans="1:24" x14ac:dyDescent="0.2">
      <c r="A85" s="53"/>
      <c r="B85" s="53"/>
      <c r="C85" s="53"/>
      <c r="D85" s="53"/>
      <c r="E85" s="58"/>
      <c r="F85" s="53"/>
      <c r="G85" s="53"/>
      <c r="H85" s="53"/>
      <c r="I85" s="53"/>
      <c r="J85" s="53"/>
      <c r="K85" s="53"/>
      <c r="L85" s="53"/>
      <c r="M85" s="53"/>
      <c r="N85" s="53"/>
      <c r="O85" s="103"/>
      <c r="P85" s="53"/>
      <c r="Q85" s="53"/>
      <c r="R85" s="53"/>
      <c r="S85" s="53"/>
      <c r="T85" s="53"/>
      <c r="U85" s="12"/>
      <c r="V85" s="23"/>
      <c r="W85" s="26"/>
      <c r="X85" s="53"/>
    </row>
    <row r="86" spans="1:24" x14ac:dyDescent="0.2">
      <c r="A86" s="14" t="s">
        <v>126</v>
      </c>
      <c r="B86" s="14" t="s">
        <v>8</v>
      </c>
      <c r="C86" s="14" t="s">
        <v>9</v>
      </c>
      <c r="D86" s="14" t="s">
        <v>10</v>
      </c>
      <c r="E86" s="14" t="s">
        <v>11</v>
      </c>
      <c r="F86" s="14" t="s">
        <v>12</v>
      </c>
      <c r="G86" s="14" t="s">
        <v>13</v>
      </c>
      <c r="H86" s="14" t="s">
        <v>14</v>
      </c>
      <c r="I86" s="14" t="s">
        <v>15</v>
      </c>
      <c r="J86" s="14" t="s">
        <v>16</v>
      </c>
      <c r="K86" s="14" t="s">
        <v>17</v>
      </c>
      <c r="L86" s="14" t="s">
        <v>18</v>
      </c>
      <c r="M86" s="14" t="s">
        <v>19</v>
      </c>
      <c r="N86" s="14" t="s">
        <v>20</v>
      </c>
      <c r="O86" s="14" t="s">
        <v>21</v>
      </c>
      <c r="P86" s="15" t="s">
        <v>22</v>
      </c>
      <c r="Q86" s="14" t="s">
        <v>23</v>
      </c>
      <c r="R86" s="14" t="s">
        <v>24</v>
      </c>
      <c r="S86" s="16" t="s">
        <v>25</v>
      </c>
      <c r="T86" s="16" t="s">
        <v>26</v>
      </c>
      <c r="U86" s="13" t="s">
        <v>27</v>
      </c>
      <c r="V86" s="14" t="s">
        <v>28</v>
      </c>
      <c r="W86" s="17" t="s">
        <v>29</v>
      </c>
      <c r="X86" s="16" t="s">
        <v>30</v>
      </c>
    </row>
    <row r="87" spans="1:24" x14ac:dyDescent="0.2">
      <c r="A87" s="63"/>
      <c r="B87" s="50"/>
      <c r="C87" s="19"/>
      <c r="D87" s="50"/>
      <c r="E87" s="19"/>
      <c r="F87" s="19"/>
      <c r="G87" s="19"/>
      <c r="H87" s="19"/>
      <c r="I87" s="50"/>
      <c r="J87" s="19"/>
      <c r="K87" s="19"/>
      <c r="L87" s="19"/>
      <c r="M87" s="19"/>
      <c r="N87" s="19"/>
      <c r="O87" s="48"/>
      <c r="P87" s="48"/>
      <c r="Q87" s="48"/>
      <c r="R87" s="50"/>
      <c r="S87" s="34"/>
      <c r="T87" s="34"/>
      <c r="U87" s="61"/>
      <c r="V87" s="19"/>
      <c r="W87" s="48"/>
      <c r="X87" s="46"/>
    </row>
    <row r="88" spans="1:24" x14ac:dyDescent="0.2">
      <c r="A88" s="18"/>
      <c r="B88" s="22"/>
      <c r="C88" s="22"/>
      <c r="D88" s="22"/>
      <c r="E88" s="22"/>
      <c r="F88" s="22"/>
      <c r="G88" s="22"/>
      <c r="H88" s="22"/>
      <c r="I88" s="22"/>
      <c r="J88" s="22"/>
      <c r="K88" s="22"/>
      <c r="L88" s="22"/>
      <c r="M88" s="22"/>
      <c r="N88" s="22"/>
      <c r="O88" s="20"/>
      <c r="P88" s="20"/>
      <c r="Q88" s="20"/>
      <c r="R88" s="22"/>
      <c r="S88" s="22"/>
      <c r="T88" s="22"/>
      <c r="U88" s="22"/>
      <c r="V88" s="22"/>
      <c r="W88" s="20"/>
      <c r="X88" s="20" t="e">
        <f>(D88-G88)/(B88-I88-G88+M88)</f>
        <v>#DIV/0!</v>
      </c>
    </row>
    <row r="89" spans="1:24" x14ac:dyDescent="0.2">
      <c r="A89" s="69">
        <v>2022</v>
      </c>
      <c r="B89" s="103">
        <v>46</v>
      </c>
      <c r="C89" s="103">
        <v>8</v>
      </c>
      <c r="D89" s="103">
        <v>13</v>
      </c>
      <c r="E89" s="103"/>
      <c r="F89" s="103"/>
      <c r="G89" s="103">
        <v>1</v>
      </c>
      <c r="H89" s="103">
        <v>8</v>
      </c>
      <c r="I89" s="103">
        <v>14</v>
      </c>
      <c r="J89" s="103">
        <v>6</v>
      </c>
      <c r="K89" s="103">
        <v>1</v>
      </c>
      <c r="L89" s="103"/>
      <c r="M89" s="103"/>
      <c r="N89" s="103">
        <v>1</v>
      </c>
      <c r="O89" s="48">
        <f>(D89+J89+K89+N89)/(B89+J89+K89+M89)</f>
        <v>0.39622641509433965</v>
      </c>
      <c r="P89" s="48">
        <f>($D89+$E89+($F89*2)+(G89*3))/$B89</f>
        <v>0.34782608695652173</v>
      </c>
      <c r="Q89" s="48">
        <f>D89/B89</f>
        <v>0.28260869565217389</v>
      </c>
      <c r="R89" s="103">
        <v>2</v>
      </c>
      <c r="S89" s="103"/>
      <c r="T89" s="103">
        <v>3</v>
      </c>
      <c r="U89" s="103"/>
      <c r="V89" s="103">
        <v>34</v>
      </c>
      <c r="W89" s="20">
        <f>(U89+V89)/(T89+U89+V89)</f>
        <v>0.91891891891891897</v>
      </c>
      <c r="X89" s="103"/>
    </row>
    <row r="90" spans="1:24" x14ac:dyDescent="0.2">
      <c r="A90" s="28">
        <v>2021</v>
      </c>
      <c r="B90" s="28">
        <v>0</v>
      </c>
      <c r="C90" s="28">
        <v>1</v>
      </c>
      <c r="D90" s="28">
        <v>0</v>
      </c>
      <c r="E90" s="28"/>
      <c r="F90" s="28"/>
      <c r="G90" s="28"/>
      <c r="H90" s="28">
        <v>0</v>
      </c>
      <c r="I90" s="28"/>
      <c r="J90" s="28"/>
      <c r="K90" s="28"/>
      <c r="L90" s="28"/>
      <c r="M90" s="28"/>
      <c r="N90" s="28">
        <v>0</v>
      </c>
      <c r="O90" s="29"/>
      <c r="P90" s="29"/>
      <c r="Q90" s="29"/>
      <c r="R90" s="28">
        <v>0</v>
      </c>
      <c r="S90" s="28"/>
      <c r="T90" s="28"/>
      <c r="U90" s="28"/>
      <c r="V90" s="28">
        <v>2</v>
      </c>
      <c r="W90" s="28"/>
      <c r="X90" s="57"/>
    </row>
    <row r="91" spans="1:24" x14ac:dyDescent="0.2">
      <c r="A91" s="45" t="s">
        <v>31</v>
      </c>
      <c r="B91" s="45">
        <f t="shared" ref="B91:N91" si="10">SUM(B87:B90)</f>
        <v>46</v>
      </c>
      <c r="C91" s="45">
        <f t="shared" si="10"/>
        <v>9</v>
      </c>
      <c r="D91" s="45">
        <f t="shared" si="10"/>
        <v>13</v>
      </c>
      <c r="E91" s="45">
        <f t="shared" si="10"/>
        <v>0</v>
      </c>
      <c r="F91" s="45">
        <f t="shared" si="10"/>
        <v>0</v>
      </c>
      <c r="G91" s="45">
        <f t="shared" si="10"/>
        <v>1</v>
      </c>
      <c r="H91" s="45">
        <f t="shared" si="10"/>
        <v>8</v>
      </c>
      <c r="I91" s="45">
        <f t="shared" si="10"/>
        <v>14</v>
      </c>
      <c r="J91" s="45">
        <f t="shared" si="10"/>
        <v>6</v>
      </c>
      <c r="K91" s="45">
        <f t="shared" si="10"/>
        <v>1</v>
      </c>
      <c r="L91" s="45">
        <f t="shared" si="10"/>
        <v>0</v>
      </c>
      <c r="M91" s="45">
        <f t="shared" si="10"/>
        <v>0</v>
      </c>
      <c r="N91" s="45">
        <f t="shared" si="10"/>
        <v>1</v>
      </c>
      <c r="O91" s="48">
        <f>(D91+J91+K91+N91)/(B91+J91+K91+M91)</f>
        <v>0.39622641509433965</v>
      </c>
      <c r="P91" s="48">
        <f>($D91+$E91+($F91*2)+(G91*3))/$B91</f>
        <v>0.34782608695652173</v>
      </c>
      <c r="Q91" s="48">
        <f>D91/B91</f>
        <v>0.28260869565217389</v>
      </c>
      <c r="R91" s="45">
        <f>SUM(R87:R90)</f>
        <v>2</v>
      </c>
      <c r="S91" s="45">
        <f>SUM(S87:S90)</f>
        <v>0</v>
      </c>
      <c r="T91" s="19">
        <f>SUM(T87:T90)</f>
        <v>3</v>
      </c>
      <c r="U91" s="19">
        <f>SUM(U87:U90)</f>
        <v>0</v>
      </c>
      <c r="V91" s="19">
        <f>SUM(V87:V90)</f>
        <v>36</v>
      </c>
      <c r="W91" s="20">
        <f>(U91+V91)/(T91+U91+V91)</f>
        <v>0.92307692307692313</v>
      </c>
      <c r="X91" s="20">
        <f>(D91-G91)/(B91-I91-G91+M91)</f>
        <v>0.38709677419354838</v>
      </c>
    </row>
    <row r="92" spans="1:24" x14ac:dyDescent="0.2">
      <c r="A92" s="50"/>
      <c r="B92" s="50"/>
      <c r="C92" s="50"/>
      <c r="D92" s="50"/>
      <c r="E92" s="36"/>
      <c r="F92" s="50"/>
      <c r="G92" s="50"/>
      <c r="H92" s="50"/>
      <c r="I92" s="50"/>
      <c r="J92" s="50"/>
      <c r="K92" s="50"/>
      <c r="L92" s="50"/>
      <c r="M92" s="50"/>
      <c r="N92" s="36"/>
      <c r="O92" s="119"/>
      <c r="P92" s="34"/>
      <c r="Q92" s="34"/>
      <c r="R92" s="19"/>
      <c r="S92" s="34"/>
      <c r="T92" s="53"/>
      <c r="U92" s="53"/>
      <c r="V92" s="53"/>
      <c r="W92" s="53"/>
      <c r="X92" s="53"/>
    </row>
    <row r="93" spans="1:24" x14ac:dyDescent="0.2">
      <c r="A93" s="22" t="s">
        <v>32</v>
      </c>
      <c r="B93" s="23"/>
      <c r="C93" s="23"/>
      <c r="D93" s="23"/>
      <c r="E93" s="23"/>
      <c r="F93" s="23"/>
      <c r="G93" s="23"/>
      <c r="H93" s="23"/>
      <c r="I93" s="23"/>
      <c r="J93" s="23"/>
      <c r="K93" s="23"/>
      <c r="L93" s="23"/>
      <c r="M93" s="23"/>
      <c r="N93" s="23"/>
      <c r="O93" s="23"/>
      <c r="P93" s="60"/>
      <c r="Q93" s="60"/>
      <c r="R93" s="68"/>
      <c r="S93" s="26"/>
      <c r="T93" s="53"/>
      <c r="U93" s="53"/>
      <c r="V93" s="53"/>
      <c r="W93" s="53"/>
      <c r="X93" s="53"/>
    </row>
    <row r="94" spans="1:24" x14ac:dyDescent="0.2">
      <c r="A94" s="14" t="s">
        <v>126</v>
      </c>
      <c r="B94" s="16" t="s">
        <v>33</v>
      </c>
      <c r="C94" s="14" t="s">
        <v>34</v>
      </c>
      <c r="D94" s="14" t="s">
        <v>35</v>
      </c>
      <c r="E94" s="14" t="s">
        <v>36</v>
      </c>
      <c r="F94" s="14" t="s">
        <v>37</v>
      </c>
      <c r="G94" s="14" t="s">
        <v>9</v>
      </c>
      <c r="H94" s="14" t="s">
        <v>10</v>
      </c>
      <c r="I94" s="14" t="s">
        <v>15</v>
      </c>
      <c r="J94" s="14" t="s">
        <v>16</v>
      </c>
      <c r="K94" s="14" t="s">
        <v>17</v>
      </c>
      <c r="L94" s="14" t="s">
        <v>45</v>
      </c>
      <c r="M94" s="14" t="s">
        <v>38</v>
      </c>
      <c r="N94" s="14" t="s">
        <v>39</v>
      </c>
      <c r="O94" s="14" t="s">
        <v>40</v>
      </c>
      <c r="P94" s="19"/>
      <c r="Q94" s="19"/>
      <c r="R94" s="55"/>
      <c r="S94" s="58"/>
      <c r="T94" s="53"/>
      <c r="U94" s="53"/>
      <c r="V94" s="53"/>
      <c r="W94" s="53"/>
      <c r="X94" s="53"/>
    </row>
    <row r="95" spans="1:24" x14ac:dyDescent="0.2">
      <c r="A95" s="55"/>
      <c r="B95" s="55"/>
      <c r="C95" s="55"/>
      <c r="D95" s="55"/>
      <c r="E95" s="55"/>
      <c r="F95" s="55"/>
      <c r="G95" s="55"/>
      <c r="H95" s="55"/>
      <c r="I95" s="55"/>
      <c r="J95" s="55"/>
      <c r="K95" s="55"/>
      <c r="L95" s="55"/>
      <c r="M95" s="55"/>
      <c r="N95" s="66"/>
      <c r="O95" s="120"/>
      <c r="P95" s="23"/>
      <c r="Q95" s="23"/>
      <c r="R95" s="23"/>
      <c r="S95" s="23"/>
      <c r="T95" s="53"/>
      <c r="U95" s="53"/>
      <c r="V95" s="53"/>
      <c r="W95" s="53"/>
      <c r="X95" s="53"/>
    </row>
    <row r="96" spans="1:24" x14ac:dyDescent="0.2">
      <c r="A96" s="22"/>
      <c r="B96" s="22"/>
      <c r="C96" s="22"/>
      <c r="D96" s="22"/>
      <c r="E96" s="22"/>
      <c r="F96" s="22"/>
      <c r="G96" s="22"/>
      <c r="H96" s="22"/>
      <c r="I96" s="22"/>
      <c r="J96" s="22"/>
      <c r="K96" s="22"/>
      <c r="L96" s="22"/>
      <c r="M96" s="22"/>
      <c r="N96" s="36"/>
      <c r="O96" s="36"/>
      <c r="P96" s="28"/>
      <c r="Q96" s="28"/>
      <c r="R96" s="28"/>
      <c r="S96" s="28"/>
      <c r="T96" s="53"/>
      <c r="U96" s="53"/>
      <c r="V96" s="53"/>
      <c r="W96" s="53"/>
      <c r="X96" s="53"/>
    </row>
    <row r="97" spans="1:24" x14ac:dyDescent="0.2">
      <c r="A97" s="28">
        <v>2021</v>
      </c>
      <c r="B97" s="28"/>
      <c r="C97" s="28"/>
      <c r="D97" s="28"/>
      <c r="E97" s="38"/>
      <c r="F97" s="39"/>
      <c r="G97" s="28"/>
      <c r="H97" s="28"/>
      <c r="I97" s="28"/>
      <c r="J97" s="28"/>
      <c r="K97" s="28"/>
      <c r="L97" s="22"/>
      <c r="M97" s="28"/>
      <c r="N97" s="36"/>
      <c r="O97" s="36"/>
      <c r="P97" s="46"/>
      <c r="Q97" s="46"/>
      <c r="R97" s="45"/>
      <c r="S97" s="46"/>
      <c r="T97" s="53"/>
      <c r="U97" s="53"/>
      <c r="V97" s="53"/>
      <c r="W97" s="53"/>
      <c r="X97" s="53"/>
    </row>
    <row r="98" spans="1:24" x14ac:dyDescent="0.2">
      <c r="A98" s="45" t="s">
        <v>31</v>
      </c>
      <c r="B98" s="45">
        <f t="shared" ref="B98:M98" si="11">SUM(B93:B97)</f>
        <v>0</v>
      </c>
      <c r="C98" s="45">
        <f t="shared" si="11"/>
        <v>0</v>
      </c>
      <c r="D98" s="45">
        <f t="shared" si="11"/>
        <v>0</v>
      </c>
      <c r="E98" s="45">
        <f t="shared" si="11"/>
        <v>0</v>
      </c>
      <c r="F98" s="45">
        <f t="shared" si="11"/>
        <v>0</v>
      </c>
      <c r="G98" s="45">
        <f t="shared" si="11"/>
        <v>0</v>
      </c>
      <c r="H98" s="45">
        <f t="shared" si="11"/>
        <v>0</v>
      </c>
      <c r="I98" s="45">
        <f t="shared" si="11"/>
        <v>0</v>
      </c>
      <c r="J98" s="45">
        <f t="shared" si="11"/>
        <v>0</v>
      </c>
      <c r="K98" s="45">
        <f t="shared" si="11"/>
        <v>0</v>
      </c>
      <c r="L98" s="45">
        <f t="shared" si="11"/>
        <v>0</v>
      </c>
      <c r="M98" s="45">
        <f t="shared" si="11"/>
        <v>0</v>
      </c>
      <c r="N98" s="40" t="e">
        <f>(M98*7)/F98</f>
        <v>#DIV/0!</v>
      </c>
      <c r="O98" s="40" t="e">
        <f>SUM(H98+J98+K98)/F98</f>
        <v>#DIV/0!</v>
      </c>
      <c r="P98" s="46"/>
      <c r="Q98" s="46"/>
      <c r="R98" s="45"/>
      <c r="S98" s="46"/>
      <c r="T98" s="53"/>
      <c r="U98" s="53"/>
      <c r="V98" s="53"/>
      <c r="W98" s="53"/>
      <c r="X98" s="53"/>
    </row>
    <row r="100" spans="1:24" x14ac:dyDescent="0.2">
      <c r="A100" s="211" t="s">
        <v>405</v>
      </c>
      <c r="B100" s="212"/>
      <c r="C100" s="212"/>
      <c r="D100" s="212"/>
      <c r="E100" s="212"/>
      <c r="F100" s="212"/>
      <c r="G100" s="212"/>
      <c r="H100" s="212"/>
      <c r="I100" s="212"/>
      <c r="J100" s="212"/>
      <c r="K100" s="212"/>
      <c r="L100" s="212"/>
      <c r="M100" s="212"/>
      <c r="N100" s="212"/>
      <c r="O100" s="212"/>
      <c r="P100" s="212"/>
      <c r="Q100" s="212"/>
      <c r="R100" s="212"/>
      <c r="S100" s="212"/>
      <c r="T100" s="212"/>
      <c r="U100" s="212"/>
      <c r="V100" s="212"/>
      <c r="W100" s="212"/>
      <c r="X100" s="212"/>
    </row>
    <row r="101" spans="1:24" x14ac:dyDescent="0.2">
      <c r="A101" s="53"/>
      <c r="B101" s="53"/>
      <c r="C101" s="53"/>
      <c r="D101" s="53"/>
      <c r="E101" s="58"/>
      <c r="F101" s="53"/>
      <c r="G101" s="53"/>
      <c r="H101" s="53"/>
      <c r="I101" s="53"/>
      <c r="J101" s="53"/>
      <c r="K101" s="53"/>
      <c r="L101" s="53"/>
      <c r="M101" s="53"/>
      <c r="N101" s="53"/>
      <c r="O101" s="103"/>
      <c r="P101" s="53"/>
      <c r="Q101" s="53"/>
      <c r="R101" s="53"/>
      <c r="S101" s="53"/>
      <c r="T101" s="53"/>
      <c r="U101" s="12"/>
      <c r="V101" s="23"/>
      <c r="W101" s="26"/>
      <c r="X101" s="53"/>
    </row>
    <row r="102" spans="1:24" x14ac:dyDescent="0.2">
      <c r="A102" s="14" t="s">
        <v>126</v>
      </c>
      <c r="B102" s="14" t="s">
        <v>8</v>
      </c>
      <c r="C102" s="14" t="s">
        <v>9</v>
      </c>
      <c r="D102" s="14" t="s">
        <v>10</v>
      </c>
      <c r="E102" s="14" t="s">
        <v>11</v>
      </c>
      <c r="F102" s="14" t="s">
        <v>12</v>
      </c>
      <c r="G102" s="14" t="s">
        <v>13</v>
      </c>
      <c r="H102" s="14" t="s">
        <v>14</v>
      </c>
      <c r="I102" s="14" t="s">
        <v>15</v>
      </c>
      <c r="J102" s="14" t="s">
        <v>16</v>
      </c>
      <c r="K102" s="14" t="s">
        <v>17</v>
      </c>
      <c r="L102" s="14" t="s">
        <v>18</v>
      </c>
      <c r="M102" s="14" t="s">
        <v>19</v>
      </c>
      <c r="N102" s="14" t="s">
        <v>20</v>
      </c>
      <c r="O102" s="14" t="s">
        <v>21</v>
      </c>
      <c r="P102" s="15" t="s">
        <v>22</v>
      </c>
      <c r="Q102" s="14" t="s">
        <v>23</v>
      </c>
      <c r="R102" s="14" t="s">
        <v>24</v>
      </c>
      <c r="S102" s="16" t="s">
        <v>25</v>
      </c>
      <c r="T102" s="16" t="s">
        <v>26</v>
      </c>
      <c r="U102" s="13" t="s">
        <v>27</v>
      </c>
      <c r="V102" s="14" t="s">
        <v>28</v>
      </c>
      <c r="W102" s="17" t="s">
        <v>29</v>
      </c>
      <c r="X102" s="16" t="s">
        <v>30</v>
      </c>
    </row>
    <row r="103" spans="1:24" x14ac:dyDescent="0.2">
      <c r="A103" s="63">
        <v>2024</v>
      </c>
      <c r="B103" s="50">
        <v>82</v>
      </c>
      <c r="C103" s="19">
        <v>22</v>
      </c>
      <c r="D103" s="50">
        <v>32</v>
      </c>
      <c r="E103" s="19">
        <v>5</v>
      </c>
      <c r="F103" s="19">
        <v>1</v>
      </c>
      <c r="G103" s="19">
        <v>1</v>
      </c>
      <c r="H103" s="19">
        <v>13</v>
      </c>
      <c r="I103" s="50">
        <v>13</v>
      </c>
      <c r="J103" s="19">
        <v>10</v>
      </c>
      <c r="K103" s="19">
        <v>5</v>
      </c>
      <c r="L103" s="19">
        <v>2</v>
      </c>
      <c r="M103" s="19"/>
      <c r="N103" s="19">
        <v>2</v>
      </c>
      <c r="O103" s="48">
        <f>(D103+J103+K103+N103)/(B103+J103+K103+M103)</f>
        <v>0.50515463917525771</v>
      </c>
      <c r="P103" s="48">
        <f>($D103+$E103+($F103*2)+(G103*3))/$B103</f>
        <v>0.51219512195121952</v>
      </c>
      <c r="Q103" s="48">
        <f>D103/B103</f>
        <v>0.3902439024390244</v>
      </c>
      <c r="R103" s="50">
        <v>12</v>
      </c>
      <c r="S103" s="34">
        <v>1</v>
      </c>
      <c r="T103" s="34">
        <v>7</v>
      </c>
      <c r="U103" s="61">
        <v>11</v>
      </c>
      <c r="V103" s="19">
        <v>37</v>
      </c>
      <c r="W103" s="20">
        <f>(U103+V103)/(T103+U103+V103)</f>
        <v>0.87272727272727268</v>
      </c>
      <c r="X103" s="20">
        <f>(D103-G103)/(B103-I103-G103+M103)</f>
        <v>0.45588235294117646</v>
      </c>
    </row>
    <row r="104" spans="1:24" x14ac:dyDescent="0.2">
      <c r="A104" s="18">
        <v>2023</v>
      </c>
      <c r="B104" s="22">
        <v>81</v>
      </c>
      <c r="C104" s="22">
        <v>20</v>
      </c>
      <c r="D104" s="22">
        <v>26</v>
      </c>
      <c r="E104" s="22">
        <v>4</v>
      </c>
      <c r="F104" s="22">
        <v>4</v>
      </c>
      <c r="G104" s="22">
        <v>1</v>
      </c>
      <c r="H104" s="22">
        <v>11</v>
      </c>
      <c r="I104" s="22">
        <v>23</v>
      </c>
      <c r="J104" s="22">
        <v>12</v>
      </c>
      <c r="K104" s="22"/>
      <c r="L104" s="22"/>
      <c r="M104" s="22">
        <v>2</v>
      </c>
      <c r="N104" s="22">
        <v>1</v>
      </c>
      <c r="O104" s="48">
        <f>(D104+J104+K104+N104)/(B104+J104+K104+M104)</f>
        <v>0.41052631578947368</v>
      </c>
      <c r="P104" s="48">
        <f>($D104+$E104+($F104*2)+(G104*3))/$B104</f>
        <v>0.50617283950617287</v>
      </c>
      <c r="Q104" s="48">
        <f>D104/B104</f>
        <v>0.32098765432098764</v>
      </c>
      <c r="R104" s="22">
        <v>9</v>
      </c>
      <c r="S104" s="22">
        <v>3</v>
      </c>
      <c r="T104" s="22">
        <v>6</v>
      </c>
      <c r="U104" s="22">
        <v>6</v>
      </c>
      <c r="V104" s="22">
        <v>14</v>
      </c>
      <c r="W104" s="20">
        <f>(U104+V104)/(T104+U104+V104)</f>
        <v>0.76923076923076927</v>
      </c>
      <c r="X104" s="20">
        <f>(D104-G104)/(B104-I104-G104+M104)</f>
        <v>0.42372881355932202</v>
      </c>
    </row>
    <row r="105" spans="1:24" x14ac:dyDescent="0.2">
      <c r="A105" s="69">
        <v>2022</v>
      </c>
      <c r="B105" s="103">
        <v>31</v>
      </c>
      <c r="C105" s="103">
        <v>10</v>
      </c>
      <c r="D105" s="103">
        <v>7</v>
      </c>
      <c r="E105" s="103"/>
      <c r="F105" s="103"/>
      <c r="G105" s="103"/>
      <c r="H105" s="103">
        <v>6</v>
      </c>
      <c r="I105" s="103">
        <v>11</v>
      </c>
      <c r="J105" s="103">
        <v>9</v>
      </c>
      <c r="K105" s="103"/>
      <c r="L105" s="103">
        <v>1</v>
      </c>
      <c r="M105" s="103">
        <v>2</v>
      </c>
      <c r="N105" s="103"/>
      <c r="O105" s="48">
        <f>(D105+J105+K105+N105)/(B105+J105+K105+M105)</f>
        <v>0.38095238095238093</v>
      </c>
      <c r="P105" s="48">
        <f>($D105+$E105+($F105*2)+(G105*3))/$B105</f>
        <v>0.22580645161290322</v>
      </c>
      <c r="Q105" s="48">
        <f>D105/B105</f>
        <v>0.22580645161290322</v>
      </c>
      <c r="R105" s="103">
        <v>6</v>
      </c>
      <c r="S105" s="103">
        <v>1</v>
      </c>
      <c r="T105" s="103">
        <v>2</v>
      </c>
      <c r="U105" s="103">
        <v>0</v>
      </c>
      <c r="V105" s="103">
        <v>6</v>
      </c>
      <c r="W105" s="20">
        <f>(U105+V105)/(T105+U105+V105)</f>
        <v>0.75</v>
      </c>
      <c r="X105" s="20">
        <f>(D105-G105)/(B105-I105-G105+M105)</f>
        <v>0.31818181818181818</v>
      </c>
    </row>
    <row r="106" spans="1:24" x14ac:dyDescent="0.2">
      <c r="A106" s="28">
        <v>2021</v>
      </c>
      <c r="B106" s="28">
        <v>0</v>
      </c>
      <c r="C106" s="28">
        <v>4</v>
      </c>
      <c r="D106" s="28">
        <v>0</v>
      </c>
      <c r="E106" s="28"/>
      <c r="F106" s="28"/>
      <c r="G106" s="28"/>
      <c r="H106" s="28">
        <v>0</v>
      </c>
      <c r="I106" s="28"/>
      <c r="J106" s="28">
        <v>2</v>
      </c>
      <c r="K106" s="28"/>
      <c r="L106" s="28"/>
      <c r="M106" s="28"/>
      <c r="N106" s="28">
        <v>0</v>
      </c>
      <c r="O106" s="29"/>
      <c r="P106" s="29"/>
      <c r="Q106" s="29"/>
      <c r="R106" s="28">
        <v>0</v>
      </c>
      <c r="S106" s="28"/>
      <c r="T106" s="28"/>
      <c r="U106" s="28"/>
      <c r="V106" s="28">
        <v>2</v>
      </c>
      <c r="W106" s="28"/>
      <c r="X106" s="57"/>
    </row>
    <row r="107" spans="1:24" x14ac:dyDescent="0.2">
      <c r="A107" s="45" t="s">
        <v>31</v>
      </c>
      <c r="B107" s="45">
        <f t="shared" ref="B107:N107" si="12">SUM(B103:B106)</f>
        <v>194</v>
      </c>
      <c r="C107" s="45">
        <f t="shared" si="12"/>
        <v>56</v>
      </c>
      <c r="D107" s="45">
        <f t="shared" si="12"/>
        <v>65</v>
      </c>
      <c r="E107" s="45">
        <f t="shared" si="12"/>
        <v>9</v>
      </c>
      <c r="F107" s="45">
        <f t="shared" si="12"/>
        <v>5</v>
      </c>
      <c r="G107" s="45">
        <f t="shared" si="12"/>
        <v>2</v>
      </c>
      <c r="H107" s="45">
        <f t="shared" si="12"/>
        <v>30</v>
      </c>
      <c r="I107" s="45">
        <f t="shared" si="12"/>
        <v>47</v>
      </c>
      <c r="J107" s="45">
        <f t="shared" si="12"/>
        <v>33</v>
      </c>
      <c r="K107" s="45">
        <f t="shared" si="12"/>
        <v>5</v>
      </c>
      <c r="L107" s="45">
        <f t="shared" si="12"/>
        <v>3</v>
      </c>
      <c r="M107" s="45">
        <f t="shared" si="12"/>
        <v>4</v>
      </c>
      <c r="N107" s="45">
        <f t="shared" si="12"/>
        <v>3</v>
      </c>
      <c r="O107" s="48">
        <f>(D107+J107+K107+N107)/(B107+J107+K107+M107)</f>
        <v>0.44915254237288138</v>
      </c>
      <c r="P107" s="48">
        <f>($D107+$E107+($F107*2)+(G107*3))/$B107</f>
        <v>0.46391752577319589</v>
      </c>
      <c r="Q107" s="48">
        <f>D107/B107</f>
        <v>0.33505154639175255</v>
      </c>
      <c r="R107" s="45">
        <f>SUM(R103:R106)</f>
        <v>27</v>
      </c>
      <c r="S107" s="45">
        <f>SUM(S103:S106)</f>
        <v>5</v>
      </c>
      <c r="T107" s="19">
        <f>SUM(T103:T106)</f>
        <v>15</v>
      </c>
      <c r="U107" s="19">
        <f>SUM(U103:U106)</f>
        <v>17</v>
      </c>
      <c r="V107" s="19">
        <f>SUM(V103:V106)</f>
        <v>59</v>
      </c>
      <c r="W107" s="20">
        <f>(U107+V107)/(T107+U107+V107)</f>
        <v>0.8351648351648352</v>
      </c>
      <c r="X107" s="20">
        <f>(D107-G107)/(B107-I107-G107+M107)</f>
        <v>0.42281879194630873</v>
      </c>
    </row>
    <row r="108" spans="1:24" x14ac:dyDescent="0.2">
      <c r="A108" s="50"/>
      <c r="B108" s="50"/>
      <c r="C108" s="50"/>
      <c r="D108" s="50"/>
      <c r="E108" s="36"/>
      <c r="F108" s="50"/>
      <c r="G108" s="50"/>
      <c r="H108" s="50"/>
      <c r="I108" s="50"/>
      <c r="J108" s="50"/>
      <c r="K108" s="50"/>
      <c r="L108" s="50"/>
      <c r="M108" s="50"/>
      <c r="N108" s="36"/>
      <c r="O108" s="119"/>
      <c r="P108" s="34"/>
      <c r="Q108" s="34"/>
      <c r="R108" s="19"/>
      <c r="S108" s="34"/>
      <c r="T108" s="53"/>
      <c r="U108" s="53"/>
      <c r="V108" s="53"/>
      <c r="W108" s="53"/>
      <c r="X108" s="53"/>
    </row>
    <row r="109" spans="1:24" x14ac:dyDescent="0.2">
      <c r="A109" s="22" t="s">
        <v>32</v>
      </c>
      <c r="B109" s="23"/>
      <c r="C109" s="23"/>
      <c r="D109" s="23"/>
      <c r="E109" s="23"/>
      <c r="F109" s="23"/>
      <c r="G109" s="23"/>
      <c r="H109" s="23"/>
      <c r="I109" s="23"/>
      <c r="J109" s="23"/>
      <c r="K109" s="23"/>
      <c r="L109" s="23"/>
      <c r="M109" s="23"/>
      <c r="N109" s="23"/>
      <c r="O109" s="23"/>
      <c r="P109" s="60"/>
      <c r="Q109" s="60"/>
      <c r="R109" s="68"/>
      <c r="S109" s="26"/>
      <c r="T109" s="53"/>
      <c r="U109" s="53"/>
      <c r="V109" s="53"/>
      <c r="W109" s="53"/>
      <c r="X109" s="53"/>
    </row>
    <row r="110" spans="1:24" x14ac:dyDescent="0.2">
      <c r="A110" s="14" t="s">
        <v>126</v>
      </c>
      <c r="B110" s="16" t="s">
        <v>33</v>
      </c>
      <c r="C110" s="14" t="s">
        <v>34</v>
      </c>
      <c r="D110" s="14" t="s">
        <v>35</v>
      </c>
      <c r="E110" s="14" t="s">
        <v>36</v>
      </c>
      <c r="F110" s="14" t="s">
        <v>37</v>
      </c>
      <c r="G110" s="14" t="s">
        <v>9</v>
      </c>
      <c r="H110" s="14" t="s">
        <v>10</v>
      </c>
      <c r="I110" s="14" t="s">
        <v>15</v>
      </c>
      <c r="J110" s="14" t="s">
        <v>16</v>
      </c>
      <c r="K110" s="14" t="s">
        <v>17</v>
      </c>
      <c r="L110" s="14" t="s">
        <v>45</v>
      </c>
      <c r="M110" s="14" t="s">
        <v>38</v>
      </c>
      <c r="N110" s="14" t="s">
        <v>39</v>
      </c>
      <c r="O110" s="14" t="s">
        <v>40</v>
      </c>
      <c r="P110" s="19"/>
      <c r="Q110" s="19"/>
      <c r="R110" s="55"/>
      <c r="S110" s="58"/>
      <c r="T110" s="53"/>
      <c r="U110" s="53"/>
      <c r="V110" s="53"/>
      <c r="W110" s="53"/>
      <c r="X110" s="53"/>
    </row>
    <row r="111" spans="1:24" x14ac:dyDescent="0.2">
      <c r="A111" s="55"/>
      <c r="B111" s="55"/>
      <c r="C111" s="55"/>
      <c r="D111" s="55"/>
      <c r="E111" s="55"/>
      <c r="F111" s="55"/>
      <c r="G111" s="55"/>
      <c r="H111" s="55"/>
      <c r="I111" s="55"/>
      <c r="J111" s="55"/>
      <c r="K111" s="55"/>
      <c r="L111" s="55"/>
      <c r="M111" s="55"/>
      <c r="N111" s="66"/>
      <c r="O111" s="120"/>
      <c r="P111" s="23"/>
      <c r="Q111" s="23"/>
      <c r="R111" s="23"/>
      <c r="S111" s="23"/>
      <c r="T111" s="53"/>
      <c r="U111" s="53"/>
      <c r="V111" s="53"/>
      <c r="W111" s="53"/>
      <c r="X111" s="53"/>
    </row>
    <row r="112" spans="1:24" x14ac:dyDescent="0.2">
      <c r="A112" s="22"/>
      <c r="B112" s="22"/>
      <c r="C112" s="22"/>
      <c r="D112" s="22"/>
      <c r="E112" s="22"/>
      <c r="F112" s="22"/>
      <c r="G112" s="22"/>
      <c r="H112" s="22"/>
      <c r="I112" s="22"/>
      <c r="J112" s="22"/>
      <c r="K112" s="22"/>
      <c r="L112" s="22"/>
      <c r="M112" s="22"/>
      <c r="N112" s="36"/>
      <c r="O112" s="36"/>
      <c r="P112" s="28"/>
      <c r="Q112" s="28"/>
      <c r="R112" s="28"/>
      <c r="S112" s="28"/>
      <c r="T112" s="53"/>
      <c r="U112" s="53"/>
      <c r="V112" s="53"/>
      <c r="W112" s="53"/>
      <c r="X112" s="53"/>
    </row>
    <row r="113" spans="1:24" x14ac:dyDescent="0.2">
      <c r="A113" s="28">
        <v>2021</v>
      </c>
      <c r="B113" s="28"/>
      <c r="C113" s="28"/>
      <c r="D113" s="28"/>
      <c r="E113" s="38"/>
      <c r="F113" s="39"/>
      <c r="G113" s="28"/>
      <c r="H113" s="28"/>
      <c r="I113" s="28"/>
      <c r="J113" s="28"/>
      <c r="K113" s="28"/>
      <c r="L113" s="22"/>
      <c r="M113" s="28"/>
      <c r="N113" s="36"/>
      <c r="O113" s="36"/>
      <c r="P113" s="46"/>
      <c r="Q113" s="46"/>
      <c r="R113" s="45"/>
      <c r="S113" s="46"/>
      <c r="T113" s="53"/>
      <c r="U113" s="53"/>
      <c r="V113" s="53"/>
      <c r="W113" s="53"/>
      <c r="X113" s="53"/>
    </row>
    <row r="114" spans="1:24" x14ac:dyDescent="0.2">
      <c r="A114" s="45" t="s">
        <v>31</v>
      </c>
      <c r="B114" s="45">
        <f t="shared" ref="B114:M114" si="13">SUM(B109:B113)</f>
        <v>0</v>
      </c>
      <c r="C114" s="45">
        <f t="shared" si="13"/>
        <v>0</v>
      </c>
      <c r="D114" s="45">
        <f t="shared" si="13"/>
        <v>0</v>
      </c>
      <c r="E114" s="45">
        <f t="shared" si="13"/>
        <v>0</v>
      </c>
      <c r="F114" s="45">
        <f t="shared" si="13"/>
        <v>0</v>
      </c>
      <c r="G114" s="45">
        <f t="shared" si="13"/>
        <v>0</v>
      </c>
      <c r="H114" s="45">
        <f t="shared" si="13"/>
        <v>0</v>
      </c>
      <c r="I114" s="45">
        <f t="shared" si="13"/>
        <v>0</v>
      </c>
      <c r="J114" s="45">
        <f t="shared" si="13"/>
        <v>0</v>
      </c>
      <c r="K114" s="45">
        <f t="shared" si="13"/>
        <v>0</v>
      </c>
      <c r="L114" s="45">
        <f t="shared" si="13"/>
        <v>0</v>
      </c>
      <c r="M114" s="45">
        <f t="shared" si="13"/>
        <v>0</v>
      </c>
      <c r="N114" s="40" t="e">
        <f>(M114*7)/F114</f>
        <v>#DIV/0!</v>
      </c>
      <c r="O114" s="40" t="e">
        <f>SUM(H114+J114+K114)/F114</f>
        <v>#DIV/0!</v>
      </c>
      <c r="P114" s="46"/>
      <c r="Q114" s="46"/>
      <c r="R114" s="45"/>
      <c r="S114" s="46"/>
      <c r="T114" s="53"/>
      <c r="U114" s="53"/>
      <c r="V114" s="53"/>
      <c r="W114" s="53"/>
      <c r="X114" s="53"/>
    </row>
    <row r="116" spans="1:24" x14ac:dyDescent="0.2">
      <c r="A116" s="211" t="s">
        <v>343</v>
      </c>
      <c r="B116" s="212"/>
      <c r="C116" s="212"/>
      <c r="D116" s="212"/>
      <c r="E116" s="212"/>
      <c r="F116" s="212"/>
      <c r="G116" s="212"/>
      <c r="H116" s="212"/>
      <c r="I116" s="212"/>
      <c r="J116" s="212"/>
      <c r="K116" s="212"/>
      <c r="L116" s="212"/>
      <c r="M116" s="212"/>
      <c r="N116" s="212"/>
      <c r="O116" s="212"/>
      <c r="P116" s="212"/>
      <c r="Q116" s="212"/>
      <c r="R116" s="212"/>
      <c r="S116" s="212"/>
      <c r="T116" s="212"/>
      <c r="U116" s="212"/>
      <c r="V116" s="212"/>
      <c r="W116" s="212"/>
      <c r="X116" s="212"/>
    </row>
    <row r="117" spans="1:24" x14ac:dyDescent="0.2">
      <c r="A117" s="53"/>
      <c r="B117" s="53"/>
      <c r="C117" s="53"/>
      <c r="D117" s="53"/>
      <c r="E117" s="58"/>
      <c r="F117" s="53"/>
      <c r="G117" s="53"/>
      <c r="H117" s="53"/>
      <c r="I117" s="53"/>
      <c r="J117" s="53"/>
      <c r="K117" s="53"/>
      <c r="L117" s="53"/>
      <c r="M117" s="53"/>
      <c r="N117" s="53"/>
      <c r="O117" s="103"/>
      <c r="P117" s="53"/>
      <c r="Q117" s="53"/>
      <c r="R117" s="53"/>
      <c r="S117" s="53"/>
      <c r="T117" s="53"/>
      <c r="U117" s="12"/>
      <c r="V117" s="23"/>
      <c r="W117" s="26"/>
      <c r="X117" s="53"/>
    </row>
    <row r="118" spans="1:24" x14ac:dyDescent="0.2">
      <c r="A118" s="14" t="s">
        <v>126</v>
      </c>
      <c r="B118" s="14" t="s">
        <v>8</v>
      </c>
      <c r="C118" s="14" t="s">
        <v>9</v>
      </c>
      <c r="D118" s="14" t="s">
        <v>10</v>
      </c>
      <c r="E118" s="14" t="s">
        <v>11</v>
      </c>
      <c r="F118" s="14" t="s">
        <v>12</v>
      </c>
      <c r="G118" s="14" t="s">
        <v>13</v>
      </c>
      <c r="H118" s="14" t="s">
        <v>14</v>
      </c>
      <c r="I118" s="14" t="s">
        <v>15</v>
      </c>
      <c r="J118" s="14" t="s">
        <v>16</v>
      </c>
      <c r="K118" s="14" t="s">
        <v>17</v>
      </c>
      <c r="L118" s="14" t="s">
        <v>18</v>
      </c>
      <c r="M118" s="14" t="s">
        <v>19</v>
      </c>
      <c r="N118" s="14" t="s">
        <v>20</v>
      </c>
      <c r="O118" s="14" t="s">
        <v>21</v>
      </c>
      <c r="P118" s="15" t="s">
        <v>22</v>
      </c>
      <c r="Q118" s="14" t="s">
        <v>23</v>
      </c>
      <c r="R118" s="14" t="s">
        <v>24</v>
      </c>
      <c r="S118" s="16" t="s">
        <v>25</v>
      </c>
      <c r="T118" s="16" t="s">
        <v>26</v>
      </c>
      <c r="U118" s="13" t="s">
        <v>27</v>
      </c>
      <c r="V118" s="14" t="s">
        <v>28</v>
      </c>
      <c r="W118" s="17" t="s">
        <v>29</v>
      </c>
      <c r="X118" s="16" t="s">
        <v>30</v>
      </c>
    </row>
    <row r="119" spans="1:24" x14ac:dyDescent="0.2">
      <c r="A119" s="63"/>
      <c r="B119" s="50"/>
      <c r="C119" s="19"/>
      <c r="D119" s="50"/>
      <c r="E119" s="19"/>
      <c r="F119" s="19"/>
      <c r="G119" s="19"/>
      <c r="H119" s="19"/>
      <c r="I119" s="50"/>
      <c r="J119" s="19"/>
      <c r="K119" s="19"/>
      <c r="L119" s="19"/>
      <c r="M119" s="19"/>
      <c r="N119" s="19"/>
      <c r="O119" s="48"/>
      <c r="P119" s="48"/>
      <c r="Q119" s="48"/>
      <c r="R119" s="50"/>
      <c r="S119" s="34"/>
      <c r="T119" s="34"/>
      <c r="U119" s="61"/>
      <c r="V119" s="19"/>
      <c r="W119" s="48"/>
      <c r="X119" s="46"/>
    </row>
    <row r="120" spans="1:24" x14ac:dyDescent="0.2">
      <c r="A120" s="18"/>
      <c r="B120" s="22"/>
      <c r="C120" s="22"/>
      <c r="D120" s="22"/>
      <c r="E120" s="22"/>
      <c r="F120" s="22"/>
      <c r="G120" s="22"/>
      <c r="H120" s="22"/>
      <c r="I120" s="22"/>
      <c r="J120" s="22"/>
      <c r="K120" s="22"/>
      <c r="L120" s="22"/>
      <c r="M120" s="22"/>
      <c r="N120" s="22"/>
      <c r="O120" s="20"/>
      <c r="P120" s="20"/>
      <c r="Q120" s="20"/>
      <c r="R120" s="22"/>
      <c r="S120" s="22"/>
      <c r="T120" s="22"/>
      <c r="U120" s="22"/>
      <c r="V120" s="22"/>
      <c r="W120" s="20"/>
      <c r="X120" s="20" t="e">
        <f>(D120-G120)/(B120-I120-G120+M120)</f>
        <v>#DIV/0!</v>
      </c>
    </row>
    <row r="121" spans="1:24" x14ac:dyDescent="0.2">
      <c r="A121" s="69"/>
      <c r="B121" s="103"/>
      <c r="C121" s="103"/>
      <c r="D121" s="103"/>
      <c r="E121" s="103"/>
      <c r="F121" s="103"/>
      <c r="G121" s="103"/>
      <c r="H121" s="103"/>
      <c r="I121" s="103"/>
      <c r="J121" s="103"/>
      <c r="K121" s="103"/>
      <c r="L121" s="103"/>
      <c r="M121" s="103"/>
      <c r="N121" s="103"/>
      <c r="O121" s="103"/>
      <c r="P121" s="103"/>
      <c r="Q121" s="103"/>
      <c r="R121" s="103"/>
      <c r="S121" s="103"/>
      <c r="T121" s="103"/>
      <c r="U121" s="103"/>
      <c r="V121" s="103"/>
      <c r="W121" s="103"/>
      <c r="X121" s="103"/>
    </row>
    <row r="122" spans="1:24" x14ac:dyDescent="0.2">
      <c r="A122" s="28">
        <v>2021</v>
      </c>
      <c r="B122" s="28">
        <v>0</v>
      </c>
      <c r="C122" s="28">
        <v>1</v>
      </c>
      <c r="D122" s="28">
        <v>0</v>
      </c>
      <c r="E122" s="28"/>
      <c r="F122" s="28"/>
      <c r="G122" s="28"/>
      <c r="H122" s="28">
        <v>0</v>
      </c>
      <c r="I122" s="28"/>
      <c r="J122" s="28">
        <v>0</v>
      </c>
      <c r="K122" s="28"/>
      <c r="L122" s="28"/>
      <c r="M122" s="28"/>
      <c r="N122" s="28">
        <v>0</v>
      </c>
      <c r="O122" s="29"/>
      <c r="P122" s="29"/>
      <c r="Q122" s="29"/>
      <c r="R122" s="28">
        <v>1</v>
      </c>
      <c r="S122" s="28"/>
      <c r="T122" s="28"/>
      <c r="U122" s="28"/>
      <c r="V122" s="28">
        <v>0</v>
      </c>
      <c r="W122" s="28"/>
      <c r="X122" s="57"/>
    </row>
    <row r="123" spans="1:24" x14ac:dyDescent="0.2">
      <c r="A123" s="45" t="s">
        <v>31</v>
      </c>
      <c r="B123" s="45">
        <f t="shared" ref="B123:N123" si="14">SUM(B119:B122)</f>
        <v>0</v>
      </c>
      <c r="C123" s="45">
        <f t="shared" si="14"/>
        <v>1</v>
      </c>
      <c r="D123" s="45">
        <f t="shared" si="14"/>
        <v>0</v>
      </c>
      <c r="E123" s="45">
        <f t="shared" si="14"/>
        <v>0</v>
      </c>
      <c r="F123" s="45">
        <f t="shared" si="14"/>
        <v>0</v>
      </c>
      <c r="G123" s="45">
        <f t="shared" si="14"/>
        <v>0</v>
      </c>
      <c r="H123" s="45">
        <f t="shared" si="14"/>
        <v>0</v>
      </c>
      <c r="I123" s="45">
        <f t="shared" si="14"/>
        <v>0</v>
      </c>
      <c r="J123" s="45">
        <f t="shared" si="14"/>
        <v>0</v>
      </c>
      <c r="K123" s="45">
        <f t="shared" si="14"/>
        <v>0</v>
      </c>
      <c r="L123" s="45">
        <f t="shared" si="14"/>
        <v>0</v>
      </c>
      <c r="M123" s="45">
        <f t="shared" si="14"/>
        <v>0</v>
      </c>
      <c r="N123" s="45">
        <f t="shared" si="14"/>
        <v>0</v>
      </c>
      <c r="O123" s="48" t="e">
        <f>(D123+J123+K123+N123)/(B123+J123+K123+M123)</f>
        <v>#DIV/0!</v>
      </c>
      <c r="P123" s="48" t="e">
        <f>($D123+$E123+($F123*2)+(G123*3))/$B123</f>
        <v>#DIV/0!</v>
      </c>
      <c r="Q123" s="48" t="e">
        <f>D123/B123</f>
        <v>#DIV/0!</v>
      </c>
      <c r="R123" s="45">
        <f>SUM(R119:R122)</f>
        <v>1</v>
      </c>
      <c r="S123" s="45">
        <f>SUM(S119:S122)</f>
        <v>0</v>
      </c>
      <c r="T123" s="19">
        <f>SUM(T119:T122)</f>
        <v>0</v>
      </c>
      <c r="U123" s="19">
        <f>SUM(U119:U122)</f>
        <v>0</v>
      </c>
      <c r="V123" s="19">
        <f>SUM(V119:V122)</f>
        <v>0</v>
      </c>
      <c r="W123" s="20" t="e">
        <f>(U123+V123)/(T123+U123+V123)</f>
        <v>#DIV/0!</v>
      </c>
      <c r="X123" s="20" t="e">
        <f>(D123-G123)/(B123-I123-G123+M123)</f>
        <v>#DIV/0!</v>
      </c>
    </row>
    <row r="124" spans="1:24" x14ac:dyDescent="0.2">
      <c r="A124" s="50"/>
      <c r="B124" s="50"/>
      <c r="C124" s="50"/>
      <c r="D124" s="50"/>
      <c r="E124" s="36"/>
      <c r="F124" s="50"/>
      <c r="G124" s="50"/>
      <c r="H124" s="50"/>
      <c r="I124" s="50"/>
      <c r="J124" s="50"/>
      <c r="K124" s="50"/>
      <c r="L124" s="50"/>
      <c r="M124" s="50"/>
      <c r="N124" s="36"/>
      <c r="O124" s="119"/>
      <c r="P124" s="34"/>
      <c r="Q124" s="34"/>
      <c r="R124" s="19"/>
      <c r="S124" s="34"/>
      <c r="T124" s="53"/>
      <c r="U124" s="53"/>
      <c r="V124" s="53"/>
      <c r="W124" s="53"/>
      <c r="X124" s="53"/>
    </row>
    <row r="125" spans="1:24" x14ac:dyDescent="0.2">
      <c r="A125" s="22" t="s">
        <v>32</v>
      </c>
      <c r="B125" s="23"/>
      <c r="C125" s="23"/>
      <c r="D125" s="23"/>
      <c r="E125" s="23"/>
      <c r="F125" s="23"/>
      <c r="G125" s="23"/>
      <c r="H125" s="23"/>
      <c r="I125" s="23"/>
      <c r="J125" s="23"/>
      <c r="K125" s="23"/>
      <c r="L125" s="23"/>
      <c r="M125" s="23"/>
      <c r="N125" s="23"/>
      <c r="O125" s="23"/>
      <c r="P125" s="60"/>
      <c r="Q125" s="60"/>
      <c r="R125" s="68"/>
      <c r="S125" s="26"/>
      <c r="T125" s="53"/>
      <c r="U125" s="53"/>
      <c r="V125" s="53"/>
      <c r="W125" s="53"/>
      <c r="X125" s="53"/>
    </row>
    <row r="126" spans="1:24" x14ac:dyDescent="0.2">
      <c r="A126" s="14" t="s">
        <v>126</v>
      </c>
      <c r="B126" s="16" t="s">
        <v>33</v>
      </c>
      <c r="C126" s="14" t="s">
        <v>34</v>
      </c>
      <c r="D126" s="14" t="s">
        <v>35</v>
      </c>
      <c r="E126" s="14" t="s">
        <v>36</v>
      </c>
      <c r="F126" s="14" t="s">
        <v>37</v>
      </c>
      <c r="G126" s="14" t="s">
        <v>9</v>
      </c>
      <c r="H126" s="14" t="s">
        <v>10</v>
      </c>
      <c r="I126" s="14" t="s">
        <v>15</v>
      </c>
      <c r="J126" s="14" t="s">
        <v>16</v>
      </c>
      <c r="K126" s="14" t="s">
        <v>17</v>
      </c>
      <c r="L126" s="14" t="s">
        <v>45</v>
      </c>
      <c r="M126" s="14" t="s">
        <v>38</v>
      </c>
      <c r="N126" s="14" t="s">
        <v>39</v>
      </c>
      <c r="O126" s="14" t="s">
        <v>40</v>
      </c>
      <c r="P126" s="19"/>
      <c r="Q126" s="19"/>
      <c r="R126" s="55"/>
      <c r="S126" s="58"/>
      <c r="T126" s="53"/>
      <c r="U126" s="53"/>
      <c r="V126" s="53"/>
      <c r="W126" s="53"/>
      <c r="X126" s="53"/>
    </row>
    <row r="127" spans="1:24" x14ac:dyDescent="0.2">
      <c r="A127" s="55"/>
      <c r="B127" s="55"/>
      <c r="C127" s="55"/>
      <c r="D127" s="55"/>
      <c r="E127" s="55"/>
      <c r="F127" s="55"/>
      <c r="G127" s="55"/>
      <c r="H127" s="55"/>
      <c r="I127" s="55"/>
      <c r="J127" s="55"/>
      <c r="K127" s="55"/>
      <c r="L127" s="55"/>
      <c r="M127" s="55"/>
      <c r="N127" s="66"/>
      <c r="O127" s="120"/>
      <c r="P127" s="23"/>
      <c r="Q127" s="23"/>
      <c r="R127" s="23"/>
      <c r="S127" s="23"/>
      <c r="T127" s="53"/>
      <c r="U127" s="53"/>
      <c r="V127" s="53"/>
      <c r="W127" s="53"/>
      <c r="X127" s="53"/>
    </row>
    <row r="128" spans="1:24" x14ac:dyDescent="0.2">
      <c r="A128" s="22"/>
      <c r="B128" s="22"/>
      <c r="C128" s="22"/>
      <c r="D128" s="22"/>
      <c r="E128" s="22"/>
      <c r="F128" s="22"/>
      <c r="G128" s="22"/>
      <c r="H128" s="22"/>
      <c r="I128" s="22"/>
      <c r="J128" s="22"/>
      <c r="K128" s="22"/>
      <c r="L128" s="22"/>
      <c r="M128" s="22"/>
      <c r="N128" s="36"/>
      <c r="O128" s="36"/>
      <c r="P128" s="28"/>
      <c r="Q128" s="28"/>
      <c r="R128" s="28"/>
      <c r="S128" s="28"/>
      <c r="T128" s="53"/>
      <c r="U128" s="53"/>
      <c r="V128" s="53"/>
      <c r="W128" s="53"/>
      <c r="X128" s="53"/>
    </row>
    <row r="129" spans="1:24" x14ac:dyDescent="0.2">
      <c r="A129" s="28">
        <v>2021</v>
      </c>
      <c r="B129" s="28"/>
      <c r="C129" s="28"/>
      <c r="D129" s="28"/>
      <c r="E129" s="38"/>
      <c r="F129" s="39"/>
      <c r="G129" s="28"/>
      <c r="H129" s="28"/>
      <c r="I129" s="28"/>
      <c r="J129" s="28"/>
      <c r="K129" s="28"/>
      <c r="L129" s="22"/>
      <c r="M129" s="28"/>
      <c r="N129" s="36"/>
      <c r="O129" s="36"/>
      <c r="P129" s="46"/>
      <c r="Q129" s="46"/>
      <c r="R129" s="45"/>
      <c r="S129" s="46"/>
      <c r="T129" s="53"/>
      <c r="U129" s="53"/>
      <c r="V129" s="53"/>
      <c r="W129" s="53"/>
      <c r="X129" s="53"/>
    </row>
    <row r="130" spans="1:24" x14ac:dyDescent="0.2">
      <c r="A130" s="45" t="s">
        <v>31</v>
      </c>
      <c r="B130" s="45">
        <f t="shared" ref="B130:M130" si="15">SUM(B125:B129)</f>
        <v>0</v>
      </c>
      <c r="C130" s="45">
        <f t="shared" si="15"/>
        <v>0</v>
      </c>
      <c r="D130" s="45">
        <f t="shared" si="15"/>
        <v>0</v>
      </c>
      <c r="E130" s="45">
        <f t="shared" si="15"/>
        <v>0</v>
      </c>
      <c r="F130" s="45">
        <f t="shared" si="15"/>
        <v>0</v>
      </c>
      <c r="G130" s="45">
        <f t="shared" si="15"/>
        <v>0</v>
      </c>
      <c r="H130" s="45">
        <f t="shared" si="15"/>
        <v>0</v>
      </c>
      <c r="I130" s="45">
        <f t="shared" si="15"/>
        <v>0</v>
      </c>
      <c r="J130" s="45">
        <f t="shared" si="15"/>
        <v>0</v>
      </c>
      <c r="K130" s="45">
        <f t="shared" si="15"/>
        <v>0</v>
      </c>
      <c r="L130" s="45">
        <f t="shared" si="15"/>
        <v>0</v>
      </c>
      <c r="M130" s="45">
        <f t="shared" si="15"/>
        <v>0</v>
      </c>
      <c r="N130" s="40" t="e">
        <f>(M130*7)/F130</f>
        <v>#DIV/0!</v>
      </c>
      <c r="O130" s="40" t="e">
        <f>SUM(H130+J130+K130)/F130</f>
        <v>#DIV/0!</v>
      </c>
      <c r="P130" s="46"/>
      <c r="Q130" s="46"/>
      <c r="R130" s="45"/>
      <c r="S130" s="46"/>
      <c r="T130" s="53"/>
      <c r="U130" s="53"/>
      <c r="V130" s="53"/>
      <c r="W130" s="53"/>
      <c r="X130" s="53"/>
    </row>
    <row r="132" spans="1:24" x14ac:dyDescent="0.2">
      <c r="A132" s="211" t="s">
        <v>347</v>
      </c>
      <c r="B132" s="212"/>
      <c r="C132" s="212"/>
      <c r="D132" s="212"/>
      <c r="E132" s="212"/>
      <c r="F132" s="212"/>
      <c r="G132" s="212"/>
      <c r="H132" s="212"/>
      <c r="I132" s="212"/>
      <c r="J132" s="212"/>
      <c r="K132" s="212"/>
      <c r="L132" s="212"/>
      <c r="M132" s="212"/>
      <c r="N132" s="212"/>
      <c r="O132" s="212"/>
      <c r="P132" s="212"/>
      <c r="Q132" s="212"/>
      <c r="R132" s="212"/>
      <c r="S132" s="212"/>
      <c r="T132" s="212"/>
      <c r="U132" s="212"/>
      <c r="V132" s="212"/>
      <c r="W132" s="212"/>
      <c r="X132" s="212"/>
    </row>
    <row r="133" spans="1:24" x14ac:dyDescent="0.2">
      <c r="A133" s="53"/>
      <c r="B133" s="53"/>
      <c r="C133" s="53"/>
      <c r="D133" s="53"/>
      <c r="E133" s="58"/>
      <c r="F133" s="53"/>
      <c r="G133" s="53"/>
      <c r="H133" s="53"/>
      <c r="I133" s="53"/>
      <c r="J133" s="53"/>
      <c r="K133" s="53"/>
      <c r="L133" s="53"/>
      <c r="M133" s="53"/>
      <c r="N133" s="53"/>
      <c r="O133" s="103"/>
      <c r="P133" s="53"/>
      <c r="Q133" s="53"/>
      <c r="R133" s="53"/>
      <c r="S133" s="53"/>
      <c r="T133" s="53"/>
      <c r="U133" s="12"/>
      <c r="V133" s="23"/>
      <c r="W133" s="26"/>
      <c r="X133" s="53"/>
    </row>
    <row r="134" spans="1:24" x14ac:dyDescent="0.2">
      <c r="A134" s="14" t="s">
        <v>126</v>
      </c>
      <c r="B134" s="14" t="s">
        <v>8</v>
      </c>
      <c r="C134" s="14" t="s">
        <v>9</v>
      </c>
      <c r="D134" s="14" t="s">
        <v>10</v>
      </c>
      <c r="E134" s="14" t="s">
        <v>11</v>
      </c>
      <c r="F134" s="14" t="s">
        <v>12</v>
      </c>
      <c r="G134" s="14" t="s">
        <v>13</v>
      </c>
      <c r="H134" s="14" t="s">
        <v>14</v>
      </c>
      <c r="I134" s="14" t="s">
        <v>15</v>
      </c>
      <c r="J134" s="14" t="s">
        <v>16</v>
      </c>
      <c r="K134" s="14" t="s">
        <v>17</v>
      </c>
      <c r="L134" s="14" t="s">
        <v>18</v>
      </c>
      <c r="M134" s="14" t="s">
        <v>19</v>
      </c>
      <c r="N134" s="14" t="s">
        <v>20</v>
      </c>
      <c r="O134" s="14" t="s">
        <v>21</v>
      </c>
      <c r="P134" s="15" t="s">
        <v>22</v>
      </c>
      <c r="Q134" s="14" t="s">
        <v>23</v>
      </c>
      <c r="R134" s="14" t="s">
        <v>24</v>
      </c>
      <c r="S134" s="16" t="s">
        <v>25</v>
      </c>
      <c r="T134" s="16" t="s">
        <v>26</v>
      </c>
      <c r="U134" s="13" t="s">
        <v>27</v>
      </c>
      <c r="V134" s="14" t="s">
        <v>28</v>
      </c>
      <c r="W134" s="17" t="s">
        <v>29</v>
      </c>
      <c r="X134" s="16" t="s">
        <v>30</v>
      </c>
    </row>
    <row r="135" spans="1:24" x14ac:dyDescent="0.2">
      <c r="A135" s="63">
        <v>2025</v>
      </c>
      <c r="B135" s="50">
        <v>60</v>
      </c>
      <c r="C135" s="19">
        <v>13</v>
      </c>
      <c r="D135" s="50">
        <v>22</v>
      </c>
      <c r="E135" s="19">
        <v>4</v>
      </c>
      <c r="F135" s="19">
        <v>1</v>
      </c>
      <c r="G135" s="19"/>
      <c r="H135" s="19">
        <v>9</v>
      </c>
      <c r="I135" s="50">
        <v>6</v>
      </c>
      <c r="J135" s="19">
        <v>13</v>
      </c>
      <c r="K135" s="19">
        <v>1</v>
      </c>
      <c r="L135" s="19"/>
      <c r="M135" s="19"/>
      <c r="N135" s="19">
        <v>4</v>
      </c>
      <c r="O135" s="48">
        <f>(D135+J135+K135+N135)/(B135+J135+K135+M135)</f>
        <v>0.54054054054054057</v>
      </c>
      <c r="P135" s="48">
        <f>($D135+$E135+($F135*2)+(G135*3))/$B135</f>
        <v>0.46666666666666667</v>
      </c>
      <c r="Q135" s="48">
        <f>D135/B135</f>
        <v>0.36666666666666664</v>
      </c>
      <c r="R135" s="50">
        <v>8</v>
      </c>
      <c r="S135" s="34">
        <v>2</v>
      </c>
      <c r="T135" s="34">
        <v>6</v>
      </c>
      <c r="U135" s="61">
        <v>21</v>
      </c>
      <c r="V135" s="19">
        <v>21</v>
      </c>
      <c r="W135" s="20">
        <f>(U135+V135)/(T135+U135+V135)</f>
        <v>0.875</v>
      </c>
      <c r="X135" s="20">
        <f>(D135-G135)/(B135-I135-G135+M135)</f>
        <v>0.40740740740740738</v>
      </c>
    </row>
    <row r="136" spans="1:24" x14ac:dyDescent="0.2">
      <c r="A136" s="18">
        <v>2024</v>
      </c>
      <c r="B136" s="22">
        <v>56</v>
      </c>
      <c r="C136" s="22">
        <v>12</v>
      </c>
      <c r="D136" s="22">
        <v>17</v>
      </c>
      <c r="E136" s="22">
        <v>2</v>
      </c>
      <c r="F136" s="22">
        <v>1</v>
      </c>
      <c r="G136" s="22"/>
      <c r="H136" s="22">
        <v>6</v>
      </c>
      <c r="I136" s="22">
        <v>9</v>
      </c>
      <c r="J136" s="22">
        <v>5</v>
      </c>
      <c r="K136" s="22">
        <v>1</v>
      </c>
      <c r="L136" s="22">
        <v>1</v>
      </c>
      <c r="M136" s="22"/>
      <c r="N136" s="22">
        <v>0</v>
      </c>
      <c r="O136" s="48">
        <f>(D136+J136+K136+N136)/(B136+J136+K136+M136)</f>
        <v>0.37096774193548387</v>
      </c>
      <c r="P136" s="48">
        <f>($D136+$E136+($F136*2)+(G136*3))/$B136</f>
        <v>0.375</v>
      </c>
      <c r="Q136" s="48">
        <f>D136/B136</f>
        <v>0.30357142857142855</v>
      </c>
      <c r="R136" s="22">
        <v>1</v>
      </c>
      <c r="S136" s="22"/>
      <c r="T136" s="22">
        <v>3</v>
      </c>
      <c r="U136" s="22">
        <v>28</v>
      </c>
      <c r="V136" s="22">
        <v>25</v>
      </c>
      <c r="W136" s="20">
        <f>(U136+V136)/(T136+U136+V136)</f>
        <v>0.9464285714285714</v>
      </c>
      <c r="X136" s="20">
        <f>(D136-G136)/(B136-I136-G136+M136)</f>
        <v>0.36170212765957449</v>
      </c>
    </row>
    <row r="137" spans="1:24" x14ac:dyDescent="0.2">
      <c r="A137" s="69">
        <v>2023</v>
      </c>
      <c r="B137" s="103">
        <v>54</v>
      </c>
      <c r="C137" s="103">
        <v>8</v>
      </c>
      <c r="D137" s="103">
        <v>8</v>
      </c>
      <c r="E137" s="103">
        <v>1</v>
      </c>
      <c r="F137" s="103"/>
      <c r="G137" s="103"/>
      <c r="H137" s="103">
        <v>7</v>
      </c>
      <c r="I137" s="103">
        <v>13</v>
      </c>
      <c r="J137" s="103">
        <v>7</v>
      </c>
      <c r="K137" s="103">
        <v>1</v>
      </c>
      <c r="L137" s="103"/>
      <c r="M137" s="103">
        <v>2</v>
      </c>
      <c r="N137" s="103">
        <v>4</v>
      </c>
      <c r="O137" s="48">
        <f>(D137+J137+K137+N137)/(B137+J137+K137+M137)</f>
        <v>0.3125</v>
      </c>
      <c r="P137" s="48">
        <f>($D137+$E137+($F137*2)+(G137*3))/$B137</f>
        <v>0.16666666666666666</v>
      </c>
      <c r="Q137" s="48">
        <f>D137/B137</f>
        <v>0.14814814814814814</v>
      </c>
      <c r="R137" s="103">
        <v>4</v>
      </c>
      <c r="S137" s="103"/>
      <c r="T137" s="103">
        <v>8</v>
      </c>
      <c r="U137" s="103">
        <v>30</v>
      </c>
      <c r="V137" s="103">
        <v>21</v>
      </c>
      <c r="W137" s="20">
        <f>(U137+V137)/(T137+U137+V137)</f>
        <v>0.86440677966101698</v>
      </c>
      <c r="X137" s="103"/>
    </row>
    <row r="138" spans="1:24" x14ac:dyDescent="0.2">
      <c r="A138" s="28">
        <v>2022</v>
      </c>
      <c r="B138" s="28">
        <v>60</v>
      </c>
      <c r="C138" s="28">
        <v>10</v>
      </c>
      <c r="D138" s="28">
        <v>16</v>
      </c>
      <c r="E138" s="28">
        <v>4</v>
      </c>
      <c r="F138" s="28">
        <v>1</v>
      </c>
      <c r="G138" s="28"/>
      <c r="H138" s="28">
        <v>5</v>
      </c>
      <c r="I138" s="28">
        <v>23</v>
      </c>
      <c r="J138" s="28">
        <v>8</v>
      </c>
      <c r="K138" s="28"/>
      <c r="L138" s="28"/>
      <c r="M138" s="28"/>
      <c r="N138" s="28">
        <v>0</v>
      </c>
      <c r="O138" s="48">
        <f>(D138+J138+K138+N138)/(B138+J138+K138+M138)</f>
        <v>0.35294117647058826</v>
      </c>
      <c r="P138" s="48">
        <f>($D138+$E138+($F138*2)+(G138*3))/$B138</f>
        <v>0.36666666666666664</v>
      </c>
      <c r="Q138" s="48">
        <f>D138/B138</f>
        <v>0.26666666666666666</v>
      </c>
      <c r="R138" s="28">
        <v>1</v>
      </c>
      <c r="S138" s="28"/>
      <c r="T138" s="28">
        <v>6</v>
      </c>
      <c r="U138" s="28">
        <v>25</v>
      </c>
      <c r="V138" s="28">
        <v>22</v>
      </c>
      <c r="W138" s="20">
        <f>(U138+V138)/(T138+U138+V138)</f>
        <v>0.8867924528301887</v>
      </c>
      <c r="X138" s="20">
        <f>(D138-G138)/(B138-I138-G138+M138)</f>
        <v>0.43243243243243246</v>
      </c>
    </row>
    <row r="139" spans="1:24" x14ac:dyDescent="0.2">
      <c r="A139" s="45" t="s">
        <v>31</v>
      </c>
      <c r="B139" s="45">
        <f t="shared" ref="B139:N139" si="16">SUM(B135:B138)</f>
        <v>230</v>
      </c>
      <c r="C139" s="45">
        <f t="shared" si="16"/>
        <v>43</v>
      </c>
      <c r="D139" s="45">
        <f t="shared" si="16"/>
        <v>63</v>
      </c>
      <c r="E139" s="45">
        <f t="shared" si="16"/>
        <v>11</v>
      </c>
      <c r="F139" s="45">
        <f t="shared" si="16"/>
        <v>3</v>
      </c>
      <c r="G139" s="45">
        <f t="shared" si="16"/>
        <v>0</v>
      </c>
      <c r="H139" s="45">
        <f t="shared" si="16"/>
        <v>27</v>
      </c>
      <c r="I139" s="45">
        <f t="shared" si="16"/>
        <v>51</v>
      </c>
      <c r="J139" s="45">
        <f t="shared" si="16"/>
        <v>33</v>
      </c>
      <c r="K139" s="45">
        <f t="shared" si="16"/>
        <v>3</v>
      </c>
      <c r="L139" s="45">
        <f t="shared" si="16"/>
        <v>1</v>
      </c>
      <c r="M139" s="45">
        <f t="shared" si="16"/>
        <v>2</v>
      </c>
      <c r="N139" s="45">
        <f t="shared" si="16"/>
        <v>8</v>
      </c>
      <c r="O139" s="48">
        <f>(D139+J139+K139+N139)/(B139+J139+K139+M139)</f>
        <v>0.39925373134328357</v>
      </c>
      <c r="P139" s="48">
        <f>($D139+$E139+($F139*2)+(G139*3))/$B139</f>
        <v>0.34782608695652173</v>
      </c>
      <c r="Q139" s="48">
        <f>D139/B139</f>
        <v>0.27391304347826084</v>
      </c>
      <c r="R139" s="45">
        <f>SUM(R135:R138)</f>
        <v>14</v>
      </c>
      <c r="S139" s="45">
        <f>SUM(S135:S138)</f>
        <v>2</v>
      </c>
      <c r="T139" s="19">
        <f>SUM(T135:T138)</f>
        <v>23</v>
      </c>
      <c r="U139" s="19">
        <f>SUM(U135:U138)</f>
        <v>104</v>
      </c>
      <c r="V139" s="19">
        <f>SUM(V135:V138)</f>
        <v>89</v>
      </c>
      <c r="W139" s="20">
        <f>(U139+V139)/(T139+U139+V139)</f>
        <v>0.89351851851851849</v>
      </c>
      <c r="X139" s="20">
        <f>(D139-G139)/(B139-I139-G139+M139)</f>
        <v>0.34806629834254144</v>
      </c>
    </row>
    <row r="140" spans="1:24" x14ac:dyDescent="0.2">
      <c r="A140" s="50"/>
      <c r="B140" s="50"/>
      <c r="C140" s="50"/>
      <c r="D140" s="50"/>
      <c r="E140" s="36"/>
      <c r="F140" s="50"/>
      <c r="G140" s="50"/>
      <c r="H140" s="50"/>
      <c r="I140" s="50"/>
      <c r="J140" s="50"/>
      <c r="K140" s="50"/>
      <c r="L140" s="50"/>
      <c r="M140" s="50"/>
      <c r="N140" s="36"/>
      <c r="O140" s="119"/>
      <c r="P140" s="34"/>
      <c r="Q140" s="34"/>
      <c r="R140" s="19"/>
      <c r="S140" s="34"/>
      <c r="T140" s="53"/>
      <c r="U140" s="53"/>
      <c r="V140" s="53"/>
      <c r="W140" s="53"/>
      <c r="X140" s="53"/>
    </row>
    <row r="141" spans="1:24" x14ac:dyDescent="0.2">
      <c r="A141" s="22" t="s">
        <v>32</v>
      </c>
      <c r="B141" s="23"/>
      <c r="C141" s="23"/>
      <c r="D141" s="23"/>
      <c r="E141" s="23"/>
      <c r="F141" s="23"/>
      <c r="G141" s="23"/>
      <c r="H141" s="23"/>
      <c r="I141" s="23"/>
      <c r="J141" s="23"/>
      <c r="K141" s="23"/>
      <c r="L141" s="23"/>
      <c r="M141" s="23"/>
      <c r="N141" s="23"/>
      <c r="O141" s="23"/>
      <c r="P141" s="60"/>
      <c r="Q141" s="60"/>
      <c r="R141" s="68"/>
      <c r="S141" s="26"/>
      <c r="T141" s="53"/>
      <c r="U141" s="53"/>
      <c r="V141" s="53"/>
      <c r="W141" s="53"/>
      <c r="X141" s="53"/>
    </row>
    <row r="142" spans="1:24" x14ac:dyDescent="0.2">
      <c r="A142" s="14" t="s">
        <v>126</v>
      </c>
      <c r="B142" s="16" t="s">
        <v>33</v>
      </c>
      <c r="C142" s="14" t="s">
        <v>34</v>
      </c>
      <c r="D142" s="14" t="s">
        <v>35</v>
      </c>
      <c r="E142" s="14" t="s">
        <v>36</v>
      </c>
      <c r="F142" s="14" t="s">
        <v>37</v>
      </c>
      <c r="G142" s="14" t="s">
        <v>9</v>
      </c>
      <c r="H142" s="14" t="s">
        <v>10</v>
      </c>
      <c r="I142" s="14" t="s">
        <v>15</v>
      </c>
      <c r="J142" s="14" t="s">
        <v>16</v>
      </c>
      <c r="K142" s="14" t="s">
        <v>17</v>
      </c>
      <c r="L142" s="14" t="s">
        <v>45</v>
      </c>
      <c r="M142" s="14" t="s">
        <v>38</v>
      </c>
      <c r="N142" s="14" t="s">
        <v>39</v>
      </c>
      <c r="O142" s="14" t="s">
        <v>40</v>
      </c>
      <c r="P142" s="19"/>
      <c r="Q142" s="19"/>
      <c r="R142" s="55"/>
      <c r="S142" s="58"/>
      <c r="T142" s="53"/>
      <c r="U142" s="53"/>
      <c r="V142" s="53"/>
      <c r="W142" s="53"/>
      <c r="X142" s="53"/>
    </row>
    <row r="143" spans="1:24" x14ac:dyDescent="0.2">
      <c r="A143" s="55"/>
      <c r="B143" s="55"/>
      <c r="C143" s="55"/>
      <c r="D143" s="55"/>
      <c r="E143" s="55"/>
      <c r="F143" s="55"/>
      <c r="G143" s="55"/>
      <c r="H143" s="55"/>
      <c r="I143" s="55"/>
      <c r="J143" s="55"/>
      <c r="K143" s="55"/>
      <c r="L143" s="55"/>
      <c r="M143" s="55"/>
      <c r="N143" s="66"/>
      <c r="O143" s="120"/>
      <c r="P143" s="23"/>
      <c r="Q143" s="23"/>
      <c r="R143" s="23"/>
      <c r="S143" s="23"/>
      <c r="T143" s="53"/>
      <c r="U143" s="53"/>
      <c r="V143" s="53"/>
      <c r="W143" s="53"/>
      <c r="X143" s="53"/>
    </row>
    <row r="144" spans="1:24" x14ac:dyDescent="0.2">
      <c r="A144" s="22"/>
      <c r="B144" s="22"/>
      <c r="C144" s="22"/>
      <c r="D144" s="22"/>
      <c r="E144" s="22"/>
      <c r="F144" s="22"/>
      <c r="G144" s="22"/>
      <c r="H144" s="22"/>
      <c r="I144" s="22"/>
      <c r="J144" s="22"/>
      <c r="K144" s="22"/>
      <c r="L144" s="22"/>
      <c r="M144" s="22"/>
      <c r="N144" s="36"/>
      <c r="O144" s="36"/>
      <c r="P144" s="28"/>
      <c r="Q144" s="28"/>
      <c r="R144" s="28"/>
      <c r="S144" s="28"/>
      <c r="T144" s="53"/>
      <c r="U144" s="53"/>
      <c r="V144" s="53"/>
      <c r="W144" s="53"/>
      <c r="X144" s="53"/>
    </row>
    <row r="145" spans="1:24" x14ac:dyDescent="0.2">
      <c r="A145" s="28">
        <v>2022</v>
      </c>
      <c r="B145" s="28"/>
      <c r="C145" s="28"/>
      <c r="D145" s="28"/>
      <c r="E145" s="38"/>
      <c r="F145" s="39"/>
      <c r="G145" s="28"/>
      <c r="H145" s="28"/>
      <c r="I145" s="28"/>
      <c r="J145" s="28"/>
      <c r="K145" s="28"/>
      <c r="L145" s="22"/>
      <c r="M145" s="28"/>
      <c r="N145" s="36"/>
      <c r="O145" s="36"/>
      <c r="P145" s="46"/>
      <c r="Q145" s="46"/>
      <c r="R145" s="45"/>
      <c r="S145" s="46"/>
      <c r="T145" s="53"/>
      <c r="U145" s="53"/>
      <c r="V145" s="53"/>
      <c r="W145" s="53"/>
      <c r="X145" s="53"/>
    </row>
    <row r="146" spans="1:24" x14ac:dyDescent="0.2">
      <c r="A146" s="45" t="s">
        <v>31</v>
      </c>
      <c r="B146" s="45">
        <f t="shared" ref="B146:M146" si="17">SUM(B141:B145)</f>
        <v>0</v>
      </c>
      <c r="C146" s="45">
        <f t="shared" si="17"/>
        <v>0</v>
      </c>
      <c r="D146" s="45">
        <f t="shared" si="17"/>
        <v>0</v>
      </c>
      <c r="E146" s="45">
        <f t="shared" si="17"/>
        <v>0</v>
      </c>
      <c r="F146" s="45">
        <f t="shared" si="17"/>
        <v>0</v>
      </c>
      <c r="G146" s="45">
        <f t="shared" si="17"/>
        <v>0</v>
      </c>
      <c r="H146" s="45">
        <f t="shared" si="17"/>
        <v>0</v>
      </c>
      <c r="I146" s="45">
        <f t="shared" si="17"/>
        <v>0</v>
      </c>
      <c r="J146" s="45">
        <f t="shared" si="17"/>
        <v>0</v>
      </c>
      <c r="K146" s="45">
        <f t="shared" si="17"/>
        <v>0</v>
      </c>
      <c r="L146" s="45">
        <f t="shared" si="17"/>
        <v>0</v>
      </c>
      <c r="M146" s="45">
        <f t="shared" si="17"/>
        <v>0</v>
      </c>
      <c r="N146" s="40" t="e">
        <f>(M146*7)/F146</f>
        <v>#DIV/0!</v>
      </c>
      <c r="O146" s="40" t="e">
        <f>SUM(H146+J146+K146)/F146</f>
        <v>#DIV/0!</v>
      </c>
      <c r="P146" s="46"/>
      <c r="Q146" s="46"/>
      <c r="R146" s="45"/>
      <c r="S146" s="46"/>
      <c r="T146" s="53"/>
      <c r="U146" s="53"/>
      <c r="V146" s="53"/>
      <c r="W146" s="53"/>
      <c r="X146" s="53"/>
    </row>
    <row r="148" spans="1:24" x14ac:dyDescent="0.2">
      <c r="A148" s="211" t="s">
        <v>349</v>
      </c>
      <c r="B148" s="212"/>
      <c r="C148" s="212"/>
      <c r="D148" s="212"/>
      <c r="E148" s="212"/>
      <c r="F148" s="212"/>
      <c r="G148" s="212"/>
      <c r="H148" s="212"/>
      <c r="I148" s="212"/>
      <c r="J148" s="212"/>
      <c r="K148" s="212"/>
      <c r="L148" s="212"/>
      <c r="M148" s="212"/>
      <c r="N148" s="212"/>
      <c r="O148" s="212"/>
      <c r="P148" s="212"/>
      <c r="Q148" s="212"/>
      <c r="R148" s="212"/>
      <c r="S148" s="212"/>
      <c r="T148" s="212"/>
      <c r="U148" s="212"/>
      <c r="V148" s="212"/>
      <c r="W148" s="212"/>
      <c r="X148" s="212"/>
    </row>
    <row r="149" spans="1:24" x14ac:dyDescent="0.2">
      <c r="A149" s="53"/>
      <c r="B149" s="53"/>
      <c r="C149" s="53"/>
      <c r="D149" s="53"/>
      <c r="E149" s="58"/>
      <c r="F149" s="53"/>
      <c r="G149" s="53"/>
      <c r="H149" s="53"/>
      <c r="I149" s="53"/>
      <c r="J149" s="53"/>
      <c r="K149" s="53"/>
      <c r="L149" s="53"/>
      <c r="M149" s="53"/>
      <c r="N149" s="53"/>
      <c r="O149" s="103"/>
      <c r="P149" s="53"/>
      <c r="Q149" s="53"/>
      <c r="R149" s="53"/>
      <c r="S149" s="53"/>
      <c r="T149" s="53"/>
      <c r="U149" s="12"/>
      <c r="V149" s="23"/>
      <c r="W149" s="26"/>
      <c r="X149" s="53"/>
    </row>
    <row r="150" spans="1:24" x14ac:dyDescent="0.2">
      <c r="A150" s="14" t="s">
        <v>126</v>
      </c>
      <c r="B150" s="14" t="s">
        <v>8</v>
      </c>
      <c r="C150" s="14" t="s">
        <v>9</v>
      </c>
      <c r="D150" s="14" t="s">
        <v>10</v>
      </c>
      <c r="E150" s="14" t="s">
        <v>11</v>
      </c>
      <c r="F150" s="14" t="s">
        <v>12</v>
      </c>
      <c r="G150" s="14" t="s">
        <v>13</v>
      </c>
      <c r="H150" s="14" t="s">
        <v>14</v>
      </c>
      <c r="I150" s="14" t="s">
        <v>15</v>
      </c>
      <c r="J150" s="14" t="s">
        <v>16</v>
      </c>
      <c r="K150" s="14" t="s">
        <v>17</v>
      </c>
      <c r="L150" s="14" t="s">
        <v>18</v>
      </c>
      <c r="M150" s="14" t="s">
        <v>19</v>
      </c>
      <c r="N150" s="14" t="s">
        <v>20</v>
      </c>
      <c r="O150" s="14" t="s">
        <v>21</v>
      </c>
      <c r="P150" s="15" t="s">
        <v>22</v>
      </c>
      <c r="Q150" s="14" t="s">
        <v>23</v>
      </c>
      <c r="R150" s="14" t="s">
        <v>24</v>
      </c>
      <c r="S150" s="16" t="s">
        <v>25</v>
      </c>
      <c r="T150" s="16" t="s">
        <v>26</v>
      </c>
      <c r="U150" s="13" t="s">
        <v>27</v>
      </c>
      <c r="V150" s="14" t="s">
        <v>28</v>
      </c>
      <c r="W150" s="17" t="s">
        <v>29</v>
      </c>
      <c r="X150" s="16" t="s">
        <v>30</v>
      </c>
    </row>
    <row r="151" spans="1:24" x14ac:dyDescent="0.2">
      <c r="A151" s="63"/>
      <c r="B151" s="50"/>
      <c r="C151" s="19"/>
      <c r="D151" s="50"/>
      <c r="E151" s="19"/>
      <c r="F151" s="19"/>
      <c r="G151" s="19"/>
      <c r="H151" s="19"/>
      <c r="I151" s="50"/>
      <c r="J151" s="19"/>
      <c r="K151" s="19"/>
      <c r="L151" s="19"/>
      <c r="M151" s="19"/>
      <c r="N151" s="19"/>
      <c r="O151" s="48"/>
      <c r="P151" s="48"/>
      <c r="Q151" s="48"/>
      <c r="R151" s="50"/>
      <c r="S151" s="34"/>
      <c r="T151" s="34"/>
      <c r="U151" s="61"/>
      <c r="V151" s="19"/>
      <c r="W151" s="48"/>
      <c r="X151" s="46"/>
    </row>
    <row r="152" spans="1:24" x14ac:dyDescent="0.2">
      <c r="A152" s="18"/>
      <c r="B152" s="22"/>
      <c r="C152" s="22"/>
      <c r="D152" s="22"/>
      <c r="E152" s="22"/>
      <c r="F152" s="22"/>
      <c r="G152" s="22"/>
      <c r="H152" s="22"/>
      <c r="I152" s="22"/>
      <c r="J152" s="22"/>
      <c r="K152" s="22"/>
      <c r="L152" s="22"/>
      <c r="M152" s="22"/>
      <c r="N152" s="22"/>
      <c r="O152" s="20"/>
      <c r="P152" s="20"/>
      <c r="Q152" s="20"/>
      <c r="R152" s="22"/>
      <c r="S152" s="22"/>
      <c r="T152" s="22"/>
      <c r="U152" s="22"/>
      <c r="V152" s="22"/>
      <c r="W152" s="20"/>
      <c r="X152" s="20" t="e">
        <f>(D152-G152)/(B152-I152-G152+M152)</f>
        <v>#DIV/0!</v>
      </c>
    </row>
    <row r="153" spans="1:24" x14ac:dyDescent="0.2">
      <c r="A153" s="69"/>
      <c r="B153" s="103"/>
      <c r="C153" s="103"/>
      <c r="D153" s="103"/>
      <c r="E153" s="103"/>
      <c r="F153" s="103"/>
      <c r="G153" s="103"/>
      <c r="H153" s="103"/>
      <c r="I153" s="103"/>
      <c r="J153" s="103"/>
      <c r="K153" s="103"/>
      <c r="L153" s="103"/>
      <c r="M153" s="103"/>
      <c r="N153" s="103"/>
      <c r="O153" s="103"/>
      <c r="P153" s="103"/>
      <c r="Q153" s="103"/>
      <c r="R153" s="103"/>
      <c r="S153" s="103"/>
      <c r="T153" s="103"/>
      <c r="U153" s="103"/>
      <c r="V153" s="103"/>
      <c r="W153" s="103"/>
      <c r="X153" s="103"/>
    </row>
    <row r="154" spans="1:24" x14ac:dyDescent="0.2">
      <c r="A154" s="28">
        <v>2022</v>
      </c>
      <c r="B154" s="28">
        <v>19</v>
      </c>
      <c r="C154" s="28">
        <v>3</v>
      </c>
      <c r="D154" s="28">
        <v>6</v>
      </c>
      <c r="E154" s="28">
        <v>0</v>
      </c>
      <c r="F154" s="28"/>
      <c r="G154" s="28"/>
      <c r="H154" s="28">
        <v>2</v>
      </c>
      <c r="I154" s="28">
        <v>5</v>
      </c>
      <c r="J154" s="28">
        <v>2</v>
      </c>
      <c r="K154" s="28">
        <v>2</v>
      </c>
      <c r="L154" s="28"/>
      <c r="M154" s="28"/>
      <c r="N154" s="28">
        <v>0</v>
      </c>
      <c r="O154" s="48">
        <f>(D154+J154+K154+N154)/(B154+J154+K154+M154)</f>
        <v>0.43478260869565216</v>
      </c>
      <c r="P154" s="48">
        <f>($D154+$E154+($F154*2)+(G154*3))/$B154</f>
        <v>0.31578947368421051</v>
      </c>
      <c r="Q154" s="48">
        <f>D154/B154</f>
        <v>0.31578947368421051</v>
      </c>
      <c r="R154" s="28">
        <v>1</v>
      </c>
      <c r="S154" s="28">
        <v>1</v>
      </c>
      <c r="T154" s="28">
        <v>0</v>
      </c>
      <c r="U154" s="28">
        <v>0</v>
      </c>
      <c r="V154" s="28">
        <v>7</v>
      </c>
      <c r="W154" s="28"/>
      <c r="X154" s="57"/>
    </row>
    <row r="155" spans="1:24" x14ac:dyDescent="0.2">
      <c r="A155" s="45" t="s">
        <v>31</v>
      </c>
      <c r="B155" s="45">
        <f t="shared" ref="B155:N155" si="18">SUM(B151:B154)</f>
        <v>19</v>
      </c>
      <c r="C155" s="45">
        <f t="shared" si="18"/>
        <v>3</v>
      </c>
      <c r="D155" s="45">
        <f t="shared" si="18"/>
        <v>6</v>
      </c>
      <c r="E155" s="45">
        <f t="shared" si="18"/>
        <v>0</v>
      </c>
      <c r="F155" s="45">
        <f t="shared" si="18"/>
        <v>0</v>
      </c>
      <c r="G155" s="45">
        <f t="shared" si="18"/>
        <v>0</v>
      </c>
      <c r="H155" s="45">
        <f t="shared" si="18"/>
        <v>2</v>
      </c>
      <c r="I155" s="45">
        <f t="shared" si="18"/>
        <v>5</v>
      </c>
      <c r="J155" s="45">
        <f t="shared" si="18"/>
        <v>2</v>
      </c>
      <c r="K155" s="45">
        <f t="shared" si="18"/>
        <v>2</v>
      </c>
      <c r="L155" s="45">
        <f t="shared" si="18"/>
        <v>0</v>
      </c>
      <c r="M155" s="45">
        <f t="shared" si="18"/>
        <v>0</v>
      </c>
      <c r="N155" s="45">
        <f t="shared" si="18"/>
        <v>0</v>
      </c>
      <c r="O155" s="48">
        <f>(D155+J155+K155+N155)/(B155+J155+K155+M155)</f>
        <v>0.43478260869565216</v>
      </c>
      <c r="P155" s="48">
        <f>($D155+$E155+($F155*2)+(G155*3))/$B155</f>
        <v>0.31578947368421051</v>
      </c>
      <c r="Q155" s="48">
        <f>D155/B155</f>
        <v>0.31578947368421051</v>
      </c>
      <c r="R155" s="45">
        <f>SUM(R151:R154)</f>
        <v>1</v>
      </c>
      <c r="S155" s="45">
        <f>SUM(S151:S154)</f>
        <v>1</v>
      </c>
      <c r="T155" s="19">
        <f>SUM(T151:T154)</f>
        <v>0</v>
      </c>
      <c r="U155" s="19">
        <f>SUM(U151:U154)</f>
        <v>0</v>
      </c>
      <c r="V155" s="19">
        <f>SUM(V151:V154)</f>
        <v>7</v>
      </c>
      <c r="W155" s="20">
        <f>(U155+V155)/(T155+U155+V155)</f>
        <v>1</v>
      </c>
      <c r="X155" s="20">
        <f>(D155-G155)/(B155-I155-G155+M155)</f>
        <v>0.42857142857142855</v>
      </c>
    </row>
    <row r="156" spans="1:24" x14ac:dyDescent="0.2">
      <c r="A156" s="50"/>
      <c r="B156" s="50"/>
      <c r="C156" s="50"/>
      <c r="D156" s="50"/>
      <c r="E156" s="36"/>
      <c r="F156" s="50"/>
      <c r="G156" s="50"/>
      <c r="H156" s="50"/>
      <c r="I156" s="50"/>
      <c r="J156" s="50"/>
      <c r="K156" s="50"/>
      <c r="L156" s="50"/>
      <c r="M156" s="50"/>
      <c r="N156" s="36"/>
      <c r="O156" s="119"/>
      <c r="P156" s="34"/>
      <c r="Q156" s="34"/>
      <c r="R156" s="19"/>
      <c r="S156" s="34"/>
      <c r="T156" s="53"/>
      <c r="U156" s="53"/>
      <c r="V156" s="53"/>
      <c r="W156" s="53"/>
      <c r="X156" s="53"/>
    </row>
    <row r="157" spans="1:24" x14ac:dyDescent="0.2">
      <c r="A157" s="22" t="s">
        <v>32</v>
      </c>
      <c r="B157" s="23"/>
      <c r="C157" s="23"/>
      <c r="D157" s="23"/>
      <c r="E157" s="23"/>
      <c r="F157" s="23"/>
      <c r="G157" s="23"/>
      <c r="H157" s="23"/>
      <c r="I157" s="23"/>
      <c r="J157" s="23"/>
      <c r="K157" s="23"/>
      <c r="L157" s="23"/>
      <c r="M157" s="23"/>
      <c r="N157" s="23"/>
      <c r="O157" s="23"/>
      <c r="P157" s="60"/>
      <c r="Q157" s="60"/>
      <c r="R157" s="68"/>
      <c r="S157" s="26"/>
      <c r="T157" s="53"/>
      <c r="U157" s="53"/>
      <c r="V157" s="53"/>
      <c r="W157" s="53"/>
      <c r="X157" s="53"/>
    </row>
    <row r="158" spans="1:24" x14ac:dyDescent="0.2">
      <c r="A158" s="14" t="s">
        <v>126</v>
      </c>
      <c r="B158" s="16" t="s">
        <v>33</v>
      </c>
      <c r="C158" s="14" t="s">
        <v>34</v>
      </c>
      <c r="D158" s="14" t="s">
        <v>35</v>
      </c>
      <c r="E158" s="14" t="s">
        <v>36</v>
      </c>
      <c r="F158" s="14" t="s">
        <v>37</v>
      </c>
      <c r="G158" s="14" t="s">
        <v>9</v>
      </c>
      <c r="H158" s="14" t="s">
        <v>10</v>
      </c>
      <c r="I158" s="14" t="s">
        <v>15</v>
      </c>
      <c r="J158" s="14" t="s">
        <v>16</v>
      </c>
      <c r="K158" s="14" t="s">
        <v>17</v>
      </c>
      <c r="L158" s="14" t="s">
        <v>45</v>
      </c>
      <c r="M158" s="14" t="s">
        <v>38</v>
      </c>
      <c r="N158" s="14" t="s">
        <v>39</v>
      </c>
      <c r="O158" s="14" t="s">
        <v>40</v>
      </c>
      <c r="P158" s="19"/>
      <c r="Q158" s="19"/>
      <c r="R158" s="55"/>
      <c r="S158" s="58"/>
      <c r="T158" s="53"/>
      <c r="U158" s="53"/>
      <c r="V158" s="53"/>
      <c r="W158" s="53"/>
      <c r="X158" s="53"/>
    </row>
    <row r="159" spans="1:24" x14ac:dyDescent="0.2">
      <c r="A159" s="55"/>
      <c r="B159" s="55"/>
      <c r="C159" s="55"/>
      <c r="D159" s="55"/>
      <c r="E159" s="55"/>
      <c r="F159" s="55"/>
      <c r="G159" s="55"/>
      <c r="H159" s="55"/>
      <c r="I159" s="55"/>
      <c r="J159" s="55"/>
      <c r="K159" s="55"/>
      <c r="L159" s="55"/>
      <c r="M159" s="55"/>
      <c r="N159" s="66"/>
      <c r="O159" s="120"/>
      <c r="P159" s="23"/>
      <c r="Q159" s="23"/>
      <c r="R159" s="23"/>
      <c r="S159" s="23"/>
      <c r="T159" s="53"/>
      <c r="U159" s="53"/>
      <c r="V159" s="53"/>
      <c r="W159" s="53"/>
      <c r="X159" s="53"/>
    </row>
    <row r="160" spans="1:24" x14ac:dyDescent="0.2">
      <c r="A160" s="22"/>
      <c r="B160" s="22"/>
      <c r="C160" s="22"/>
      <c r="D160" s="22"/>
      <c r="E160" s="22"/>
      <c r="F160" s="22"/>
      <c r="G160" s="22"/>
      <c r="H160" s="22"/>
      <c r="I160" s="22"/>
      <c r="J160" s="22"/>
      <c r="K160" s="22"/>
      <c r="L160" s="22"/>
      <c r="M160" s="22"/>
      <c r="N160" s="36"/>
      <c r="O160" s="36"/>
      <c r="P160" s="28"/>
      <c r="Q160" s="28"/>
      <c r="R160" s="28"/>
      <c r="S160" s="28"/>
      <c r="T160" s="53"/>
      <c r="U160" s="53"/>
      <c r="V160" s="53"/>
      <c r="W160" s="53"/>
      <c r="X160" s="53"/>
    </row>
    <row r="161" spans="1:24" x14ac:dyDescent="0.2">
      <c r="A161" s="28">
        <v>2022</v>
      </c>
      <c r="B161" s="28"/>
      <c r="C161" s="28"/>
      <c r="D161" s="28"/>
      <c r="E161" s="38"/>
      <c r="F161" s="39"/>
      <c r="G161" s="28"/>
      <c r="H161" s="28"/>
      <c r="I161" s="28"/>
      <c r="J161" s="28"/>
      <c r="K161" s="28"/>
      <c r="L161" s="22"/>
      <c r="M161" s="28"/>
      <c r="N161" s="36"/>
      <c r="O161" s="36"/>
      <c r="P161" s="46"/>
      <c r="Q161" s="46"/>
      <c r="R161" s="45"/>
      <c r="S161" s="46"/>
      <c r="T161" s="53"/>
      <c r="U161" s="53"/>
      <c r="V161" s="53"/>
      <c r="W161" s="53"/>
      <c r="X161" s="53"/>
    </row>
    <row r="162" spans="1:24" x14ac:dyDescent="0.2">
      <c r="A162" s="45" t="s">
        <v>31</v>
      </c>
      <c r="B162" s="45">
        <f t="shared" ref="B162:M162" si="19">SUM(B157:B161)</f>
        <v>0</v>
      </c>
      <c r="C162" s="45">
        <f t="shared" si="19"/>
        <v>0</v>
      </c>
      <c r="D162" s="45">
        <f t="shared" si="19"/>
        <v>0</v>
      </c>
      <c r="E162" s="45">
        <f t="shared" si="19"/>
        <v>0</v>
      </c>
      <c r="F162" s="45">
        <f t="shared" si="19"/>
        <v>0</v>
      </c>
      <c r="G162" s="45">
        <f t="shared" si="19"/>
        <v>0</v>
      </c>
      <c r="H162" s="45">
        <f t="shared" si="19"/>
        <v>0</v>
      </c>
      <c r="I162" s="45">
        <f t="shared" si="19"/>
        <v>0</v>
      </c>
      <c r="J162" s="45">
        <f t="shared" si="19"/>
        <v>0</v>
      </c>
      <c r="K162" s="45">
        <f t="shared" si="19"/>
        <v>0</v>
      </c>
      <c r="L162" s="45">
        <f t="shared" si="19"/>
        <v>0</v>
      </c>
      <c r="M162" s="45">
        <f t="shared" si="19"/>
        <v>0</v>
      </c>
      <c r="N162" s="40" t="e">
        <f>(M162*7)/F162</f>
        <v>#DIV/0!</v>
      </c>
      <c r="O162" s="40" t="e">
        <f>SUM(H162+J162+K162)/F162</f>
        <v>#DIV/0!</v>
      </c>
      <c r="P162" s="46"/>
      <c r="Q162" s="46"/>
      <c r="R162" s="45"/>
      <c r="S162" s="46"/>
      <c r="T162" s="53"/>
      <c r="U162" s="53"/>
      <c r="V162" s="53"/>
      <c r="W162" s="53"/>
      <c r="X162" s="53"/>
    </row>
    <row r="164" spans="1:24" x14ac:dyDescent="0.2">
      <c r="A164" s="211" t="s">
        <v>352</v>
      </c>
      <c r="B164" s="212"/>
      <c r="C164" s="212"/>
      <c r="D164" s="212"/>
      <c r="E164" s="212"/>
      <c r="F164" s="212"/>
      <c r="G164" s="212"/>
      <c r="H164" s="212"/>
      <c r="I164" s="212"/>
      <c r="J164" s="212"/>
      <c r="K164" s="212"/>
      <c r="L164" s="212"/>
      <c r="M164" s="212"/>
      <c r="N164" s="212"/>
      <c r="O164" s="212"/>
      <c r="P164" s="212"/>
      <c r="Q164" s="212"/>
      <c r="R164" s="212"/>
      <c r="S164" s="212"/>
      <c r="T164" s="212"/>
      <c r="U164" s="212"/>
      <c r="V164" s="212"/>
      <c r="W164" s="212"/>
      <c r="X164" s="212"/>
    </row>
    <row r="165" spans="1:24" x14ac:dyDescent="0.2">
      <c r="A165" s="53"/>
      <c r="B165" s="53"/>
      <c r="C165" s="53"/>
      <c r="D165" s="53"/>
      <c r="E165" s="58"/>
      <c r="F165" s="53"/>
      <c r="G165" s="53"/>
      <c r="H165" s="53"/>
      <c r="I165" s="53"/>
      <c r="J165" s="53"/>
      <c r="K165" s="53"/>
      <c r="L165" s="53"/>
      <c r="M165" s="53"/>
      <c r="N165" s="53"/>
      <c r="O165" s="103"/>
      <c r="P165" s="53"/>
      <c r="Q165" s="53"/>
      <c r="R165" s="53"/>
      <c r="S165" s="53"/>
      <c r="T165" s="53"/>
      <c r="U165" s="12"/>
      <c r="V165" s="23"/>
      <c r="W165" s="26"/>
      <c r="X165" s="53"/>
    </row>
    <row r="166" spans="1:24" x14ac:dyDescent="0.2">
      <c r="A166" s="14" t="s">
        <v>126</v>
      </c>
      <c r="B166" s="14" t="s">
        <v>8</v>
      </c>
      <c r="C166" s="14" t="s">
        <v>9</v>
      </c>
      <c r="D166" s="14" t="s">
        <v>10</v>
      </c>
      <c r="E166" s="14" t="s">
        <v>11</v>
      </c>
      <c r="F166" s="14" t="s">
        <v>12</v>
      </c>
      <c r="G166" s="14" t="s">
        <v>13</v>
      </c>
      <c r="H166" s="14" t="s">
        <v>14</v>
      </c>
      <c r="I166" s="14" t="s">
        <v>15</v>
      </c>
      <c r="J166" s="14" t="s">
        <v>16</v>
      </c>
      <c r="K166" s="14" t="s">
        <v>17</v>
      </c>
      <c r="L166" s="14" t="s">
        <v>18</v>
      </c>
      <c r="M166" s="14" t="s">
        <v>19</v>
      </c>
      <c r="N166" s="14" t="s">
        <v>20</v>
      </c>
      <c r="O166" s="14" t="s">
        <v>21</v>
      </c>
      <c r="P166" s="15" t="s">
        <v>22</v>
      </c>
      <c r="Q166" s="14" t="s">
        <v>23</v>
      </c>
      <c r="R166" s="14" t="s">
        <v>24</v>
      </c>
      <c r="S166" s="16" t="s">
        <v>25</v>
      </c>
      <c r="T166" s="16" t="s">
        <v>26</v>
      </c>
      <c r="U166" s="13" t="s">
        <v>27</v>
      </c>
      <c r="V166" s="14" t="s">
        <v>28</v>
      </c>
      <c r="W166" s="17" t="s">
        <v>29</v>
      </c>
      <c r="X166" s="16" t="s">
        <v>30</v>
      </c>
    </row>
    <row r="167" spans="1:24" x14ac:dyDescent="0.2">
      <c r="A167" s="63">
        <v>2025</v>
      </c>
      <c r="B167" s="50">
        <v>70</v>
      </c>
      <c r="C167" s="19">
        <v>11</v>
      </c>
      <c r="D167" s="50">
        <v>22</v>
      </c>
      <c r="E167" s="19">
        <v>8</v>
      </c>
      <c r="F167" s="19"/>
      <c r="G167" s="19"/>
      <c r="H167" s="19">
        <v>16</v>
      </c>
      <c r="I167" s="50">
        <v>16</v>
      </c>
      <c r="J167" s="19">
        <v>9</v>
      </c>
      <c r="K167" s="19">
        <v>3</v>
      </c>
      <c r="L167" s="19"/>
      <c r="M167" s="19">
        <v>3</v>
      </c>
      <c r="N167" s="19">
        <v>4</v>
      </c>
      <c r="O167" s="20">
        <f>(D167+J167+K167+N167)/(B167+J167+K167+M167)</f>
        <v>0.44705882352941179</v>
      </c>
      <c r="P167" s="48">
        <f>($D167+$E167+($F167*2)+(G167*3))/$B167</f>
        <v>0.42857142857142855</v>
      </c>
      <c r="Q167" s="48">
        <f>D167/B167</f>
        <v>0.31428571428571428</v>
      </c>
      <c r="R167" s="50">
        <v>2</v>
      </c>
      <c r="S167" s="34">
        <v>1</v>
      </c>
      <c r="T167" s="34">
        <v>2</v>
      </c>
      <c r="U167" s="61">
        <v>26</v>
      </c>
      <c r="V167" s="19">
        <v>64</v>
      </c>
      <c r="W167" s="20">
        <f>(U167+V167)/(T167+U167+V167)</f>
        <v>0.97826086956521741</v>
      </c>
      <c r="X167" s="20">
        <f>(D167-G167)/(B167-I167-G167+M167)</f>
        <v>0.38596491228070173</v>
      </c>
    </row>
    <row r="168" spans="1:24" x14ac:dyDescent="0.2">
      <c r="A168" s="18">
        <v>2024</v>
      </c>
      <c r="B168" s="22">
        <v>76</v>
      </c>
      <c r="C168" s="22">
        <v>18</v>
      </c>
      <c r="D168" s="22">
        <v>26</v>
      </c>
      <c r="E168" s="22">
        <v>4</v>
      </c>
      <c r="F168" s="22">
        <v>1</v>
      </c>
      <c r="G168" s="22">
        <v>1</v>
      </c>
      <c r="H168" s="22">
        <v>12</v>
      </c>
      <c r="I168" s="22">
        <v>25</v>
      </c>
      <c r="J168" s="22">
        <v>12</v>
      </c>
      <c r="K168" s="22">
        <v>4</v>
      </c>
      <c r="L168" s="22"/>
      <c r="M168" s="22">
        <v>2</v>
      </c>
      <c r="N168" s="22">
        <v>1</v>
      </c>
      <c r="O168" s="20">
        <f>(D168+J168+K168+N168)/(B168+J168+K168+M168)</f>
        <v>0.45744680851063829</v>
      </c>
      <c r="P168" s="48">
        <f>($D168+$E168+($F168*2)+(G168*3))/$B168</f>
        <v>0.46052631578947367</v>
      </c>
      <c r="Q168" s="48">
        <f>D168/B168</f>
        <v>0.34210526315789475</v>
      </c>
      <c r="R168" s="22">
        <v>4</v>
      </c>
      <c r="S168" s="22"/>
      <c r="T168" s="22">
        <v>4</v>
      </c>
      <c r="U168" s="22">
        <v>33</v>
      </c>
      <c r="V168" s="22">
        <v>43</v>
      </c>
      <c r="W168" s="20">
        <f>(U168+V168)/(T168+U168+V168)</f>
        <v>0.95</v>
      </c>
      <c r="X168" s="20">
        <f>(D168-G168)/(B168-I168-G168+M168)</f>
        <v>0.48076923076923078</v>
      </c>
    </row>
    <row r="169" spans="1:24" x14ac:dyDescent="0.2">
      <c r="A169" s="69">
        <v>2023</v>
      </c>
      <c r="B169" s="103">
        <v>38</v>
      </c>
      <c r="C169" s="103">
        <v>11</v>
      </c>
      <c r="D169" s="103">
        <v>11</v>
      </c>
      <c r="E169" s="103">
        <v>4</v>
      </c>
      <c r="F169" s="103"/>
      <c r="G169" s="103"/>
      <c r="H169" s="103">
        <v>9</v>
      </c>
      <c r="I169" s="103">
        <v>8</v>
      </c>
      <c r="J169" s="103">
        <v>8</v>
      </c>
      <c r="K169" s="103"/>
      <c r="L169" s="103"/>
      <c r="M169" s="103"/>
      <c r="N169" s="103">
        <v>2</v>
      </c>
      <c r="O169" s="20">
        <f>(D169+J169+K169+N169)/(B169+J169+K169+M169)</f>
        <v>0.45652173913043476</v>
      </c>
      <c r="P169" s="48">
        <f>($D169+$E169+($F169*2)+(G169*3))/$B169</f>
        <v>0.39473684210526316</v>
      </c>
      <c r="Q169" s="48">
        <f>D169/B169</f>
        <v>0.28947368421052633</v>
      </c>
      <c r="R169" s="103">
        <v>2</v>
      </c>
      <c r="S169" s="103"/>
      <c r="T169" s="103">
        <v>4</v>
      </c>
      <c r="U169" s="103">
        <v>14</v>
      </c>
      <c r="V169" s="103">
        <v>16</v>
      </c>
      <c r="W169" s="20">
        <f>(U169+V169)/(T169+U169+V169)</f>
        <v>0.88235294117647056</v>
      </c>
      <c r="X169" s="103"/>
    </row>
    <row r="170" spans="1:24" x14ac:dyDescent="0.2">
      <c r="A170" s="28">
        <v>2022</v>
      </c>
      <c r="B170" s="28">
        <v>57</v>
      </c>
      <c r="C170" s="28">
        <v>8</v>
      </c>
      <c r="D170" s="28">
        <v>19</v>
      </c>
      <c r="E170" s="28">
        <v>2</v>
      </c>
      <c r="F170" s="28"/>
      <c r="G170" s="28"/>
      <c r="H170" s="28">
        <v>9</v>
      </c>
      <c r="I170" s="28">
        <v>12</v>
      </c>
      <c r="J170" s="28">
        <v>12</v>
      </c>
      <c r="K170" s="28">
        <v>2</v>
      </c>
      <c r="L170" s="28"/>
      <c r="M170" s="28">
        <v>1</v>
      </c>
      <c r="N170" s="28">
        <v>0</v>
      </c>
      <c r="O170" s="20">
        <f>(D170+J170+K170+N170)/(B170+J170+K170+M170)</f>
        <v>0.45833333333333331</v>
      </c>
      <c r="P170" s="48">
        <f>($D170+$E170+($F170*2)+(G170*3))/$B170</f>
        <v>0.36842105263157893</v>
      </c>
      <c r="Q170" s="48">
        <f>D170/B170</f>
        <v>0.33333333333333331</v>
      </c>
      <c r="R170" s="28">
        <v>6</v>
      </c>
      <c r="S170" s="28">
        <v>0</v>
      </c>
      <c r="T170" s="28">
        <v>7</v>
      </c>
      <c r="U170" s="28">
        <v>13</v>
      </c>
      <c r="V170" s="28">
        <v>41</v>
      </c>
      <c r="W170" s="20">
        <f>(U170+V170)/(T170+U170+V170)</f>
        <v>0.88524590163934425</v>
      </c>
      <c r="X170" s="57"/>
    </row>
    <row r="171" spans="1:24" x14ac:dyDescent="0.2">
      <c r="A171" s="45" t="s">
        <v>31</v>
      </c>
      <c r="B171" s="45">
        <f t="shared" ref="B171:N171" si="20">SUM(B167:B170)</f>
        <v>241</v>
      </c>
      <c r="C171" s="45">
        <f t="shared" si="20"/>
        <v>48</v>
      </c>
      <c r="D171" s="45">
        <f t="shared" si="20"/>
        <v>78</v>
      </c>
      <c r="E171" s="45">
        <f t="shared" si="20"/>
        <v>18</v>
      </c>
      <c r="F171" s="45">
        <f t="shared" si="20"/>
        <v>1</v>
      </c>
      <c r="G171" s="45">
        <f t="shared" si="20"/>
        <v>1</v>
      </c>
      <c r="H171" s="45">
        <f t="shared" si="20"/>
        <v>46</v>
      </c>
      <c r="I171" s="45">
        <f t="shared" si="20"/>
        <v>61</v>
      </c>
      <c r="J171" s="45">
        <f t="shared" si="20"/>
        <v>41</v>
      </c>
      <c r="K171" s="45">
        <f t="shared" si="20"/>
        <v>9</v>
      </c>
      <c r="L171" s="45">
        <f t="shared" si="20"/>
        <v>0</v>
      </c>
      <c r="M171" s="45">
        <f t="shared" si="20"/>
        <v>6</v>
      </c>
      <c r="N171" s="45">
        <f t="shared" si="20"/>
        <v>7</v>
      </c>
      <c r="O171" s="48">
        <f>(D171+J171+K171+N171)/(B171+J171+K171+M171)</f>
        <v>0.45454545454545453</v>
      </c>
      <c r="P171" s="48">
        <f>($D171+$E171+($F171*2)+(G171*3))/$B171</f>
        <v>0.41908713692946059</v>
      </c>
      <c r="Q171" s="48">
        <f>D171/B171</f>
        <v>0.32365145228215769</v>
      </c>
      <c r="R171" s="45">
        <f>SUM(R167:R170)</f>
        <v>14</v>
      </c>
      <c r="S171" s="45">
        <f>SUM(S167:S170)</f>
        <v>1</v>
      </c>
      <c r="T171" s="19">
        <f>SUM(T167:T170)</f>
        <v>17</v>
      </c>
      <c r="U171" s="19">
        <f>SUM(U167:U170)</f>
        <v>86</v>
      </c>
      <c r="V171" s="19">
        <f>SUM(V167:V170)</f>
        <v>164</v>
      </c>
      <c r="W171" s="20">
        <f>(U171+V171)/(T171+U171+V171)</f>
        <v>0.93632958801498123</v>
      </c>
      <c r="X171" s="20">
        <f>(D171-G171)/(B171-I171-G171+M171)</f>
        <v>0.41621621621621624</v>
      </c>
    </row>
    <row r="172" spans="1:24" x14ac:dyDescent="0.2">
      <c r="A172" s="50"/>
      <c r="B172" s="50"/>
      <c r="C172" s="50"/>
      <c r="D172" s="50"/>
      <c r="E172" s="36"/>
      <c r="F172" s="50"/>
      <c r="G172" s="50"/>
      <c r="H172" s="50"/>
      <c r="I172" s="50"/>
      <c r="J172" s="50"/>
      <c r="K172" s="50"/>
      <c r="L172" s="50"/>
      <c r="M172" s="50"/>
      <c r="N172" s="36"/>
      <c r="O172" s="119"/>
      <c r="P172" s="34"/>
      <c r="Q172" s="34"/>
      <c r="R172" s="19"/>
      <c r="S172" s="34"/>
      <c r="T172" s="53"/>
      <c r="U172" s="53"/>
      <c r="V172" s="53"/>
      <c r="W172" s="53"/>
      <c r="X172" s="53"/>
    </row>
    <row r="173" spans="1:24" x14ac:dyDescent="0.2">
      <c r="A173" s="22" t="s">
        <v>32</v>
      </c>
      <c r="B173" s="23"/>
      <c r="C173" s="23"/>
      <c r="D173" s="23"/>
      <c r="E173" s="23"/>
      <c r="F173" s="23"/>
      <c r="G173" s="23"/>
      <c r="H173" s="23"/>
      <c r="I173" s="23"/>
      <c r="J173" s="23"/>
      <c r="K173" s="23"/>
      <c r="L173" s="23"/>
      <c r="M173" s="23"/>
      <c r="N173" s="23"/>
      <c r="O173" s="23"/>
      <c r="P173" s="60"/>
      <c r="Q173" s="60"/>
      <c r="R173" s="68"/>
      <c r="S173" s="26"/>
      <c r="T173" s="53"/>
      <c r="U173" s="53"/>
      <c r="V173" s="53"/>
      <c r="W173" s="53"/>
      <c r="X173" s="53"/>
    </row>
    <row r="174" spans="1:24" x14ac:dyDescent="0.2">
      <c r="A174" s="14" t="s">
        <v>126</v>
      </c>
      <c r="B174" s="16" t="s">
        <v>33</v>
      </c>
      <c r="C174" s="14" t="s">
        <v>34</v>
      </c>
      <c r="D174" s="14" t="s">
        <v>35</v>
      </c>
      <c r="E174" s="14" t="s">
        <v>36</v>
      </c>
      <c r="F174" s="14" t="s">
        <v>37</v>
      </c>
      <c r="G174" s="14" t="s">
        <v>9</v>
      </c>
      <c r="H174" s="14" t="s">
        <v>10</v>
      </c>
      <c r="I174" s="14" t="s">
        <v>15</v>
      </c>
      <c r="J174" s="14" t="s">
        <v>16</v>
      </c>
      <c r="K174" s="14" t="s">
        <v>17</v>
      </c>
      <c r="L174" s="14" t="s">
        <v>45</v>
      </c>
      <c r="M174" s="14" t="s">
        <v>38</v>
      </c>
      <c r="N174" s="14" t="s">
        <v>39</v>
      </c>
      <c r="O174" s="14" t="s">
        <v>40</v>
      </c>
      <c r="P174" s="19"/>
      <c r="Q174" s="19"/>
      <c r="R174" s="55"/>
      <c r="S174" s="58"/>
      <c r="T174" s="53"/>
      <c r="U174" s="53"/>
      <c r="V174" s="53"/>
      <c r="W174" s="53"/>
      <c r="X174" s="53"/>
    </row>
    <row r="175" spans="1:24" x14ac:dyDescent="0.2">
      <c r="A175" s="55"/>
      <c r="B175" s="55"/>
      <c r="C175" s="55"/>
      <c r="D175" s="55"/>
      <c r="E175" s="55"/>
      <c r="F175" s="55"/>
      <c r="G175" s="55"/>
      <c r="H175" s="55"/>
      <c r="I175" s="55"/>
      <c r="J175" s="55"/>
      <c r="K175" s="55"/>
      <c r="L175" s="55"/>
      <c r="M175" s="55"/>
      <c r="N175" s="66"/>
      <c r="O175" s="120"/>
      <c r="P175" s="23"/>
      <c r="Q175" s="23"/>
      <c r="R175" s="23"/>
      <c r="S175" s="23"/>
      <c r="T175" s="53"/>
      <c r="U175" s="53"/>
      <c r="V175" s="53"/>
      <c r="W175" s="53"/>
      <c r="X175" s="53"/>
    </row>
    <row r="176" spans="1:24" x14ac:dyDescent="0.2">
      <c r="A176" s="22">
        <v>2023</v>
      </c>
      <c r="B176" s="22">
        <v>1</v>
      </c>
      <c r="C176" s="22">
        <v>1</v>
      </c>
      <c r="D176" s="22"/>
      <c r="E176" s="22"/>
      <c r="F176" s="22">
        <v>5</v>
      </c>
      <c r="G176" s="22">
        <v>2</v>
      </c>
      <c r="H176" s="22">
        <v>3</v>
      </c>
      <c r="I176" s="22">
        <v>3</v>
      </c>
      <c r="J176" s="22">
        <v>1</v>
      </c>
      <c r="K176" s="22">
        <v>1</v>
      </c>
      <c r="L176" s="22"/>
      <c r="M176" s="22">
        <v>2</v>
      </c>
      <c r="N176" s="40">
        <f>(M176*7)/F176</f>
        <v>2.8</v>
      </c>
      <c r="O176" s="40">
        <f>SUM(H176+J176+K176)/F176</f>
        <v>1</v>
      </c>
      <c r="P176" s="28"/>
      <c r="Q176" s="28"/>
      <c r="R176" s="28"/>
      <c r="S176" s="28"/>
      <c r="T176" s="53"/>
      <c r="U176" s="53"/>
      <c r="V176" s="53"/>
      <c r="W176" s="53"/>
      <c r="X176" s="53"/>
    </row>
    <row r="177" spans="1:24" x14ac:dyDescent="0.2">
      <c r="A177" s="28">
        <v>2022</v>
      </c>
      <c r="B177" s="28">
        <v>4</v>
      </c>
      <c r="C177" s="28">
        <v>0</v>
      </c>
      <c r="D177" s="28">
        <v>1</v>
      </c>
      <c r="E177" s="38"/>
      <c r="F177" s="39">
        <v>11.67</v>
      </c>
      <c r="G177" s="28">
        <v>10</v>
      </c>
      <c r="H177" s="28">
        <v>13</v>
      </c>
      <c r="I177" s="28">
        <v>9</v>
      </c>
      <c r="J177" s="28">
        <v>5</v>
      </c>
      <c r="K177" s="28">
        <v>1</v>
      </c>
      <c r="L177" s="22">
        <v>6</v>
      </c>
      <c r="M177" s="28">
        <v>7</v>
      </c>
      <c r="N177" s="40">
        <f>(M177*7)/F177</f>
        <v>4.1988003427592115</v>
      </c>
      <c r="O177" s="40">
        <f>SUM(H177+J177+K177)/F177</f>
        <v>1.6281062553556127</v>
      </c>
      <c r="P177" s="46"/>
      <c r="Q177" s="46"/>
      <c r="R177" s="45"/>
      <c r="S177" s="46"/>
      <c r="T177" s="53"/>
      <c r="U177" s="53"/>
      <c r="V177" s="53"/>
      <c r="W177" s="53"/>
      <c r="X177" s="53"/>
    </row>
    <row r="178" spans="1:24" x14ac:dyDescent="0.2">
      <c r="A178" s="45" t="s">
        <v>31</v>
      </c>
      <c r="B178" s="45">
        <f t="shared" ref="B178:M178" si="21">SUM(B173:B177)</f>
        <v>5</v>
      </c>
      <c r="C178" s="45">
        <f t="shared" si="21"/>
        <v>1</v>
      </c>
      <c r="D178" s="45">
        <f t="shared" si="21"/>
        <v>1</v>
      </c>
      <c r="E178" s="45">
        <f t="shared" si="21"/>
        <v>0</v>
      </c>
      <c r="F178" s="45">
        <f t="shared" si="21"/>
        <v>16.670000000000002</v>
      </c>
      <c r="G178" s="45">
        <f t="shared" si="21"/>
        <v>12</v>
      </c>
      <c r="H178" s="45">
        <f t="shared" si="21"/>
        <v>16</v>
      </c>
      <c r="I178" s="45">
        <f t="shared" si="21"/>
        <v>12</v>
      </c>
      <c r="J178" s="45">
        <f t="shared" si="21"/>
        <v>6</v>
      </c>
      <c r="K178" s="45">
        <f t="shared" si="21"/>
        <v>2</v>
      </c>
      <c r="L178" s="45">
        <f t="shared" si="21"/>
        <v>6</v>
      </c>
      <c r="M178" s="45">
        <f t="shared" si="21"/>
        <v>9</v>
      </c>
      <c r="N178" s="40">
        <f>(M178*7)/F178</f>
        <v>3.7792441511697659</v>
      </c>
      <c r="O178" s="40">
        <f>SUM(H178+J178+K178)/F178</f>
        <v>1.4397120575884821</v>
      </c>
      <c r="P178" s="46"/>
      <c r="Q178" s="46"/>
      <c r="R178" s="45"/>
      <c r="S178" s="46"/>
      <c r="T178" s="53"/>
      <c r="U178" s="53"/>
      <c r="V178" s="53"/>
      <c r="W178" s="53"/>
      <c r="X178" s="53"/>
    </row>
    <row r="181" spans="1:24" x14ac:dyDescent="0.2">
      <c r="A181" s="211" t="s">
        <v>354</v>
      </c>
      <c r="B181" s="212"/>
      <c r="C181" s="212"/>
      <c r="D181" s="212"/>
      <c r="E181" s="212"/>
      <c r="F181" s="212"/>
      <c r="G181" s="212"/>
      <c r="H181" s="212"/>
      <c r="I181" s="212"/>
      <c r="J181" s="212"/>
      <c r="K181" s="212"/>
      <c r="L181" s="212"/>
      <c r="M181" s="212"/>
      <c r="N181" s="212"/>
      <c r="O181" s="212"/>
      <c r="P181" s="212"/>
      <c r="Q181" s="212"/>
      <c r="R181" s="212"/>
      <c r="S181" s="212"/>
      <c r="T181" s="212"/>
      <c r="U181" s="212"/>
      <c r="V181" s="212"/>
      <c r="W181" s="212"/>
      <c r="X181" s="212"/>
    </row>
    <row r="182" spans="1:24" x14ac:dyDescent="0.2">
      <c r="A182" s="53"/>
      <c r="B182" s="53"/>
      <c r="C182" s="53"/>
      <c r="D182" s="53"/>
      <c r="E182" s="58"/>
      <c r="F182" s="53"/>
      <c r="G182" s="53"/>
      <c r="H182" s="53"/>
      <c r="I182" s="53"/>
      <c r="J182" s="53"/>
      <c r="K182" s="53"/>
      <c r="L182" s="53"/>
      <c r="M182" s="53"/>
      <c r="N182" s="53"/>
      <c r="O182" s="103"/>
      <c r="P182" s="53"/>
      <c r="Q182" s="53"/>
      <c r="R182" s="53"/>
      <c r="S182" s="53"/>
      <c r="T182" s="53"/>
      <c r="U182" s="12"/>
      <c r="V182" s="23"/>
      <c r="W182" s="26"/>
      <c r="X182" s="53"/>
    </row>
    <row r="183" spans="1:24" x14ac:dyDescent="0.2">
      <c r="A183" s="14" t="s">
        <v>126</v>
      </c>
      <c r="B183" s="14" t="s">
        <v>8</v>
      </c>
      <c r="C183" s="14" t="s">
        <v>9</v>
      </c>
      <c r="D183" s="14" t="s">
        <v>10</v>
      </c>
      <c r="E183" s="14" t="s">
        <v>11</v>
      </c>
      <c r="F183" s="14" t="s">
        <v>12</v>
      </c>
      <c r="G183" s="14" t="s">
        <v>13</v>
      </c>
      <c r="H183" s="14" t="s">
        <v>14</v>
      </c>
      <c r="I183" s="14" t="s">
        <v>15</v>
      </c>
      <c r="J183" s="14" t="s">
        <v>16</v>
      </c>
      <c r="K183" s="14" t="s">
        <v>17</v>
      </c>
      <c r="L183" s="14" t="s">
        <v>18</v>
      </c>
      <c r="M183" s="14" t="s">
        <v>19</v>
      </c>
      <c r="N183" s="14" t="s">
        <v>20</v>
      </c>
      <c r="O183" s="14" t="s">
        <v>21</v>
      </c>
      <c r="P183" s="15" t="s">
        <v>22</v>
      </c>
      <c r="Q183" s="14" t="s">
        <v>23</v>
      </c>
      <c r="R183" s="14" t="s">
        <v>24</v>
      </c>
      <c r="S183" s="16" t="s">
        <v>25</v>
      </c>
      <c r="T183" s="16" t="s">
        <v>26</v>
      </c>
      <c r="U183" s="13" t="s">
        <v>27</v>
      </c>
      <c r="V183" s="14" t="s">
        <v>28</v>
      </c>
      <c r="W183" s="17" t="s">
        <v>29</v>
      </c>
      <c r="X183" s="16" t="s">
        <v>30</v>
      </c>
    </row>
    <row r="184" spans="1:24" x14ac:dyDescent="0.2">
      <c r="A184" s="63"/>
      <c r="B184" s="50"/>
      <c r="C184" s="19"/>
      <c r="D184" s="50"/>
      <c r="E184" s="19"/>
      <c r="F184" s="19"/>
      <c r="G184" s="19"/>
      <c r="H184" s="19"/>
      <c r="I184" s="50"/>
      <c r="J184" s="19"/>
      <c r="K184" s="19"/>
      <c r="L184" s="19"/>
      <c r="M184" s="19"/>
      <c r="N184" s="19"/>
      <c r="O184" s="48"/>
      <c r="P184" s="48"/>
      <c r="Q184" s="48"/>
      <c r="R184" s="50"/>
      <c r="S184" s="34"/>
      <c r="T184" s="34"/>
      <c r="U184" s="61"/>
      <c r="V184" s="19"/>
      <c r="W184" s="48"/>
      <c r="X184" s="46"/>
    </row>
    <row r="185" spans="1:24" x14ac:dyDescent="0.2">
      <c r="A185" s="18"/>
      <c r="B185" s="22"/>
      <c r="C185" s="22"/>
      <c r="D185" s="22"/>
      <c r="E185" s="22"/>
      <c r="F185" s="22"/>
      <c r="G185" s="22"/>
      <c r="H185" s="22"/>
      <c r="I185" s="22"/>
      <c r="J185" s="22"/>
      <c r="K185" s="22"/>
      <c r="L185" s="22"/>
      <c r="M185" s="22"/>
      <c r="N185" s="22"/>
      <c r="O185" s="20"/>
      <c r="P185" s="20"/>
      <c r="Q185" s="20"/>
      <c r="R185" s="22"/>
      <c r="S185" s="22"/>
      <c r="T185" s="22"/>
      <c r="U185" s="22"/>
      <c r="V185" s="22"/>
      <c r="W185" s="20"/>
      <c r="X185" s="20" t="e">
        <f>(D185-G185)/(B185-I185-G185+M185)</f>
        <v>#DIV/0!</v>
      </c>
    </row>
    <row r="186" spans="1:24" x14ac:dyDescent="0.2">
      <c r="A186" s="69">
        <v>2023</v>
      </c>
      <c r="B186" s="103"/>
      <c r="C186" s="103">
        <v>1</v>
      </c>
      <c r="D186" s="103"/>
      <c r="E186" s="103"/>
      <c r="F186" s="103"/>
      <c r="G186" s="103"/>
      <c r="H186" s="103"/>
      <c r="I186" s="103"/>
      <c r="J186" s="103"/>
      <c r="K186" s="103"/>
      <c r="L186" s="103"/>
      <c r="M186" s="103"/>
      <c r="N186" s="103"/>
      <c r="O186" s="103"/>
      <c r="P186" s="103"/>
      <c r="Q186" s="103"/>
      <c r="R186" s="103"/>
      <c r="S186" s="103"/>
      <c r="T186" s="103">
        <v>1</v>
      </c>
      <c r="U186" s="103">
        <v>6</v>
      </c>
      <c r="V186" s="103">
        <v>1</v>
      </c>
      <c r="W186" s="20">
        <f>(U186+V186)/(T186+U186+V186)</f>
        <v>0.875</v>
      </c>
      <c r="X186" s="103"/>
    </row>
    <row r="187" spans="1:24" x14ac:dyDescent="0.2">
      <c r="A187" s="28">
        <v>2022</v>
      </c>
      <c r="B187" s="28"/>
      <c r="C187" s="28"/>
      <c r="D187" s="28"/>
      <c r="E187" s="28"/>
      <c r="F187" s="28"/>
      <c r="G187" s="28"/>
      <c r="H187" s="28"/>
      <c r="I187" s="28"/>
      <c r="J187" s="28"/>
      <c r="K187" s="28"/>
      <c r="L187" s="28"/>
      <c r="M187" s="28"/>
      <c r="N187" s="28">
        <v>0</v>
      </c>
      <c r="O187" s="48"/>
      <c r="P187" s="48"/>
      <c r="Q187" s="48"/>
      <c r="R187" s="28"/>
      <c r="S187" s="28"/>
      <c r="T187" s="28">
        <v>3</v>
      </c>
      <c r="U187" s="28"/>
      <c r="V187" s="28"/>
      <c r="W187" s="20"/>
      <c r="X187" s="57"/>
    </row>
    <row r="188" spans="1:24" x14ac:dyDescent="0.2">
      <c r="A188" s="45" t="s">
        <v>31</v>
      </c>
      <c r="B188" s="45">
        <f t="shared" ref="B188:N188" si="22">SUM(B184:B187)</f>
        <v>0</v>
      </c>
      <c r="C188" s="45">
        <f t="shared" si="22"/>
        <v>1</v>
      </c>
      <c r="D188" s="45">
        <f t="shared" si="22"/>
        <v>0</v>
      </c>
      <c r="E188" s="45">
        <f t="shared" si="22"/>
        <v>0</v>
      </c>
      <c r="F188" s="45">
        <f t="shared" si="22"/>
        <v>0</v>
      </c>
      <c r="G188" s="45">
        <f t="shared" si="22"/>
        <v>0</v>
      </c>
      <c r="H188" s="45">
        <f t="shared" si="22"/>
        <v>0</v>
      </c>
      <c r="I188" s="45">
        <f t="shared" si="22"/>
        <v>0</v>
      </c>
      <c r="J188" s="45">
        <f t="shared" si="22"/>
        <v>0</v>
      </c>
      <c r="K188" s="45">
        <f t="shared" si="22"/>
        <v>0</v>
      </c>
      <c r="L188" s="45">
        <f t="shared" si="22"/>
        <v>0</v>
      </c>
      <c r="M188" s="45">
        <f t="shared" si="22"/>
        <v>0</v>
      </c>
      <c r="N188" s="45">
        <f t="shared" si="22"/>
        <v>0</v>
      </c>
      <c r="O188" s="48" t="e">
        <f>(D188+J188+K188+N188)/(B188+J188+K188+M188)</f>
        <v>#DIV/0!</v>
      </c>
      <c r="P188" s="48" t="e">
        <f>($D188+$E188+($F188*2)+(G188*3))/$B188</f>
        <v>#DIV/0!</v>
      </c>
      <c r="Q188" s="48" t="e">
        <f>D188/B188</f>
        <v>#DIV/0!</v>
      </c>
      <c r="R188" s="45">
        <f>SUM(R184:R187)</f>
        <v>0</v>
      </c>
      <c r="S188" s="45">
        <f>SUM(S184:S187)</f>
        <v>0</v>
      </c>
      <c r="T188" s="19">
        <f>SUM(T184:T187)</f>
        <v>4</v>
      </c>
      <c r="U188" s="19">
        <f>SUM(U184:U187)</f>
        <v>6</v>
      </c>
      <c r="V188" s="19">
        <f>SUM(V184:V187)</f>
        <v>1</v>
      </c>
      <c r="W188" s="20">
        <f>(U188+V188)/(T188+U188+V188)</f>
        <v>0.63636363636363635</v>
      </c>
      <c r="X188" s="20" t="e">
        <f>(D188-G188)/(B188-I188-G188+M188)</f>
        <v>#DIV/0!</v>
      </c>
    </row>
    <row r="189" spans="1:24" x14ac:dyDescent="0.2">
      <c r="A189" s="50"/>
      <c r="B189" s="50"/>
      <c r="C189" s="50"/>
      <c r="D189" s="50"/>
      <c r="E189" s="36"/>
      <c r="F189" s="50"/>
      <c r="G189" s="50"/>
      <c r="H189" s="50"/>
      <c r="I189" s="50"/>
      <c r="J189" s="50"/>
      <c r="K189" s="50"/>
      <c r="L189" s="50"/>
      <c r="M189" s="50"/>
      <c r="N189" s="36"/>
      <c r="O189" s="119"/>
      <c r="P189" s="34"/>
      <c r="Q189" s="34"/>
      <c r="R189" s="19"/>
      <c r="S189" s="34"/>
      <c r="T189" s="53"/>
      <c r="U189" s="53"/>
      <c r="V189" s="53"/>
      <c r="W189" s="53"/>
      <c r="X189" s="53"/>
    </row>
    <row r="190" spans="1:24" x14ac:dyDescent="0.2">
      <c r="A190" s="22" t="s">
        <v>32</v>
      </c>
      <c r="B190" s="23"/>
      <c r="C190" s="23"/>
      <c r="D190" s="23"/>
      <c r="E190" s="23"/>
      <c r="F190" s="23"/>
      <c r="G190" s="23"/>
      <c r="H190" s="23"/>
      <c r="I190" s="23"/>
      <c r="J190" s="23"/>
      <c r="K190" s="23"/>
      <c r="L190" s="23"/>
      <c r="M190" s="23"/>
      <c r="N190" s="23"/>
      <c r="O190" s="23"/>
      <c r="P190" s="60"/>
      <c r="Q190" s="60"/>
      <c r="R190" s="68"/>
      <c r="S190" s="26"/>
      <c r="T190" s="53"/>
      <c r="U190" s="53"/>
      <c r="V190" s="53"/>
      <c r="W190" s="53"/>
      <c r="X190" s="53"/>
    </row>
    <row r="191" spans="1:24" x14ac:dyDescent="0.2">
      <c r="A191" s="14" t="s">
        <v>126</v>
      </c>
      <c r="B191" s="16" t="s">
        <v>33</v>
      </c>
      <c r="C191" s="14" t="s">
        <v>34</v>
      </c>
      <c r="D191" s="14" t="s">
        <v>35</v>
      </c>
      <c r="E191" s="14" t="s">
        <v>36</v>
      </c>
      <c r="F191" s="14" t="s">
        <v>37</v>
      </c>
      <c r="G191" s="14" t="s">
        <v>9</v>
      </c>
      <c r="H191" s="14" t="s">
        <v>10</v>
      </c>
      <c r="I191" s="14" t="s">
        <v>15</v>
      </c>
      <c r="J191" s="14" t="s">
        <v>16</v>
      </c>
      <c r="K191" s="14" t="s">
        <v>17</v>
      </c>
      <c r="L191" s="14" t="s">
        <v>45</v>
      </c>
      <c r="M191" s="14" t="s">
        <v>38</v>
      </c>
      <c r="N191" s="14" t="s">
        <v>39</v>
      </c>
      <c r="O191" s="14" t="s">
        <v>40</v>
      </c>
      <c r="P191" s="19"/>
      <c r="Q191" s="19"/>
      <c r="R191" s="55"/>
      <c r="S191" s="58"/>
      <c r="T191" s="53"/>
      <c r="U191" s="53"/>
      <c r="V191" s="53"/>
      <c r="W191" s="53"/>
      <c r="X191" s="53"/>
    </row>
    <row r="192" spans="1:24" x14ac:dyDescent="0.2">
      <c r="A192" s="55"/>
      <c r="B192" s="55"/>
      <c r="C192" s="55"/>
      <c r="D192" s="55"/>
      <c r="E192" s="55"/>
      <c r="F192" s="55"/>
      <c r="G192" s="55"/>
      <c r="H192" s="55"/>
      <c r="I192" s="55"/>
      <c r="J192" s="55"/>
      <c r="K192" s="55"/>
      <c r="L192" s="55"/>
      <c r="M192" s="55"/>
      <c r="N192" s="66"/>
      <c r="O192" s="120"/>
      <c r="P192" s="23"/>
      <c r="Q192" s="23"/>
      <c r="R192" s="23"/>
      <c r="S192" s="23"/>
      <c r="T192" s="53"/>
      <c r="U192" s="53"/>
      <c r="V192" s="53"/>
      <c r="W192" s="53"/>
      <c r="X192" s="53"/>
    </row>
    <row r="193" spans="1:24" x14ac:dyDescent="0.2">
      <c r="A193" s="22">
        <v>2023</v>
      </c>
      <c r="B193" s="22">
        <v>11</v>
      </c>
      <c r="C193" s="22">
        <v>3</v>
      </c>
      <c r="D193" s="22">
        <v>2</v>
      </c>
      <c r="E193" s="22"/>
      <c r="F193" s="22">
        <v>22</v>
      </c>
      <c r="G193" s="22">
        <v>22</v>
      </c>
      <c r="H193" s="22">
        <v>20</v>
      </c>
      <c r="I193" s="22">
        <v>26</v>
      </c>
      <c r="J193" s="22">
        <v>29</v>
      </c>
      <c r="K193" s="22">
        <v>5</v>
      </c>
      <c r="L193" s="22">
        <v>9</v>
      </c>
      <c r="M193" s="22">
        <v>13</v>
      </c>
      <c r="N193" s="36">
        <f>(M193*7)/F193</f>
        <v>4.1363636363636367</v>
      </c>
      <c r="O193" s="40">
        <f>SUM(H193+J193+K193)/F193</f>
        <v>2.4545454545454546</v>
      </c>
      <c r="P193" s="28"/>
      <c r="Q193" s="28"/>
      <c r="R193" s="28"/>
      <c r="S193" s="28"/>
      <c r="T193" s="53"/>
      <c r="U193" s="53"/>
      <c r="V193" s="53"/>
      <c r="W193" s="53"/>
      <c r="X193" s="53"/>
    </row>
    <row r="194" spans="1:24" x14ac:dyDescent="0.2">
      <c r="A194" s="28">
        <v>2022</v>
      </c>
      <c r="B194" s="28">
        <v>6</v>
      </c>
      <c r="C194" s="28">
        <v>0</v>
      </c>
      <c r="D194" s="28">
        <v>0</v>
      </c>
      <c r="E194" s="38"/>
      <c r="F194" s="39">
        <v>4.67</v>
      </c>
      <c r="G194" s="28">
        <v>14</v>
      </c>
      <c r="H194" s="28">
        <v>10</v>
      </c>
      <c r="I194" s="28">
        <v>6</v>
      </c>
      <c r="J194" s="28">
        <v>12</v>
      </c>
      <c r="K194" s="28">
        <v>2</v>
      </c>
      <c r="L194" s="22">
        <v>2</v>
      </c>
      <c r="M194" s="28">
        <v>11</v>
      </c>
      <c r="N194" s="36">
        <f>(M194*7)/F194</f>
        <v>16.488222698072807</v>
      </c>
      <c r="O194" s="40">
        <f>SUM(H194+J194+K194)/F194</f>
        <v>5.1391862955032117</v>
      </c>
      <c r="P194" s="46"/>
      <c r="Q194" s="46"/>
      <c r="R194" s="45"/>
      <c r="S194" s="46"/>
      <c r="T194" s="53"/>
      <c r="U194" s="53"/>
      <c r="V194" s="53"/>
      <c r="W194" s="53"/>
      <c r="X194" s="53"/>
    </row>
    <row r="195" spans="1:24" x14ac:dyDescent="0.2">
      <c r="A195" s="45" t="s">
        <v>31</v>
      </c>
      <c r="B195" s="45">
        <f t="shared" ref="B195:M195" si="23">SUM(B190:B194)</f>
        <v>17</v>
      </c>
      <c r="C195" s="45">
        <f t="shared" si="23"/>
        <v>3</v>
      </c>
      <c r="D195" s="45">
        <f t="shared" si="23"/>
        <v>2</v>
      </c>
      <c r="E195" s="45">
        <f t="shared" si="23"/>
        <v>0</v>
      </c>
      <c r="F195" s="45">
        <f t="shared" si="23"/>
        <v>26.67</v>
      </c>
      <c r="G195" s="45">
        <f t="shared" si="23"/>
        <v>36</v>
      </c>
      <c r="H195" s="45">
        <f t="shared" si="23"/>
        <v>30</v>
      </c>
      <c r="I195" s="45">
        <f t="shared" si="23"/>
        <v>32</v>
      </c>
      <c r="J195" s="45">
        <f t="shared" si="23"/>
        <v>41</v>
      </c>
      <c r="K195" s="45">
        <f t="shared" si="23"/>
        <v>7</v>
      </c>
      <c r="L195" s="45">
        <f t="shared" si="23"/>
        <v>11</v>
      </c>
      <c r="M195" s="45">
        <f t="shared" si="23"/>
        <v>24</v>
      </c>
      <c r="N195" s="40">
        <f>(M195*7)/F195</f>
        <v>6.2992125984251963</v>
      </c>
      <c r="O195" s="40">
        <f>SUM(H195+J195+K195)/F195</f>
        <v>2.9246344206974126</v>
      </c>
      <c r="P195" s="46"/>
      <c r="Q195" s="46"/>
      <c r="R195" s="45"/>
      <c r="S195" s="46"/>
      <c r="T195" s="53"/>
      <c r="U195" s="53"/>
      <c r="V195" s="53"/>
      <c r="W195" s="53"/>
      <c r="X195" s="53"/>
    </row>
    <row r="198" spans="1:24" x14ac:dyDescent="0.2">
      <c r="A198" s="211" t="s">
        <v>355</v>
      </c>
      <c r="B198" s="212"/>
      <c r="C198" s="212"/>
      <c r="D198" s="212"/>
      <c r="E198" s="212"/>
      <c r="F198" s="212"/>
      <c r="G198" s="212"/>
      <c r="H198" s="212"/>
      <c r="I198" s="212"/>
      <c r="J198" s="212"/>
      <c r="K198" s="212"/>
      <c r="L198" s="212"/>
      <c r="M198" s="212"/>
      <c r="N198" s="212"/>
      <c r="O198" s="212"/>
      <c r="P198" s="212"/>
      <c r="Q198" s="212"/>
      <c r="R198" s="212"/>
      <c r="S198" s="212"/>
      <c r="T198" s="212"/>
      <c r="U198" s="212"/>
      <c r="V198" s="212"/>
      <c r="W198" s="212"/>
      <c r="X198" s="212"/>
    </row>
    <row r="199" spans="1:24" x14ac:dyDescent="0.2">
      <c r="A199" s="53"/>
      <c r="B199" s="53"/>
      <c r="C199" s="53"/>
      <c r="D199" s="53"/>
      <c r="E199" s="58"/>
      <c r="F199" s="53"/>
      <c r="G199" s="53"/>
      <c r="H199" s="53"/>
      <c r="I199" s="53"/>
      <c r="J199" s="53"/>
      <c r="K199" s="53"/>
      <c r="L199" s="53"/>
      <c r="M199" s="53"/>
      <c r="N199" s="53"/>
      <c r="O199" s="103"/>
      <c r="P199" s="53"/>
      <c r="Q199" s="53"/>
      <c r="R199" s="53"/>
      <c r="S199" s="53"/>
      <c r="T199" s="53"/>
      <c r="U199" s="12"/>
      <c r="V199" s="23"/>
      <c r="W199" s="26"/>
      <c r="X199" s="53"/>
    </row>
    <row r="200" spans="1:24" x14ac:dyDescent="0.2">
      <c r="A200" s="14" t="s">
        <v>126</v>
      </c>
      <c r="B200" s="14" t="s">
        <v>8</v>
      </c>
      <c r="C200" s="14" t="s">
        <v>9</v>
      </c>
      <c r="D200" s="14" t="s">
        <v>10</v>
      </c>
      <c r="E200" s="14" t="s">
        <v>11</v>
      </c>
      <c r="F200" s="14" t="s">
        <v>12</v>
      </c>
      <c r="G200" s="14" t="s">
        <v>13</v>
      </c>
      <c r="H200" s="14" t="s">
        <v>14</v>
      </c>
      <c r="I200" s="14" t="s">
        <v>15</v>
      </c>
      <c r="J200" s="14" t="s">
        <v>16</v>
      </c>
      <c r="K200" s="14" t="s">
        <v>17</v>
      </c>
      <c r="L200" s="14" t="s">
        <v>18</v>
      </c>
      <c r="M200" s="14" t="s">
        <v>19</v>
      </c>
      <c r="N200" s="14" t="s">
        <v>20</v>
      </c>
      <c r="O200" s="14" t="s">
        <v>21</v>
      </c>
      <c r="P200" s="15" t="s">
        <v>22</v>
      </c>
      <c r="Q200" s="14" t="s">
        <v>23</v>
      </c>
      <c r="R200" s="14" t="s">
        <v>24</v>
      </c>
      <c r="S200" s="16" t="s">
        <v>25</v>
      </c>
      <c r="T200" s="16" t="s">
        <v>26</v>
      </c>
      <c r="U200" s="13" t="s">
        <v>27</v>
      </c>
      <c r="V200" s="14" t="s">
        <v>28</v>
      </c>
      <c r="W200" s="17" t="s">
        <v>29</v>
      </c>
      <c r="X200" s="16" t="s">
        <v>30</v>
      </c>
    </row>
    <row r="201" spans="1:24" x14ac:dyDescent="0.2">
      <c r="A201" s="63"/>
      <c r="B201" s="50"/>
      <c r="C201" s="19"/>
      <c r="D201" s="50"/>
      <c r="E201" s="19"/>
      <c r="F201" s="19"/>
      <c r="G201" s="19"/>
      <c r="H201" s="19"/>
      <c r="I201" s="50"/>
      <c r="J201" s="19"/>
      <c r="K201" s="19"/>
      <c r="L201" s="19"/>
      <c r="M201" s="19"/>
      <c r="N201" s="19"/>
      <c r="O201" s="48"/>
      <c r="P201" s="48"/>
      <c r="Q201" s="48"/>
      <c r="R201" s="50"/>
      <c r="S201" s="34"/>
      <c r="T201" s="34"/>
      <c r="U201" s="61"/>
      <c r="V201" s="19"/>
      <c r="W201" s="48"/>
      <c r="X201" s="46"/>
    </row>
    <row r="202" spans="1:24" x14ac:dyDescent="0.2">
      <c r="A202" s="69"/>
      <c r="B202" s="103"/>
      <c r="C202" s="103"/>
      <c r="D202" s="103"/>
      <c r="E202" s="103"/>
      <c r="F202" s="103"/>
      <c r="G202" s="103"/>
      <c r="H202" s="103"/>
      <c r="I202" s="103"/>
      <c r="J202" s="103"/>
      <c r="K202" s="103"/>
      <c r="L202" s="103"/>
      <c r="M202" s="103"/>
      <c r="N202" s="103"/>
      <c r="O202" s="103"/>
      <c r="P202" s="103"/>
      <c r="Q202" s="103"/>
      <c r="R202" s="103"/>
      <c r="S202" s="103"/>
      <c r="T202" s="103"/>
      <c r="U202" s="103"/>
      <c r="V202" s="103"/>
      <c r="W202" s="103"/>
      <c r="X202" s="103"/>
    </row>
    <row r="203" spans="1:24" x14ac:dyDescent="0.2">
      <c r="A203" s="28">
        <v>2022</v>
      </c>
      <c r="B203" s="28"/>
      <c r="C203" s="28"/>
      <c r="D203" s="28"/>
      <c r="E203" s="28"/>
      <c r="F203" s="28"/>
      <c r="G203" s="28"/>
      <c r="H203" s="28"/>
      <c r="I203" s="28"/>
      <c r="J203" s="28"/>
      <c r="K203" s="28"/>
      <c r="L203" s="28"/>
      <c r="M203" s="28"/>
      <c r="N203" s="28">
        <v>0</v>
      </c>
      <c r="O203" s="48"/>
      <c r="P203" s="48"/>
      <c r="Q203" s="48"/>
      <c r="R203" s="28"/>
      <c r="S203" s="28"/>
      <c r="T203" s="28"/>
      <c r="U203" s="28"/>
      <c r="V203" s="28"/>
      <c r="W203" s="20"/>
      <c r="X203" s="57"/>
    </row>
    <row r="204" spans="1:24" x14ac:dyDescent="0.2">
      <c r="A204" s="45" t="s">
        <v>31</v>
      </c>
      <c r="B204" s="45">
        <f t="shared" ref="B204:N204" si="24">SUM(B201:B203)</f>
        <v>0</v>
      </c>
      <c r="C204" s="45">
        <f t="shared" si="24"/>
        <v>0</v>
      </c>
      <c r="D204" s="45">
        <f t="shared" si="24"/>
        <v>0</v>
      </c>
      <c r="E204" s="45">
        <f t="shared" si="24"/>
        <v>0</v>
      </c>
      <c r="F204" s="45">
        <f t="shared" si="24"/>
        <v>0</v>
      </c>
      <c r="G204" s="45">
        <f t="shared" si="24"/>
        <v>0</v>
      </c>
      <c r="H204" s="45">
        <f t="shared" si="24"/>
        <v>0</v>
      </c>
      <c r="I204" s="45">
        <f t="shared" si="24"/>
        <v>0</v>
      </c>
      <c r="J204" s="45">
        <f t="shared" si="24"/>
        <v>0</v>
      </c>
      <c r="K204" s="45">
        <f t="shared" si="24"/>
        <v>0</v>
      </c>
      <c r="L204" s="45">
        <f t="shared" si="24"/>
        <v>0</v>
      </c>
      <c r="M204" s="45">
        <f t="shared" si="24"/>
        <v>0</v>
      </c>
      <c r="N204" s="45">
        <f t="shared" si="24"/>
        <v>0</v>
      </c>
      <c r="O204" s="48" t="e">
        <f>(D204+J204+K204+N204)/(B204+J204+K204+M204)</f>
        <v>#DIV/0!</v>
      </c>
      <c r="P204" s="48" t="e">
        <f>($D204+$E204+($F204*2)+(G204*3))/$B204</f>
        <v>#DIV/0!</v>
      </c>
      <c r="Q204" s="48" t="e">
        <f>D204/B204</f>
        <v>#DIV/0!</v>
      </c>
      <c r="R204" s="45">
        <f>SUM(R201:R203)</f>
        <v>0</v>
      </c>
      <c r="S204" s="45">
        <f>SUM(S201:S203)</f>
        <v>0</v>
      </c>
      <c r="T204" s="19">
        <f>SUM(T201:T203)</f>
        <v>0</v>
      </c>
      <c r="U204" s="19">
        <f>SUM(U201:U203)</f>
        <v>0</v>
      </c>
      <c r="V204" s="19">
        <f>SUM(V201:V203)</f>
        <v>0</v>
      </c>
      <c r="W204" s="20" t="e">
        <f>(U204+V204)/(T204+U204+V204)</f>
        <v>#DIV/0!</v>
      </c>
      <c r="X204" s="20" t="e">
        <f>(D204-G204)/(B204-I204-G204+M204)</f>
        <v>#DIV/0!</v>
      </c>
    </row>
    <row r="205" spans="1:24" x14ac:dyDescent="0.2">
      <c r="A205" s="50"/>
      <c r="B205" s="50"/>
      <c r="C205" s="50"/>
      <c r="D205" s="50"/>
      <c r="E205" s="36"/>
      <c r="F205" s="50"/>
      <c r="G205" s="50"/>
      <c r="H205" s="50"/>
      <c r="I205" s="50"/>
      <c r="J205" s="50"/>
      <c r="K205" s="50"/>
      <c r="L205" s="50"/>
      <c r="M205" s="50"/>
      <c r="N205" s="36"/>
      <c r="O205" s="119"/>
      <c r="P205" s="34"/>
      <c r="Q205" s="34"/>
      <c r="R205" s="19"/>
      <c r="S205" s="34"/>
      <c r="T205" s="53"/>
      <c r="U205" s="53"/>
      <c r="V205" s="53"/>
      <c r="W205" s="53"/>
      <c r="X205" s="53"/>
    </row>
    <row r="206" spans="1:24" x14ac:dyDescent="0.2">
      <c r="A206" s="22" t="s">
        <v>32</v>
      </c>
      <c r="B206" s="23"/>
      <c r="C206" s="23"/>
      <c r="D206" s="23"/>
      <c r="E206" s="23"/>
      <c r="F206" s="23"/>
      <c r="G206" s="23"/>
      <c r="H206" s="23"/>
      <c r="I206" s="23"/>
      <c r="J206" s="23"/>
      <c r="K206" s="23"/>
      <c r="L206" s="23"/>
      <c r="M206" s="23"/>
      <c r="N206" s="23"/>
      <c r="O206" s="23"/>
      <c r="P206" s="60"/>
      <c r="Q206" s="60"/>
      <c r="R206" s="68"/>
      <c r="S206" s="26"/>
      <c r="T206" s="53"/>
      <c r="U206" s="53"/>
      <c r="V206" s="53"/>
      <c r="W206" s="53"/>
      <c r="X206" s="53"/>
    </row>
    <row r="207" spans="1:24" x14ac:dyDescent="0.2">
      <c r="A207" s="14" t="s">
        <v>126</v>
      </c>
      <c r="B207" s="16" t="s">
        <v>33</v>
      </c>
      <c r="C207" s="14" t="s">
        <v>34</v>
      </c>
      <c r="D207" s="14" t="s">
        <v>35</v>
      </c>
      <c r="E207" s="14" t="s">
        <v>36</v>
      </c>
      <c r="F207" s="14" t="s">
        <v>37</v>
      </c>
      <c r="G207" s="14" t="s">
        <v>9</v>
      </c>
      <c r="H207" s="14" t="s">
        <v>10</v>
      </c>
      <c r="I207" s="14" t="s">
        <v>15</v>
      </c>
      <c r="J207" s="14" t="s">
        <v>16</v>
      </c>
      <c r="K207" s="14" t="s">
        <v>17</v>
      </c>
      <c r="L207" s="14" t="s">
        <v>45</v>
      </c>
      <c r="M207" s="14" t="s">
        <v>38</v>
      </c>
      <c r="N207" s="14" t="s">
        <v>39</v>
      </c>
      <c r="O207" s="14" t="s">
        <v>40</v>
      </c>
      <c r="P207" s="19"/>
      <c r="Q207" s="19"/>
      <c r="R207" s="55"/>
      <c r="S207" s="58"/>
      <c r="T207" s="53"/>
      <c r="U207" s="53"/>
      <c r="V207" s="53"/>
      <c r="W207" s="53"/>
      <c r="X207" s="53"/>
    </row>
    <row r="208" spans="1:24" x14ac:dyDescent="0.2">
      <c r="A208" s="55"/>
      <c r="B208" s="55"/>
      <c r="C208" s="55"/>
      <c r="D208" s="55"/>
      <c r="E208" s="55"/>
      <c r="F208" s="55"/>
      <c r="G208" s="55"/>
      <c r="H208" s="55"/>
      <c r="I208" s="55"/>
      <c r="J208" s="55"/>
      <c r="K208" s="55"/>
      <c r="L208" s="55"/>
      <c r="M208" s="55"/>
      <c r="N208" s="66"/>
      <c r="O208" s="120"/>
      <c r="P208" s="23"/>
      <c r="Q208" s="23"/>
      <c r="R208" s="23"/>
      <c r="S208" s="23"/>
      <c r="T208" s="53"/>
      <c r="U208" s="53"/>
      <c r="V208" s="53"/>
      <c r="W208" s="53"/>
      <c r="X208" s="53"/>
    </row>
    <row r="209" spans="1:24" x14ac:dyDescent="0.2">
      <c r="A209" s="22"/>
      <c r="B209" s="22"/>
      <c r="C209" s="22"/>
      <c r="D209" s="22"/>
      <c r="E209" s="22"/>
      <c r="F209" s="22"/>
      <c r="G209" s="22"/>
      <c r="H209" s="22"/>
      <c r="I209" s="22"/>
      <c r="J209" s="22"/>
      <c r="K209" s="22"/>
      <c r="L209" s="22"/>
      <c r="M209" s="22"/>
      <c r="N209" s="36"/>
      <c r="O209" s="36"/>
      <c r="P209" s="28"/>
      <c r="Q209" s="28"/>
      <c r="R209" s="28"/>
      <c r="S209" s="28"/>
      <c r="T209" s="53"/>
      <c r="U209" s="53"/>
      <c r="V209" s="53"/>
      <c r="W209" s="53"/>
      <c r="X209" s="53"/>
    </row>
    <row r="210" spans="1:24" x14ac:dyDescent="0.2">
      <c r="A210" s="28">
        <v>2022</v>
      </c>
      <c r="B210" s="28">
        <v>5</v>
      </c>
      <c r="C210" s="28">
        <v>0</v>
      </c>
      <c r="D210" s="28">
        <v>0</v>
      </c>
      <c r="E210" s="38"/>
      <c r="F210" s="28">
        <v>6.67</v>
      </c>
      <c r="G210" s="28">
        <v>7</v>
      </c>
      <c r="H210" s="28">
        <v>1</v>
      </c>
      <c r="I210" s="28">
        <v>9</v>
      </c>
      <c r="J210" s="28">
        <v>10</v>
      </c>
      <c r="K210" s="28">
        <v>2</v>
      </c>
      <c r="L210" s="22">
        <v>3</v>
      </c>
      <c r="M210" s="28">
        <v>4</v>
      </c>
      <c r="N210" s="40">
        <f>(M210*7)/F210</f>
        <v>4.197901049475262</v>
      </c>
      <c r="O210" s="40">
        <f>SUM(H210+J210+K210)/F210</f>
        <v>1.9490254872563719</v>
      </c>
      <c r="P210" s="46"/>
      <c r="Q210" s="46"/>
      <c r="R210" s="45"/>
      <c r="S210" s="46"/>
      <c r="T210" s="53"/>
      <c r="U210" s="53"/>
      <c r="V210" s="53"/>
      <c r="W210" s="53"/>
      <c r="X210" s="53"/>
    </row>
    <row r="211" spans="1:24" x14ac:dyDescent="0.2">
      <c r="A211" s="45" t="s">
        <v>31</v>
      </c>
      <c r="B211" s="45">
        <f t="shared" ref="B211:M211" si="25">SUM(B206:B210)</f>
        <v>5</v>
      </c>
      <c r="C211" s="45">
        <f t="shared" si="25"/>
        <v>0</v>
      </c>
      <c r="D211" s="45">
        <f t="shared" si="25"/>
        <v>0</v>
      </c>
      <c r="E211" s="45">
        <f t="shared" si="25"/>
        <v>0</v>
      </c>
      <c r="F211" s="45">
        <f t="shared" si="25"/>
        <v>6.67</v>
      </c>
      <c r="G211" s="45">
        <f t="shared" si="25"/>
        <v>7</v>
      </c>
      <c r="H211" s="45">
        <f t="shared" si="25"/>
        <v>1</v>
      </c>
      <c r="I211" s="45">
        <f t="shared" si="25"/>
        <v>9</v>
      </c>
      <c r="J211" s="45">
        <f t="shared" si="25"/>
        <v>10</v>
      </c>
      <c r="K211" s="45">
        <f t="shared" si="25"/>
        <v>2</v>
      </c>
      <c r="L211" s="45">
        <f t="shared" si="25"/>
        <v>3</v>
      </c>
      <c r="M211" s="45">
        <f t="shared" si="25"/>
        <v>4</v>
      </c>
      <c r="N211" s="40">
        <f>(M211*7)/F211</f>
        <v>4.197901049475262</v>
      </c>
      <c r="O211" s="40">
        <f>SUM(H211+J211+K211)/F211</f>
        <v>1.9490254872563719</v>
      </c>
      <c r="P211" s="46"/>
      <c r="Q211" s="46"/>
      <c r="R211" s="45"/>
      <c r="S211" s="46"/>
      <c r="T211" s="53"/>
      <c r="U211" s="53"/>
      <c r="V211" s="53"/>
      <c r="W211" s="53"/>
      <c r="X211" s="53"/>
    </row>
    <row r="213" spans="1:24" x14ac:dyDescent="0.2">
      <c r="A213" s="211" t="s">
        <v>362</v>
      </c>
      <c r="B213" s="212"/>
      <c r="C213" s="212"/>
      <c r="D213" s="212"/>
      <c r="E213" s="212"/>
      <c r="F213" s="212"/>
      <c r="G213" s="212"/>
      <c r="H213" s="212"/>
      <c r="I213" s="212"/>
      <c r="J213" s="212"/>
      <c r="K213" s="212"/>
      <c r="L213" s="212"/>
      <c r="M213" s="212"/>
      <c r="N213" s="212"/>
      <c r="O213" s="212"/>
      <c r="P213" s="212"/>
      <c r="Q213" s="212"/>
      <c r="R213" s="212"/>
      <c r="S213" s="212"/>
      <c r="T213" s="212"/>
      <c r="U213" s="212"/>
      <c r="V213" s="212"/>
      <c r="W213" s="212"/>
      <c r="X213" s="212"/>
    </row>
    <row r="214" spans="1:24" x14ac:dyDescent="0.2">
      <c r="A214" s="53"/>
      <c r="B214" s="53"/>
      <c r="C214" s="53"/>
      <c r="D214" s="53"/>
      <c r="E214" s="58"/>
      <c r="F214" s="53"/>
      <c r="G214" s="53"/>
      <c r="H214" s="53"/>
      <c r="I214" s="53"/>
      <c r="J214" s="53"/>
      <c r="K214" s="53"/>
      <c r="L214" s="53"/>
      <c r="M214" s="53"/>
      <c r="N214" s="53"/>
      <c r="O214" s="103"/>
      <c r="P214" s="53"/>
      <c r="Q214" s="53"/>
      <c r="R214" s="53"/>
      <c r="S214" s="53"/>
      <c r="T214" s="53"/>
      <c r="U214" s="12"/>
      <c r="V214" s="23"/>
      <c r="W214" s="26"/>
      <c r="X214" s="53"/>
    </row>
    <row r="215" spans="1:24" x14ac:dyDescent="0.2">
      <c r="A215" s="14" t="s">
        <v>126</v>
      </c>
      <c r="B215" s="14" t="s">
        <v>8</v>
      </c>
      <c r="C215" s="14" t="s">
        <v>9</v>
      </c>
      <c r="D215" s="14" t="s">
        <v>10</v>
      </c>
      <c r="E215" s="14" t="s">
        <v>11</v>
      </c>
      <c r="F215" s="14" t="s">
        <v>12</v>
      </c>
      <c r="G215" s="14" t="s">
        <v>13</v>
      </c>
      <c r="H215" s="14" t="s">
        <v>14</v>
      </c>
      <c r="I215" s="14" t="s">
        <v>15</v>
      </c>
      <c r="J215" s="14" t="s">
        <v>16</v>
      </c>
      <c r="K215" s="14" t="s">
        <v>17</v>
      </c>
      <c r="L215" s="14" t="s">
        <v>18</v>
      </c>
      <c r="M215" s="14" t="s">
        <v>19</v>
      </c>
      <c r="N215" s="14" t="s">
        <v>20</v>
      </c>
      <c r="O215" s="14" t="s">
        <v>21</v>
      </c>
      <c r="P215" s="15" t="s">
        <v>22</v>
      </c>
      <c r="Q215" s="14" t="s">
        <v>23</v>
      </c>
      <c r="R215" s="14" t="s">
        <v>24</v>
      </c>
      <c r="S215" s="16" t="s">
        <v>25</v>
      </c>
      <c r="T215" s="16" t="s">
        <v>26</v>
      </c>
      <c r="U215" s="13" t="s">
        <v>27</v>
      </c>
      <c r="V215" s="14" t="s">
        <v>28</v>
      </c>
      <c r="W215" s="17" t="s">
        <v>29</v>
      </c>
      <c r="X215" s="16" t="s">
        <v>30</v>
      </c>
    </row>
    <row r="216" spans="1:24" x14ac:dyDescent="0.2">
      <c r="A216" s="63">
        <v>2025</v>
      </c>
      <c r="B216" s="50">
        <v>67</v>
      </c>
      <c r="C216" s="19">
        <v>16</v>
      </c>
      <c r="D216" s="50">
        <v>19</v>
      </c>
      <c r="E216" s="19">
        <v>1</v>
      </c>
      <c r="F216" s="19"/>
      <c r="G216" s="19"/>
      <c r="H216" s="19">
        <v>5</v>
      </c>
      <c r="I216" s="50">
        <v>13</v>
      </c>
      <c r="J216" s="19">
        <v>8</v>
      </c>
      <c r="K216" s="19">
        <v>3</v>
      </c>
      <c r="L216" s="19">
        <v>1</v>
      </c>
      <c r="M216" s="19">
        <v>1</v>
      </c>
      <c r="N216" s="19">
        <v>2</v>
      </c>
      <c r="O216" s="48">
        <f>(D216+J216+K216+N216)/(B216+J216+K216+M216)</f>
        <v>0.4050632911392405</v>
      </c>
      <c r="P216" s="48">
        <f>($D216+$E216+($F216*2)+(G216*3))/$B216</f>
        <v>0.29850746268656714</v>
      </c>
      <c r="Q216" s="48">
        <f>D216/B216</f>
        <v>0.28358208955223879</v>
      </c>
      <c r="R216" s="50">
        <v>14</v>
      </c>
      <c r="S216" s="34">
        <v>2</v>
      </c>
      <c r="T216" s="34">
        <v>4</v>
      </c>
      <c r="U216" s="61">
        <v>34</v>
      </c>
      <c r="V216" s="19">
        <v>23</v>
      </c>
      <c r="W216" s="20">
        <f>(U216+V216)/(T216+U216+V216)</f>
        <v>0.93442622950819676</v>
      </c>
      <c r="X216" s="20">
        <f>(D216-G216)/(B216-I216-G216+M216)</f>
        <v>0.34545454545454546</v>
      </c>
    </row>
    <row r="217" spans="1:24" x14ac:dyDescent="0.2">
      <c r="A217" s="18">
        <v>2024</v>
      </c>
      <c r="B217" s="22">
        <v>77</v>
      </c>
      <c r="C217" s="22">
        <v>15</v>
      </c>
      <c r="D217" s="22">
        <v>25</v>
      </c>
      <c r="E217" s="22">
        <v>2</v>
      </c>
      <c r="F217" s="22"/>
      <c r="G217" s="22">
        <v>1</v>
      </c>
      <c r="H217" s="22">
        <v>4</v>
      </c>
      <c r="I217" s="22">
        <v>16</v>
      </c>
      <c r="J217" s="22">
        <v>5</v>
      </c>
      <c r="K217" s="22">
        <v>5</v>
      </c>
      <c r="L217" s="22"/>
      <c r="M217" s="22"/>
      <c r="N217" s="22">
        <v>1</v>
      </c>
      <c r="O217" s="48">
        <f>(D217+J217+K217+N217)/(B217+J217+K217+M217)</f>
        <v>0.41379310344827586</v>
      </c>
      <c r="P217" s="48">
        <f>($D217+$E217+($F217*2)+(G217*3))/$B217</f>
        <v>0.38961038961038963</v>
      </c>
      <c r="Q217" s="48">
        <f>D217/B217</f>
        <v>0.32467532467532467</v>
      </c>
      <c r="R217" s="22">
        <v>9</v>
      </c>
      <c r="S217" s="22">
        <v>4</v>
      </c>
      <c r="T217" s="22">
        <v>12</v>
      </c>
      <c r="U217" s="22">
        <v>46</v>
      </c>
      <c r="V217" s="22">
        <v>30</v>
      </c>
      <c r="W217" s="20">
        <f>(U217+V217)/(T217+U217+V217)</f>
        <v>0.86363636363636365</v>
      </c>
      <c r="X217" s="20">
        <f>(D217-G217)/(B217-I217-G217+M217)</f>
        <v>0.4</v>
      </c>
    </row>
    <row r="218" spans="1:24" x14ac:dyDescent="0.2">
      <c r="A218" s="69">
        <v>2023</v>
      </c>
      <c r="B218" s="103">
        <v>21</v>
      </c>
      <c r="C218" s="103">
        <v>11</v>
      </c>
      <c r="D218" s="103">
        <v>7</v>
      </c>
      <c r="E218" s="103">
        <v>2</v>
      </c>
      <c r="F218" s="103"/>
      <c r="G218" s="103"/>
      <c r="H218" s="103">
        <v>5</v>
      </c>
      <c r="I218" s="103">
        <v>2</v>
      </c>
      <c r="J218" s="103">
        <v>3</v>
      </c>
      <c r="K218" s="103">
        <v>1</v>
      </c>
      <c r="L218" s="103">
        <v>1</v>
      </c>
      <c r="M218" s="103"/>
      <c r="N218" s="103">
        <v>2</v>
      </c>
      <c r="O218" s="48">
        <f>(D218+J218+K218+N218)/(B218+J218+K218+M218)</f>
        <v>0.52</v>
      </c>
      <c r="P218" s="48">
        <f>($D218+$E218+($F218*2)+(G218*3))/$B218</f>
        <v>0.42857142857142855</v>
      </c>
      <c r="Q218" s="48">
        <f>D218/B218</f>
        <v>0.33333333333333331</v>
      </c>
      <c r="R218" s="103">
        <v>7</v>
      </c>
      <c r="S218" s="103">
        <v>2</v>
      </c>
      <c r="T218" s="103">
        <v>1</v>
      </c>
      <c r="U218" s="103">
        <v>12</v>
      </c>
      <c r="V218" s="103">
        <v>12</v>
      </c>
      <c r="W218" s="20">
        <f>(U218+V218)/(T218+U218+V218)</f>
        <v>0.96</v>
      </c>
      <c r="X218" s="103"/>
    </row>
    <row r="219" spans="1:24" x14ac:dyDescent="0.2">
      <c r="A219" s="28">
        <v>2022</v>
      </c>
      <c r="B219" s="28">
        <v>4</v>
      </c>
      <c r="C219" s="28">
        <v>1</v>
      </c>
      <c r="D219" s="28">
        <v>1</v>
      </c>
      <c r="E219" s="28"/>
      <c r="F219" s="28"/>
      <c r="G219" s="28"/>
      <c r="H219" s="28"/>
      <c r="I219" s="28"/>
      <c r="J219" s="28"/>
      <c r="K219" s="28">
        <v>1</v>
      </c>
      <c r="L219" s="28"/>
      <c r="M219" s="28"/>
      <c r="N219" s="28">
        <v>0</v>
      </c>
      <c r="O219" s="48"/>
      <c r="P219" s="48"/>
      <c r="Q219" s="48"/>
      <c r="R219" s="28"/>
      <c r="S219" s="28"/>
      <c r="T219" s="28"/>
      <c r="U219" s="28">
        <v>1</v>
      </c>
      <c r="V219" s="28">
        <v>1</v>
      </c>
      <c r="W219" s="20"/>
      <c r="X219" s="57"/>
    </row>
    <row r="220" spans="1:24" x14ac:dyDescent="0.2">
      <c r="A220" s="45" t="s">
        <v>31</v>
      </c>
      <c r="B220" s="45">
        <f t="shared" ref="B220:N220" si="26">SUM(B216:B219)</f>
        <v>169</v>
      </c>
      <c r="C220" s="45">
        <f t="shared" si="26"/>
        <v>43</v>
      </c>
      <c r="D220" s="45">
        <f t="shared" si="26"/>
        <v>52</v>
      </c>
      <c r="E220" s="45">
        <f t="shared" si="26"/>
        <v>5</v>
      </c>
      <c r="F220" s="45">
        <f t="shared" si="26"/>
        <v>0</v>
      </c>
      <c r="G220" s="45">
        <f t="shared" si="26"/>
        <v>1</v>
      </c>
      <c r="H220" s="45">
        <f t="shared" si="26"/>
        <v>14</v>
      </c>
      <c r="I220" s="45">
        <f t="shared" si="26"/>
        <v>31</v>
      </c>
      <c r="J220" s="45">
        <f t="shared" si="26"/>
        <v>16</v>
      </c>
      <c r="K220" s="45">
        <f t="shared" si="26"/>
        <v>10</v>
      </c>
      <c r="L220" s="45">
        <f t="shared" si="26"/>
        <v>2</v>
      </c>
      <c r="M220" s="45">
        <f t="shared" si="26"/>
        <v>1</v>
      </c>
      <c r="N220" s="45">
        <f t="shared" si="26"/>
        <v>5</v>
      </c>
      <c r="O220" s="48">
        <f>(D220+J220+K220+N220)/(B220+J220+K220+M220)</f>
        <v>0.42346938775510207</v>
      </c>
      <c r="P220" s="48">
        <f>($D220+$E220+($F220*2)+(G220*3))/$B220</f>
        <v>0.35502958579881655</v>
      </c>
      <c r="Q220" s="48">
        <f>D220/B220</f>
        <v>0.30769230769230771</v>
      </c>
      <c r="R220" s="45">
        <f>SUM(R216:R219)</f>
        <v>30</v>
      </c>
      <c r="S220" s="45">
        <f>SUM(S216:S219)</f>
        <v>8</v>
      </c>
      <c r="T220" s="19">
        <f>SUM(T216:T219)</f>
        <v>17</v>
      </c>
      <c r="U220" s="19">
        <f>SUM(U216:U219)</f>
        <v>93</v>
      </c>
      <c r="V220" s="19">
        <f>SUM(V216:V219)</f>
        <v>66</v>
      </c>
      <c r="W220" s="20">
        <f>(U220+V220)/(T220+U220+V220)</f>
        <v>0.90340909090909094</v>
      </c>
      <c r="X220" s="20">
        <f>(D220-G220)/(B220-I220-G220+M220)</f>
        <v>0.36956521739130432</v>
      </c>
    </row>
    <row r="222" spans="1:24" x14ac:dyDescent="0.2">
      <c r="A222" s="211" t="s">
        <v>363</v>
      </c>
      <c r="B222" s="212"/>
      <c r="C222" s="212"/>
      <c r="D222" s="212"/>
      <c r="E222" s="212"/>
      <c r="F222" s="212"/>
      <c r="G222" s="212"/>
      <c r="H222" s="212"/>
      <c r="I222" s="212"/>
      <c r="J222" s="212"/>
      <c r="K222" s="212"/>
      <c r="L222" s="212"/>
      <c r="M222" s="212"/>
      <c r="N222" s="212"/>
      <c r="O222" s="212"/>
      <c r="P222" s="212"/>
      <c r="Q222" s="212"/>
      <c r="R222" s="212"/>
      <c r="S222" s="212"/>
      <c r="T222" s="212"/>
      <c r="U222" s="212"/>
      <c r="V222" s="212"/>
      <c r="W222" s="212"/>
      <c r="X222" s="212"/>
    </row>
    <row r="223" spans="1:24" x14ac:dyDescent="0.2">
      <c r="A223" s="53"/>
      <c r="B223" s="53"/>
      <c r="C223" s="53"/>
      <c r="D223" s="53"/>
      <c r="E223" s="58"/>
      <c r="F223" s="53"/>
      <c r="G223" s="53"/>
      <c r="H223" s="53"/>
      <c r="I223" s="53"/>
      <c r="J223" s="53"/>
      <c r="K223" s="53"/>
      <c r="L223" s="53"/>
      <c r="M223" s="53"/>
      <c r="N223" s="53"/>
      <c r="O223" s="103"/>
      <c r="P223" s="53"/>
      <c r="Q223" s="53"/>
      <c r="R223" s="53"/>
      <c r="S223" s="53"/>
      <c r="T223" s="53"/>
      <c r="U223" s="12"/>
      <c r="V223" s="23"/>
      <c r="W223" s="26"/>
      <c r="X223" s="53"/>
    </row>
    <row r="224" spans="1:24" x14ac:dyDescent="0.2">
      <c r="A224" s="14" t="s">
        <v>126</v>
      </c>
      <c r="B224" s="14" t="s">
        <v>8</v>
      </c>
      <c r="C224" s="14" t="s">
        <v>9</v>
      </c>
      <c r="D224" s="14" t="s">
        <v>10</v>
      </c>
      <c r="E224" s="14" t="s">
        <v>11</v>
      </c>
      <c r="F224" s="14" t="s">
        <v>12</v>
      </c>
      <c r="G224" s="14" t="s">
        <v>13</v>
      </c>
      <c r="H224" s="14" t="s">
        <v>14</v>
      </c>
      <c r="I224" s="14" t="s">
        <v>15</v>
      </c>
      <c r="J224" s="14" t="s">
        <v>16</v>
      </c>
      <c r="K224" s="14" t="s">
        <v>17</v>
      </c>
      <c r="L224" s="14" t="s">
        <v>18</v>
      </c>
      <c r="M224" s="14" t="s">
        <v>19</v>
      </c>
      <c r="N224" s="14" t="s">
        <v>20</v>
      </c>
      <c r="O224" s="14" t="s">
        <v>21</v>
      </c>
      <c r="P224" s="15" t="s">
        <v>22</v>
      </c>
      <c r="Q224" s="14" t="s">
        <v>23</v>
      </c>
      <c r="R224" s="14" t="s">
        <v>24</v>
      </c>
      <c r="S224" s="16" t="s">
        <v>25</v>
      </c>
      <c r="T224" s="16" t="s">
        <v>26</v>
      </c>
      <c r="U224" s="13" t="s">
        <v>27</v>
      </c>
      <c r="V224" s="14" t="s">
        <v>28</v>
      </c>
      <c r="W224" s="17" t="s">
        <v>29</v>
      </c>
      <c r="X224" s="16" t="s">
        <v>30</v>
      </c>
    </row>
    <row r="225" spans="1:24" x14ac:dyDescent="0.2">
      <c r="A225" s="63">
        <v>2025</v>
      </c>
      <c r="B225" s="50">
        <v>9</v>
      </c>
      <c r="C225" s="19">
        <v>3</v>
      </c>
      <c r="D225" s="50">
        <v>2</v>
      </c>
      <c r="E225" s="19">
        <v>1</v>
      </c>
      <c r="F225" s="19">
        <v>1</v>
      </c>
      <c r="G225" s="19"/>
      <c r="H225" s="19">
        <v>3</v>
      </c>
      <c r="I225" s="50">
        <v>3</v>
      </c>
      <c r="J225" s="19">
        <v>2</v>
      </c>
      <c r="K225" s="19"/>
      <c r="L225" s="19"/>
      <c r="M225" s="19"/>
      <c r="N225" s="19"/>
      <c r="O225" s="48">
        <f>(D225+J225+K225+N225)/(B225+J225+K225+M225)</f>
        <v>0.36363636363636365</v>
      </c>
      <c r="P225" s="48">
        <f>($D225+$E225+($F225*2)+(G225*3))/$B225</f>
        <v>0.55555555555555558</v>
      </c>
      <c r="Q225" s="48">
        <f>D225/B225</f>
        <v>0.22222222222222221</v>
      </c>
      <c r="R225" s="50">
        <v>1</v>
      </c>
      <c r="S225" s="34"/>
      <c r="T225" s="34"/>
      <c r="U225" s="61">
        <v>5</v>
      </c>
      <c r="V225" s="19">
        <v>4</v>
      </c>
      <c r="W225" s="20">
        <f>(U225+V225)/(T225+U225+V225)</f>
        <v>1</v>
      </c>
      <c r="X225" s="46"/>
    </row>
    <row r="226" spans="1:24" x14ac:dyDescent="0.2">
      <c r="A226" s="18">
        <v>2024</v>
      </c>
      <c r="B226" s="22">
        <v>4</v>
      </c>
      <c r="C226" s="22">
        <v>1</v>
      </c>
      <c r="D226" s="22">
        <v>2</v>
      </c>
      <c r="E226" s="22"/>
      <c r="F226" s="22"/>
      <c r="G226" s="22"/>
      <c r="H226" s="22"/>
      <c r="I226" s="22">
        <v>1</v>
      </c>
      <c r="J226" s="22"/>
      <c r="K226" s="22"/>
      <c r="L226" s="22"/>
      <c r="M226" s="22"/>
      <c r="N226" s="22"/>
      <c r="O226" s="20"/>
      <c r="P226" s="20"/>
      <c r="Q226" s="20"/>
      <c r="R226" s="22">
        <v>1</v>
      </c>
      <c r="S226" s="22"/>
      <c r="T226" s="22"/>
      <c r="U226" s="22">
        <v>2</v>
      </c>
      <c r="V226" s="22">
        <v>1</v>
      </c>
      <c r="W226" s="20"/>
      <c r="X226" s="20">
        <f>(D226-G226)/(B226-I226-G226+M226)</f>
        <v>0.66666666666666663</v>
      </c>
    </row>
    <row r="227" spans="1:24" x14ac:dyDescent="0.2">
      <c r="A227" s="69">
        <v>2023</v>
      </c>
      <c r="B227" s="103">
        <v>9</v>
      </c>
      <c r="C227" s="103">
        <v>1</v>
      </c>
      <c r="D227" s="103">
        <v>3</v>
      </c>
      <c r="E227" s="103">
        <v>1</v>
      </c>
      <c r="F227" s="103"/>
      <c r="G227" s="103"/>
      <c r="H227" s="103">
        <v>2</v>
      </c>
      <c r="I227" s="103">
        <v>1</v>
      </c>
      <c r="J227" s="103"/>
      <c r="K227" s="103"/>
      <c r="L227" s="103"/>
      <c r="M227" s="103"/>
      <c r="N227" s="103"/>
      <c r="O227" s="48">
        <f>(D227+J227+K227+N227)/(B227+J227+K227+M227)</f>
        <v>0.33333333333333331</v>
      </c>
      <c r="P227" s="48">
        <f>($D227+$E227+($F227*2)+(G227*3))/$B227</f>
        <v>0.44444444444444442</v>
      </c>
      <c r="Q227" s="48">
        <f>D227/B227</f>
        <v>0.33333333333333331</v>
      </c>
      <c r="R227" s="103"/>
      <c r="S227" s="103"/>
      <c r="T227" s="103">
        <v>2</v>
      </c>
      <c r="U227" s="103">
        <v>4</v>
      </c>
      <c r="V227" s="103">
        <v>2</v>
      </c>
      <c r="W227" s="20">
        <f>(U227+V227)/(T227+U227+V227)</f>
        <v>0.75</v>
      </c>
      <c r="X227" s="103"/>
    </row>
    <row r="228" spans="1:24" x14ac:dyDescent="0.2">
      <c r="A228" s="28">
        <v>2022</v>
      </c>
      <c r="B228" s="28">
        <v>1</v>
      </c>
      <c r="C228" s="28">
        <v>1</v>
      </c>
      <c r="D228" s="28">
        <v>0</v>
      </c>
      <c r="E228" s="28"/>
      <c r="F228" s="28"/>
      <c r="G228" s="28"/>
      <c r="H228" s="28"/>
      <c r="I228" s="28">
        <v>1</v>
      </c>
      <c r="J228" s="28"/>
      <c r="K228" s="28"/>
      <c r="L228" s="28"/>
      <c r="M228" s="28"/>
      <c r="N228" s="28">
        <v>0</v>
      </c>
      <c r="O228" s="48"/>
      <c r="P228" s="48"/>
      <c r="Q228" s="48"/>
      <c r="R228" s="28"/>
      <c r="S228" s="28"/>
      <c r="T228" s="28"/>
      <c r="U228" s="28"/>
      <c r="V228" s="28"/>
      <c r="W228" s="20"/>
      <c r="X228" s="57"/>
    </row>
    <row r="229" spans="1:24" x14ac:dyDescent="0.2">
      <c r="A229" s="45" t="s">
        <v>31</v>
      </c>
      <c r="B229" s="45">
        <f t="shared" ref="B229:N229" si="27">SUM(B225:B228)</f>
        <v>23</v>
      </c>
      <c r="C229" s="45">
        <f t="shared" si="27"/>
        <v>6</v>
      </c>
      <c r="D229" s="45">
        <f t="shared" si="27"/>
        <v>7</v>
      </c>
      <c r="E229" s="45">
        <f t="shared" si="27"/>
        <v>2</v>
      </c>
      <c r="F229" s="45">
        <f t="shared" si="27"/>
        <v>1</v>
      </c>
      <c r="G229" s="45">
        <f t="shared" si="27"/>
        <v>0</v>
      </c>
      <c r="H229" s="45">
        <f t="shared" si="27"/>
        <v>5</v>
      </c>
      <c r="I229" s="45">
        <f t="shared" si="27"/>
        <v>6</v>
      </c>
      <c r="J229" s="45">
        <f t="shared" si="27"/>
        <v>2</v>
      </c>
      <c r="K229" s="45">
        <f t="shared" si="27"/>
        <v>0</v>
      </c>
      <c r="L229" s="45">
        <f t="shared" si="27"/>
        <v>0</v>
      </c>
      <c r="M229" s="45">
        <f t="shared" si="27"/>
        <v>0</v>
      </c>
      <c r="N229" s="45">
        <f t="shared" si="27"/>
        <v>0</v>
      </c>
      <c r="O229" s="48">
        <f>(D229+J229+K229+N229)/(B229+J229+K229+M229)</f>
        <v>0.36</v>
      </c>
      <c r="P229" s="48">
        <f>($D229+$E229+($F229*2)+(G229*3))/$B229</f>
        <v>0.47826086956521741</v>
      </c>
      <c r="Q229" s="48">
        <f>D229/B229</f>
        <v>0.30434782608695654</v>
      </c>
      <c r="R229" s="45">
        <f>SUM(R225:R228)</f>
        <v>2</v>
      </c>
      <c r="S229" s="45">
        <f>SUM(S225:S228)</f>
        <v>0</v>
      </c>
      <c r="T229" s="19">
        <f>SUM(T225:T228)</f>
        <v>2</v>
      </c>
      <c r="U229" s="19">
        <f>SUM(U225:U228)</f>
        <v>11</v>
      </c>
      <c r="V229" s="19">
        <f>SUM(V225:V228)</f>
        <v>7</v>
      </c>
      <c r="W229" s="20">
        <f>(U229+V229)/(T229+U229+V229)</f>
        <v>0.9</v>
      </c>
      <c r="X229" s="20">
        <f>(D229-G229)/(B229-I229-G229+M229)</f>
        <v>0.41176470588235292</v>
      </c>
    </row>
    <row r="230" spans="1:24" x14ac:dyDescent="0.2">
      <c r="A230" s="157"/>
      <c r="B230" s="157"/>
      <c r="C230" s="157"/>
      <c r="D230" s="157"/>
      <c r="E230" s="157"/>
      <c r="F230" s="157"/>
      <c r="G230" s="157"/>
      <c r="H230" s="157"/>
      <c r="I230" s="157"/>
      <c r="J230" s="157"/>
      <c r="K230" s="157"/>
      <c r="L230" s="157"/>
      <c r="M230" s="157"/>
      <c r="N230" s="157"/>
      <c r="O230" s="158"/>
      <c r="P230" s="158"/>
      <c r="Q230" s="158"/>
      <c r="R230" s="157"/>
      <c r="S230" s="157"/>
      <c r="T230" s="162"/>
      <c r="U230" s="162"/>
      <c r="V230" s="162"/>
      <c r="W230" s="158"/>
      <c r="X230" s="158"/>
    </row>
    <row r="232" spans="1:24" x14ac:dyDescent="0.2">
      <c r="A232" s="211" t="s">
        <v>363</v>
      </c>
      <c r="B232" s="212"/>
      <c r="C232" s="212"/>
      <c r="D232" s="212"/>
      <c r="E232" s="212"/>
      <c r="F232" s="212"/>
      <c r="G232" s="212"/>
      <c r="H232" s="212"/>
      <c r="I232" s="212"/>
      <c r="J232" s="212"/>
      <c r="K232" s="212"/>
      <c r="L232" s="212"/>
      <c r="M232" s="212"/>
      <c r="N232" s="212"/>
      <c r="O232" s="212"/>
      <c r="P232" s="212"/>
      <c r="Q232" s="212"/>
      <c r="R232" s="212"/>
      <c r="S232" s="212"/>
      <c r="T232" s="212"/>
      <c r="U232" s="212"/>
      <c r="V232" s="212"/>
      <c r="W232" s="212"/>
      <c r="X232" s="212"/>
    </row>
    <row r="233" spans="1:24" x14ac:dyDescent="0.2">
      <c r="A233" s="14" t="s">
        <v>126</v>
      </c>
      <c r="B233" s="16" t="s">
        <v>33</v>
      </c>
      <c r="C233" s="14" t="s">
        <v>34</v>
      </c>
      <c r="D233" s="14" t="s">
        <v>35</v>
      </c>
      <c r="E233" s="14" t="s">
        <v>36</v>
      </c>
      <c r="F233" s="14" t="s">
        <v>37</v>
      </c>
      <c r="G233" s="14" t="s">
        <v>9</v>
      </c>
      <c r="H233" s="14" t="s">
        <v>10</v>
      </c>
      <c r="I233" s="14" t="s">
        <v>15</v>
      </c>
      <c r="J233" s="14" t="s">
        <v>16</v>
      </c>
      <c r="K233" s="14" t="s">
        <v>17</v>
      </c>
      <c r="L233" s="14" t="s">
        <v>45</v>
      </c>
      <c r="M233" s="14" t="s">
        <v>38</v>
      </c>
      <c r="N233" s="14" t="s">
        <v>39</v>
      </c>
      <c r="O233" s="14" t="s">
        <v>40</v>
      </c>
      <c r="P233" s="158"/>
      <c r="Q233" s="158"/>
      <c r="R233" s="157"/>
      <c r="S233" s="157"/>
      <c r="T233" s="162"/>
      <c r="U233" s="162"/>
      <c r="V233" s="162"/>
      <c r="W233" s="158"/>
      <c r="X233" s="158"/>
    </row>
    <row r="234" spans="1:24" x14ac:dyDescent="0.2">
      <c r="A234" s="55"/>
      <c r="B234" s="55"/>
      <c r="C234" s="55"/>
      <c r="D234" s="55"/>
      <c r="E234" s="55"/>
      <c r="F234" s="55"/>
      <c r="G234" s="55"/>
      <c r="H234" s="55"/>
      <c r="I234" s="55"/>
      <c r="J234" s="55"/>
      <c r="K234" s="55"/>
      <c r="L234" s="55"/>
      <c r="M234" s="55"/>
      <c r="N234" s="66"/>
      <c r="O234" s="120"/>
      <c r="P234" s="158"/>
      <c r="Q234" s="158"/>
      <c r="R234" s="157"/>
      <c r="S234" s="157"/>
      <c r="T234" s="162"/>
      <c r="U234" s="162"/>
      <c r="V234" s="162"/>
      <c r="W234" s="158"/>
      <c r="X234" s="158"/>
    </row>
    <row r="235" spans="1:24" x14ac:dyDescent="0.2">
      <c r="A235" s="22">
        <v>2025</v>
      </c>
      <c r="B235" s="22">
        <v>5</v>
      </c>
      <c r="C235" s="22">
        <v>1</v>
      </c>
      <c r="D235" s="22">
        <v>1</v>
      </c>
      <c r="E235" s="22"/>
      <c r="F235" s="22">
        <v>9.67</v>
      </c>
      <c r="G235" s="22">
        <v>3</v>
      </c>
      <c r="H235" s="22">
        <v>7</v>
      </c>
      <c r="I235" s="22">
        <v>13</v>
      </c>
      <c r="J235" s="22">
        <v>5</v>
      </c>
      <c r="K235" s="22"/>
      <c r="L235" s="22">
        <v>0</v>
      </c>
      <c r="M235" s="22">
        <v>1</v>
      </c>
      <c r="N235" s="40">
        <f>(M235*7)/F235</f>
        <v>0.72388831437435364</v>
      </c>
      <c r="O235" s="40">
        <f>SUM(H235+J235+K235)/F235</f>
        <v>1.2409513960703207</v>
      </c>
      <c r="P235" s="158"/>
      <c r="Q235" s="158"/>
      <c r="R235" s="157"/>
      <c r="S235" s="157"/>
      <c r="T235" s="162"/>
      <c r="U235" s="162"/>
      <c r="V235" s="162"/>
      <c r="W235" s="158"/>
      <c r="X235" s="158"/>
    </row>
    <row r="236" spans="1:24" x14ac:dyDescent="0.2">
      <c r="A236" s="28">
        <v>2024</v>
      </c>
      <c r="B236" s="28">
        <v>7</v>
      </c>
      <c r="C236" s="28">
        <v>2</v>
      </c>
      <c r="D236" s="28">
        <v>0</v>
      </c>
      <c r="E236" s="38"/>
      <c r="F236" s="39">
        <v>13.67</v>
      </c>
      <c r="G236" s="28">
        <v>5</v>
      </c>
      <c r="H236" s="28">
        <v>13</v>
      </c>
      <c r="I236" s="28">
        <v>17</v>
      </c>
      <c r="J236" s="28">
        <v>6</v>
      </c>
      <c r="K236" s="28">
        <v>3</v>
      </c>
      <c r="L236" s="22"/>
      <c r="M236" s="28">
        <v>5</v>
      </c>
      <c r="N236" s="40">
        <f>(M236*7)/F236</f>
        <v>2.560351133869788</v>
      </c>
      <c r="O236" s="40">
        <f>SUM(H236+J236+K236)/F236</f>
        <v>1.6093635698610096</v>
      </c>
      <c r="P236" s="158"/>
      <c r="Q236" s="158"/>
      <c r="R236" s="157"/>
      <c r="S236" s="157"/>
      <c r="T236" s="162"/>
      <c r="U236" s="162"/>
      <c r="V236" s="162"/>
      <c r="W236" s="158"/>
      <c r="X236" s="158"/>
    </row>
    <row r="237" spans="1:24" x14ac:dyDescent="0.2">
      <c r="A237" s="45" t="s">
        <v>31</v>
      </c>
      <c r="B237" s="45">
        <f t="shared" ref="B237:M237" si="28">SUM(B232:B236)</f>
        <v>12</v>
      </c>
      <c r="C237" s="45">
        <f t="shared" si="28"/>
        <v>3</v>
      </c>
      <c r="D237" s="45">
        <f t="shared" si="28"/>
        <v>1</v>
      </c>
      <c r="E237" s="45">
        <f t="shared" si="28"/>
        <v>0</v>
      </c>
      <c r="F237" s="45">
        <f t="shared" si="28"/>
        <v>23.34</v>
      </c>
      <c r="G237" s="45">
        <f t="shared" si="28"/>
        <v>8</v>
      </c>
      <c r="H237" s="45">
        <f t="shared" si="28"/>
        <v>20</v>
      </c>
      <c r="I237" s="45">
        <f t="shared" si="28"/>
        <v>30</v>
      </c>
      <c r="J237" s="45">
        <f t="shared" si="28"/>
        <v>11</v>
      </c>
      <c r="K237" s="45">
        <f t="shared" si="28"/>
        <v>3</v>
      </c>
      <c r="L237" s="45">
        <f t="shared" si="28"/>
        <v>0</v>
      </c>
      <c r="M237" s="45">
        <f t="shared" si="28"/>
        <v>6</v>
      </c>
      <c r="N237" s="40">
        <f>(M237*7)/F237</f>
        <v>1.7994858611825193</v>
      </c>
      <c r="O237" s="40">
        <f>SUM(H237+J237+K237)/F237</f>
        <v>1.4567266495287061</v>
      </c>
      <c r="P237" s="158"/>
      <c r="Q237" s="158"/>
      <c r="R237" s="157"/>
      <c r="S237" s="157"/>
      <c r="T237" s="162"/>
      <c r="U237" s="162"/>
      <c r="V237" s="162"/>
      <c r="W237" s="158"/>
      <c r="X237" s="158"/>
    </row>
    <row r="238" spans="1:24" x14ac:dyDescent="0.2">
      <c r="A238" s="157"/>
      <c r="B238" s="157"/>
      <c r="C238" s="157"/>
      <c r="D238" s="157"/>
      <c r="E238" s="157"/>
      <c r="F238" s="157"/>
      <c r="G238" s="157"/>
      <c r="H238" s="157"/>
      <c r="I238" s="157"/>
      <c r="J238" s="157"/>
      <c r="K238" s="157"/>
      <c r="L238" s="157"/>
      <c r="M238" s="157"/>
      <c r="N238" s="157"/>
      <c r="O238" s="158"/>
      <c r="P238" s="158"/>
      <c r="Q238" s="158"/>
      <c r="R238" s="157"/>
      <c r="S238" s="157"/>
      <c r="T238" s="162"/>
      <c r="U238" s="162"/>
      <c r="V238" s="162"/>
      <c r="W238" s="158"/>
      <c r="X238" s="158"/>
    </row>
    <row r="240" spans="1:24" x14ac:dyDescent="0.2">
      <c r="A240" s="211" t="s">
        <v>366</v>
      </c>
      <c r="B240" s="212"/>
      <c r="C240" s="212"/>
      <c r="D240" s="212"/>
      <c r="E240" s="212"/>
      <c r="F240" s="212"/>
      <c r="G240" s="212"/>
      <c r="H240" s="212"/>
      <c r="I240" s="212"/>
      <c r="J240" s="212"/>
      <c r="K240" s="212"/>
      <c r="L240" s="212"/>
      <c r="M240" s="212"/>
      <c r="N240" s="212"/>
      <c r="O240" s="212"/>
      <c r="P240" s="212"/>
      <c r="Q240" s="212"/>
      <c r="R240" s="212"/>
      <c r="S240" s="212"/>
      <c r="T240" s="212"/>
      <c r="U240" s="212"/>
      <c r="V240" s="212"/>
      <c r="W240" s="212"/>
      <c r="X240" s="212"/>
    </row>
    <row r="241" spans="1:24" x14ac:dyDescent="0.2">
      <c r="A241" s="53"/>
      <c r="B241" s="53"/>
      <c r="C241" s="53"/>
      <c r="D241" s="53"/>
      <c r="E241" s="58"/>
      <c r="F241" s="53"/>
      <c r="G241" s="53"/>
      <c r="H241" s="53"/>
      <c r="I241" s="53"/>
      <c r="J241" s="53"/>
      <c r="K241" s="53"/>
      <c r="L241" s="53"/>
      <c r="M241" s="53"/>
      <c r="N241" s="53"/>
      <c r="O241" s="103"/>
      <c r="P241" s="53"/>
      <c r="Q241" s="53"/>
      <c r="R241" s="53"/>
      <c r="S241" s="53"/>
      <c r="T241" s="53"/>
      <c r="U241" s="12"/>
      <c r="V241" s="23"/>
      <c r="W241" s="26"/>
      <c r="X241" s="53"/>
    </row>
    <row r="242" spans="1:24" x14ac:dyDescent="0.2">
      <c r="A242" s="14" t="s">
        <v>126</v>
      </c>
      <c r="B242" s="14" t="s">
        <v>8</v>
      </c>
      <c r="C242" s="14" t="s">
        <v>9</v>
      </c>
      <c r="D242" s="14" t="s">
        <v>10</v>
      </c>
      <c r="E242" s="14" t="s">
        <v>11</v>
      </c>
      <c r="F242" s="14" t="s">
        <v>12</v>
      </c>
      <c r="G242" s="14" t="s">
        <v>13</v>
      </c>
      <c r="H242" s="14" t="s">
        <v>14</v>
      </c>
      <c r="I242" s="14" t="s">
        <v>15</v>
      </c>
      <c r="J242" s="14" t="s">
        <v>16</v>
      </c>
      <c r="K242" s="14" t="s">
        <v>17</v>
      </c>
      <c r="L242" s="14" t="s">
        <v>18</v>
      </c>
      <c r="M242" s="14" t="s">
        <v>19</v>
      </c>
      <c r="N242" s="14" t="s">
        <v>20</v>
      </c>
      <c r="O242" s="14" t="s">
        <v>21</v>
      </c>
      <c r="P242" s="15" t="s">
        <v>22</v>
      </c>
      <c r="Q242" s="14" t="s">
        <v>23</v>
      </c>
      <c r="R242" s="14" t="s">
        <v>24</v>
      </c>
      <c r="S242" s="16" t="s">
        <v>25</v>
      </c>
      <c r="T242" s="16" t="s">
        <v>26</v>
      </c>
      <c r="U242" s="13" t="s">
        <v>27</v>
      </c>
      <c r="V242" s="14" t="s">
        <v>28</v>
      </c>
      <c r="W242" s="17" t="s">
        <v>29</v>
      </c>
      <c r="X242" s="16" t="s">
        <v>30</v>
      </c>
    </row>
    <row r="243" spans="1:24" x14ac:dyDescent="0.2">
      <c r="A243" s="63"/>
      <c r="B243" s="50"/>
      <c r="C243" s="19"/>
      <c r="D243" s="50"/>
      <c r="E243" s="19"/>
      <c r="F243" s="19"/>
      <c r="G243" s="19"/>
      <c r="H243" s="19"/>
      <c r="I243" s="50"/>
      <c r="J243" s="19"/>
      <c r="K243" s="19"/>
      <c r="L243" s="19"/>
      <c r="M243" s="19"/>
      <c r="N243" s="19"/>
      <c r="O243" s="48"/>
      <c r="P243" s="48"/>
      <c r="Q243" s="48"/>
      <c r="R243" s="50"/>
      <c r="S243" s="34"/>
      <c r="T243" s="34"/>
      <c r="U243" s="61"/>
      <c r="V243" s="19"/>
      <c r="W243" s="48"/>
      <c r="X243" s="46"/>
    </row>
    <row r="244" spans="1:24" x14ac:dyDescent="0.2">
      <c r="A244" s="69"/>
      <c r="B244" s="103"/>
      <c r="C244" s="103"/>
      <c r="D244" s="103"/>
      <c r="E244" s="103"/>
      <c r="F244" s="103"/>
      <c r="G244" s="103"/>
      <c r="H244" s="103"/>
      <c r="I244" s="103"/>
      <c r="J244" s="103"/>
      <c r="K244" s="103"/>
      <c r="L244" s="103"/>
      <c r="M244" s="103"/>
      <c r="N244" s="103"/>
      <c r="O244" s="103"/>
      <c r="P244" s="103"/>
      <c r="Q244" s="103"/>
      <c r="R244" s="103"/>
      <c r="S244" s="103"/>
      <c r="T244" s="103"/>
      <c r="U244" s="103"/>
      <c r="V244" s="103"/>
      <c r="W244" s="103"/>
      <c r="X244" s="103"/>
    </row>
    <row r="245" spans="1:24" x14ac:dyDescent="0.2">
      <c r="A245" s="28">
        <v>2023</v>
      </c>
      <c r="B245" s="28">
        <v>68</v>
      </c>
      <c r="C245" s="28">
        <v>11</v>
      </c>
      <c r="D245" s="28">
        <v>21</v>
      </c>
      <c r="E245" s="28">
        <v>5</v>
      </c>
      <c r="F245" s="28">
        <v>3</v>
      </c>
      <c r="G245" s="28"/>
      <c r="H245" s="28">
        <v>15</v>
      </c>
      <c r="I245" s="28">
        <v>26</v>
      </c>
      <c r="J245" s="28">
        <v>10</v>
      </c>
      <c r="K245" s="28"/>
      <c r="L245" s="28">
        <v>1</v>
      </c>
      <c r="M245" s="28"/>
      <c r="N245" s="28">
        <v>1</v>
      </c>
      <c r="O245" s="48">
        <f>(D245+J245+K245+N245)/(B245+J245+K245+M245)</f>
        <v>0.41025641025641024</v>
      </c>
      <c r="P245" s="48">
        <f>($D245+$E245+($F245*2)+(G245*3))/$B245</f>
        <v>0.47058823529411764</v>
      </c>
      <c r="Q245" s="48"/>
      <c r="R245" s="28">
        <v>4</v>
      </c>
      <c r="S245" s="28">
        <v>1</v>
      </c>
      <c r="T245" s="28"/>
      <c r="U245" s="28">
        <v>7</v>
      </c>
      <c r="V245" s="28">
        <v>34</v>
      </c>
      <c r="W245" s="20"/>
      <c r="X245" s="57"/>
    </row>
    <row r="246" spans="1:24" x14ac:dyDescent="0.2">
      <c r="A246" s="45" t="s">
        <v>31</v>
      </c>
      <c r="B246" s="45">
        <f t="shared" ref="B246" si="29">SUM(B243:B245)</f>
        <v>68</v>
      </c>
      <c r="C246" s="45">
        <f t="shared" ref="C246" si="30">SUM(C243:C245)</f>
        <v>11</v>
      </c>
      <c r="D246" s="45">
        <f t="shared" ref="D246" si="31">SUM(D243:D245)</f>
        <v>21</v>
      </c>
      <c r="E246" s="45">
        <f t="shared" ref="E246" si="32">SUM(E243:E245)</f>
        <v>5</v>
      </c>
      <c r="F246" s="45">
        <f t="shared" ref="F246" si="33">SUM(F243:F245)</f>
        <v>3</v>
      </c>
      <c r="G246" s="45">
        <f t="shared" ref="G246" si="34">SUM(G243:G245)</f>
        <v>0</v>
      </c>
      <c r="H246" s="45">
        <f t="shared" ref="H246" si="35">SUM(H243:H245)</f>
        <v>15</v>
      </c>
      <c r="I246" s="45">
        <f t="shared" ref="I246" si="36">SUM(I243:I245)</f>
        <v>26</v>
      </c>
      <c r="J246" s="45">
        <f t="shared" ref="J246" si="37">SUM(J243:J245)</f>
        <v>10</v>
      </c>
      <c r="K246" s="45">
        <f t="shared" ref="K246" si="38">SUM(K243:K245)</f>
        <v>0</v>
      </c>
      <c r="L246" s="45">
        <f t="shared" ref="L246" si="39">SUM(L243:L245)</f>
        <v>1</v>
      </c>
      <c r="M246" s="45">
        <f t="shared" ref="M246" si="40">SUM(M243:M245)</f>
        <v>0</v>
      </c>
      <c r="N246" s="45">
        <f t="shared" ref="N246" si="41">SUM(N243:N245)</f>
        <v>1</v>
      </c>
      <c r="O246" s="48">
        <f>(D246+J246+K246+N246)/(B246+J246+K246+M246)</f>
        <v>0.41025641025641024</v>
      </c>
      <c r="P246" s="48">
        <f>($D246+$E246+($F246*2)+(G246*3))/$B246</f>
        <v>0.47058823529411764</v>
      </c>
      <c r="Q246" s="48">
        <f>D246/B246</f>
        <v>0.30882352941176472</v>
      </c>
      <c r="R246" s="45">
        <f>SUM(R243:R245)</f>
        <v>4</v>
      </c>
      <c r="S246" s="45">
        <f>SUM(S243:S245)</f>
        <v>1</v>
      </c>
      <c r="T246" s="19">
        <f>SUM(T243:T245)</f>
        <v>0</v>
      </c>
      <c r="U246" s="19">
        <f>SUM(U243:U245)</f>
        <v>7</v>
      </c>
      <c r="V246" s="19">
        <f>SUM(V243:V245)</f>
        <v>34</v>
      </c>
      <c r="W246" s="20">
        <f>(U246+V246)/(T246+U246+V246)</f>
        <v>1</v>
      </c>
      <c r="X246" s="20">
        <f>(D246-G246)/(B246-I246-G246+M246)</f>
        <v>0.5</v>
      </c>
    </row>
    <row r="247" spans="1:24" x14ac:dyDescent="0.2">
      <c r="A247" s="50"/>
      <c r="B247" s="50"/>
      <c r="C247" s="50"/>
      <c r="D247" s="50"/>
      <c r="E247" s="36"/>
      <c r="F247" s="50"/>
      <c r="G247" s="50"/>
      <c r="H247" s="50"/>
      <c r="I247" s="50"/>
      <c r="J247" s="50"/>
      <c r="K247" s="50"/>
      <c r="L247" s="50"/>
      <c r="M247" s="50"/>
      <c r="N247" s="36"/>
      <c r="O247" s="119"/>
      <c r="P247" s="34"/>
      <c r="Q247" s="34"/>
      <c r="R247" s="19"/>
      <c r="S247" s="34"/>
      <c r="T247" s="53"/>
      <c r="U247" s="53"/>
      <c r="V247" s="53"/>
      <c r="W247" s="53"/>
      <c r="X247" s="53"/>
    </row>
    <row r="248" spans="1:24" x14ac:dyDescent="0.2">
      <c r="A248" s="22" t="s">
        <v>32</v>
      </c>
      <c r="B248" s="23"/>
      <c r="C248" s="23"/>
      <c r="D248" s="23"/>
      <c r="E248" s="23"/>
      <c r="F248" s="23"/>
      <c r="G248" s="23"/>
      <c r="H248" s="23"/>
      <c r="I248" s="23"/>
      <c r="J248" s="23"/>
      <c r="K248" s="23"/>
      <c r="L248" s="23"/>
      <c r="M248" s="23"/>
      <c r="N248" s="23"/>
      <c r="O248" s="23"/>
      <c r="P248" s="60"/>
      <c r="Q248" s="60"/>
      <c r="R248" s="68"/>
      <c r="S248" s="26"/>
      <c r="T248" s="53"/>
      <c r="U248" s="53"/>
      <c r="V248" s="53"/>
      <c r="W248" s="53"/>
      <c r="X248" s="53"/>
    </row>
    <row r="249" spans="1:24" x14ac:dyDescent="0.2">
      <c r="A249" s="14" t="s">
        <v>126</v>
      </c>
      <c r="B249" s="16" t="s">
        <v>33</v>
      </c>
      <c r="C249" s="14" t="s">
        <v>34</v>
      </c>
      <c r="D249" s="14" t="s">
        <v>35</v>
      </c>
      <c r="E249" s="14" t="s">
        <v>36</v>
      </c>
      <c r="F249" s="14" t="s">
        <v>37</v>
      </c>
      <c r="G249" s="14" t="s">
        <v>9</v>
      </c>
      <c r="H249" s="14" t="s">
        <v>10</v>
      </c>
      <c r="I249" s="14" t="s">
        <v>15</v>
      </c>
      <c r="J249" s="14" t="s">
        <v>16</v>
      </c>
      <c r="K249" s="14" t="s">
        <v>17</v>
      </c>
      <c r="L249" s="14" t="s">
        <v>45</v>
      </c>
      <c r="M249" s="14" t="s">
        <v>38</v>
      </c>
      <c r="N249" s="14" t="s">
        <v>39</v>
      </c>
      <c r="O249" s="14" t="s">
        <v>40</v>
      </c>
      <c r="P249" s="19"/>
      <c r="Q249" s="19"/>
      <c r="R249" s="55"/>
      <c r="S249" s="58"/>
      <c r="T249" s="53"/>
      <c r="U249" s="53"/>
      <c r="V249" s="53"/>
      <c r="W249" s="53"/>
      <c r="X249" s="53"/>
    </row>
    <row r="250" spans="1:24" x14ac:dyDescent="0.2">
      <c r="A250" s="55"/>
      <c r="B250" s="55"/>
      <c r="C250" s="55"/>
      <c r="D250" s="55"/>
      <c r="E250" s="55"/>
      <c r="F250" s="55"/>
      <c r="G250" s="55"/>
      <c r="H250" s="55"/>
      <c r="I250" s="55"/>
      <c r="J250" s="55"/>
      <c r="K250" s="55"/>
      <c r="L250" s="55"/>
      <c r="M250" s="55"/>
      <c r="N250" s="66"/>
      <c r="O250" s="120"/>
      <c r="P250" s="23"/>
      <c r="Q250" s="23"/>
      <c r="R250" s="23"/>
      <c r="S250" s="23"/>
      <c r="T250" s="53"/>
      <c r="U250" s="53"/>
      <c r="V250" s="53"/>
      <c r="W250" s="53"/>
      <c r="X250" s="53"/>
    </row>
    <row r="251" spans="1:24" x14ac:dyDescent="0.2">
      <c r="A251" s="22"/>
      <c r="B251" s="22"/>
      <c r="C251" s="22"/>
      <c r="D251" s="22"/>
      <c r="E251" s="22"/>
      <c r="F251" s="22"/>
      <c r="G251" s="22"/>
      <c r="H251" s="22"/>
      <c r="I251" s="22"/>
      <c r="J251" s="22"/>
      <c r="K251" s="22"/>
      <c r="L251" s="22"/>
      <c r="M251" s="22"/>
      <c r="N251" s="36"/>
      <c r="O251" s="36"/>
      <c r="P251" s="28"/>
      <c r="Q251" s="28"/>
      <c r="R251" s="28"/>
      <c r="S251" s="28"/>
      <c r="T251" s="53"/>
      <c r="U251" s="53"/>
      <c r="V251" s="53"/>
      <c r="W251" s="53"/>
      <c r="X251" s="53"/>
    </row>
    <row r="252" spans="1:24" x14ac:dyDescent="0.2">
      <c r="A252" s="28">
        <v>2022</v>
      </c>
      <c r="B252" s="28">
        <v>5</v>
      </c>
      <c r="C252" s="28">
        <v>0</v>
      </c>
      <c r="D252" s="28">
        <v>0</v>
      </c>
      <c r="E252" s="38"/>
      <c r="F252" s="28">
        <v>6.67</v>
      </c>
      <c r="G252" s="28">
        <v>7</v>
      </c>
      <c r="H252" s="28">
        <v>1</v>
      </c>
      <c r="I252" s="28">
        <v>9</v>
      </c>
      <c r="J252" s="28">
        <v>10</v>
      </c>
      <c r="K252" s="28">
        <v>2</v>
      </c>
      <c r="L252" s="22">
        <v>3</v>
      </c>
      <c r="M252" s="28">
        <v>4</v>
      </c>
      <c r="N252" s="40">
        <f>(M252*7)/F252</f>
        <v>4.197901049475262</v>
      </c>
      <c r="O252" s="40">
        <f>SUM(H252+J252+K252)/F252</f>
        <v>1.9490254872563719</v>
      </c>
      <c r="P252" s="46"/>
      <c r="Q252" s="46"/>
      <c r="R252" s="45"/>
      <c r="S252" s="46"/>
      <c r="T252" s="53"/>
      <c r="U252" s="53"/>
      <c r="V252" s="53"/>
      <c r="W252" s="53"/>
      <c r="X252" s="53"/>
    </row>
    <row r="253" spans="1:24" x14ac:dyDescent="0.2">
      <c r="A253" s="45" t="s">
        <v>31</v>
      </c>
      <c r="B253" s="45">
        <f t="shared" ref="B253:M253" si="42">SUM(B248:B252)</f>
        <v>5</v>
      </c>
      <c r="C253" s="45">
        <f t="shared" si="42"/>
        <v>0</v>
      </c>
      <c r="D253" s="45">
        <f t="shared" si="42"/>
        <v>0</v>
      </c>
      <c r="E253" s="45">
        <f t="shared" si="42"/>
        <v>0</v>
      </c>
      <c r="F253" s="45">
        <f t="shared" si="42"/>
        <v>6.67</v>
      </c>
      <c r="G253" s="45">
        <f t="shared" si="42"/>
        <v>7</v>
      </c>
      <c r="H253" s="45">
        <f t="shared" si="42"/>
        <v>1</v>
      </c>
      <c r="I253" s="45">
        <f t="shared" si="42"/>
        <v>9</v>
      </c>
      <c r="J253" s="45">
        <f t="shared" si="42"/>
        <v>10</v>
      </c>
      <c r="K253" s="45">
        <f t="shared" si="42"/>
        <v>2</v>
      </c>
      <c r="L253" s="45">
        <f t="shared" si="42"/>
        <v>3</v>
      </c>
      <c r="M253" s="45">
        <f t="shared" si="42"/>
        <v>4</v>
      </c>
      <c r="N253" s="40">
        <f>(M253*7)/F253</f>
        <v>4.197901049475262</v>
      </c>
      <c r="O253" s="40">
        <f>SUM(H253+J253+K253)/F253</f>
        <v>1.9490254872563719</v>
      </c>
      <c r="P253" s="46"/>
      <c r="Q253" s="46"/>
      <c r="R253" s="45"/>
      <c r="S253" s="46"/>
      <c r="T253" s="53"/>
      <c r="U253" s="53"/>
      <c r="V253" s="53"/>
      <c r="W253" s="53"/>
      <c r="X253" s="53"/>
    </row>
    <row r="255" spans="1:24" x14ac:dyDescent="0.2">
      <c r="A255" s="211" t="s">
        <v>369</v>
      </c>
      <c r="B255" s="212"/>
      <c r="C255" s="212"/>
      <c r="D255" s="212"/>
      <c r="E255" s="212"/>
      <c r="F255" s="212"/>
      <c r="G255" s="212"/>
      <c r="H255" s="212"/>
      <c r="I255" s="212"/>
      <c r="J255" s="212"/>
      <c r="K255" s="212"/>
      <c r="L255" s="212"/>
      <c r="M255" s="212"/>
      <c r="N255" s="212"/>
      <c r="O255" s="212"/>
      <c r="P255" s="212"/>
      <c r="Q255" s="212"/>
      <c r="R255" s="212"/>
      <c r="S255" s="212"/>
      <c r="T255" s="212"/>
      <c r="U255" s="212"/>
      <c r="V255" s="212"/>
      <c r="W255" s="212"/>
      <c r="X255" s="212"/>
    </row>
    <row r="256" spans="1:24" x14ac:dyDescent="0.2">
      <c r="A256" s="53"/>
      <c r="B256" s="53"/>
      <c r="C256" s="53"/>
      <c r="D256" s="53"/>
      <c r="E256" s="58"/>
      <c r="F256" s="53"/>
      <c r="G256" s="53"/>
      <c r="H256" s="53"/>
      <c r="I256" s="53"/>
      <c r="J256" s="53"/>
      <c r="K256" s="53"/>
      <c r="L256" s="53"/>
      <c r="M256" s="53"/>
      <c r="N256" s="53"/>
      <c r="O256" s="103"/>
      <c r="P256" s="53"/>
      <c r="Q256" s="53"/>
      <c r="R256" s="53"/>
      <c r="S256" s="53"/>
      <c r="T256" s="53"/>
      <c r="U256" s="12"/>
      <c r="V256" s="23"/>
      <c r="W256" s="26"/>
      <c r="X256" s="53"/>
    </row>
    <row r="257" spans="1:24" x14ac:dyDescent="0.2">
      <c r="A257" s="14" t="s">
        <v>126</v>
      </c>
      <c r="B257" s="14" t="s">
        <v>8</v>
      </c>
      <c r="C257" s="14" t="s">
        <v>9</v>
      </c>
      <c r="D257" s="14" t="s">
        <v>10</v>
      </c>
      <c r="E257" s="14" t="s">
        <v>11</v>
      </c>
      <c r="F257" s="14" t="s">
        <v>12</v>
      </c>
      <c r="G257" s="14" t="s">
        <v>13</v>
      </c>
      <c r="H257" s="14" t="s">
        <v>14</v>
      </c>
      <c r="I257" s="14" t="s">
        <v>15</v>
      </c>
      <c r="J257" s="14" t="s">
        <v>16</v>
      </c>
      <c r="K257" s="14" t="s">
        <v>17</v>
      </c>
      <c r="L257" s="14" t="s">
        <v>18</v>
      </c>
      <c r="M257" s="14" t="s">
        <v>19</v>
      </c>
      <c r="N257" s="14" t="s">
        <v>20</v>
      </c>
      <c r="O257" s="14" t="s">
        <v>21</v>
      </c>
      <c r="P257" s="15" t="s">
        <v>22</v>
      </c>
      <c r="Q257" s="14" t="s">
        <v>23</v>
      </c>
      <c r="R257" s="14" t="s">
        <v>24</v>
      </c>
      <c r="S257" s="16" t="s">
        <v>25</v>
      </c>
      <c r="T257" s="16" t="s">
        <v>26</v>
      </c>
      <c r="U257" s="13" t="s">
        <v>27</v>
      </c>
      <c r="V257" s="14" t="s">
        <v>28</v>
      </c>
      <c r="W257" s="17" t="s">
        <v>29</v>
      </c>
      <c r="X257" s="16" t="s">
        <v>30</v>
      </c>
    </row>
    <row r="258" spans="1:24" x14ac:dyDescent="0.2">
      <c r="A258" s="63"/>
      <c r="B258" s="50"/>
      <c r="C258" s="19"/>
      <c r="D258" s="50"/>
      <c r="E258" s="19"/>
      <c r="F258" s="19"/>
      <c r="G258" s="19"/>
      <c r="H258" s="19"/>
      <c r="I258" s="50"/>
      <c r="J258" s="19"/>
      <c r="K258" s="19"/>
      <c r="L258" s="19"/>
      <c r="M258" s="19"/>
      <c r="N258" s="19"/>
      <c r="O258" s="48"/>
      <c r="P258" s="48"/>
      <c r="Q258" s="48"/>
      <c r="R258" s="50"/>
      <c r="S258" s="34"/>
      <c r="T258" s="34"/>
      <c r="U258" s="61"/>
      <c r="V258" s="19"/>
      <c r="W258" s="48"/>
      <c r="X258" s="46"/>
    </row>
    <row r="259" spans="1:24" x14ac:dyDescent="0.2">
      <c r="A259" s="18"/>
      <c r="B259" s="22"/>
      <c r="C259" s="22"/>
      <c r="D259" s="22"/>
      <c r="E259" s="22"/>
      <c r="F259" s="22"/>
      <c r="G259" s="22"/>
      <c r="H259" s="22"/>
      <c r="I259" s="22"/>
      <c r="J259" s="22"/>
      <c r="K259" s="22"/>
      <c r="L259" s="22"/>
      <c r="M259" s="22"/>
      <c r="N259" s="22"/>
      <c r="O259" s="20"/>
      <c r="P259" s="20"/>
      <c r="Q259" s="20"/>
      <c r="R259" s="22"/>
      <c r="S259" s="22"/>
      <c r="T259" s="22"/>
      <c r="U259" s="22"/>
      <c r="V259" s="22"/>
      <c r="W259" s="20"/>
      <c r="X259" s="20" t="e">
        <f>(D259-G259)/(B259-I259-G259+M259)</f>
        <v>#DIV/0!</v>
      </c>
    </row>
    <row r="260" spans="1:24" x14ac:dyDescent="0.2">
      <c r="A260" s="69">
        <v>2024</v>
      </c>
      <c r="B260" s="103">
        <v>34</v>
      </c>
      <c r="C260" s="103">
        <v>3</v>
      </c>
      <c r="D260" s="103">
        <v>6</v>
      </c>
      <c r="E260" s="103"/>
      <c r="F260" s="103"/>
      <c r="G260" s="103"/>
      <c r="H260" s="103">
        <v>1</v>
      </c>
      <c r="I260" s="103">
        <v>11</v>
      </c>
      <c r="J260" s="103">
        <v>2</v>
      </c>
      <c r="K260" s="103"/>
      <c r="L260" s="103"/>
      <c r="M260" s="103"/>
      <c r="N260" s="103">
        <v>1</v>
      </c>
      <c r="O260" s="48">
        <f>(D260+J260+K260+N260)/(B260+J260+K260+M260)</f>
        <v>0.25</v>
      </c>
      <c r="P260" s="48">
        <f>($D260+$E260+($F260*2)+(G260*3))/$B260</f>
        <v>0.17647058823529413</v>
      </c>
      <c r="Q260" s="48">
        <f>D260/B260</f>
        <v>0.17647058823529413</v>
      </c>
      <c r="R260" s="103">
        <v>1</v>
      </c>
      <c r="S260" s="103">
        <v>1</v>
      </c>
      <c r="T260" s="103">
        <v>1</v>
      </c>
      <c r="U260" s="103">
        <v>6</v>
      </c>
      <c r="V260" s="103">
        <v>55</v>
      </c>
      <c r="W260" s="103"/>
      <c r="X260" s="103"/>
    </row>
    <row r="261" spans="1:24" x14ac:dyDescent="0.2">
      <c r="A261" s="28">
        <v>2023</v>
      </c>
      <c r="B261" s="28">
        <v>23</v>
      </c>
      <c r="C261" s="28">
        <v>7</v>
      </c>
      <c r="D261" s="28">
        <v>5</v>
      </c>
      <c r="E261" s="28">
        <v>1</v>
      </c>
      <c r="F261" s="28">
        <v>1</v>
      </c>
      <c r="G261" s="28">
        <v>1</v>
      </c>
      <c r="H261" s="28">
        <v>8</v>
      </c>
      <c r="I261" s="28">
        <v>3</v>
      </c>
      <c r="J261" s="28">
        <v>0</v>
      </c>
      <c r="K261" s="28"/>
      <c r="L261" s="28"/>
      <c r="M261" s="28">
        <v>1</v>
      </c>
      <c r="N261" s="28">
        <v>5</v>
      </c>
      <c r="O261" s="48">
        <f>(D261+J261+K261+N261)/(B261+J261+K261+M261)</f>
        <v>0.41666666666666669</v>
      </c>
      <c r="P261" s="48">
        <f>($D261+$E261+($F261*2)+(G261*3))/$B261</f>
        <v>0.47826086956521741</v>
      </c>
      <c r="Q261" s="48">
        <f>D261/B261</f>
        <v>0.21739130434782608</v>
      </c>
      <c r="R261" s="28"/>
      <c r="S261" s="28"/>
      <c r="T261" s="28">
        <v>1</v>
      </c>
      <c r="U261" s="28">
        <v>3</v>
      </c>
      <c r="V261" s="28">
        <v>7</v>
      </c>
      <c r="W261" s="20"/>
      <c r="X261" s="57"/>
    </row>
    <row r="262" spans="1:24" x14ac:dyDescent="0.2">
      <c r="A262" s="45" t="s">
        <v>31</v>
      </c>
      <c r="B262" s="45">
        <f t="shared" ref="B262:N262" si="43">SUM(B258:B261)</f>
        <v>57</v>
      </c>
      <c r="C262" s="45">
        <f t="shared" si="43"/>
        <v>10</v>
      </c>
      <c r="D262" s="45">
        <f t="shared" si="43"/>
        <v>11</v>
      </c>
      <c r="E262" s="45">
        <f t="shared" si="43"/>
        <v>1</v>
      </c>
      <c r="F262" s="45">
        <f t="shared" si="43"/>
        <v>1</v>
      </c>
      <c r="G262" s="45">
        <f t="shared" si="43"/>
        <v>1</v>
      </c>
      <c r="H262" s="45">
        <f t="shared" si="43"/>
        <v>9</v>
      </c>
      <c r="I262" s="45">
        <f t="shared" si="43"/>
        <v>14</v>
      </c>
      <c r="J262" s="45">
        <f t="shared" si="43"/>
        <v>2</v>
      </c>
      <c r="K262" s="45">
        <f t="shared" si="43"/>
        <v>0</v>
      </c>
      <c r="L262" s="45">
        <f t="shared" si="43"/>
        <v>0</v>
      </c>
      <c r="M262" s="45">
        <f t="shared" si="43"/>
        <v>1</v>
      </c>
      <c r="N262" s="45">
        <f t="shared" si="43"/>
        <v>6</v>
      </c>
      <c r="O262" s="48">
        <f>(D262+J262+K262+N262)/(B262+J262+K262+M262)</f>
        <v>0.31666666666666665</v>
      </c>
      <c r="P262" s="48">
        <f>($D262+$E262+($F262*2)+(G262*3))/$B262</f>
        <v>0.2982456140350877</v>
      </c>
      <c r="Q262" s="48">
        <f>D262/B262</f>
        <v>0.19298245614035087</v>
      </c>
      <c r="R262" s="45">
        <f>SUM(R258:R261)</f>
        <v>1</v>
      </c>
      <c r="S262" s="45">
        <f>SUM(S258:S261)</f>
        <v>1</v>
      </c>
      <c r="T262" s="19">
        <f>SUM(T258:T261)</f>
        <v>2</v>
      </c>
      <c r="U262" s="19">
        <f>SUM(U258:U261)</f>
        <v>9</v>
      </c>
      <c r="V262" s="19">
        <f>SUM(V258:V261)</f>
        <v>62</v>
      </c>
      <c r="W262" s="20">
        <f>(U262+V262)/(T262+U262+V262)</f>
        <v>0.9726027397260274</v>
      </c>
      <c r="X262" s="20">
        <f>(D262-G262)/(B262-I262-G262+M262)</f>
        <v>0.23255813953488372</v>
      </c>
    </row>
    <row r="263" spans="1:24" x14ac:dyDescent="0.2">
      <c r="A263" s="157"/>
      <c r="B263" s="157"/>
      <c r="C263" s="157"/>
      <c r="D263" s="157"/>
      <c r="E263" s="157"/>
      <c r="F263" s="157"/>
      <c r="G263" s="157"/>
      <c r="H263" s="157"/>
      <c r="I263" s="157"/>
      <c r="J263" s="157"/>
      <c r="K263" s="157"/>
      <c r="L263" s="157"/>
      <c r="M263" s="157"/>
      <c r="N263" s="157"/>
      <c r="O263" s="158"/>
      <c r="P263" s="158"/>
      <c r="Q263" s="158"/>
      <c r="R263" s="157"/>
      <c r="S263" s="157"/>
      <c r="T263" s="162"/>
      <c r="U263" s="162"/>
      <c r="V263" s="162"/>
      <c r="W263" s="158"/>
      <c r="X263" s="158"/>
    </row>
    <row r="264" spans="1:24" x14ac:dyDescent="0.2">
      <c r="A264" s="157"/>
      <c r="B264" s="157"/>
      <c r="C264" s="157"/>
      <c r="D264" s="157"/>
      <c r="E264" s="157"/>
      <c r="F264" s="157"/>
      <c r="G264" s="157"/>
      <c r="H264" s="157"/>
      <c r="I264" s="157"/>
      <c r="J264" s="157"/>
      <c r="K264" s="157"/>
      <c r="L264" s="157"/>
      <c r="M264" s="157"/>
      <c r="N264" s="157"/>
      <c r="O264" s="158"/>
      <c r="P264" s="158"/>
      <c r="Q264" s="158"/>
      <c r="R264" s="157"/>
      <c r="S264" s="157"/>
      <c r="T264" s="162"/>
      <c r="U264" s="162"/>
      <c r="V264" s="162"/>
      <c r="W264" s="158"/>
      <c r="X264" s="158"/>
    </row>
    <row r="265" spans="1:24" x14ac:dyDescent="0.2">
      <c r="A265" s="22" t="s">
        <v>32</v>
      </c>
      <c r="B265" s="23"/>
      <c r="C265" s="23"/>
      <c r="D265" s="23"/>
      <c r="E265" s="23"/>
      <c r="F265" s="23"/>
      <c r="G265" s="23"/>
      <c r="H265" s="23"/>
      <c r="I265" s="23"/>
      <c r="J265" s="23"/>
      <c r="K265" s="23"/>
      <c r="L265" s="23"/>
      <c r="M265" s="23"/>
      <c r="N265" s="23"/>
      <c r="O265" s="23"/>
      <c r="P265" s="158"/>
      <c r="Q265" s="158"/>
      <c r="R265" s="157"/>
      <c r="S265" s="157"/>
      <c r="T265" s="162"/>
      <c r="U265" s="162"/>
      <c r="V265" s="162"/>
      <c r="W265" s="158"/>
      <c r="X265" s="158"/>
    </row>
    <row r="266" spans="1:24" x14ac:dyDescent="0.2">
      <c r="A266" s="14" t="s">
        <v>126</v>
      </c>
      <c r="B266" s="16" t="s">
        <v>33</v>
      </c>
      <c r="C266" s="14" t="s">
        <v>34</v>
      </c>
      <c r="D266" s="14" t="s">
        <v>35</v>
      </c>
      <c r="E266" s="14" t="s">
        <v>36</v>
      </c>
      <c r="F266" s="14" t="s">
        <v>37</v>
      </c>
      <c r="G266" s="14" t="s">
        <v>9</v>
      </c>
      <c r="H266" s="14" t="s">
        <v>10</v>
      </c>
      <c r="I266" s="14" t="s">
        <v>15</v>
      </c>
      <c r="J266" s="14" t="s">
        <v>16</v>
      </c>
      <c r="K266" s="14" t="s">
        <v>17</v>
      </c>
      <c r="L266" s="14" t="s">
        <v>45</v>
      </c>
      <c r="M266" s="14" t="s">
        <v>38</v>
      </c>
      <c r="N266" s="14" t="s">
        <v>39</v>
      </c>
      <c r="O266" s="14" t="s">
        <v>40</v>
      </c>
      <c r="P266" s="158"/>
      <c r="Q266" s="158"/>
      <c r="R266" s="157"/>
      <c r="S266" s="157"/>
      <c r="T266" s="162"/>
      <c r="U266" s="162"/>
      <c r="V266" s="162"/>
      <c r="W266" s="158"/>
      <c r="X266" s="158"/>
    </row>
    <row r="267" spans="1:24" x14ac:dyDescent="0.2">
      <c r="A267" s="55"/>
      <c r="B267" s="55"/>
      <c r="C267" s="55"/>
      <c r="D267" s="55"/>
      <c r="E267" s="55"/>
      <c r="F267" s="55"/>
      <c r="G267" s="55"/>
      <c r="H267" s="55"/>
      <c r="I267" s="55"/>
      <c r="J267" s="55"/>
      <c r="K267" s="55"/>
      <c r="L267" s="55"/>
      <c r="M267" s="55"/>
      <c r="N267" s="66"/>
      <c r="O267" s="120"/>
      <c r="P267" s="158"/>
      <c r="Q267" s="158"/>
      <c r="R267" s="157"/>
      <c r="S267" s="157"/>
      <c r="T267" s="162"/>
      <c r="U267" s="162"/>
      <c r="V267" s="162"/>
      <c r="W267" s="158"/>
      <c r="X267" s="158"/>
    </row>
    <row r="268" spans="1:24" x14ac:dyDescent="0.2">
      <c r="A268" s="22">
        <v>2024</v>
      </c>
      <c r="B268" s="22">
        <v>2</v>
      </c>
      <c r="C268" s="22"/>
      <c r="D268" s="22">
        <v>1</v>
      </c>
      <c r="E268" s="22"/>
      <c r="F268" s="22">
        <v>1.67</v>
      </c>
      <c r="G268" s="22">
        <v>8</v>
      </c>
      <c r="H268" s="22">
        <v>9</v>
      </c>
      <c r="I268" s="22">
        <v>2</v>
      </c>
      <c r="J268" s="22">
        <v>1</v>
      </c>
      <c r="K268" s="22"/>
      <c r="L268" s="22">
        <v>1</v>
      </c>
      <c r="M268" s="22">
        <v>3</v>
      </c>
      <c r="N268" s="40">
        <f>(M268*7)/F268</f>
        <v>12.574850299401199</v>
      </c>
      <c r="O268" s="40">
        <f>SUM(H268+J268+K268)/F268</f>
        <v>5.9880239520958085</v>
      </c>
      <c r="P268" s="158"/>
      <c r="Q268" s="158"/>
      <c r="R268" s="157"/>
      <c r="S268" s="157"/>
      <c r="T268" s="162"/>
      <c r="U268" s="162"/>
      <c r="V268" s="162"/>
      <c r="W268" s="158"/>
      <c r="X268" s="158"/>
    </row>
    <row r="269" spans="1:24" x14ac:dyDescent="0.2">
      <c r="A269" s="28">
        <v>2023</v>
      </c>
      <c r="B269" s="28">
        <v>2</v>
      </c>
      <c r="C269" s="28">
        <v>0</v>
      </c>
      <c r="D269" s="28">
        <v>0</v>
      </c>
      <c r="E269" s="38"/>
      <c r="F269" s="28">
        <v>2.67</v>
      </c>
      <c r="G269" s="28">
        <v>4</v>
      </c>
      <c r="H269" s="28">
        <v>7</v>
      </c>
      <c r="I269" s="28">
        <v>3</v>
      </c>
      <c r="J269" s="28">
        <v>3</v>
      </c>
      <c r="K269" s="28">
        <v>2</v>
      </c>
      <c r="L269" s="22">
        <v>0</v>
      </c>
      <c r="M269" s="28">
        <v>2</v>
      </c>
      <c r="N269" s="40">
        <f>(M269*7)/F269</f>
        <v>5.2434456928838955</v>
      </c>
      <c r="O269" s="40">
        <f>SUM(H269+J269+K269)/F269</f>
        <v>4.4943820224719104</v>
      </c>
      <c r="P269" s="158"/>
      <c r="Q269" s="158"/>
      <c r="R269" s="157"/>
      <c r="S269" s="157"/>
      <c r="T269" s="162"/>
      <c r="U269" s="162"/>
      <c r="V269" s="162"/>
      <c r="W269" s="158"/>
      <c r="X269" s="158"/>
    </row>
    <row r="270" spans="1:24" x14ac:dyDescent="0.2">
      <c r="A270" s="45" t="s">
        <v>31</v>
      </c>
      <c r="B270" s="45">
        <f t="shared" ref="B270:M270" si="44">SUM(B265:B269)</f>
        <v>4</v>
      </c>
      <c r="C270" s="45">
        <f t="shared" si="44"/>
        <v>0</v>
      </c>
      <c r="D270" s="45">
        <f t="shared" si="44"/>
        <v>1</v>
      </c>
      <c r="E270" s="45">
        <f t="shared" si="44"/>
        <v>0</v>
      </c>
      <c r="F270" s="45">
        <f t="shared" si="44"/>
        <v>4.34</v>
      </c>
      <c r="G270" s="45">
        <f t="shared" si="44"/>
        <v>12</v>
      </c>
      <c r="H270" s="45">
        <f t="shared" si="44"/>
        <v>16</v>
      </c>
      <c r="I270" s="45">
        <f t="shared" si="44"/>
        <v>5</v>
      </c>
      <c r="J270" s="45">
        <f t="shared" si="44"/>
        <v>4</v>
      </c>
      <c r="K270" s="45">
        <f t="shared" si="44"/>
        <v>2</v>
      </c>
      <c r="L270" s="45">
        <f t="shared" si="44"/>
        <v>1</v>
      </c>
      <c r="M270" s="45">
        <f t="shared" si="44"/>
        <v>5</v>
      </c>
      <c r="N270" s="40">
        <f>(M270*7)/F270</f>
        <v>8.064516129032258</v>
      </c>
      <c r="O270" s="40">
        <f>SUM(H270+J270+K270)/F270</f>
        <v>5.0691244239631335</v>
      </c>
      <c r="P270" s="158"/>
      <c r="Q270" s="158"/>
      <c r="R270" s="157"/>
      <c r="S270" s="157"/>
      <c r="T270" s="162"/>
      <c r="U270" s="162"/>
      <c r="V270" s="162"/>
      <c r="W270" s="158"/>
      <c r="X270" s="158"/>
    </row>
    <row r="271" spans="1:24" x14ac:dyDescent="0.2">
      <c r="A271" s="157"/>
      <c r="B271" s="157"/>
      <c r="C271" s="157"/>
      <c r="D271" s="157"/>
      <c r="E271" s="157"/>
      <c r="F271" s="157"/>
      <c r="G271" s="157"/>
      <c r="H271" s="157"/>
      <c r="I271" s="157"/>
      <c r="J271" s="157"/>
      <c r="K271" s="157"/>
      <c r="L271" s="157"/>
      <c r="M271" s="157"/>
      <c r="N271" s="157"/>
      <c r="O271" s="158"/>
      <c r="P271" s="158"/>
      <c r="Q271" s="158"/>
      <c r="R271" s="157"/>
      <c r="S271" s="157"/>
      <c r="T271" s="162"/>
      <c r="U271" s="162"/>
      <c r="V271" s="162"/>
      <c r="W271" s="158"/>
      <c r="X271" s="158"/>
    </row>
    <row r="272" spans="1:24" x14ac:dyDescent="0.2">
      <c r="A272" s="157"/>
      <c r="B272" s="157"/>
      <c r="C272" s="157"/>
      <c r="D272" s="157"/>
      <c r="E272" s="157"/>
      <c r="F272" s="157"/>
      <c r="G272" s="157"/>
      <c r="H272" s="157"/>
      <c r="I272" s="157"/>
      <c r="J272" s="157"/>
      <c r="K272" s="157"/>
      <c r="L272" s="157"/>
      <c r="M272" s="157"/>
      <c r="N272" s="157"/>
      <c r="O272" s="158"/>
      <c r="P272" s="158"/>
      <c r="Q272" s="158"/>
      <c r="R272" s="157"/>
      <c r="S272" s="157"/>
      <c r="T272" s="162"/>
      <c r="U272" s="162"/>
      <c r="V272" s="162"/>
      <c r="W272" s="158"/>
      <c r="X272" s="158"/>
    </row>
    <row r="274" spans="1:24" x14ac:dyDescent="0.2">
      <c r="A274" s="211" t="s">
        <v>370</v>
      </c>
      <c r="B274" s="212"/>
      <c r="C274" s="212"/>
      <c r="D274" s="212"/>
      <c r="E274" s="212"/>
      <c r="F274" s="212"/>
      <c r="G274" s="212"/>
      <c r="H274" s="212"/>
      <c r="I274" s="212"/>
      <c r="J274" s="212"/>
      <c r="K274" s="212"/>
      <c r="L274" s="212"/>
      <c r="M274" s="212"/>
      <c r="N274" s="212"/>
      <c r="O274" s="212"/>
      <c r="P274" s="212"/>
      <c r="Q274" s="212"/>
      <c r="R274" s="212"/>
      <c r="S274" s="212"/>
      <c r="T274" s="212"/>
      <c r="U274" s="212"/>
      <c r="V274" s="212"/>
      <c r="W274" s="212"/>
      <c r="X274" s="212"/>
    </row>
    <row r="275" spans="1:24" x14ac:dyDescent="0.2">
      <c r="A275" s="53"/>
      <c r="B275" s="53"/>
      <c r="C275" s="53"/>
      <c r="D275" s="53"/>
      <c r="E275" s="58"/>
      <c r="F275" s="53"/>
      <c r="G275" s="53"/>
      <c r="H275" s="53"/>
      <c r="I275" s="53"/>
      <c r="J275" s="53"/>
      <c r="K275" s="53"/>
      <c r="L275" s="53"/>
      <c r="M275" s="53"/>
      <c r="N275" s="53"/>
      <c r="O275" s="103"/>
      <c r="P275" s="53"/>
      <c r="Q275" s="53"/>
      <c r="R275" s="53"/>
      <c r="S275" s="53"/>
      <c r="T275" s="53"/>
      <c r="U275" s="12"/>
      <c r="V275" s="23"/>
      <c r="W275" s="26"/>
      <c r="X275" s="53"/>
    </row>
    <row r="276" spans="1:24" x14ac:dyDescent="0.2">
      <c r="A276" s="14" t="s">
        <v>126</v>
      </c>
      <c r="B276" s="14" t="s">
        <v>8</v>
      </c>
      <c r="C276" s="14" t="s">
        <v>9</v>
      </c>
      <c r="D276" s="14" t="s">
        <v>10</v>
      </c>
      <c r="E276" s="14" t="s">
        <v>11</v>
      </c>
      <c r="F276" s="14" t="s">
        <v>12</v>
      </c>
      <c r="G276" s="14" t="s">
        <v>13</v>
      </c>
      <c r="H276" s="14" t="s">
        <v>14</v>
      </c>
      <c r="I276" s="14" t="s">
        <v>15</v>
      </c>
      <c r="J276" s="14" t="s">
        <v>16</v>
      </c>
      <c r="K276" s="14" t="s">
        <v>17</v>
      </c>
      <c r="L276" s="14" t="s">
        <v>18</v>
      </c>
      <c r="M276" s="14" t="s">
        <v>19</v>
      </c>
      <c r="N276" s="14" t="s">
        <v>20</v>
      </c>
      <c r="O276" s="14" t="s">
        <v>21</v>
      </c>
      <c r="P276" s="15" t="s">
        <v>22</v>
      </c>
      <c r="Q276" s="14" t="s">
        <v>23</v>
      </c>
      <c r="R276" s="14" t="s">
        <v>24</v>
      </c>
      <c r="S276" s="16" t="s">
        <v>25</v>
      </c>
      <c r="T276" s="16" t="s">
        <v>26</v>
      </c>
      <c r="U276" s="13" t="s">
        <v>27</v>
      </c>
      <c r="V276" s="14" t="s">
        <v>28</v>
      </c>
      <c r="W276" s="17" t="s">
        <v>29</v>
      </c>
      <c r="X276" s="16" t="s">
        <v>30</v>
      </c>
    </row>
    <row r="277" spans="1:24" x14ac:dyDescent="0.2">
      <c r="A277" s="63"/>
      <c r="B277" s="50"/>
      <c r="C277" s="19"/>
      <c r="D277" s="50"/>
      <c r="E277" s="19"/>
      <c r="F277" s="19"/>
      <c r="G277" s="19"/>
      <c r="H277" s="19"/>
      <c r="I277" s="50"/>
      <c r="J277" s="19"/>
      <c r="K277" s="19"/>
      <c r="L277" s="19"/>
      <c r="M277" s="19"/>
      <c r="N277" s="19"/>
      <c r="O277" s="48"/>
      <c r="P277" s="48"/>
      <c r="Q277" s="48"/>
      <c r="R277" s="50"/>
      <c r="S277" s="34"/>
      <c r="T277" s="34"/>
      <c r="U277" s="61"/>
      <c r="V277" s="19"/>
      <c r="W277" s="48"/>
      <c r="X277" s="46"/>
    </row>
    <row r="278" spans="1:24" x14ac:dyDescent="0.2">
      <c r="A278" s="18">
        <v>2025</v>
      </c>
      <c r="B278" s="22">
        <v>34</v>
      </c>
      <c r="C278" s="22">
        <v>8</v>
      </c>
      <c r="D278" s="22">
        <v>9</v>
      </c>
      <c r="E278" s="22">
        <v>1</v>
      </c>
      <c r="F278" s="22"/>
      <c r="G278" s="22"/>
      <c r="H278" s="22">
        <v>4</v>
      </c>
      <c r="I278" s="22">
        <v>10</v>
      </c>
      <c r="J278" s="22">
        <v>7</v>
      </c>
      <c r="K278" s="22"/>
      <c r="L278" s="22">
        <v>1</v>
      </c>
      <c r="M278" s="22"/>
      <c r="N278" s="22">
        <v>2</v>
      </c>
      <c r="O278" s="48">
        <f>(D278+J278+K278+N278)/(B278+J278+K278+M278)</f>
        <v>0.43902439024390244</v>
      </c>
      <c r="P278" s="48">
        <f>($D278+$E278+($F278*2)+(G278*3))/$B278</f>
        <v>0.29411764705882354</v>
      </c>
      <c r="Q278" s="48">
        <f>D278/B278</f>
        <v>0.26470588235294118</v>
      </c>
      <c r="R278" s="22">
        <v>9</v>
      </c>
      <c r="S278" s="22">
        <v>0</v>
      </c>
      <c r="T278" s="22">
        <v>1</v>
      </c>
      <c r="U278" s="22">
        <v>9</v>
      </c>
      <c r="V278" s="22">
        <v>56</v>
      </c>
      <c r="W278" s="20">
        <f>(U278+V278)/(T278+U278+V278)</f>
        <v>0.98484848484848486</v>
      </c>
      <c r="X278" s="20">
        <f>(D278-G278)/(B278-I278-G278+M278)</f>
        <v>0.375</v>
      </c>
    </row>
    <row r="279" spans="1:24" x14ac:dyDescent="0.2">
      <c r="A279" s="69">
        <v>2024</v>
      </c>
      <c r="B279" s="103">
        <v>7</v>
      </c>
      <c r="C279" s="103">
        <v>2</v>
      </c>
      <c r="D279" s="103">
        <v>1</v>
      </c>
      <c r="E279" s="103"/>
      <c r="F279" s="103"/>
      <c r="G279" s="103">
        <v>1</v>
      </c>
      <c r="H279" s="103">
        <v>3</v>
      </c>
      <c r="I279" s="103">
        <v>5</v>
      </c>
      <c r="J279" s="103">
        <v>1</v>
      </c>
      <c r="K279" s="103">
        <v>1</v>
      </c>
      <c r="L279" s="103"/>
      <c r="M279" s="103">
        <v>1</v>
      </c>
      <c r="N279" s="103"/>
      <c r="O279" s="48">
        <f>(D279+J279+K279+N279)/(B279+J279+K279+M279)</f>
        <v>0.3</v>
      </c>
      <c r="P279" s="48">
        <f>($D279+$E279+($F279*2)+(G279*3))/$B279</f>
        <v>0.5714285714285714</v>
      </c>
      <c r="Q279" s="48">
        <f>D279/B279</f>
        <v>0.14285714285714285</v>
      </c>
      <c r="R279" s="103">
        <v>1</v>
      </c>
      <c r="S279" s="103"/>
      <c r="T279" s="103">
        <v>2</v>
      </c>
      <c r="U279" s="103">
        <v>5</v>
      </c>
      <c r="V279" s="103">
        <v>1</v>
      </c>
      <c r="W279" s="20">
        <f>(U279+V279)/(T279+U279+V279)</f>
        <v>0.75</v>
      </c>
      <c r="X279" s="103"/>
    </row>
    <row r="280" spans="1:24" x14ac:dyDescent="0.2">
      <c r="A280" s="28">
        <v>2023</v>
      </c>
      <c r="B280" s="28">
        <v>12</v>
      </c>
      <c r="C280" s="28">
        <v>8</v>
      </c>
      <c r="D280" s="28">
        <v>2</v>
      </c>
      <c r="E280" s="28"/>
      <c r="F280" s="28"/>
      <c r="G280" s="28"/>
      <c r="H280" s="28">
        <v>4</v>
      </c>
      <c r="I280" s="28">
        <v>6</v>
      </c>
      <c r="J280" s="28">
        <v>2</v>
      </c>
      <c r="K280" s="28"/>
      <c r="L280" s="28"/>
      <c r="M280" s="28">
        <v>1</v>
      </c>
      <c r="N280" s="28"/>
      <c r="O280" s="48">
        <f>(D280+J280+K280+N280)/(B280+J280+K280+M280)</f>
        <v>0.26666666666666666</v>
      </c>
      <c r="P280" s="48">
        <f>($D280+$E280+($F280*2)+(G280*3))/$B280</f>
        <v>0.16666666666666666</v>
      </c>
      <c r="Q280" s="48">
        <f>D280/B280</f>
        <v>0.16666666666666666</v>
      </c>
      <c r="R280" s="28"/>
      <c r="S280" s="28"/>
      <c r="T280" s="28">
        <v>1</v>
      </c>
      <c r="U280" s="28">
        <v>5</v>
      </c>
      <c r="V280" s="28">
        <v>4</v>
      </c>
      <c r="W280" s="20">
        <f>(U280+V280)/(T280+U280+V280)</f>
        <v>0.9</v>
      </c>
      <c r="X280" s="57"/>
    </row>
    <row r="281" spans="1:24" x14ac:dyDescent="0.2">
      <c r="A281" s="45" t="s">
        <v>31</v>
      </c>
      <c r="B281" s="45">
        <f t="shared" ref="B281:N281" si="45">SUM(B277:B280)</f>
        <v>53</v>
      </c>
      <c r="C281" s="45">
        <f t="shared" si="45"/>
        <v>18</v>
      </c>
      <c r="D281" s="45">
        <f t="shared" si="45"/>
        <v>12</v>
      </c>
      <c r="E281" s="45">
        <f t="shared" si="45"/>
        <v>1</v>
      </c>
      <c r="F281" s="45">
        <f t="shared" si="45"/>
        <v>0</v>
      </c>
      <c r="G281" s="45">
        <f t="shared" si="45"/>
        <v>1</v>
      </c>
      <c r="H281" s="45">
        <f t="shared" si="45"/>
        <v>11</v>
      </c>
      <c r="I281" s="45">
        <f t="shared" si="45"/>
        <v>21</v>
      </c>
      <c r="J281" s="45">
        <f t="shared" si="45"/>
        <v>10</v>
      </c>
      <c r="K281" s="45">
        <f t="shared" si="45"/>
        <v>1</v>
      </c>
      <c r="L281" s="45">
        <f t="shared" si="45"/>
        <v>1</v>
      </c>
      <c r="M281" s="45">
        <f t="shared" si="45"/>
        <v>2</v>
      </c>
      <c r="N281" s="45">
        <f t="shared" si="45"/>
        <v>2</v>
      </c>
      <c r="O281" s="48">
        <f>(D281+J281+K281+N281)/(B281+J281+K281+M281)</f>
        <v>0.37878787878787878</v>
      </c>
      <c r="P281" s="48">
        <f>($D281+$E281+($F281*2)+(G281*3))/$B281</f>
        <v>0.30188679245283018</v>
      </c>
      <c r="Q281" s="48">
        <f>D281/B281</f>
        <v>0.22641509433962265</v>
      </c>
      <c r="R281" s="45">
        <f>SUM(R277:R280)</f>
        <v>10</v>
      </c>
      <c r="S281" s="45">
        <f>SUM(S277:S280)</f>
        <v>0</v>
      </c>
      <c r="T281" s="19">
        <f>SUM(T277:T280)</f>
        <v>4</v>
      </c>
      <c r="U281" s="19">
        <f>SUM(U277:U280)</f>
        <v>19</v>
      </c>
      <c r="V281" s="19">
        <f>SUM(V277:V280)</f>
        <v>61</v>
      </c>
      <c r="W281" s="20">
        <f>(U281+V281)/(T281+U281+V281)</f>
        <v>0.95238095238095233</v>
      </c>
      <c r="X281" s="20">
        <f>(D281-G281)/(B281-I281-G281+M281)</f>
        <v>0.33333333333333331</v>
      </c>
    </row>
    <row r="283" spans="1:24" x14ac:dyDescent="0.2">
      <c r="A283" s="211" t="s">
        <v>370</v>
      </c>
      <c r="B283" s="212"/>
      <c r="C283" s="212"/>
      <c r="D283" s="212"/>
      <c r="E283" s="212"/>
      <c r="F283" s="212"/>
      <c r="G283" s="212"/>
      <c r="H283" s="212"/>
      <c r="I283" s="212"/>
      <c r="J283" s="212"/>
      <c r="K283" s="212"/>
      <c r="L283" s="212"/>
      <c r="M283" s="212"/>
      <c r="N283" s="212"/>
      <c r="O283" s="212"/>
      <c r="P283" s="212"/>
      <c r="Q283" s="212"/>
      <c r="R283" s="212"/>
      <c r="S283" s="212"/>
      <c r="T283" s="212"/>
      <c r="U283" s="212"/>
      <c r="V283" s="212"/>
      <c r="W283" s="212"/>
      <c r="X283" s="212"/>
    </row>
    <row r="284" spans="1:24" x14ac:dyDescent="0.2">
      <c r="A284" s="22" t="s">
        <v>32</v>
      </c>
      <c r="B284" s="23"/>
      <c r="C284" s="23"/>
      <c r="D284" s="23"/>
      <c r="E284" s="23"/>
      <c r="F284" s="23"/>
      <c r="G284" s="23"/>
      <c r="H284" s="23"/>
      <c r="I284" s="23"/>
      <c r="J284" s="23"/>
      <c r="K284" s="23"/>
      <c r="L284" s="23"/>
      <c r="M284" s="23"/>
      <c r="N284" s="23"/>
      <c r="O284" s="23"/>
    </row>
    <row r="285" spans="1:24" x14ac:dyDescent="0.2">
      <c r="A285" s="14" t="s">
        <v>126</v>
      </c>
      <c r="B285" s="16" t="s">
        <v>33</v>
      </c>
      <c r="C285" s="14" t="s">
        <v>34</v>
      </c>
      <c r="D285" s="14" t="s">
        <v>35</v>
      </c>
      <c r="E285" s="14" t="s">
        <v>36</v>
      </c>
      <c r="F285" s="14" t="s">
        <v>37</v>
      </c>
      <c r="G285" s="14" t="s">
        <v>9</v>
      </c>
      <c r="H285" s="14" t="s">
        <v>10</v>
      </c>
      <c r="I285" s="14" t="s">
        <v>15</v>
      </c>
      <c r="J285" s="14" t="s">
        <v>16</v>
      </c>
      <c r="K285" s="14" t="s">
        <v>17</v>
      </c>
      <c r="L285" s="14" t="s">
        <v>45</v>
      </c>
      <c r="M285" s="14" t="s">
        <v>38</v>
      </c>
      <c r="N285" s="14" t="s">
        <v>39</v>
      </c>
      <c r="O285" s="14" t="s">
        <v>40</v>
      </c>
    </row>
    <row r="286" spans="1:24" x14ac:dyDescent="0.2">
      <c r="A286" s="18">
        <v>2025</v>
      </c>
      <c r="B286" s="104">
        <v>4</v>
      </c>
      <c r="C286" s="55"/>
      <c r="D286" s="55"/>
      <c r="E286" s="55"/>
      <c r="F286" s="104">
        <v>10.67</v>
      </c>
      <c r="G286" s="104">
        <v>12</v>
      </c>
      <c r="H286" s="104">
        <v>10</v>
      </c>
      <c r="I286" s="104">
        <v>8</v>
      </c>
      <c r="J286" s="104">
        <v>10</v>
      </c>
      <c r="K286" s="104">
        <v>3</v>
      </c>
      <c r="L286" s="104">
        <v>1</v>
      </c>
      <c r="M286" s="104">
        <v>8</v>
      </c>
      <c r="N286" s="40">
        <f>(M286*7)/F286</f>
        <v>5.2483598875351456</v>
      </c>
      <c r="O286" s="40">
        <f>SUM(H286+J286+K286)/F286</f>
        <v>2.1555763823805063</v>
      </c>
    </row>
    <row r="287" spans="1:24" x14ac:dyDescent="0.2">
      <c r="A287" s="22">
        <v>2024</v>
      </c>
      <c r="B287" s="22">
        <v>12</v>
      </c>
      <c r="C287" s="22">
        <v>1</v>
      </c>
      <c r="D287" s="22">
        <v>1</v>
      </c>
      <c r="E287" s="22">
        <v>3</v>
      </c>
      <c r="F287" s="22">
        <v>24.33</v>
      </c>
      <c r="G287" s="22">
        <v>20</v>
      </c>
      <c r="H287" s="22">
        <v>21</v>
      </c>
      <c r="I287" s="22">
        <v>21</v>
      </c>
      <c r="J287" s="22">
        <v>19</v>
      </c>
      <c r="K287" s="22">
        <v>4</v>
      </c>
      <c r="L287" s="22">
        <v>0</v>
      </c>
      <c r="M287" s="22">
        <v>13</v>
      </c>
      <c r="N287" s="40">
        <f>(M287*7)/F287</f>
        <v>3.7402383888203867</v>
      </c>
      <c r="O287" s="40">
        <f>SUM(H287+J287+K287)/F287</f>
        <v>1.8084669132757913</v>
      </c>
    </row>
    <row r="288" spans="1:24" x14ac:dyDescent="0.2">
      <c r="A288" s="28"/>
      <c r="B288" s="28"/>
      <c r="C288" s="28"/>
      <c r="D288" s="28"/>
      <c r="E288" s="38"/>
      <c r="F288" s="39"/>
      <c r="G288" s="28"/>
      <c r="H288" s="28"/>
      <c r="I288" s="28"/>
      <c r="J288" s="28"/>
      <c r="K288" s="28"/>
      <c r="L288" s="22"/>
      <c r="M288" s="28"/>
      <c r="N288" s="40"/>
      <c r="O288" s="40"/>
    </row>
    <row r="289" spans="1:24" x14ac:dyDescent="0.2">
      <c r="A289" s="45" t="s">
        <v>31</v>
      </c>
      <c r="B289" s="45">
        <f t="shared" ref="B289:M289" si="46">SUM(B284:B288)</f>
        <v>16</v>
      </c>
      <c r="C289" s="45">
        <f t="shared" si="46"/>
        <v>1</v>
      </c>
      <c r="D289" s="45">
        <f t="shared" si="46"/>
        <v>1</v>
      </c>
      <c r="E289" s="45">
        <f t="shared" si="46"/>
        <v>3</v>
      </c>
      <c r="F289" s="45">
        <f t="shared" si="46"/>
        <v>35</v>
      </c>
      <c r="G289" s="45">
        <f t="shared" si="46"/>
        <v>32</v>
      </c>
      <c r="H289" s="45">
        <f t="shared" si="46"/>
        <v>31</v>
      </c>
      <c r="I289" s="45">
        <f t="shared" si="46"/>
        <v>29</v>
      </c>
      <c r="J289" s="45">
        <f t="shared" si="46"/>
        <v>29</v>
      </c>
      <c r="K289" s="45">
        <f t="shared" si="46"/>
        <v>7</v>
      </c>
      <c r="L289" s="45">
        <f t="shared" si="46"/>
        <v>1</v>
      </c>
      <c r="M289" s="45">
        <f t="shared" si="46"/>
        <v>21</v>
      </c>
      <c r="N289" s="40">
        <f>(M289*7)/F289</f>
        <v>4.2</v>
      </c>
      <c r="O289" s="40">
        <f>SUM(H289+J289+K289)/F289</f>
        <v>1.9142857142857144</v>
      </c>
    </row>
    <row r="291" spans="1:24" x14ac:dyDescent="0.2">
      <c r="A291" s="211" t="s">
        <v>373</v>
      </c>
      <c r="B291" s="212"/>
      <c r="C291" s="212"/>
      <c r="D291" s="212"/>
      <c r="E291" s="212"/>
      <c r="F291" s="212"/>
      <c r="G291" s="212"/>
      <c r="H291" s="212"/>
      <c r="I291" s="212"/>
      <c r="J291" s="212"/>
      <c r="K291" s="212"/>
      <c r="L291" s="212"/>
      <c r="M291" s="212"/>
      <c r="N291" s="212"/>
      <c r="O291" s="212"/>
      <c r="P291" s="212"/>
      <c r="Q291" s="212"/>
      <c r="R291" s="212"/>
      <c r="S291" s="212"/>
      <c r="T291" s="212"/>
      <c r="U291" s="212"/>
      <c r="V291" s="212"/>
      <c r="W291" s="212"/>
      <c r="X291" s="212"/>
    </row>
    <row r="292" spans="1:24" x14ac:dyDescent="0.2">
      <c r="A292" s="53"/>
      <c r="B292" s="53"/>
      <c r="C292" s="53"/>
      <c r="D292" s="53"/>
      <c r="E292" s="58"/>
      <c r="F292" s="53"/>
      <c r="G292" s="53"/>
      <c r="H292" s="53"/>
      <c r="I292" s="53"/>
      <c r="J292" s="53"/>
      <c r="K292" s="53"/>
      <c r="L292" s="53"/>
      <c r="M292" s="53"/>
      <c r="N292" s="53"/>
      <c r="O292" s="103"/>
      <c r="P292" s="53"/>
      <c r="Q292" s="53"/>
      <c r="R292" s="53"/>
      <c r="S292" s="53"/>
      <c r="T292" s="53"/>
      <c r="U292" s="12"/>
      <c r="V292" s="23"/>
      <c r="W292" s="26"/>
      <c r="X292" s="53"/>
    </row>
    <row r="293" spans="1:24" x14ac:dyDescent="0.2">
      <c r="A293" s="14" t="s">
        <v>126</v>
      </c>
      <c r="B293" s="14" t="s">
        <v>8</v>
      </c>
      <c r="C293" s="14" t="s">
        <v>9</v>
      </c>
      <c r="D293" s="14" t="s">
        <v>10</v>
      </c>
      <c r="E293" s="14" t="s">
        <v>11</v>
      </c>
      <c r="F293" s="14" t="s">
        <v>12</v>
      </c>
      <c r="G293" s="14" t="s">
        <v>13</v>
      </c>
      <c r="H293" s="14" t="s">
        <v>14</v>
      </c>
      <c r="I293" s="14" t="s">
        <v>15</v>
      </c>
      <c r="J293" s="14" t="s">
        <v>16</v>
      </c>
      <c r="K293" s="14" t="s">
        <v>17</v>
      </c>
      <c r="L293" s="14" t="s">
        <v>18</v>
      </c>
      <c r="M293" s="14" t="s">
        <v>19</v>
      </c>
      <c r="N293" s="14" t="s">
        <v>20</v>
      </c>
      <c r="O293" s="14" t="s">
        <v>21</v>
      </c>
      <c r="P293" s="15" t="s">
        <v>22</v>
      </c>
      <c r="Q293" s="14" t="s">
        <v>23</v>
      </c>
      <c r="R293" s="14" t="s">
        <v>24</v>
      </c>
      <c r="S293" s="16" t="s">
        <v>25</v>
      </c>
      <c r="T293" s="16" t="s">
        <v>26</v>
      </c>
      <c r="U293" s="13" t="s">
        <v>27</v>
      </c>
      <c r="V293" s="14" t="s">
        <v>28</v>
      </c>
      <c r="W293" s="17" t="s">
        <v>29</v>
      </c>
      <c r="X293" s="16" t="s">
        <v>30</v>
      </c>
    </row>
    <row r="294" spans="1:24" x14ac:dyDescent="0.2">
      <c r="A294" s="63"/>
      <c r="B294" s="50"/>
      <c r="C294" s="19"/>
      <c r="D294" s="50"/>
      <c r="E294" s="19"/>
      <c r="F294" s="19"/>
      <c r="G294" s="19"/>
      <c r="H294" s="19"/>
      <c r="I294" s="50"/>
      <c r="J294" s="19"/>
      <c r="K294" s="19"/>
      <c r="L294" s="19"/>
      <c r="M294" s="19"/>
      <c r="N294" s="19"/>
      <c r="O294" s="48"/>
      <c r="P294" s="48"/>
      <c r="Q294" s="48"/>
      <c r="R294" s="50"/>
      <c r="S294" s="34"/>
      <c r="T294" s="34"/>
      <c r="U294" s="61"/>
      <c r="V294" s="19"/>
      <c r="W294" s="48"/>
      <c r="X294" s="46"/>
    </row>
    <row r="295" spans="1:24" x14ac:dyDescent="0.2">
      <c r="A295" s="69">
        <v>2024</v>
      </c>
      <c r="B295" s="103"/>
      <c r="C295" s="103"/>
      <c r="D295" s="103"/>
      <c r="E295" s="103"/>
      <c r="F295" s="103"/>
      <c r="G295" s="103"/>
      <c r="H295" s="103"/>
      <c r="I295" s="103"/>
      <c r="J295" s="103"/>
      <c r="K295" s="103"/>
      <c r="L295" s="103"/>
      <c r="M295" s="103"/>
      <c r="N295" s="103"/>
      <c r="O295" s="103"/>
      <c r="P295" s="103"/>
      <c r="Q295" s="103"/>
      <c r="R295" s="103"/>
      <c r="S295" s="103"/>
      <c r="T295" s="103">
        <v>1</v>
      </c>
      <c r="U295" s="103">
        <v>9</v>
      </c>
      <c r="V295" s="103"/>
      <c r="W295" s="103"/>
      <c r="X295" s="103"/>
    </row>
    <row r="296" spans="1:24" x14ac:dyDescent="0.2">
      <c r="A296" s="28">
        <v>2023</v>
      </c>
      <c r="B296" s="28">
        <v>5</v>
      </c>
      <c r="C296" s="28">
        <v>6</v>
      </c>
      <c r="D296" s="28">
        <v>0</v>
      </c>
      <c r="E296" s="28"/>
      <c r="F296" s="28"/>
      <c r="G296" s="28"/>
      <c r="H296" s="28">
        <v>1</v>
      </c>
      <c r="I296" s="28">
        <v>1</v>
      </c>
      <c r="J296" s="28">
        <v>5</v>
      </c>
      <c r="K296" s="28">
        <v>1</v>
      </c>
      <c r="L296" s="28"/>
      <c r="M296" s="28"/>
      <c r="N296" s="28">
        <v>0</v>
      </c>
      <c r="O296" s="48"/>
      <c r="P296" s="48"/>
      <c r="Q296" s="48"/>
      <c r="R296" s="28">
        <v>1</v>
      </c>
      <c r="S296" s="28">
        <v>1</v>
      </c>
      <c r="T296" s="28"/>
      <c r="U296" s="28">
        <v>4</v>
      </c>
      <c r="V296" s="28">
        <v>2</v>
      </c>
      <c r="W296" s="20"/>
      <c r="X296" s="57"/>
    </row>
    <row r="297" spans="1:24" x14ac:dyDescent="0.2">
      <c r="A297" s="45" t="s">
        <v>31</v>
      </c>
      <c r="B297" s="45">
        <f t="shared" ref="B297" si="47">SUM(B294:B296)</f>
        <v>5</v>
      </c>
      <c r="C297" s="45">
        <f t="shared" ref="C297" si="48">SUM(C294:C296)</f>
        <v>6</v>
      </c>
      <c r="D297" s="45">
        <f t="shared" ref="D297" si="49">SUM(D294:D296)</f>
        <v>0</v>
      </c>
      <c r="E297" s="45">
        <f t="shared" ref="E297" si="50">SUM(E294:E296)</f>
        <v>0</v>
      </c>
      <c r="F297" s="45">
        <f t="shared" ref="F297" si="51">SUM(F294:F296)</f>
        <v>0</v>
      </c>
      <c r="G297" s="45">
        <f t="shared" ref="G297" si="52">SUM(G294:G296)</f>
        <v>0</v>
      </c>
      <c r="H297" s="45">
        <f t="shared" ref="H297" si="53">SUM(H294:H296)</f>
        <v>1</v>
      </c>
      <c r="I297" s="45">
        <f t="shared" ref="I297" si="54">SUM(I294:I296)</f>
        <v>1</v>
      </c>
      <c r="J297" s="45">
        <f t="shared" ref="J297" si="55">SUM(J294:J296)</f>
        <v>5</v>
      </c>
      <c r="K297" s="45">
        <f t="shared" ref="K297" si="56">SUM(K294:K296)</f>
        <v>1</v>
      </c>
      <c r="L297" s="45">
        <f t="shared" ref="L297" si="57">SUM(L294:L296)</f>
        <v>0</v>
      </c>
      <c r="M297" s="45">
        <f t="shared" ref="M297" si="58">SUM(M294:M296)</f>
        <v>0</v>
      </c>
      <c r="N297" s="45">
        <f t="shared" ref="N297" si="59">SUM(N294:N296)</f>
        <v>0</v>
      </c>
      <c r="O297" s="48">
        <f>(D297+J297+K297+N297)/(B297+J297+K297+M297)</f>
        <v>0.54545454545454541</v>
      </c>
      <c r="P297" s="48">
        <f>($D297+$E297+($F297*2)+(G297*3))/$B297</f>
        <v>0</v>
      </c>
      <c r="Q297" s="48">
        <f>D297/B297</f>
        <v>0</v>
      </c>
      <c r="R297" s="45">
        <f>SUM(R294:R296)</f>
        <v>1</v>
      </c>
      <c r="S297" s="45">
        <f>SUM(S294:S296)</f>
        <v>1</v>
      </c>
      <c r="T297" s="19">
        <f>SUM(T294:T296)</f>
        <v>1</v>
      </c>
      <c r="U297" s="19">
        <f>SUM(U294:U296)</f>
        <v>13</v>
      </c>
      <c r="V297" s="19">
        <f>SUM(V294:V296)</f>
        <v>2</v>
      </c>
      <c r="W297" s="20">
        <f>(U297+V297)/(T297+U297+V297)</f>
        <v>0.9375</v>
      </c>
      <c r="X297" s="20">
        <f>(D297-G297)/(B297-I297-G297+M297)</f>
        <v>0</v>
      </c>
    </row>
    <row r="298" spans="1:24" x14ac:dyDescent="0.2">
      <c r="A298" s="50"/>
      <c r="B298" s="50"/>
      <c r="C298" s="50"/>
      <c r="D298" s="50"/>
      <c r="E298" s="36"/>
      <c r="F298" s="50"/>
      <c r="G298" s="50"/>
      <c r="H298" s="50"/>
      <c r="I298" s="50"/>
      <c r="J298" s="50"/>
      <c r="K298" s="50"/>
      <c r="L298" s="50"/>
      <c r="M298" s="50"/>
      <c r="N298" s="36"/>
      <c r="O298" s="119"/>
      <c r="P298" s="34"/>
      <c r="Q298" s="34"/>
      <c r="R298" s="19"/>
      <c r="S298" s="34"/>
      <c r="T298" s="53"/>
      <c r="U298" s="53"/>
      <c r="V298" s="53"/>
      <c r="W298" s="53"/>
      <c r="X298" s="53"/>
    </row>
    <row r="299" spans="1:24" x14ac:dyDescent="0.2">
      <c r="A299" s="22" t="s">
        <v>32</v>
      </c>
      <c r="B299" s="23"/>
      <c r="C299" s="23"/>
      <c r="D299" s="23"/>
      <c r="E299" s="23"/>
      <c r="F299" s="23"/>
      <c r="G299" s="23"/>
      <c r="H299" s="23"/>
      <c r="I299" s="23"/>
      <c r="J299" s="23"/>
      <c r="K299" s="23"/>
      <c r="L299" s="23"/>
      <c r="M299" s="23"/>
      <c r="N299" s="23"/>
      <c r="O299" s="23"/>
      <c r="P299" s="60"/>
      <c r="Q299" s="60"/>
      <c r="R299" s="68"/>
      <c r="S299" s="26"/>
      <c r="T299" s="53"/>
      <c r="U299" s="53"/>
      <c r="V299" s="53"/>
      <c r="W299" s="53"/>
      <c r="X299" s="53"/>
    </row>
    <row r="300" spans="1:24" x14ac:dyDescent="0.2">
      <c r="A300" s="14" t="s">
        <v>126</v>
      </c>
      <c r="B300" s="16" t="s">
        <v>33</v>
      </c>
      <c r="C300" s="14" t="s">
        <v>34</v>
      </c>
      <c r="D300" s="14" t="s">
        <v>35</v>
      </c>
      <c r="E300" s="14" t="s">
        <v>36</v>
      </c>
      <c r="F300" s="14" t="s">
        <v>37</v>
      </c>
      <c r="G300" s="14" t="s">
        <v>9</v>
      </c>
      <c r="H300" s="14" t="s">
        <v>10</v>
      </c>
      <c r="I300" s="14" t="s">
        <v>15</v>
      </c>
      <c r="J300" s="14" t="s">
        <v>16</v>
      </c>
      <c r="K300" s="14" t="s">
        <v>17</v>
      </c>
      <c r="L300" s="14" t="s">
        <v>45</v>
      </c>
      <c r="M300" s="14" t="s">
        <v>38</v>
      </c>
      <c r="N300" s="14" t="s">
        <v>39</v>
      </c>
      <c r="O300" s="14" t="s">
        <v>40</v>
      </c>
      <c r="P300" s="19"/>
      <c r="Q300" s="19"/>
      <c r="R300" s="55"/>
      <c r="S300" s="58"/>
      <c r="T300" s="53"/>
      <c r="U300" s="53"/>
      <c r="V300" s="53"/>
      <c r="W300" s="53"/>
      <c r="X300" s="53"/>
    </row>
    <row r="301" spans="1:24" x14ac:dyDescent="0.2">
      <c r="A301" s="55"/>
      <c r="B301" s="55"/>
      <c r="C301" s="55"/>
      <c r="D301" s="55"/>
      <c r="E301" s="55"/>
      <c r="F301" s="55"/>
      <c r="G301" s="55"/>
      <c r="H301" s="55"/>
      <c r="I301" s="55"/>
      <c r="J301" s="55"/>
      <c r="K301" s="55"/>
      <c r="L301" s="55"/>
      <c r="M301" s="55"/>
      <c r="N301" s="66"/>
      <c r="O301" s="120"/>
      <c r="P301" s="23"/>
      <c r="Q301" s="23"/>
      <c r="R301" s="23"/>
      <c r="S301" s="23"/>
      <c r="T301" s="53"/>
      <c r="U301" s="53"/>
      <c r="V301" s="53"/>
      <c r="W301" s="53"/>
      <c r="X301" s="53"/>
    </row>
    <row r="302" spans="1:24" x14ac:dyDescent="0.2">
      <c r="A302" s="22">
        <v>2024</v>
      </c>
      <c r="B302" s="22">
        <v>11</v>
      </c>
      <c r="C302" s="22">
        <v>3</v>
      </c>
      <c r="D302" s="22">
        <v>4</v>
      </c>
      <c r="E302" s="22">
        <v>1</v>
      </c>
      <c r="F302" s="22">
        <v>41</v>
      </c>
      <c r="G302" s="22">
        <v>41</v>
      </c>
      <c r="H302" s="22">
        <v>61</v>
      </c>
      <c r="I302" s="22">
        <v>33</v>
      </c>
      <c r="J302" s="22">
        <v>14</v>
      </c>
      <c r="K302" s="22">
        <v>6</v>
      </c>
      <c r="L302" s="22">
        <v>7</v>
      </c>
      <c r="M302" s="22">
        <v>29</v>
      </c>
      <c r="N302" s="40">
        <f>(M302*7)/F302</f>
        <v>4.9512195121951219</v>
      </c>
      <c r="O302" s="40">
        <f>SUM(H302+J302+K302)/F302</f>
        <v>1.975609756097561</v>
      </c>
      <c r="P302" s="28"/>
      <c r="Q302" s="28"/>
      <c r="R302" s="28"/>
      <c r="S302" s="28"/>
      <c r="T302" s="53"/>
      <c r="U302" s="53"/>
      <c r="V302" s="53"/>
      <c r="W302" s="53"/>
      <c r="X302" s="53"/>
    </row>
    <row r="303" spans="1:24" x14ac:dyDescent="0.2">
      <c r="A303" s="28">
        <v>2023</v>
      </c>
      <c r="B303" s="28">
        <v>8</v>
      </c>
      <c r="C303" s="28">
        <v>1</v>
      </c>
      <c r="D303" s="28">
        <v>4</v>
      </c>
      <c r="E303" s="38"/>
      <c r="F303" s="39">
        <v>26</v>
      </c>
      <c r="G303" s="28">
        <v>30</v>
      </c>
      <c r="H303" s="28">
        <v>40</v>
      </c>
      <c r="I303" s="28">
        <v>22</v>
      </c>
      <c r="J303" s="28">
        <v>9</v>
      </c>
      <c r="K303" s="28">
        <v>4</v>
      </c>
      <c r="L303" s="22">
        <v>13</v>
      </c>
      <c r="M303" s="28">
        <v>22</v>
      </c>
      <c r="N303" s="40">
        <f>(M303*7)/F303</f>
        <v>5.9230769230769234</v>
      </c>
      <c r="O303" s="40">
        <f>SUM(H303+J303+K303)/F303</f>
        <v>2.0384615384615383</v>
      </c>
      <c r="P303" s="46"/>
      <c r="Q303" s="46"/>
      <c r="R303" s="45"/>
      <c r="S303" s="46"/>
      <c r="T303" s="53"/>
      <c r="U303" s="53"/>
      <c r="V303" s="53"/>
      <c r="W303" s="53"/>
      <c r="X303" s="53"/>
    </row>
    <row r="304" spans="1:24" x14ac:dyDescent="0.2">
      <c r="A304" s="45" t="s">
        <v>31</v>
      </c>
      <c r="B304" s="45">
        <f t="shared" ref="B304:M304" si="60">SUM(B299:B303)</f>
        <v>19</v>
      </c>
      <c r="C304" s="45">
        <f t="shared" si="60"/>
        <v>4</v>
      </c>
      <c r="D304" s="45">
        <f t="shared" si="60"/>
        <v>8</v>
      </c>
      <c r="E304" s="45">
        <f t="shared" si="60"/>
        <v>1</v>
      </c>
      <c r="F304" s="45">
        <f t="shared" si="60"/>
        <v>67</v>
      </c>
      <c r="G304" s="45">
        <f t="shared" si="60"/>
        <v>71</v>
      </c>
      <c r="H304" s="45">
        <f t="shared" si="60"/>
        <v>101</v>
      </c>
      <c r="I304" s="45">
        <f t="shared" si="60"/>
        <v>55</v>
      </c>
      <c r="J304" s="45">
        <f t="shared" si="60"/>
        <v>23</v>
      </c>
      <c r="K304" s="45">
        <f t="shared" si="60"/>
        <v>10</v>
      </c>
      <c r="L304" s="45">
        <f t="shared" si="60"/>
        <v>20</v>
      </c>
      <c r="M304" s="45">
        <f t="shared" si="60"/>
        <v>51</v>
      </c>
      <c r="N304" s="40">
        <f>(M304*7)/F304</f>
        <v>5.3283582089552235</v>
      </c>
      <c r="O304" s="40">
        <f>SUM(H304+J304+K304)/F304</f>
        <v>2</v>
      </c>
      <c r="P304" s="46"/>
      <c r="Q304" s="46"/>
      <c r="R304" s="45"/>
      <c r="S304" s="46"/>
      <c r="T304" s="53"/>
      <c r="U304" s="53"/>
      <c r="V304" s="53"/>
      <c r="W304" s="53"/>
      <c r="X304" s="53"/>
    </row>
    <row r="307" spans="1:24" x14ac:dyDescent="0.2">
      <c r="A307" s="211" t="s">
        <v>374</v>
      </c>
      <c r="B307" s="212"/>
      <c r="C307" s="212"/>
      <c r="D307" s="212"/>
      <c r="E307" s="212"/>
      <c r="F307" s="212"/>
      <c r="G307" s="212"/>
      <c r="H307" s="212"/>
      <c r="I307" s="212"/>
      <c r="J307" s="212"/>
      <c r="K307" s="212"/>
      <c r="L307" s="212"/>
      <c r="M307" s="212"/>
      <c r="N307" s="212"/>
      <c r="O307" s="212"/>
      <c r="P307" s="212"/>
      <c r="Q307" s="212"/>
      <c r="R307" s="212"/>
      <c r="S307" s="212"/>
      <c r="T307" s="212"/>
      <c r="U307" s="212"/>
      <c r="V307" s="212"/>
      <c r="W307" s="212"/>
      <c r="X307" s="212"/>
    </row>
    <row r="308" spans="1:24" x14ac:dyDescent="0.2">
      <c r="A308" s="53"/>
      <c r="B308" s="53"/>
      <c r="C308" s="53"/>
      <c r="D308" s="53"/>
      <c r="E308" s="58"/>
      <c r="F308" s="53"/>
      <c r="G308" s="53"/>
      <c r="H308" s="53"/>
      <c r="I308" s="53"/>
      <c r="J308" s="53"/>
      <c r="K308" s="53"/>
      <c r="L308" s="53"/>
      <c r="M308" s="53"/>
      <c r="N308" s="53"/>
      <c r="O308" s="103"/>
      <c r="P308" s="53"/>
      <c r="Q308" s="53"/>
      <c r="R308" s="53"/>
      <c r="S308" s="53"/>
      <c r="T308" s="53"/>
      <c r="U308" s="12"/>
      <c r="V308" s="23"/>
      <c r="W308" s="26"/>
      <c r="X308" s="53"/>
    </row>
    <row r="309" spans="1:24" x14ac:dyDescent="0.2">
      <c r="A309" s="14" t="s">
        <v>126</v>
      </c>
      <c r="B309" s="14" t="s">
        <v>8</v>
      </c>
      <c r="C309" s="14" t="s">
        <v>9</v>
      </c>
      <c r="D309" s="14" t="s">
        <v>10</v>
      </c>
      <c r="E309" s="14" t="s">
        <v>11</v>
      </c>
      <c r="F309" s="14" t="s">
        <v>12</v>
      </c>
      <c r="G309" s="14" t="s">
        <v>13</v>
      </c>
      <c r="H309" s="14" t="s">
        <v>14</v>
      </c>
      <c r="I309" s="14" t="s">
        <v>15</v>
      </c>
      <c r="J309" s="14" t="s">
        <v>16</v>
      </c>
      <c r="K309" s="14" t="s">
        <v>17</v>
      </c>
      <c r="L309" s="14" t="s">
        <v>18</v>
      </c>
      <c r="M309" s="14" t="s">
        <v>19</v>
      </c>
      <c r="N309" s="14" t="s">
        <v>20</v>
      </c>
      <c r="O309" s="14" t="s">
        <v>21</v>
      </c>
      <c r="P309" s="15" t="s">
        <v>22</v>
      </c>
      <c r="Q309" s="14" t="s">
        <v>23</v>
      </c>
      <c r="R309" s="14" t="s">
        <v>24</v>
      </c>
      <c r="S309" s="16" t="s">
        <v>25</v>
      </c>
      <c r="T309" s="16" t="s">
        <v>26</v>
      </c>
      <c r="U309" s="13" t="s">
        <v>27</v>
      </c>
      <c r="V309" s="14" t="s">
        <v>28</v>
      </c>
      <c r="W309" s="17" t="s">
        <v>29</v>
      </c>
      <c r="X309" s="16" t="s">
        <v>30</v>
      </c>
    </row>
    <row r="310" spans="1:24" x14ac:dyDescent="0.2">
      <c r="A310" s="63"/>
      <c r="B310" s="50"/>
      <c r="C310" s="19"/>
      <c r="D310" s="50"/>
      <c r="E310" s="19"/>
      <c r="F310" s="19"/>
      <c r="G310" s="19"/>
      <c r="H310" s="19"/>
      <c r="I310" s="50"/>
      <c r="J310" s="19"/>
      <c r="K310" s="19"/>
      <c r="L310" s="19"/>
      <c r="M310" s="19"/>
      <c r="N310" s="19"/>
      <c r="O310" s="48"/>
      <c r="P310" s="48"/>
      <c r="Q310" s="48"/>
      <c r="R310" s="50"/>
      <c r="S310" s="34"/>
      <c r="T310" s="34"/>
      <c r="U310" s="61"/>
      <c r="V310" s="19"/>
      <c r="W310" s="48"/>
      <c r="X310" s="46"/>
    </row>
    <row r="311" spans="1:24" x14ac:dyDescent="0.2">
      <c r="A311" s="69"/>
      <c r="B311" s="103"/>
      <c r="C311" s="103"/>
      <c r="D311" s="103"/>
      <c r="E311" s="103"/>
      <c r="F311" s="103"/>
      <c r="G311" s="103"/>
      <c r="H311" s="103"/>
      <c r="I311" s="103"/>
      <c r="J311" s="103"/>
      <c r="K311" s="103"/>
      <c r="L311" s="103"/>
      <c r="M311" s="103"/>
      <c r="N311" s="103"/>
      <c r="O311" s="103"/>
      <c r="P311" s="103"/>
      <c r="Q311" s="103"/>
      <c r="R311" s="103"/>
      <c r="S311" s="103"/>
      <c r="T311" s="103"/>
      <c r="U311" s="103"/>
      <c r="V311" s="103"/>
      <c r="W311" s="103"/>
      <c r="X311" s="103"/>
    </row>
    <row r="312" spans="1:24" x14ac:dyDescent="0.2">
      <c r="A312" s="28">
        <v>2023</v>
      </c>
      <c r="B312" s="28">
        <v>14</v>
      </c>
      <c r="C312" s="28">
        <v>6</v>
      </c>
      <c r="D312" s="28">
        <v>4</v>
      </c>
      <c r="E312" s="28">
        <v>1</v>
      </c>
      <c r="F312" s="28"/>
      <c r="G312" s="28"/>
      <c r="H312" s="28">
        <v>5</v>
      </c>
      <c r="I312" s="28">
        <v>7</v>
      </c>
      <c r="J312" s="28">
        <v>7</v>
      </c>
      <c r="K312" s="28"/>
      <c r="L312" s="28"/>
      <c r="M312" s="28"/>
      <c r="N312" s="28">
        <v>0</v>
      </c>
      <c r="O312" s="48">
        <f>(D312+J312+K312+N312)/(B312+J312+K312+M312)</f>
        <v>0.52380952380952384</v>
      </c>
      <c r="P312" s="48">
        <f>($D312+$E312+($F312*2)+(G312*3))/$B312</f>
        <v>0.35714285714285715</v>
      </c>
      <c r="Q312" s="48">
        <f>D312/B312</f>
        <v>0.2857142857142857</v>
      </c>
      <c r="R312" s="28">
        <v>1</v>
      </c>
      <c r="S312" s="28"/>
      <c r="T312" s="28">
        <v>1</v>
      </c>
      <c r="U312" s="28">
        <v>2</v>
      </c>
      <c r="V312" s="28">
        <v>15</v>
      </c>
      <c r="W312" s="20">
        <f>(U312+V312)/(T312+U312+V312)</f>
        <v>0.94444444444444442</v>
      </c>
      <c r="X312" s="57"/>
    </row>
    <row r="313" spans="1:24" x14ac:dyDescent="0.2">
      <c r="A313" s="45" t="s">
        <v>31</v>
      </c>
      <c r="B313" s="45">
        <f t="shared" ref="B313" si="61">SUM(B310:B312)</f>
        <v>14</v>
      </c>
      <c r="C313" s="45">
        <f t="shared" ref="C313" si="62">SUM(C310:C312)</f>
        <v>6</v>
      </c>
      <c r="D313" s="45">
        <f t="shared" ref="D313" si="63">SUM(D310:D312)</f>
        <v>4</v>
      </c>
      <c r="E313" s="45">
        <f t="shared" ref="E313" si="64">SUM(E310:E312)</f>
        <v>1</v>
      </c>
      <c r="F313" s="45">
        <f t="shared" ref="F313" si="65">SUM(F310:F312)</f>
        <v>0</v>
      </c>
      <c r="G313" s="45">
        <f t="shared" ref="G313" si="66">SUM(G310:G312)</f>
        <v>0</v>
      </c>
      <c r="H313" s="45">
        <f t="shared" ref="H313" si="67">SUM(H310:H312)</f>
        <v>5</v>
      </c>
      <c r="I313" s="45">
        <f t="shared" ref="I313" si="68">SUM(I310:I312)</f>
        <v>7</v>
      </c>
      <c r="J313" s="45">
        <f t="shared" ref="J313" si="69">SUM(J310:J312)</f>
        <v>7</v>
      </c>
      <c r="K313" s="45">
        <f t="shared" ref="K313" si="70">SUM(K310:K312)</f>
        <v>0</v>
      </c>
      <c r="L313" s="45">
        <f t="shared" ref="L313" si="71">SUM(L310:L312)</f>
        <v>0</v>
      </c>
      <c r="M313" s="45">
        <f t="shared" ref="M313" si="72">SUM(M310:M312)</f>
        <v>0</v>
      </c>
      <c r="N313" s="45">
        <f t="shared" ref="N313" si="73">SUM(N310:N312)</f>
        <v>0</v>
      </c>
      <c r="O313" s="48">
        <f>(D313+J313+K313+N313)/(B313+J313+K313+M313)</f>
        <v>0.52380952380952384</v>
      </c>
      <c r="P313" s="48">
        <f>($D313+$E313+($F313*2)+(G313*3))/$B313</f>
        <v>0.35714285714285715</v>
      </c>
      <c r="Q313" s="48">
        <f>D313/B313</f>
        <v>0.2857142857142857</v>
      </c>
      <c r="R313" s="45">
        <f>SUM(R310:R312)</f>
        <v>1</v>
      </c>
      <c r="S313" s="45">
        <f>SUM(S310:S312)</f>
        <v>0</v>
      </c>
      <c r="T313" s="19">
        <f>SUM(T310:T312)</f>
        <v>1</v>
      </c>
      <c r="U313" s="19">
        <f>SUM(U310:U312)</f>
        <v>2</v>
      </c>
      <c r="V313" s="19">
        <f>SUM(V310:V312)</f>
        <v>15</v>
      </c>
      <c r="W313" s="20">
        <f>(U313+V313)/(T313+U313+V313)</f>
        <v>0.94444444444444442</v>
      </c>
      <c r="X313" s="20">
        <f>(D313-G313)/(B313-I313-G313+M313)</f>
        <v>0.5714285714285714</v>
      </c>
    </row>
    <row r="314" spans="1:24" x14ac:dyDescent="0.2">
      <c r="A314" s="50"/>
      <c r="B314" s="50"/>
      <c r="C314" s="50"/>
      <c r="D314" s="50"/>
      <c r="E314" s="36"/>
      <c r="F314" s="50"/>
      <c r="G314" s="50"/>
      <c r="H314" s="50"/>
      <c r="I314" s="50"/>
      <c r="J314" s="50"/>
      <c r="K314" s="50"/>
      <c r="L314" s="50"/>
      <c r="M314" s="50"/>
      <c r="N314" s="36"/>
      <c r="O314" s="119"/>
      <c r="P314" s="34"/>
      <c r="Q314" s="34"/>
      <c r="R314" s="19"/>
      <c r="S314" s="34"/>
      <c r="T314" s="53"/>
      <c r="U314" s="53"/>
      <c r="V314" s="53"/>
      <c r="W314" s="53"/>
      <c r="X314" s="53"/>
    </row>
    <row r="315" spans="1:24" x14ac:dyDescent="0.2">
      <c r="A315" s="22" t="s">
        <v>32</v>
      </c>
      <c r="B315" s="23"/>
      <c r="C315" s="23"/>
      <c r="D315" s="23"/>
      <c r="E315" s="23"/>
      <c r="F315" s="23"/>
      <c r="G315" s="23"/>
      <c r="H315" s="23"/>
      <c r="I315" s="23"/>
      <c r="J315" s="23"/>
      <c r="K315" s="23"/>
      <c r="L315" s="23"/>
      <c r="M315" s="23"/>
      <c r="N315" s="23"/>
      <c r="O315" s="23"/>
      <c r="P315" s="60"/>
      <c r="Q315" s="60"/>
      <c r="R315" s="68"/>
      <c r="S315" s="26"/>
      <c r="T315" s="53"/>
      <c r="U315" s="53"/>
      <c r="V315" s="53"/>
      <c r="W315" s="53"/>
      <c r="X315" s="53"/>
    </row>
    <row r="316" spans="1:24" x14ac:dyDescent="0.2">
      <c r="A316" s="14" t="s">
        <v>126</v>
      </c>
      <c r="B316" s="16" t="s">
        <v>33</v>
      </c>
      <c r="C316" s="14" t="s">
        <v>34</v>
      </c>
      <c r="D316" s="14" t="s">
        <v>35</v>
      </c>
      <c r="E316" s="14" t="s">
        <v>36</v>
      </c>
      <c r="F316" s="14" t="s">
        <v>37</v>
      </c>
      <c r="G316" s="14" t="s">
        <v>9</v>
      </c>
      <c r="H316" s="14" t="s">
        <v>10</v>
      </c>
      <c r="I316" s="14" t="s">
        <v>15</v>
      </c>
      <c r="J316" s="14" t="s">
        <v>16</v>
      </c>
      <c r="K316" s="14" t="s">
        <v>17</v>
      </c>
      <c r="L316" s="14" t="s">
        <v>45</v>
      </c>
      <c r="M316" s="14" t="s">
        <v>38</v>
      </c>
      <c r="N316" s="14" t="s">
        <v>39</v>
      </c>
      <c r="O316" s="14" t="s">
        <v>40</v>
      </c>
      <c r="P316" s="19"/>
      <c r="Q316" s="19"/>
      <c r="R316" s="55"/>
      <c r="S316" s="58"/>
      <c r="T316" s="53"/>
      <c r="U316" s="53"/>
      <c r="V316" s="53"/>
      <c r="W316" s="53"/>
      <c r="X316" s="53"/>
    </row>
    <row r="317" spans="1:24" x14ac:dyDescent="0.2">
      <c r="A317" s="55"/>
      <c r="B317" s="55"/>
      <c r="C317" s="55"/>
      <c r="D317" s="55"/>
      <c r="E317" s="55"/>
      <c r="F317" s="55"/>
      <c r="G317" s="55"/>
      <c r="H317" s="55"/>
      <c r="I317" s="55"/>
      <c r="J317" s="55"/>
      <c r="K317" s="55"/>
      <c r="L317" s="55"/>
      <c r="M317" s="55"/>
      <c r="N317" s="66"/>
      <c r="O317" s="120"/>
      <c r="P317" s="23"/>
      <c r="Q317" s="23"/>
      <c r="R317" s="23"/>
      <c r="S317" s="23"/>
      <c r="T317" s="53"/>
      <c r="U317" s="53"/>
      <c r="V317" s="53"/>
      <c r="W317" s="53"/>
      <c r="X317" s="53"/>
    </row>
    <row r="318" spans="1:24" x14ac:dyDescent="0.2">
      <c r="A318" s="22"/>
      <c r="B318" s="22"/>
      <c r="C318" s="22"/>
      <c r="D318" s="22"/>
      <c r="E318" s="22"/>
      <c r="F318" s="22"/>
      <c r="G318" s="22"/>
      <c r="H318" s="22"/>
      <c r="I318" s="22"/>
      <c r="J318" s="22"/>
      <c r="K318" s="22"/>
      <c r="L318" s="22"/>
      <c r="M318" s="22"/>
      <c r="N318" s="36"/>
      <c r="O318" s="36"/>
      <c r="P318" s="28"/>
      <c r="Q318" s="28"/>
      <c r="R318" s="28"/>
      <c r="S318" s="28"/>
      <c r="T318" s="53"/>
      <c r="U318" s="53"/>
      <c r="V318" s="53"/>
      <c r="W318" s="53"/>
      <c r="X318" s="53"/>
    </row>
    <row r="319" spans="1:24" x14ac:dyDescent="0.2">
      <c r="A319" s="28">
        <v>2023</v>
      </c>
      <c r="B319" s="28">
        <v>7</v>
      </c>
      <c r="C319" s="28">
        <v>1</v>
      </c>
      <c r="D319" s="28"/>
      <c r="E319" s="38"/>
      <c r="F319" s="39">
        <v>9.33</v>
      </c>
      <c r="G319" s="28">
        <v>8</v>
      </c>
      <c r="H319" s="28">
        <v>5</v>
      </c>
      <c r="I319" s="28">
        <v>9</v>
      </c>
      <c r="J319" s="28">
        <v>15</v>
      </c>
      <c r="K319" s="28">
        <v>4</v>
      </c>
      <c r="L319" s="22"/>
      <c r="M319" s="28">
        <v>7</v>
      </c>
      <c r="N319" s="40">
        <f>(M319*7)/F319</f>
        <v>5.251875669882101</v>
      </c>
      <c r="O319" s="40">
        <f>SUM(H319+J319+K319)/F319</f>
        <v>2.572347266881029</v>
      </c>
      <c r="P319" s="46"/>
      <c r="Q319" s="46"/>
      <c r="R319" s="45"/>
      <c r="S319" s="46"/>
      <c r="T319" s="53"/>
      <c r="U319" s="53"/>
      <c r="V319" s="53"/>
      <c r="W319" s="53"/>
      <c r="X319" s="53"/>
    </row>
    <row r="320" spans="1:24" x14ac:dyDescent="0.2">
      <c r="A320" s="45" t="s">
        <v>31</v>
      </c>
      <c r="B320" s="45">
        <f t="shared" ref="B320:M320" si="74">SUM(B315:B319)</f>
        <v>7</v>
      </c>
      <c r="C320" s="45">
        <f t="shared" si="74"/>
        <v>1</v>
      </c>
      <c r="D320" s="45">
        <f t="shared" si="74"/>
        <v>0</v>
      </c>
      <c r="E320" s="45">
        <f t="shared" si="74"/>
        <v>0</v>
      </c>
      <c r="F320" s="45">
        <f t="shared" si="74"/>
        <v>9.33</v>
      </c>
      <c r="G320" s="45">
        <f t="shared" si="74"/>
        <v>8</v>
      </c>
      <c r="H320" s="45">
        <f t="shared" si="74"/>
        <v>5</v>
      </c>
      <c r="I320" s="45">
        <f t="shared" si="74"/>
        <v>9</v>
      </c>
      <c r="J320" s="45">
        <f t="shared" si="74"/>
        <v>15</v>
      </c>
      <c r="K320" s="45">
        <f t="shared" si="74"/>
        <v>4</v>
      </c>
      <c r="L320" s="45">
        <f t="shared" si="74"/>
        <v>0</v>
      </c>
      <c r="M320" s="45">
        <f t="shared" si="74"/>
        <v>7</v>
      </c>
      <c r="N320" s="40">
        <f>(M320*7)/F320</f>
        <v>5.251875669882101</v>
      </c>
      <c r="O320" s="40">
        <f>SUM(H320+J320+K320)/F320</f>
        <v>2.572347266881029</v>
      </c>
      <c r="P320" s="46"/>
      <c r="Q320" s="46"/>
      <c r="R320" s="45"/>
      <c r="S320" s="46"/>
      <c r="T320" s="53"/>
      <c r="U320" s="53"/>
      <c r="V320" s="53"/>
      <c r="W320" s="53"/>
      <c r="X320" s="53"/>
    </row>
    <row r="322" spans="1:24" x14ac:dyDescent="0.2">
      <c r="A322" s="211" t="s">
        <v>377</v>
      </c>
      <c r="B322" s="212"/>
      <c r="C322" s="212"/>
      <c r="D322" s="212"/>
      <c r="E322" s="212"/>
      <c r="F322" s="212"/>
      <c r="G322" s="212"/>
      <c r="H322" s="212"/>
      <c r="I322" s="212"/>
      <c r="J322" s="212"/>
      <c r="K322" s="212"/>
      <c r="L322" s="212"/>
      <c r="M322" s="212"/>
      <c r="N322" s="212"/>
      <c r="O322" s="212"/>
      <c r="P322" s="212"/>
      <c r="Q322" s="212"/>
      <c r="R322" s="212"/>
      <c r="S322" s="212"/>
      <c r="T322" s="212"/>
      <c r="U322" s="212"/>
      <c r="V322" s="212"/>
      <c r="W322" s="212"/>
      <c r="X322" s="212"/>
    </row>
    <row r="323" spans="1:24" x14ac:dyDescent="0.2">
      <c r="A323" s="53"/>
      <c r="B323" s="53"/>
      <c r="C323" s="53"/>
      <c r="D323" s="53"/>
      <c r="E323" s="58"/>
      <c r="F323" s="53"/>
      <c r="G323" s="53"/>
      <c r="H323" s="53"/>
      <c r="I323" s="53"/>
      <c r="J323" s="53"/>
      <c r="K323" s="53"/>
      <c r="L323" s="53"/>
      <c r="M323" s="53"/>
      <c r="N323" s="53"/>
      <c r="O323" s="103"/>
      <c r="P323" s="53"/>
      <c r="Q323" s="53"/>
      <c r="R323" s="53"/>
      <c r="S323" s="53"/>
      <c r="T323" s="53"/>
      <c r="U323" s="12"/>
      <c r="V323" s="23"/>
      <c r="W323" s="26"/>
      <c r="X323" s="53"/>
    </row>
    <row r="324" spans="1:24" x14ac:dyDescent="0.2">
      <c r="A324" s="14" t="s">
        <v>126</v>
      </c>
      <c r="B324" s="14" t="s">
        <v>8</v>
      </c>
      <c r="C324" s="14" t="s">
        <v>9</v>
      </c>
      <c r="D324" s="14" t="s">
        <v>10</v>
      </c>
      <c r="E324" s="14" t="s">
        <v>11</v>
      </c>
      <c r="F324" s="14" t="s">
        <v>12</v>
      </c>
      <c r="G324" s="14" t="s">
        <v>13</v>
      </c>
      <c r="H324" s="14" t="s">
        <v>14</v>
      </c>
      <c r="I324" s="14" t="s">
        <v>15</v>
      </c>
      <c r="J324" s="14" t="s">
        <v>16</v>
      </c>
      <c r="K324" s="14" t="s">
        <v>17</v>
      </c>
      <c r="L324" s="14" t="s">
        <v>18</v>
      </c>
      <c r="M324" s="14" t="s">
        <v>19</v>
      </c>
      <c r="N324" s="14" t="s">
        <v>20</v>
      </c>
      <c r="O324" s="14" t="s">
        <v>21</v>
      </c>
      <c r="P324" s="15" t="s">
        <v>22</v>
      </c>
      <c r="Q324" s="14" t="s">
        <v>23</v>
      </c>
      <c r="R324" s="14" t="s">
        <v>24</v>
      </c>
      <c r="S324" s="16" t="s">
        <v>25</v>
      </c>
      <c r="T324" s="16" t="s">
        <v>26</v>
      </c>
      <c r="U324" s="13" t="s">
        <v>27</v>
      </c>
      <c r="V324" s="14" t="s">
        <v>28</v>
      </c>
      <c r="W324" s="17" t="s">
        <v>29</v>
      </c>
      <c r="X324" s="16" t="s">
        <v>30</v>
      </c>
    </row>
    <row r="325" spans="1:24" x14ac:dyDescent="0.2">
      <c r="A325" s="63"/>
      <c r="B325" s="50"/>
      <c r="C325" s="19"/>
      <c r="D325" s="50"/>
      <c r="E325" s="19"/>
      <c r="F325" s="19"/>
      <c r="G325" s="19"/>
      <c r="H325" s="19"/>
      <c r="I325" s="50"/>
      <c r="J325" s="19"/>
      <c r="K325" s="19"/>
      <c r="L325" s="19"/>
      <c r="M325" s="19"/>
      <c r="N325" s="19"/>
      <c r="O325" s="48"/>
      <c r="P325" s="48"/>
      <c r="Q325" s="48"/>
      <c r="R325" s="50"/>
      <c r="S325" s="34"/>
      <c r="T325" s="34"/>
      <c r="U325" s="61"/>
      <c r="V325" s="19"/>
      <c r="W325" s="48"/>
      <c r="X325" s="46"/>
    </row>
    <row r="326" spans="1:24" x14ac:dyDescent="0.2">
      <c r="A326" s="69">
        <v>2024</v>
      </c>
      <c r="B326" s="103">
        <v>12</v>
      </c>
      <c r="C326" s="103">
        <v>1</v>
      </c>
      <c r="D326" s="103">
        <v>3</v>
      </c>
      <c r="E326" s="103"/>
      <c r="F326" s="103"/>
      <c r="G326" s="103"/>
      <c r="H326" s="103">
        <v>3</v>
      </c>
      <c r="I326" s="103">
        <v>3</v>
      </c>
      <c r="J326" s="103">
        <v>5</v>
      </c>
      <c r="K326" s="103"/>
      <c r="L326" s="103"/>
      <c r="M326" s="103"/>
      <c r="N326" s="103"/>
      <c r="O326" s="48">
        <f>(D326+J326+K326+N326)/(B326+J326+K326+M326)</f>
        <v>0.47058823529411764</v>
      </c>
      <c r="P326" s="48">
        <f>($D326+$E326+($F326*2)+(G326*3))/$B326</f>
        <v>0.25</v>
      </c>
      <c r="Q326" s="48">
        <f>D326/B326</f>
        <v>0.25</v>
      </c>
      <c r="R326" s="103"/>
      <c r="S326" s="103"/>
      <c r="T326" s="103"/>
      <c r="U326" s="103">
        <v>1</v>
      </c>
      <c r="V326" s="103">
        <v>22</v>
      </c>
      <c r="W326" s="20">
        <f>(U326+V326)/(T326+U326+V326)</f>
        <v>1</v>
      </c>
      <c r="X326" s="103"/>
    </row>
    <row r="327" spans="1:24" x14ac:dyDescent="0.2">
      <c r="A327" s="28">
        <v>2023</v>
      </c>
      <c r="B327" s="28">
        <v>11</v>
      </c>
      <c r="C327" s="28">
        <v>4</v>
      </c>
      <c r="D327" s="28">
        <v>4</v>
      </c>
      <c r="E327" s="28">
        <v>1</v>
      </c>
      <c r="F327" s="28"/>
      <c r="G327" s="28"/>
      <c r="H327" s="28">
        <v>2</v>
      </c>
      <c r="I327" s="28">
        <v>3</v>
      </c>
      <c r="J327" s="28">
        <v>1</v>
      </c>
      <c r="K327" s="28">
        <v>1</v>
      </c>
      <c r="L327" s="28"/>
      <c r="M327" s="28"/>
      <c r="N327" s="28">
        <v>2</v>
      </c>
      <c r="O327" s="48">
        <f>(D327+J327+K327+N327)/(B327+J327+K327+M327)</f>
        <v>0.61538461538461542</v>
      </c>
      <c r="P327" s="48">
        <f>($D327+$E327+($F327*2)+(G327*3))/$B327</f>
        <v>0.45454545454545453</v>
      </c>
      <c r="Q327" s="48">
        <f>D327/B327</f>
        <v>0.36363636363636365</v>
      </c>
      <c r="R327" s="28"/>
      <c r="S327" s="28">
        <v>1</v>
      </c>
      <c r="T327" s="28"/>
      <c r="U327" s="28"/>
      <c r="V327" s="28">
        <v>5</v>
      </c>
      <c r="W327" s="20">
        <f>(U327+V327)/(T327+U327+V327)</f>
        <v>1</v>
      </c>
      <c r="X327" s="57"/>
    </row>
    <row r="328" spans="1:24" x14ac:dyDescent="0.2">
      <c r="A328" s="45" t="s">
        <v>31</v>
      </c>
      <c r="B328" s="45">
        <f t="shared" ref="B328" si="75">SUM(B325:B327)</f>
        <v>23</v>
      </c>
      <c r="C328" s="45">
        <f t="shared" ref="C328" si="76">SUM(C325:C327)</f>
        <v>5</v>
      </c>
      <c r="D328" s="45">
        <f t="shared" ref="D328" si="77">SUM(D325:D327)</f>
        <v>7</v>
      </c>
      <c r="E328" s="45">
        <f t="shared" ref="E328" si="78">SUM(E325:E327)</f>
        <v>1</v>
      </c>
      <c r="F328" s="45">
        <f t="shared" ref="F328" si="79">SUM(F325:F327)</f>
        <v>0</v>
      </c>
      <c r="G328" s="45">
        <f t="shared" ref="G328" si="80">SUM(G325:G327)</f>
        <v>0</v>
      </c>
      <c r="H328" s="45">
        <f t="shared" ref="H328" si="81">SUM(H325:H327)</f>
        <v>5</v>
      </c>
      <c r="I328" s="45">
        <f t="shared" ref="I328" si="82">SUM(I325:I327)</f>
        <v>6</v>
      </c>
      <c r="J328" s="45">
        <f t="shared" ref="J328" si="83">SUM(J325:J327)</f>
        <v>6</v>
      </c>
      <c r="K328" s="45">
        <f t="shared" ref="K328" si="84">SUM(K325:K327)</f>
        <v>1</v>
      </c>
      <c r="L328" s="45">
        <f t="shared" ref="L328" si="85">SUM(L325:L327)</f>
        <v>0</v>
      </c>
      <c r="M328" s="45">
        <f t="shared" ref="M328" si="86">SUM(M325:M327)</f>
        <v>0</v>
      </c>
      <c r="N328" s="45">
        <f t="shared" ref="N328" si="87">SUM(N325:N327)</f>
        <v>2</v>
      </c>
      <c r="O328" s="48">
        <f>(D328+J328+K328+N328)/(B328+J328+K328+M328)</f>
        <v>0.53333333333333333</v>
      </c>
      <c r="P328" s="48">
        <f>($D328+$E328+($F328*2)+(G328*3))/$B328</f>
        <v>0.34782608695652173</v>
      </c>
      <c r="Q328" s="48">
        <f>D328/B328</f>
        <v>0.30434782608695654</v>
      </c>
      <c r="R328" s="45">
        <f>SUM(R325:R327)</f>
        <v>0</v>
      </c>
      <c r="S328" s="45">
        <f>SUM(S325:S327)</f>
        <v>1</v>
      </c>
      <c r="T328" s="19">
        <f>SUM(T325:T327)</f>
        <v>0</v>
      </c>
      <c r="U328" s="19">
        <f>SUM(U325:U327)</f>
        <v>1</v>
      </c>
      <c r="V328" s="19">
        <f>SUM(V325:V327)</f>
        <v>27</v>
      </c>
      <c r="W328" s="20">
        <f>(U328+V328)/(T328+U328+V328)</f>
        <v>1</v>
      </c>
      <c r="X328" s="20">
        <f>(D328-G328)/(B328-I328-G328+M328)</f>
        <v>0.41176470588235292</v>
      </c>
    </row>
    <row r="329" spans="1:24" x14ac:dyDescent="0.2">
      <c r="A329" s="50"/>
      <c r="B329" s="50"/>
      <c r="C329" s="50"/>
      <c r="D329" s="50"/>
      <c r="E329" s="36"/>
      <c r="F329" s="50"/>
      <c r="G329" s="50"/>
      <c r="H329" s="50"/>
      <c r="I329" s="50"/>
      <c r="J329" s="50"/>
      <c r="K329" s="50"/>
      <c r="L329" s="50"/>
      <c r="M329" s="50"/>
      <c r="N329" s="36"/>
      <c r="O329" s="119"/>
      <c r="P329" s="34"/>
      <c r="Q329" s="34"/>
      <c r="R329" s="19"/>
      <c r="S329" s="34"/>
      <c r="T329" s="53"/>
      <c r="U329" s="53"/>
      <c r="V329" s="53"/>
      <c r="W329" s="53"/>
      <c r="X329" s="53"/>
    </row>
    <row r="330" spans="1:24" x14ac:dyDescent="0.2">
      <c r="A330" s="22" t="s">
        <v>32</v>
      </c>
      <c r="B330" s="23"/>
      <c r="C330" s="23"/>
      <c r="D330" s="23"/>
      <c r="E330" s="23"/>
      <c r="F330" s="23"/>
      <c r="G330" s="23"/>
      <c r="H330" s="23"/>
      <c r="I330" s="23"/>
      <c r="J330" s="23"/>
      <c r="K330" s="23"/>
      <c r="L330" s="23"/>
      <c r="M330" s="23"/>
      <c r="N330" s="23"/>
      <c r="O330" s="23"/>
      <c r="P330" s="60"/>
      <c r="Q330" s="60"/>
      <c r="R330" s="68"/>
      <c r="S330" s="26"/>
      <c r="T330" s="53"/>
      <c r="U330" s="53"/>
      <c r="V330" s="53"/>
      <c r="W330" s="53"/>
      <c r="X330" s="53"/>
    </row>
    <row r="331" spans="1:24" x14ac:dyDescent="0.2">
      <c r="A331" s="14" t="s">
        <v>126</v>
      </c>
      <c r="B331" s="16" t="s">
        <v>33</v>
      </c>
      <c r="C331" s="14" t="s">
        <v>34</v>
      </c>
      <c r="D331" s="14" t="s">
        <v>35</v>
      </c>
      <c r="E331" s="14" t="s">
        <v>36</v>
      </c>
      <c r="F331" s="14" t="s">
        <v>37</v>
      </c>
      <c r="G331" s="14" t="s">
        <v>9</v>
      </c>
      <c r="H331" s="14" t="s">
        <v>10</v>
      </c>
      <c r="I331" s="14" t="s">
        <v>15</v>
      </c>
      <c r="J331" s="14" t="s">
        <v>16</v>
      </c>
      <c r="K331" s="14" t="s">
        <v>17</v>
      </c>
      <c r="L331" s="14" t="s">
        <v>45</v>
      </c>
      <c r="M331" s="14" t="s">
        <v>38</v>
      </c>
      <c r="N331" s="14" t="s">
        <v>39</v>
      </c>
      <c r="O331" s="14" t="s">
        <v>40</v>
      </c>
      <c r="P331" s="19"/>
      <c r="Q331" s="19"/>
      <c r="R331" s="55"/>
      <c r="S331" s="58"/>
      <c r="T331" s="53"/>
      <c r="U331" s="53"/>
      <c r="V331" s="53"/>
      <c r="W331" s="53"/>
      <c r="X331" s="53"/>
    </row>
    <row r="332" spans="1:24" x14ac:dyDescent="0.2">
      <c r="A332" s="55"/>
      <c r="B332" s="55"/>
      <c r="C332" s="55"/>
      <c r="D332" s="55"/>
      <c r="E332" s="55"/>
      <c r="F332" s="55"/>
      <c r="G332" s="55"/>
      <c r="H332" s="55"/>
      <c r="I332" s="55"/>
      <c r="J332" s="55"/>
      <c r="K332" s="55"/>
      <c r="L332" s="55"/>
      <c r="M332" s="55"/>
      <c r="N332" s="66"/>
      <c r="O332" s="120"/>
      <c r="P332" s="23"/>
      <c r="Q332" s="23"/>
      <c r="R332" s="23"/>
      <c r="S332" s="23"/>
      <c r="T332" s="53"/>
      <c r="U332" s="53"/>
      <c r="V332" s="53"/>
      <c r="W332" s="53"/>
      <c r="X332" s="53"/>
    </row>
    <row r="333" spans="1:24" x14ac:dyDescent="0.2">
      <c r="A333" s="22"/>
      <c r="B333" s="22"/>
      <c r="C333" s="22"/>
      <c r="D333" s="22"/>
      <c r="E333" s="22"/>
      <c r="F333" s="22"/>
      <c r="G333" s="22"/>
      <c r="H333" s="22"/>
      <c r="I333" s="22"/>
      <c r="J333" s="22"/>
      <c r="K333" s="22"/>
      <c r="L333" s="22"/>
      <c r="M333" s="22"/>
      <c r="N333" s="36"/>
      <c r="O333" s="36"/>
      <c r="P333" s="28"/>
      <c r="Q333" s="28"/>
      <c r="R333" s="28"/>
      <c r="S333" s="28"/>
      <c r="T333" s="53"/>
      <c r="U333" s="53"/>
      <c r="V333" s="53"/>
      <c r="W333" s="53"/>
      <c r="X333" s="53"/>
    </row>
    <row r="334" spans="1:24" x14ac:dyDescent="0.2">
      <c r="A334" s="28">
        <v>2024</v>
      </c>
      <c r="B334" s="28">
        <v>4</v>
      </c>
      <c r="C334" s="28"/>
      <c r="D334" s="28"/>
      <c r="E334" s="38"/>
      <c r="F334" s="28">
        <v>4</v>
      </c>
      <c r="G334" s="28">
        <v>12</v>
      </c>
      <c r="H334" s="28">
        <v>5</v>
      </c>
      <c r="I334" s="28">
        <v>3</v>
      </c>
      <c r="J334" s="28">
        <v>8</v>
      </c>
      <c r="K334" s="28">
        <v>4</v>
      </c>
      <c r="L334" s="22">
        <v>1</v>
      </c>
      <c r="M334" s="28">
        <v>11</v>
      </c>
      <c r="N334" s="40">
        <f>(M334*7)/F334</f>
        <v>19.25</v>
      </c>
      <c r="O334" s="40">
        <f>SUM(H334+J334+K334)/F334</f>
        <v>4.25</v>
      </c>
      <c r="P334" s="46"/>
      <c r="Q334" s="46"/>
      <c r="R334" s="45"/>
      <c r="S334" s="46"/>
      <c r="T334" s="53"/>
      <c r="U334" s="53"/>
      <c r="V334" s="53"/>
      <c r="W334" s="53"/>
      <c r="X334" s="53"/>
    </row>
    <row r="335" spans="1:24" x14ac:dyDescent="0.2">
      <c r="A335" s="45" t="s">
        <v>31</v>
      </c>
      <c r="B335" s="45">
        <f t="shared" ref="B335:M335" si="88">SUM(B330:B334)</f>
        <v>4</v>
      </c>
      <c r="C335" s="45">
        <f t="shared" si="88"/>
        <v>0</v>
      </c>
      <c r="D335" s="45">
        <f t="shared" si="88"/>
        <v>0</v>
      </c>
      <c r="E335" s="45">
        <f t="shared" si="88"/>
        <v>0</v>
      </c>
      <c r="F335" s="45">
        <f t="shared" si="88"/>
        <v>4</v>
      </c>
      <c r="G335" s="45">
        <f t="shared" si="88"/>
        <v>12</v>
      </c>
      <c r="H335" s="45">
        <f t="shared" si="88"/>
        <v>5</v>
      </c>
      <c r="I335" s="45">
        <f t="shared" si="88"/>
        <v>3</v>
      </c>
      <c r="J335" s="45">
        <f t="shared" si="88"/>
        <v>8</v>
      </c>
      <c r="K335" s="45">
        <f t="shared" si="88"/>
        <v>4</v>
      </c>
      <c r="L335" s="45">
        <f t="shared" si="88"/>
        <v>1</v>
      </c>
      <c r="M335" s="45">
        <f t="shared" si="88"/>
        <v>11</v>
      </c>
      <c r="N335" s="40">
        <f>(M335*7)/F335</f>
        <v>19.25</v>
      </c>
      <c r="O335" s="40">
        <f>SUM(H335+J335+K335)/F335</f>
        <v>4.25</v>
      </c>
      <c r="P335" s="46"/>
      <c r="Q335" s="46"/>
      <c r="R335" s="45"/>
      <c r="S335" s="46"/>
      <c r="T335" s="53"/>
      <c r="U335" s="53"/>
      <c r="V335" s="53"/>
      <c r="W335" s="53"/>
      <c r="X335" s="53"/>
    </row>
    <row r="337" spans="1:24" x14ac:dyDescent="0.2">
      <c r="A337" s="211" t="s">
        <v>406</v>
      </c>
      <c r="B337" s="212"/>
      <c r="C337" s="212"/>
      <c r="D337" s="212"/>
      <c r="E337" s="212"/>
      <c r="F337" s="212"/>
      <c r="G337" s="212"/>
      <c r="H337" s="212"/>
      <c r="I337" s="212"/>
      <c r="J337" s="212"/>
      <c r="K337" s="212"/>
      <c r="L337" s="212"/>
      <c r="M337" s="212"/>
      <c r="N337" s="212"/>
      <c r="O337" s="212"/>
      <c r="P337" s="212"/>
      <c r="Q337" s="212"/>
      <c r="R337" s="212"/>
      <c r="S337" s="212"/>
      <c r="T337" s="212"/>
      <c r="U337" s="212"/>
      <c r="V337" s="212"/>
      <c r="W337" s="212"/>
      <c r="X337" s="212"/>
    </row>
    <row r="338" spans="1:24" x14ac:dyDescent="0.2">
      <c r="A338" s="53"/>
      <c r="B338" s="53"/>
      <c r="C338" s="53"/>
      <c r="D338" s="53"/>
      <c r="E338" s="58"/>
      <c r="F338" s="53"/>
      <c r="G338" s="53"/>
      <c r="H338" s="53"/>
      <c r="I338" s="53"/>
      <c r="J338" s="53"/>
      <c r="K338" s="53"/>
      <c r="L338" s="53"/>
      <c r="M338" s="53"/>
      <c r="N338" s="53"/>
      <c r="O338" s="103"/>
      <c r="P338" s="53"/>
      <c r="Q338" s="53"/>
      <c r="R338" s="53"/>
      <c r="S338" s="53"/>
      <c r="T338" s="53"/>
      <c r="U338" s="12"/>
      <c r="V338" s="23"/>
      <c r="W338" s="26"/>
      <c r="X338" s="53"/>
    </row>
    <row r="339" spans="1:24" x14ac:dyDescent="0.2">
      <c r="A339" s="14" t="s">
        <v>126</v>
      </c>
      <c r="B339" s="14" t="s">
        <v>8</v>
      </c>
      <c r="C339" s="14" t="s">
        <v>9</v>
      </c>
      <c r="D339" s="14" t="s">
        <v>10</v>
      </c>
      <c r="E339" s="14" t="s">
        <v>11</v>
      </c>
      <c r="F339" s="14" t="s">
        <v>12</v>
      </c>
      <c r="G339" s="14" t="s">
        <v>13</v>
      </c>
      <c r="H339" s="14" t="s">
        <v>14</v>
      </c>
      <c r="I339" s="14" t="s">
        <v>15</v>
      </c>
      <c r="J339" s="14" t="s">
        <v>16</v>
      </c>
      <c r="K339" s="14" t="s">
        <v>17</v>
      </c>
      <c r="L339" s="14" t="s">
        <v>18</v>
      </c>
      <c r="M339" s="14" t="s">
        <v>19</v>
      </c>
      <c r="N339" s="14" t="s">
        <v>20</v>
      </c>
      <c r="O339" s="14" t="s">
        <v>21</v>
      </c>
      <c r="P339" s="15" t="s">
        <v>22</v>
      </c>
      <c r="Q339" s="14" t="s">
        <v>23</v>
      </c>
      <c r="R339" s="14" t="s">
        <v>24</v>
      </c>
      <c r="S339" s="16" t="s">
        <v>25</v>
      </c>
      <c r="T339" s="16" t="s">
        <v>26</v>
      </c>
      <c r="U339" s="13" t="s">
        <v>27</v>
      </c>
      <c r="V339" s="14" t="s">
        <v>28</v>
      </c>
      <c r="W339" s="17" t="s">
        <v>29</v>
      </c>
      <c r="X339" s="16" t="s">
        <v>30</v>
      </c>
    </row>
    <row r="340" spans="1:24" x14ac:dyDescent="0.2">
      <c r="A340" s="63">
        <v>2025</v>
      </c>
      <c r="B340" s="50">
        <v>17</v>
      </c>
      <c r="C340" s="19">
        <v>4</v>
      </c>
      <c r="D340" s="50">
        <v>4</v>
      </c>
      <c r="E340" s="19">
        <v>1</v>
      </c>
      <c r="F340" s="19">
        <v>1</v>
      </c>
      <c r="G340" s="19"/>
      <c r="H340" s="19">
        <v>2</v>
      </c>
      <c r="I340" s="50">
        <v>5</v>
      </c>
      <c r="J340" s="19">
        <v>3</v>
      </c>
      <c r="K340" s="19"/>
      <c r="L340" s="19">
        <v>1</v>
      </c>
      <c r="M340" s="19"/>
      <c r="N340" s="19">
        <v>2</v>
      </c>
      <c r="O340" s="48">
        <f>(D340+J340+K340+N340)/(B340+J340+K340+M340)</f>
        <v>0.45</v>
      </c>
      <c r="P340" s="48">
        <f>($D340+$E340+($F340*2)+(G340*3))/$B340</f>
        <v>0.41176470588235292</v>
      </c>
      <c r="Q340" s="48">
        <f>D340/B340</f>
        <v>0.23529411764705882</v>
      </c>
      <c r="R340" s="50">
        <v>3</v>
      </c>
      <c r="S340" s="34"/>
      <c r="T340" s="34">
        <v>1</v>
      </c>
      <c r="U340" s="61">
        <v>1</v>
      </c>
      <c r="V340" s="19">
        <v>6</v>
      </c>
      <c r="W340" s="48"/>
      <c r="X340" s="46"/>
    </row>
    <row r="341" spans="1:24" x14ac:dyDescent="0.2">
      <c r="A341" s="69">
        <v>2024</v>
      </c>
      <c r="B341" s="103">
        <v>13</v>
      </c>
      <c r="C341" s="103">
        <v>5</v>
      </c>
      <c r="D341" s="103">
        <v>2</v>
      </c>
      <c r="E341" s="103"/>
      <c r="F341" s="103"/>
      <c r="G341" s="103"/>
      <c r="H341" s="103">
        <v>1</v>
      </c>
      <c r="I341" s="103">
        <v>5</v>
      </c>
      <c r="J341" s="103">
        <v>4</v>
      </c>
      <c r="K341" s="103"/>
      <c r="L341" s="103"/>
      <c r="M341" s="103"/>
      <c r="N341" s="103">
        <v>1</v>
      </c>
      <c r="O341" s="48">
        <f>(D341+J341+K341+N341)/(B341+J341+K341+M341)</f>
        <v>0.41176470588235292</v>
      </c>
      <c r="P341" s="48">
        <f>($D341+$E341+($F341*2)+(G341*3))/$B341</f>
        <v>0.15384615384615385</v>
      </c>
      <c r="Q341" s="48">
        <f>D341/B341</f>
        <v>0.15384615384615385</v>
      </c>
      <c r="R341" s="103">
        <v>1</v>
      </c>
      <c r="S341" s="103"/>
      <c r="T341" s="103"/>
      <c r="U341" s="103"/>
      <c r="V341" s="103">
        <v>5</v>
      </c>
      <c r="W341" s="103"/>
      <c r="X341" s="103"/>
    </row>
    <row r="342" spans="1:24" x14ac:dyDescent="0.2">
      <c r="A342" s="28">
        <v>2023</v>
      </c>
      <c r="B342" s="28">
        <v>4</v>
      </c>
      <c r="C342" s="28">
        <v>3</v>
      </c>
      <c r="D342" s="28">
        <v>2</v>
      </c>
      <c r="E342" s="28"/>
      <c r="F342" s="28"/>
      <c r="G342" s="28"/>
      <c r="H342" s="28">
        <v>1</v>
      </c>
      <c r="I342" s="28"/>
      <c r="J342" s="28">
        <v>1</v>
      </c>
      <c r="K342" s="28"/>
      <c r="L342" s="28"/>
      <c r="M342" s="28"/>
      <c r="N342" s="28"/>
      <c r="O342" s="48">
        <f>(D342+J342+K342+N342)/(B342+J342+K342+M342)</f>
        <v>0.6</v>
      </c>
      <c r="P342" s="48">
        <f>($D342+$E342+($F342*2)+(G342*3))/$B342</f>
        <v>0.5</v>
      </c>
      <c r="Q342" s="48">
        <f>D342/B342</f>
        <v>0.5</v>
      </c>
      <c r="R342" s="28">
        <v>3</v>
      </c>
      <c r="S342" s="28">
        <v>2</v>
      </c>
      <c r="T342" s="28"/>
      <c r="U342" s="28"/>
      <c r="V342" s="28">
        <v>1</v>
      </c>
      <c r="W342" s="20"/>
      <c r="X342" s="57"/>
    </row>
    <row r="343" spans="1:24" x14ac:dyDescent="0.2">
      <c r="A343" s="45" t="s">
        <v>31</v>
      </c>
      <c r="B343" s="45">
        <f t="shared" ref="B343" si="89">SUM(B340:B342)</f>
        <v>34</v>
      </c>
      <c r="C343" s="45">
        <f t="shared" ref="C343:N343" si="90">SUM(C340:C342)</f>
        <v>12</v>
      </c>
      <c r="D343" s="45">
        <f t="shared" si="90"/>
        <v>8</v>
      </c>
      <c r="E343" s="45">
        <f t="shared" si="90"/>
        <v>1</v>
      </c>
      <c r="F343" s="45">
        <f t="shared" si="90"/>
        <v>1</v>
      </c>
      <c r="G343" s="45">
        <f t="shared" si="90"/>
        <v>0</v>
      </c>
      <c r="H343" s="45">
        <f t="shared" si="90"/>
        <v>4</v>
      </c>
      <c r="I343" s="45">
        <f t="shared" si="90"/>
        <v>10</v>
      </c>
      <c r="J343" s="45">
        <f t="shared" si="90"/>
        <v>8</v>
      </c>
      <c r="K343" s="45">
        <f t="shared" si="90"/>
        <v>0</v>
      </c>
      <c r="L343" s="45">
        <f t="shared" si="90"/>
        <v>1</v>
      </c>
      <c r="M343" s="45">
        <f t="shared" si="90"/>
        <v>0</v>
      </c>
      <c r="N343" s="45">
        <f t="shared" si="90"/>
        <v>3</v>
      </c>
      <c r="O343" s="48">
        <f>(D343+J343+K343+N343)/(B343+J343+K343+M343)</f>
        <v>0.45238095238095238</v>
      </c>
      <c r="P343" s="48">
        <f>($D343+$E343+($F343*2)+(G343*3))/$B343</f>
        <v>0.3235294117647059</v>
      </c>
      <c r="Q343" s="48">
        <f>D343/B343</f>
        <v>0.23529411764705882</v>
      </c>
      <c r="R343" s="45">
        <f>SUM(R340:R342)</f>
        <v>7</v>
      </c>
      <c r="S343" s="45">
        <f>SUM(S340:S342)</f>
        <v>2</v>
      </c>
      <c r="T343" s="19">
        <f>SUM(T340:T342)</f>
        <v>1</v>
      </c>
      <c r="U343" s="19">
        <f>SUM(U340:U342)</f>
        <v>1</v>
      </c>
      <c r="V343" s="19">
        <f>SUM(V340:V342)</f>
        <v>12</v>
      </c>
      <c r="W343" s="20">
        <f>(U343+V343)/(T343+U343+V343)</f>
        <v>0.9285714285714286</v>
      </c>
      <c r="X343" s="20">
        <f>(D343-G343)/(B343-I343-G343+M343)</f>
        <v>0.33333333333333331</v>
      </c>
    </row>
    <row r="346" spans="1:24" x14ac:dyDescent="0.2">
      <c r="A346" s="211" t="s">
        <v>383</v>
      </c>
      <c r="B346" s="212"/>
      <c r="C346" s="212"/>
      <c r="D346" s="212"/>
      <c r="E346" s="212"/>
      <c r="F346" s="212"/>
      <c r="G346" s="212"/>
      <c r="H346" s="212"/>
      <c r="I346" s="212"/>
      <c r="J346" s="212"/>
      <c r="K346" s="212"/>
      <c r="L346" s="212"/>
      <c r="M346" s="212"/>
      <c r="N346" s="212"/>
      <c r="O346" s="212"/>
      <c r="P346" s="212"/>
      <c r="Q346" s="212"/>
      <c r="R346" s="212"/>
      <c r="S346" s="212"/>
      <c r="T346" s="212"/>
      <c r="U346" s="212"/>
      <c r="V346" s="212"/>
      <c r="W346" s="212"/>
      <c r="X346" s="212"/>
    </row>
    <row r="347" spans="1:24" x14ac:dyDescent="0.2">
      <c r="A347" s="53"/>
      <c r="B347" s="53"/>
      <c r="C347" s="53"/>
      <c r="D347" s="53"/>
      <c r="E347" s="58"/>
      <c r="F347" s="53"/>
      <c r="G347" s="53"/>
      <c r="H347" s="53"/>
      <c r="I347" s="53"/>
      <c r="J347" s="53"/>
      <c r="K347" s="53"/>
      <c r="L347" s="53"/>
      <c r="M347" s="53"/>
      <c r="N347" s="53"/>
      <c r="O347" s="103"/>
      <c r="P347" s="53"/>
      <c r="Q347" s="53"/>
      <c r="R347" s="53"/>
      <c r="S347" s="53"/>
      <c r="T347" s="53"/>
      <c r="U347" s="12"/>
      <c r="V347" s="23"/>
      <c r="W347" s="26"/>
      <c r="X347" s="53"/>
    </row>
    <row r="348" spans="1:24" x14ac:dyDescent="0.2">
      <c r="A348" s="14" t="s">
        <v>126</v>
      </c>
      <c r="B348" s="14" t="s">
        <v>8</v>
      </c>
      <c r="C348" s="14" t="s">
        <v>9</v>
      </c>
      <c r="D348" s="14" t="s">
        <v>10</v>
      </c>
      <c r="E348" s="14" t="s">
        <v>11</v>
      </c>
      <c r="F348" s="14" t="s">
        <v>12</v>
      </c>
      <c r="G348" s="14" t="s">
        <v>13</v>
      </c>
      <c r="H348" s="14" t="s">
        <v>14</v>
      </c>
      <c r="I348" s="14" t="s">
        <v>15</v>
      </c>
      <c r="J348" s="14" t="s">
        <v>16</v>
      </c>
      <c r="K348" s="14" t="s">
        <v>17</v>
      </c>
      <c r="L348" s="14" t="s">
        <v>18</v>
      </c>
      <c r="M348" s="14" t="s">
        <v>19</v>
      </c>
      <c r="N348" s="14" t="s">
        <v>20</v>
      </c>
      <c r="O348" s="14" t="s">
        <v>21</v>
      </c>
      <c r="P348" s="15" t="s">
        <v>22</v>
      </c>
      <c r="Q348" s="14" t="s">
        <v>23</v>
      </c>
      <c r="R348" s="14" t="s">
        <v>24</v>
      </c>
      <c r="S348" s="16" t="s">
        <v>25</v>
      </c>
      <c r="T348" s="16" t="s">
        <v>26</v>
      </c>
      <c r="U348" s="13" t="s">
        <v>27</v>
      </c>
      <c r="V348" s="14" t="s">
        <v>28</v>
      </c>
      <c r="W348" s="17" t="s">
        <v>29</v>
      </c>
      <c r="X348" s="16" t="s">
        <v>30</v>
      </c>
    </row>
    <row r="349" spans="1:24" x14ac:dyDescent="0.2">
      <c r="A349" s="63"/>
      <c r="B349" s="50"/>
      <c r="C349" s="19"/>
      <c r="D349" s="50"/>
      <c r="E349" s="19"/>
      <c r="F349" s="19"/>
      <c r="G349" s="19"/>
      <c r="H349" s="19"/>
      <c r="I349" s="50"/>
      <c r="J349" s="19"/>
      <c r="K349" s="19"/>
      <c r="L349" s="19"/>
      <c r="M349" s="19"/>
      <c r="N349" s="19"/>
      <c r="O349" s="48"/>
      <c r="P349" s="48"/>
      <c r="Q349" s="48"/>
      <c r="R349" s="50"/>
      <c r="S349" s="34"/>
      <c r="T349" s="34"/>
      <c r="U349" s="61"/>
      <c r="V349" s="19"/>
      <c r="W349" s="48"/>
      <c r="X349" s="46"/>
    </row>
    <row r="350" spans="1:24" x14ac:dyDescent="0.2">
      <c r="A350" s="69"/>
      <c r="B350" s="103"/>
      <c r="C350" s="103"/>
      <c r="D350" s="103"/>
      <c r="E350" s="103"/>
      <c r="F350" s="103"/>
      <c r="G350" s="103"/>
      <c r="H350" s="103"/>
      <c r="I350" s="103"/>
      <c r="J350" s="103"/>
      <c r="K350" s="103"/>
      <c r="L350" s="103"/>
      <c r="M350" s="103"/>
      <c r="N350" s="103"/>
      <c r="O350" s="103"/>
      <c r="P350" s="103"/>
      <c r="Q350" s="103"/>
      <c r="R350" s="103"/>
      <c r="S350" s="103"/>
      <c r="T350" s="103"/>
      <c r="U350" s="103"/>
      <c r="V350" s="103"/>
      <c r="W350" s="103"/>
      <c r="X350" s="103"/>
    </row>
    <row r="351" spans="1:24" x14ac:dyDescent="0.2">
      <c r="A351" s="28">
        <v>2023</v>
      </c>
      <c r="B351" s="28">
        <v>1</v>
      </c>
      <c r="C351" s="28"/>
      <c r="D351" s="28">
        <v>1</v>
      </c>
      <c r="E351" s="28"/>
      <c r="F351" s="28"/>
      <c r="G351" s="28"/>
      <c r="H351" s="28">
        <v>1</v>
      </c>
      <c r="I351" s="28"/>
      <c r="J351" s="28"/>
      <c r="K351" s="28"/>
      <c r="L351" s="28"/>
      <c r="M351" s="28"/>
      <c r="N351" s="28">
        <v>0</v>
      </c>
      <c r="O351" s="48"/>
      <c r="P351" s="48"/>
      <c r="Q351" s="48"/>
      <c r="R351" s="28"/>
      <c r="S351" s="28"/>
      <c r="T351" s="28"/>
      <c r="U351" s="28">
        <v>1</v>
      </c>
      <c r="V351" s="28">
        <v>3</v>
      </c>
      <c r="W351" s="20"/>
      <c r="X351" s="57"/>
    </row>
    <row r="352" spans="1:24" x14ac:dyDescent="0.2">
      <c r="A352" s="45" t="s">
        <v>31</v>
      </c>
      <c r="B352" s="45">
        <f t="shared" ref="B352" si="91">SUM(B349:B351)</f>
        <v>1</v>
      </c>
      <c r="C352" s="45">
        <f t="shared" ref="C352:N352" si="92">SUM(C349:C351)</f>
        <v>0</v>
      </c>
      <c r="D352" s="45">
        <f t="shared" si="92"/>
        <v>1</v>
      </c>
      <c r="E352" s="45">
        <f t="shared" si="92"/>
        <v>0</v>
      </c>
      <c r="F352" s="45">
        <f t="shared" si="92"/>
        <v>0</v>
      </c>
      <c r="G352" s="45">
        <f t="shared" si="92"/>
        <v>0</v>
      </c>
      <c r="H352" s="45">
        <f t="shared" si="92"/>
        <v>1</v>
      </c>
      <c r="I352" s="45">
        <f t="shared" si="92"/>
        <v>0</v>
      </c>
      <c r="J352" s="45">
        <f t="shared" si="92"/>
        <v>0</v>
      </c>
      <c r="K352" s="45">
        <f t="shared" si="92"/>
        <v>0</v>
      </c>
      <c r="L352" s="45">
        <f t="shared" si="92"/>
        <v>0</v>
      </c>
      <c r="M352" s="45">
        <f t="shared" si="92"/>
        <v>0</v>
      </c>
      <c r="N352" s="45">
        <f t="shared" si="92"/>
        <v>0</v>
      </c>
      <c r="O352" s="48">
        <f>(D352+J352+K352+N352)/(B352+J352+K352+M352)</f>
        <v>1</v>
      </c>
      <c r="P352" s="48">
        <f>($D352+$E352+($F352*2)+(G352*3))/$B352</f>
        <v>1</v>
      </c>
      <c r="Q352" s="48">
        <f>D352/B352</f>
        <v>1</v>
      </c>
      <c r="R352" s="45">
        <f>SUM(R349:R351)</f>
        <v>0</v>
      </c>
      <c r="S352" s="45">
        <f>SUM(S349:S351)</f>
        <v>0</v>
      </c>
      <c r="T352" s="19">
        <f>SUM(T349:T351)</f>
        <v>0</v>
      </c>
      <c r="U352" s="19">
        <f>SUM(U349:U351)</f>
        <v>1</v>
      </c>
      <c r="V352" s="19">
        <f>SUM(V349:V351)</f>
        <v>3</v>
      </c>
      <c r="W352" s="20">
        <f>(U352+V352)/(T352+U352+V352)</f>
        <v>1</v>
      </c>
      <c r="X352" s="20">
        <f>(D352-G352)/(B352-I352-G352+M352)</f>
        <v>1</v>
      </c>
    </row>
    <row r="353" spans="1:24" x14ac:dyDescent="0.2">
      <c r="A353" s="50"/>
      <c r="B353" s="50"/>
      <c r="C353" s="50"/>
      <c r="D353" s="50"/>
      <c r="E353" s="36"/>
      <c r="F353" s="50"/>
      <c r="G353" s="50"/>
      <c r="H353" s="50"/>
      <c r="I353" s="50"/>
      <c r="J353" s="50"/>
      <c r="K353" s="50"/>
      <c r="L353" s="50"/>
      <c r="M353" s="50"/>
      <c r="N353" s="36"/>
      <c r="O353" s="119"/>
      <c r="P353" s="34"/>
      <c r="Q353" s="34"/>
      <c r="R353" s="19"/>
      <c r="S353" s="34"/>
      <c r="T353" s="53"/>
      <c r="U353" s="53"/>
      <c r="V353" s="53"/>
      <c r="W353" s="53"/>
      <c r="X353" s="53"/>
    </row>
    <row r="354" spans="1:24" x14ac:dyDescent="0.2">
      <c r="A354" s="22" t="s">
        <v>32</v>
      </c>
      <c r="B354" s="23"/>
      <c r="C354" s="23"/>
      <c r="D354" s="23"/>
      <c r="E354" s="23"/>
      <c r="F354" s="23"/>
      <c r="G354" s="23"/>
      <c r="H354" s="23"/>
      <c r="I354" s="23"/>
      <c r="J354" s="23"/>
      <c r="K354" s="23"/>
      <c r="L354" s="23"/>
      <c r="M354" s="23"/>
      <c r="N354" s="23"/>
      <c r="O354" s="23"/>
      <c r="P354" s="60"/>
      <c r="Q354" s="60"/>
      <c r="R354" s="68"/>
      <c r="S354" s="26"/>
      <c r="T354" s="53"/>
      <c r="U354" s="53"/>
      <c r="V354" s="53"/>
      <c r="W354" s="53"/>
      <c r="X354" s="53"/>
    </row>
    <row r="355" spans="1:24" x14ac:dyDescent="0.2">
      <c r="A355" s="14" t="s">
        <v>126</v>
      </c>
      <c r="B355" s="16" t="s">
        <v>33</v>
      </c>
      <c r="C355" s="14" t="s">
        <v>34</v>
      </c>
      <c r="D355" s="14" t="s">
        <v>35</v>
      </c>
      <c r="E355" s="14" t="s">
        <v>36</v>
      </c>
      <c r="F355" s="14" t="s">
        <v>37</v>
      </c>
      <c r="G355" s="14" t="s">
        <v>9</v>
      </c>
      <c r="H355" s="14" t="s">
        <v>10</v>
      </c>
      <c r="I355" s="14" t="s">
        <v>15</v>
      </c>
      <c r="J355" s="14" t="s">
        <v>16</v>
      </c>
      <c r="K355" s="14" t="s">
        <v>17</v>
      </c>
      <c r="L355" s="14" t="s">
        <v>45</v>
      </c>
      <c r="M355" s="14" t="s">
        <v>38</v>
      </c>
      <c r="N355" s="14" t="s">
        <v>39</v>
      </c>
      <c r="O355" s="14" t="s">
        <v>40</v>
      </c>
      <c r="P355" s="19"/>
      <c r="Q355" s="19"/>
      <c r="R355" s="55"/>
      <c r="S355" s="58"/>
      <c r="T355" s="53"/>
      <c r="U355" s="53"/>
      <c r="V355" s="53"/>
      <c r="W355" s="53"/>
      <c r="X355" s="53"/>
    </row>
    <row r="356" spans="1:24" x14ac:dyDescent="0.2">
      <c r="A356" s="55"/>
      <c r="B356" s="55"/>
      <c r="C356" s="55"/>
      <c r="D356" s="55"/>
      <c r="E356" s="55"/>
      <c r="F356" s="55"/>
      <c r="G356" s="55"/>
      <c r="H356" s="55"/>
      <c r="I356" s="55"/>
      <c r="J356" s="55"/>
      <c r="K356" s="55"/>
      <c r="L356" s="55"/>
      <c r="M356" s="55"/>
      <c r="N356" s="66"/>
      <c r="O356" s="120"/>
      <c r="P356" s="23"/>
      <c r="Q356" s="23"/>
      <c r="R356" s="23"/>
      <c r="S356" s="23"/>
      <c r="T356" s="53"/>
      <c r="U356" s="53"/>
      <c r="V356" s="53"/>
      <c r="W356" s="53"/>
      <c r="X356" s="53"/>
    </row>
    <row r="357" spans="1:24" x14ac:dyDescent="0.2">
      <c r="A357" s="22"/>
      <c r="B357" s="22"/>
      <c r="C357" s="22"/>
      <c r="D357" s="22"/>
      <c r="E357" s="22"/>
      <c r="F357" s="22"/>
      <c r="G357" s="22"/>
      <c r="H357" s="22"/>
      <c r="I357" s="22"/>
      <c r="J357" s="22"/>
      <c r="K357" s="22"/>
      <c r="L357" s="22"/>
      <c r="M357" s="22"/>
      <c r="N357" s="36"/>
      <c r="O357" s="36"/>
      <c r="P357" s="28"/>
      <c r="Q357" s="28"/>
      <c r="R357" s="28"/>
      <c r="S357" s="28"/>
      <c r="T357" s="53"/>
      <c r="U357" s="53"/>
      <c r="V357" s="53"/>
      <c r="W357" s="53"/>
      <c r="X357" s="53"/>
    </row>
    <row r="358" spans="1:24" x14ac:dyDescent="0.2">
      <c r="A358" s="28">
        <v>2023</v>
      </c>
      <c r="B358" s="28">
        <v>2</v>
      </c>
      <c r="C358" s="28"/>
      <c r="D358" s="28"/>
      <c r="E358" s="38"/>
      <c r="F358" s="39">
        <v>1.33</v>
      </c>
      <c r="G358" s="28">
        <v>4</v>
      </c>
      <c r="H358" s="28">
        <v>3</v>
      </c>
      <c r="I358" s="28">
        <v>1</v>
      </c>
      <c r="J358" s="28">
        <v>2</v>
      </c>
      <c r="K358" s="28">
        <v>2</v>
      </c>
      <c r="L358" s="22">
        <v>2</v>
      </c>
      <c r="M358" s="28">
        <v>3</v>
      </c>
      <c r="N358" s="40">
        <f>(M358*7)/F358</f>
        <v>15.789473684210526</v>
      </c>
      <c r="O358" s="40">
        <f>SUM(H358+J358+K358)/F358</f>
        <v>5.2631578947368416</v>
      </c>
      <c r="P358" s="46"/>
      <c r="Q358" s="46"/>
      <c r="R358" s="45"/>
      <c r="S358" s="46"/>
      <c r="T358" s="53"/>
      <c r="U358" s="53"/>
      <c r="V358" s="53"/>
      <c r="W358" s="53"/>
      <c r="X358" s="53"/>
    </row>
    <row r="359" spans="1:24" x14ac:dyDescent="0.2">
      <c r="A359" s="45" t="s">
        <v>31</v>
      </c>
      <c r="B359" s="45">
        <f t="shared" ref="B359:M359" si="93">SUM(B354:B358)</f>
        <v>2</v>
      </c>
      <c r="C359" s="45">
        <f t="shared" si="93"/>
        <v>0</v>
      </c>
      <c r="D359" s="45">
        <f t="shared" si="93"/>
        <v>0</v>
      </c>
      <c r="E359" s="45">
        <f t="shared" si="93"/>
        <v>0</v>
      </c>
      <c r="F359" s="45">
        <f t="shared" si="93"/>
        <v>1.33</v>
      </c>
      <c r="G359" s="45">
        <f t="shared" si="93"/>
        <v>4</v>
      </c>
      <c r="H359" s="45">
        <f t="shared" si="93"/>
        <v>3</v>
      </c>
      <c r="I359" s="45">
        <f t="shared" si="93"/>
        <v>1</v>
      </c>
      <c r="J359" s="45">
        <f t="shared" si="93"/>
        <v>2</v>
      </c>
      <c r="K359" s="45">
        <f t="shared" si="93"/>
        <v>2</v>
      </c>
      <c r="L359" s="45">
        <f t="shared" si="93"/>
        <v>2</v>
      </c>
      <c r="M359" s="45">
        <f t="shared" si="93"/>
        <v>3</v>
      </c>
      <c r="N359" s="40">
        <f>(M359*7)/F359</f>
        <v>15.789473684210526</v>
      </c>
      <c r="O359" s="40">
        <f>SUM(H359+J359+K359)/F359</f>
        <v>5.2631578947368416</v>
      </c>
      <c r="P359" s="46"/>
      <c r="Q359" s="46"/>
      <c r="R359" s="45"/>
      <c r="S359" s="46"/>
      <c r="T359" s="53"/>
      <c r="U359" s="53"/>
      <c r="V359" s="53"/>
      <c r="W359" s="53"/>
      <c r="X359" s="53"/>
    </row>
    <row r="362" spans="1:24" x14ac:dyDescent="0.2">
      <c r="A362" s="211" t="s">
        <v>386</v>
      </c>
      <c r="B362" s="212"/>
      <c r="C362" s="212"/>
      <c r="D362" s="212"/>
      <c r="E362" s="212"/>
      <c r="F362" s="212"/>
      <c r="G362" s="212"/>
      <c r="H362" s="212"/>
      <c r="I362" s="212"/>
      <c r="J362" s="212"/>
      <c r="K362" s="212"/>
      <c r="L362" s="212"/>
      <c r="M362" s="212"/>
      <c r="N362" s="212"/>
      <c r="O362" s="212"/>
      <c r="P362" s="212"/>
      <c r="Q362" s="212"/>
      <c r="R362" s="212"/>
      <c r="S362" s="212"/>
      <c r="T362" s="212"/>
      <c r="U362" s="212"/>
      <c r="V362" s="212"/>
      <c r="W362" s="212"/>
      <c r="X362" s="212"/>
    </row>
    <row r="363" spans="1:24" x14ac:dyDescent="0.2">
      <c r="A363" s="53"/>
      <c r="B363" s="53"/>
      <c r="C363" s="53"/>
      <c r="D363" s="53"/>
      <c r="E363" s="58"/>
      <c r="F363" s="53"/>
      <c r="G363" s="53"/>
      <c r="H363" s="53"/>
      <c r="I363" s="53"/>
      <c r="J363" s="53"/>
      <c r="K363" s="53"/>
      <c r="L363" s="53"/>
      <c r="M363" s="53"/>
      <c r="N363" s="53"/>
      <c r="O363" s="103"/>
      <c r="P363" s="53"/>
      <c r="Q363" s="53"/>
      <c r="R363" s="53"/>
      <c r="S363" s="53"/>
      <c r="T363" s="53"/>
      <c r="U363" s="12"/>
      <c r="V363" s="23"/>
      <c r="W363" s="26"/>
      <c r="X363" s="53"/>
    </row>
    <row r="364" spans="1:24" x14ac:dyDescent="0.2">
      <c r="A364" s="14" t="s">
        <v>126</v>
      </c>
      <c r="B364" s="14" t="s">
        <v>8</v>
      </c>
      <c r="C364" s="14" t="s">
        <v>9</v>
      </c>
      <c r="D364" s="14" t="s">
        <v>10</v>
      </c>
      <c r="E364" s="14" t="s">
        <v>11</v>
      </c>
      <c r="F364" s="14" t="s">
        <v>12</v>
      </c>
      <c r="G364" s="14" t="s">
        <v>13</v>
      </c>
      <c r="H364" s="14" t="s">
        <v>14</v>
      </c>
      <c r="I364" s="14" t="s">
        <v>15</v>
      </c>
      <c r="J364" s="14" t="s">
        <v>16</v>
      </c>
      <c r="K364" s="14" t="s">
        <v>17</v>
      </c>
      <c r="L364" s="14" t="s">
        <v>18</v>
      </c>
      <c r="M364" s="14" t="s">
        <v>19</v>
      </c>
      <c r="N364" s="14" t="s">
        <v>20</v>
      </c>
      <c r="O364" s="14" t="s">
        <v>21</v>
      </c>
      <c r="P364" s="15" t="s">
        <v>22</v>
      </c>
      <c r="Q364" s="14" t="s">
        <v>23</v>
      </c>
      <c r="R364" s="14" t="s">
        <v>24</v>
      </c>
      <c r="S364" s="16" t="s">
        <v>25</v>
      </c>
      <c r="T364" s="16" t="s">
        <v>26</v>
      </c>
      <c r="U364" s="13" t="s">
        <v>27</v>
      </c>
      <c r="V364" s="14" t="s">
        <v>28</v>
      </c>
      <c r="W364" s="17" t="s">
        <v>29</v>
      </c>
      <c r="X364" s="16" t="s">
        <v>30</v>
      </c>
    </row>
    <row r="365" spans="1:24" x14ac:dyDescent="0.2">
      <c r="A365" s="63"/>
      <c r="B365" s="50"/>
      <c r="C365" s="19"/>
      <c r="D365" s="50"/>
      <c r="E365" s="19"/>
      <c r="F365" s="19"/>
      <c r="G365" s="19"/>
      <c r="H365" s="19"/>
      <c r="I365" s="50"/>
      <c r="J365" s="19"/>
      <c r="K365" s="19"/>
      <c r="L365" s="19"/>
      <c r="M365" s="19"/>
      <c r="N365" s="19"/>
      <c r="O365" s="48"/>
      <c r="P365" s="48"/>
      <c r="Q365" s="48"/>
      <c r="R365" s="50"/>
      <c r="S365" s="34"/>
      <c r="T365" s="34"/>
      <c r="U365" s="61"/>
      <c r="V365" s="19"/>
      <c r="W365" s="48"/>
      <c r="X365" s="46"/>
    </row>
    <row r="366" spans="1:24" x14ac:dyDescent="0.2">
      <c r="A366" s="69"/>
      <c r="B366" s="103"/>
      <c r="C366" s="103"/>
      <c r="D366" s="103"/>
      <c r="E366" s="103"/>
      <c r="F366" s="103"/>
      <c r="G366" s="103"/>
      <c r="H366" s="103"/>
      <c r="I366" s="103"/>
      <c r="J366" s="103"/>
      <c r="K366" s="103"/>
      <c r="L366" s="103"/>
      <c r="M366" s="103"/>
      <c r="N366" s="103"/>
      <c r="O366" s="103"/>
      <c r="P366" s="103"/>
      <c r="Q366" s="103"/>
      <c r="R366" s="103"/>
      <c r="S366" s="103"/>
      <c r="T366" s="103"/>
      <c r="U366" s="103"/>
      <c r="V366" s="103"/>
      <c r="W366" s="103"/>
      <c r="X366" s="103"/>
    </row>
    <row r="367" spans="1:24" x14ac:dyDescent="0.2">
      <c r="A367" s="28">
        <v>2023</v>
      </c>
      <c r="B367" s="28">
        <v>0</v>
      </c>
      <c r="C367" s="28"/>
      <c r="D367" s="28"/>
      <c r="E367" s="28"/>
      <c r="F367" s="28"/>
      <c r="G367" s="28"/>
      <c r="H367" s="28"/>
      <c r="I367" s="28"/>
      <c r="J367" s="28"/>
      <c r="K367" s="28"/>
      <c r="L367" s="28"/>
      <c r="M367" s="28"/>
      <c r="N367" s="28"/>
      <c r="O367" s="48"/>
      <c r="P367" s="48"/>
      <c r="Q367" s="48"/>
      <c r="R367" s="28"/>
      <c r="S367" s="28"/>
      <c r="T367" s="28"/>
      <c r="U367" s="28">
        <v>1</v>
      </c>
      <c r="V367" s="28"/>
      <c r="W367" s="20"/>
      <c r="X367" s="57"/>
    </row>
    <row r="368" spans="1:24" x14ac:dyDescent="0.2">
      <c r="A368" s="45" t="s">
        <v>31</v>
      </c>
      <c r="B368" s="45">
        <f t="shared" ref="B368" si="94">SUM(B365:B367)</f>
        <v>0</v>
      </c>
      <c r="C368" s="45">
        <f t="shared" ref="C368:N368" si="95">SUM(C365:C367)</f>
        <v>0</v>
      </c>
      <c r="D368" s="45">
        <f t="shared" si="95"/>
        <v>0</v>
      </c>
      <c r="E368" s="45">
        <f t="shared" si="95"/>
        <v>0</v>
      </c>
      <c r="F368" s="45">
        <f t="shared" si="95"/>
        <v>0</v>
      </c>
      <c r="G368" s="45">
        <f t="shared" si="95"/>
        <v>0</v>
      </c>
      <c r="H368" s="45">
        <f t="shared" si="95"/>
        <v>0</v>
      </c>
      <c r="I368" s="45">
        <f t="shared" si="95"/>
        <v>0</v>
      </c>
      <c r="J368" s="45">
        <f t="shared" si="95"/>
        <v>0</v>
      </c>
      <c r="K368" s="45">
        <f t="shared" si="95"/>
        <v>0</v>
      </c>
      <c r="L368" s="45">
        <f t="shared" si="95"/>
        <v>0</v>
      </c>
      <c r="M368" s="45">
        <f t="shared" si="95"/>
        <v>0</v>
      </c>
      <c r="N368" s="45">
        <f t="shared" si="95"/>
        <v>0</v>
      </c>
      <c r="O368" s="48" t="e">
        <f>(D368+J368+K368+N368)/(B368+J368+K368+M368)</f>
        <v>#DIV/0!</v>
      </c>
      <c r="P368" s="48" t="e">
        <f>($D368+$E368+($F368*2)+(G368*3))/$B368</f>
        <v>#DIV/0!</v>
      </c>
      <c r="Q368" s="48" t="e">
        <f>D368/B368</f>
        <v>#DIV/0!</v>
      </c>
      <c r="R368" s="45">
        <f>SUM(R365:R367)</f>
        <v>0</v>
      </c>
      <c r="S368" s="45">
        <f>SUM(S365:S367)</f>
        <v>0</v>
      </c>
      <c r="T368" s="19">
        <f>SUM(T365:T367)</f>
        <v>0</v>
      </c>
      <c r="U368" s="19">
        <f>SUM(U365:U367)</f>
        <v>1</v>
      </c>
      <c r="V368" s="19">
        <f>SUM(V365:V367)</f>
        <v>0</v>
      </c>
      <c r="W368" s="20">
        <f>(U368+V368)/(T368+U368+V368)</f>
        <v>1</v>
      </c>
      <c r="X368" s="20" t="e">
        <f>(D368-G368)/(B368-I368-G368+M368)</f>
        <v>#DIV/0!</v>
      </c>
    </row>
    <row r="369" spans="1:24" x14ac:dyDescent="0.2">
      <c r="A369" s="50"/>
      <c r="B369" s="50"/>
      <c r="C369" s="50"/>
      <c r="D369" s="50"/>
      <c r="E369" s="36"/>
      <c r="F369" s="50"/>
      <c r="G369" s="50"/>
      <c r="H369" s="50"/>
      <c r="I369" s="50"/>
      <c r="J369" s="50"/>
      <c r="K369" s="50"/>
      <c r="L369" s="50"/>
      <c r="M369" s="50"/>
      <c r="N369" s="36"/>
      <c r="O369" s="119"/>
      <c r="P369" s="34"/>
      <c r="Q369" s="34"/>
      <c r="R369" s="19"/>
      <c r="S369" s="34"/>
      <c r="T369" s="53"/>
      <c r="U369" s="53"/>
      <c r="V369" s="53"/>
      <c r="W369" s="53"/>
      <c r="X369" s="53"/>
    </row>
    <row r="370" spans="1:24" x14ac:dyDescent="0.2">
      <c r="A370" s="22" t="s">
        <v>32</v>
      </c>
      <c r="B370" s="23"/>
      <c r="C370" s="23"/>
      <c r="D370" s="23"/>
      <c r="E370" s="23"/>
      <c r="F370" s="23"/>
      <c r="G370" s="23"/>
      <c r="H370" s="23"/>
      <c r="I370" s="23"/>
      <c r="J370" s="23"/>
      <c r="K370" s="23"/>
      <c r="L370" s="23"/>
      <c r="M370" s="23"/>
      <c r="N370" s="23"/>
      <c r="O370" s="23"/>
      <c r="P370" s="60"/>
      <c r="Q370" s="60"/>
      <c r="R370" s="68"/>
      <c r="S370" s="26"/>
      <c r="T370" s="53"/>
      <c r="U370" s="53"/>
      <c r="V370" s="53"/>
      <c r="W370" s="53"/>
      <c r="X370" s="53"/>
    </row>
    <row r="371" spans="1:24" x14ac:dyDescent="0.2">
      <c r="A371" s="14" t="s">
        <v>126</v>
      </c>
      <c r="B371" s="16" t="s">
        <v>33</v>
      </c>
      <c r="C371" s="14" t="s">
        <v>34</v>
      </c>
      <c r="D371" s="14" t="s">
        <v>35</v>
      </c>
      <c r="E371" s="14" t="s">
        <v>36</v>
      </c>
      <c r="F371" s="14" t="s">
        <v>37</v>
      </c>
      <c r="G371" s="14" t="s">
        <v>9</v>
      </c>
      <c r="H371" s="14" t="s">
        <v>10</v>
      </c>
      <c r="I371" s="14" t="s">
        <v>15</v>
      </c>
      <c r="J371" s="14" t="s">
        <v>16</v>
      </c>
      <c r="K371" s="14" t="s">
        <v>17</v>
      </c>
      <c r="L371" s="14" t="s">
        <v>45</v>
      </c>
      <c r="M371" s="14" t="s">
        <v>38</v>
      </c>
      <c r="N371" s="14" t="s">
        <v>39</v>
      </c>
      <c r="O371" s="14" t="s">
        <v>40</v>
      </c>
      <c r="P371" s="19"/>
      <c r="Q371" s="19"/>
      <c r="R371" s="55"/>
      <c r="S371" s="58"/>
      <c r="T371" s="53"/>
      <c r="U371" s="53"/>
      <c r="V371" s="53"/>
      <c r="W371" s="53"/>
      <c r="X371" s="53"/>
    </row>
    <row r="372" spans="1:24" x14ac:dyDescent="0.2">
      <c r="A372" s="55"/>
      <c r="B372" s="55"/>
      <c r="C372" s="55"/>
      <c r="D372" s="55"/>
      <c r="E372" s="55"/>
      <c r="F372" s="55"/>
      <c r="G372" s="55"/>
      <c r="H372" s="55"/>
      <c r="I372" s="55"/>
      <c r="J372" s="55"/>
      <c r="K372" s="55"/>
      <c r="L372" s="55"/>
      <c r="M372" s="55"/>
      <c r="N372" s="66"/>
      <c r="O372" s="120"/>
      <c r="P372" s="23"/>
      <c r="Q372" s="23"/>
      <c r="R372" s="23"/>
      <c r="S372" s="23"/>
      <c r="T372" s="53"/>
      <c r="U372" s="53"/>
      <c r="V372" s="53"/>
      <c r="W372" s="53"/>
      <c r="X372" s="53"/>
    </row>
    <row r="373" spans="1:24" x14ac:dyDescent="0.2">
      <c r="A373" s="22"/>
      <c r="B373" s="22"/>
      <c r="C373" s="22"/>
      <c r="D373" s="22"/>
      <c r="E373" s="22"/>
      <c r="F373" s="22"/>
      <c r="G373" s="22"/>
      <c r="H373" s="22"/>
      <c r="I373" s="22"/>
      <c r="J373" s="22"/>
      <c r="K373" s="22"/>
      <c r="L373" s="22"/>
      <c r="M373" s="22"/>
      <c r="N373" s="36"/>
      <c r="O373" s="36"/>
      <c r="P373" s="28"/>
      <c r="Q373" s="28"/>
      <c r="R373" s="28"/>
      <c r="S373" s="28"/>
      <c r="T373" s="53"/>
      <c r="U373" s="53"/>
      <c r="V373" s="53"/>
      <c r="W373" s="53"/>
      <c r="X373" s="53"/>
    </row>
    <row r="374" spans="1:24" x14ac:dyDescent="0.2">
      <c r="A374" s="28">
        <v>2023</v>
      </c>
      <c r="B374" s="28">
        <v>3</v>
      </c>
      <c r="C374" s="28"/>
      <c r="D374" s="28"/>
      <c r="E374" s="38"/>
      <c r="F374" s="39">
        <v>5</v>
      </c>
      <c r="G374" s="28">
        <v>3</v>
      </c>
      <c r="H374" s="28">
        <v>3</v>
      </c>
      <c r="I374" s="28">
        <v>2</v>
      </c>
      <c r="J374" s="28">
        <v>4</v>
      </c>
      <c r="K374" s="28">
        <v>4</v>
      </c>
      <c r="L374" s="22"/>
      <c r="M374" s="28">
        <v>3</v>
      </c>
      <c r="N374" s="40">
        <f>(M374*7)/F374</f>
        <v>4.2</v>
      </c>
      <c r="O374" s="40">
        <f>SUM(H374+J374+K374)/F374</f>
        <v>2.2000000000000002</v>
      </c>
      <c r="P374" s="46"/>
      <c r="Q374" s="46"/>
      <c r="R374" s="45"/>
      <c r="S374" s="46"/>
      <c r="T374" s="53"/>
      <c r="U374" s="53"/>
      <c r="V374" s="53"/>
      <c r="W374" s="53"/>
      <c r="X374" s="53"/>
    </row>
    <row r="375" spans="1:24" x14ac:dyDescent="0.2">
      <c r="A375" s="45" t="s">
        <v>31</v>
      </c>
      <c r="B375" s="45">
        <f t="shared" ref="B375:M375" si="96">SUM(B370:B374)</f>
        <v>3</v>
      </c>
      <c r="C375" s="45">
        <f t="shared" si="96"/>
        <v>0</v>
      </c>
      <c r="D375" s="45">
        <f t="shared" si="96"/>
        <v>0</v>
      </c>
      <c r="E375" s="45">
        <f t="shared" si="96"/>
        <v>0</v>
      </c>
      <c r="F375" s="45">
        <f t="shared" si="96"/>
        <v>5</v>
      </c>
      <c r="G375" s="45">
        <f t="shared" si="96"/>
        <v>3</v>
      </c>
      <c r="H375" s="45">
        <f t="shared" si="96"/>
        <v>3</v>
      </c>
      <c r="I375" s="45">
        <f t="shared" si="96"/>
        <v>2</v>
      </c>
      <c r="J375" s="45">
        <f t="shared" si="96"/>
        <v>4</v>
      </c>
      <c r="K375" s="45">
        <f t="shared" si="96"/>
        <v>4</v>
      </c>
      <c r="L375" s="45">
        <f t="shared" si="96"/>
        <v>0</v>
      </c>
      <c r="M375" s="45">
        <f t="shared" si="96"/>
        <v>3</v>
      </c>
      <c r="N375" s="40">
        <f>(M375*7)/F375</f>
        <v>4.2</v>
      </c>
      <c r="O375" s="40">
        <f>SUM(H375+J375+K375)/F375</f>
        <v>2.2000000000000002</v>
      </c>
      <c r="P375" s="46"/>
      <c r="Q375" s="46"/>
      <c r="R375" s="45"/>
      <c r="S375" s="46"/>
      <c r="T375" s="53"/>
      <c r="U375" s="53"/>
      <c r="V375" s="53"/>
      <c r="W375" s="53"/>
      <c r="X375" s="53"/>
    </row>
    <row r="377" spans="1:24" x14ac:dyDescent="0.2">
      <c r="A377" s="211" t="s">
        <v>387</v>
      </c>
      <c r="B377" s="212"/>
      <c r="C377" s="212"/>
      <c r="D377" s="212"/>
      <c r="E377" s="212"/>
      <c r="F377" s="212"/>
      <c r="G377" s="212"/>
      <c r="H377" s="212"/>
      <c r="I377" s="212"/>
      <c r="J377" s="212"/>
      <c r="K377" s="212"/>
      <c r="L377" s="212"/>
      <c r="M377" s="212"/>
      <c r="N377" s="212"/>
      <c r="O377" s="212"/>
      <c r="P377" s="212"/>
      <c r="Q377" s="212"/>
      <c r="R377" s="212"/>
      <c r="S377" s="212"/>
      <c r="T377" s="212"/>
      <c r="U377" s="212"/>
      <c r="V377" s="212"/>
      <c r="W377" s="212"/>
      <c r="X377" s="212"/>
    </row>
    <row r="378" spans="1:24" x14ac:dyDescent="0.2">
      <c r="A378" s="53"/>
      <c r="B378" s="53"/>
      <c r="C378" s="53"/>
      <c r="D378" s="53"/>
      <c r="E378" s="58"/>
      <c r="F378" s="53"/>
      <c r="G378" s="53"/>
      <c r="H378" s="53"/>
      <c r="I378" s="53"/>
      <c r="J378" s="53"/>
      <c r="K378" s="53"/>
      <c r="L378" s="53"/>
      <c r="M378" s="53"/>
      <c r="N378" s="53"/>
      <c r="O378" s="103"/>
      <c r="P378" s="53"/>
      <c r="Q378" s="53"/>
      <c r="R378" s="53"/>
      <c r="S378" s="53"/>
      <c r="T378" s="53"/>
      <c r="U378" s="12"/>
      <c r="V378" s="23"/>
      <c r="W378" s="26"/>
      <c r="X378" s="53"/>
    </row>
    <row r="379" spans="1:24" x14ac:dyDescent="0.2">
      <c r="A379" s="14" t="s">
        <v>126</v>
      </c>
      <c r="B379" s="14" t="s">
        <v>8</v>
      </c>
      <c r="C379" s="14" t="s">
        <v>9</v>
      </c>
      <c r="D379" s="14" t="s">
        <v>10</v>
      </c>
      <c r="E379" s="14" t="s">
        <v>11</v>
      </c>
      <c r="F379" s="14" t="s">
        <v>12</v>
      </c>
      <c r="G379" s="14" t="s">
        <v>13</v>
      </c>
      <c r="H379" s="14" t="s">
        <v>14</v>
      </c>
      <c r="I379" s="14" t="s">
        <v>15</v>
      </c>
      <c r="J379" s="14" t="s">
        <v>16</v>
      </c>
      <c r="K379" s="14" t="s">
        <v>17</v>
      </c>
      <c r="L379" s="14" t="s">
        <v>18</v>
      </c>
      <c r="M379" s="14" t="s">
        <v>19</v>
      </c>
      <c r="N379" s="14" t="s">
        <v>20</v>
      </c>
      <c r="O379" s="14" t="s">
        <v>21</v>
      </c>
      <c r="P379" s="15" t="s">
        <v>22</v>
      </c>
      <c r="Q379" s="14" t="s">
        <v>23</v>
      </c>
      <c r="R379" s="14" t="s">
        <v>24</v>
      </c>
      <c r="S379" s="16" t="s">
        <v>25</v>
      </c>
      <c r="T379" s="16" t="s">
        <v>26</v>
      </c>
      <c r="U379" s="13" t="s">
        <v>27</v>
      </c>
      <c r="V379" s="14" t="s">
        <v>28</v>
      </c>
      <c r="W379" s="17" t="s">
        <v>29</v>
      </c>
      <c r="X379" s="16" t="s">
        <v>30</v>
      </c>
    </row>
    <row r="380" spans="1:24" x14ac:dyDescent="0.2">
      <c r="A380" s="63"/>
      <c r="B380" s="50"/>
      <c r="C380" s="19"/>
      <c r="D380" s="50"/>
      <c r="E380" s="19"/>
      <c r="F380" s="19"/>
      <c r="G380" s="19"/>
      <c r="H380" s="19"/>
      <c r="I380" s="50"/>
      <c r="J380" s="19"/>
      <c r="K380" s="19"/>
      <c r="L380" s="19"/>
      <c r="M380" s="19"/>
      <c r="N380" s="19"/>
      <c r="O380" s="48"/>
      <c r="P380" s="48"/>
      <c r="Q380" s="48"/>
      <c r="R380" s="50"/>
      <c r="S380" s="34"/>
      <c r="T380" s="34"/>
      <c r="U380" s="61"/>
      <c r="V380" s="19"/>
      <c r="W380" s="48"/>
      <c r="X380" s="46"/>
    </row>
    <row r="381" spans="1:24" x14ac:dyDescent="0.2">
      <c r="A381" s="69"/>
      <c r="B381" s="103"/>
      <c r="C381" s="103"/>
      <c r="D381" s="103"/>
      <c r="E381" s="103"/>
      <c r="F381" s="103"/>
      <c r="G381" s="103"/>
      <c r="H381" s="103"/>
      <c r="I381" s="103"/>
      <c r="J381" s="103"/>
      <c r="K381" s="103"/>
      <c r="L381" s="103"/>
      <c r="M381" s="103"/>
      <c r="N381" s="103"/>
      <c r="O381" s="103"/>
      <c r="P381" s="103"/>
      <c r="Q381" s="103"/>
      <c r="R381" s="103"/>
      <c r="S381" s="103"/>
      <c r="T381" s="103"/>
      <c r="U381" s="103"/>
      <c r="V381" s="103"/>
      <c r="W381" s="103"/>
      <c r="X381" s="103"/>
    </row>
    <row r="382" spans="1:24" x14ac:dyDescent="0.2">
      <c r="A382" s="28">
        <v>2023</v>
      </c>
      <c r="B382" s="28">
        <v>2</v>
      </c>
      <c r="C382" s="28">
        <v>0</v>
      </c>
      <c r="D382" s="28">
        <v>0</v>
      </c>
      <c r="E382" s="28"/>
      <c r="F382" s="28"/>
      <c r="G382" s="28"/>
      <c r="H382" s="28">
        <v>0</v>
      </c>
      <c r="I382" s="28"/>
      <c r="J382" s="28"/>
      <c r="K382" s="28"/>
      <c r="L382" s="28"/>
      <c r="M382" s="28"/>
      <c r="N382" s="28"/>
      <c r="O382" s="48"/>
      <c r="P382" s="48"/>
      <c r="Q382" s="48"/>
      <c r="R382" s="28">
        <v>0</v>
      </c>
      <c r="S382" s="28"/>
      <c r="T382" s="28"/>
      <c r="U382" s="28"/>
      <c r="V382" s="28">
        <v>0</v>
      </c>
      <c r="W382" s="20"/>
      <c r="X382" s="57"/>
    </row>
    <row r="383" spans="1:24" x14ac:dyDescent="0.2">
      <c r="A383" s="45" t="s">
        <v>31</v>
      </c>
      <c r="B383" s="45">
        <f t="shared" ref="B383" si="97">SUM(B380:B382)</f>
        <v>2</v>
      </c>
      <c r="C383" s="45">
        <f t="shared" ref="C383:N383" si="98">SUM(C380:C382)</f>
        <v>0</v>
      </c>
      <c r="D383" s="45">
        <f t="shared" si="98"/>
        <v>0</v>
      </c>
      <c r="E383" s="45">
        <f t="shared" si="98"/>
        <v>0</v>
      </c>
      <c r="F383" s="45">
        <f t="shared" si="98"/>
        <v>0</v>
      </c>
      <c r="G383" s="45">
        <f t="shared" si="98"/>
        <v>0</v>
      </c>
      <c r="H383" s="45">
        <f t="shared" si="98"/>
        <v>0</v>
      </c>
      <c r="I383" s="45">
        <f t="shared" si="98"/>
        <v>0</v>
      </c>
      <c r="J383" s="45">
        <f t="shared" si="98"/>
        <v>0</v>
      </c>
      <c r="K383" s="45">
        <f t="shared" si="98"/>
        <v>0</v>
      </c>
      <c r="L383" s="45">
        <f t="shared" si="98"/>
        <v>0</v>
      </c>
      <c r="M383" s="45">
        <f t="shared" si="98"/>
        <v>0</v>
      </c>
      <c r="N383" s="45">
        <f t="shared" si="98"/>
        <v>0</v>
      </c>
      <c r="O383" s="48">
        <f>(D383+J383+K383+N383)/(B383+J383+K383+M383)</f>
        <v>0</v>
      </c>
      <c r="P383" s="48">
        <f>($D383+$E383+($F383*2)+(G383*3))/$B383</f>
        <v>0</v>
      </c>
      <c r="Q383" s="48">
        <f>D383/B383</f>
        <v>0</v>
      </c>
      <c r="R383" s="45">
        <f>SUM(R380:R382)</f>
        <v>0</v>
      </c>
      <c r="S383" s="45">
        <f>SUM(S380:S382)</f>
        <v>0</v>
      </c>
      <c r="T383" s="19">
        <f>SUM(T380:T382)</f>
        <v>0</v>
      </c>
      <c r="U383" s="19">
        <f>SUM(U380:U382)</f>
        <v>0</v>
      </c>
      <c r="V383" s="19">
        <f>SUM(V380:V382)</f>
        <v>0</v>
      </c>
      <c r="W383" s="20" t="e">
        <f>(U383+V383)/(T383+U383+V383)</f>
        <v>#DIV/0!</v>
      </c>
      <c r="X383" s="20">
        <f>(D383-G383)/(B383-I383-G383+M383)</f>
        <v>0</v>
      </c>
    </row>
    <row r="385" spans="1:24" x14ac:dyDescent="0.2">
      <c r="A385" s="211" t="s">
        <v>390</v>
      </c>
      <c r="B385" s="212"/>
      <c r="C385" s="212"/>
      <c r="D385" s="212"/>
      <c r="E385" s="212"/>
      <c r="F385" s="212"/>
      <c r="G385" s="212"/>
      <c r="H385" s="212"/>
      <c r="I385" s="212"/>
      <c r="J385" s="212"/>
      <c r="K385" s="212"/>
      <c r="L385" s="212"/>
      <c r="M385" s="212"/>
      <c r="N385" s="212"/>
      <c r="O385" s="212"/>
      <c r="P385" s="212"/>
      <c r="Q385" s="212"/>
      <c r="R385" s="212"/>
      <c r="S385" s="212"/>
      <c r="T385" s="212"/>
      <c r="U385" s="212"/>
      <c r="V385" s="212"/>
      <c r="W385" s="212"/>
      <c r="X385" s="212"/>
    </row>
    <row r="386" spans="1:24" x14ac:dyDescent="0.2">
      <c r="A386" s="53"/>
      <c r="B386" s="53"/>
      <c r="C386" s="53"/>
      <c r="D386" s="53"/>
      <c r="E386" s="58"/>
      <c r="F386" s="53"/>
      <c r="G386" s="53"/>
      <c r="H386" s="53"/>
      <c r="I386" s="53"/>
      <c r="J386" s="53"/>
      <c r="K386" s="53"/>
      <c r="L386" s="53"/>
      <c r="M386" s="53"/>
      <c r="N386" s="53"/>
      <c r="O386" s="103"/>
      <c r="P386" s="53"/>
      <c r="Q386" s="53"/>
      <c r="R386" s="53"/>
      <c r="S386" s="53"/>
      <c r="T386" s="53"/>
      <c r="U386" s="12"/>
      <c r="V386" s="23"/>
      <c r="W386" s="26"/>
      <c r="X386" s="53"/>
    </row>
    <row r="387" spans="1:24" x14ac:dyDescent="0.2">
      <c r="A387" s="14" t="s">
        <v>126</v>
      </c>
      <c r="B387" s="14" t="s">
        <v>8</v>
      </c>
      <c r="C387" s="14" t="s">
        <v>9</v>
      </c>
      <c r="D387" s="14" t="s">
        <v>10</v>
      </c>
      <c r="E387" s="14" t="s">
        <v>11</v>
      </c>
      <c r="F387" s="14" t="s">
        <v>12</v>
      </c>
      <c r="G387" s="14" t="s">
        <v>13</v>
      </c>
      <c r="H387" s="14" t="s">
        <v>14</v>
      </c>
      <c r="I387" s="14" t="s">
        <v>15</v>
      </c>
      <c r="J387" s="14" t="s">
        <v>16</v>
      </c>
      <c r="K387" s="14" t="s">
        <v>17</v>
      </c>
      <c r="L387" s="14" t="s">
        <v>18</v>
      </c>
      <c r="M387" s="14" t="s">
        <v>19</v>
      </c>
      <c r="N387" s="14" t="s">
        <v>20</v>
      </c>
      <c r="O387" s="14" t="s">
        <v>21</v>
      </c>
      <c r="P387" s="15" t="s">
        <v>22</v>
      </c>
      <c r="Q387" s="14" t="s">
        <v>23</v>
      </c>
      <c r="R387" s="14" t="s">
        <v>24</v>
      </c>
      <c r="S387" s="16" t="s">
        <v>25</v>
      </c>
      <c r="T387" s="16" t="s">
        <v>26</v>
      </c>
      <c r="U387" s="13" t="s">
        <v>27</v>
      </c>
      <c r="V387" s="14" t="s">
        <v>28</v>
      </c>
      <c r="W387" s="17" t="s">
        <v>29</v>
      </c>
      <c r="X387" s="16" t="s">
        <v>30</v>
      </c>
    </row>
    <row r="388" spans="1:24" x14ac:dyDescent="0.2">
      <c r="A388" s="63">
        <v>2025</v>
      </c>
      <c r="B388" s="50">
        <v>48</v>
      </c>
      <c r="C388" s="19">
        <v>11</v>
      </c>
      <c r="D388" s="50">
        <v>12</v>
      </c>
      <c r="E388" s="19"/>
      <c r="F388" s="19"/>
      <c r="G388" s="19"/>
      <c r="H388" s="19">
        <v>7</v>
      </c>
      <c r="I388" s="50">
        <v>14</v>
      </c>
      <c r="J388" s="19">
        <v>6</v>
      </c>
      <c r="K388" s="19">
        <v>1</v>
      </c>
      <c r="L388" s="19"/>
      <c r="M388" s="19">
        <v>1</v>
      </c>
      <c r="N388" s="19">
        <v>1</v>
      </c>
      <c r="O388" s="48">
        <f t="shared" ref="O388:O390" si="99">(D388+J388+K388+N388)/(B388+J388+K388+M388)</f>
        <v>0.35714285714285715</v>
      </c>
      <c r="P388" s="48">
        <f t="shared" ref="P388:P390" si="100">($D388+$E388+($F388*2)+(G388*3))/$B388</f>
        <v>0.25</v>
      </c>
      <c r="Q388" s="48">
        <f t="shared" ref="Q388:Q390" si="101">D388/B388</f>
        <v>0.25</v>
      </c>
      <c r="R388" s="50">
        <v>7</v>
      </c>
      <c r="S388" s="34">
        <v>1</v>
      </c>
      <c r="T388" s="34"/>
      <c r="U388" s="61">
        <v>7</v>
      </c>
      <c r="V388" s="19">
        <v>15</v>
      </c>
      <c r="W388" s="20">
        <f t="shared" ref="W388:W390" si="102">(U388+V388)/(T388+U388+V388)</f>
        <v>1</v>
      </c>
      <c r="X388" s="46"/>
    </row>
    <row r="389" spans="1:24" x14ac:dyDescent="0.2">
      <c r="A389" s="69">
        <v>2024</v>
      </c>
      <c r="B389" s="103">
        <v>15</v>
      </c>
      <c r="C389" s="103">
        <v>1</v>
      </c>
      <c r="D389" s="103">
        <v>4</v>
      </c>
      <c r="E389" s="103"/>
      <c r="F389" s="103"/>
      <c r="G389" s="103"/>
      <c r="H389" s="103">
        <v>2</v>
      </c>
      <c r="I389" s="103">
        <v>6</v>
      </c>
      <c r="J389" s="103"/>
      <c r="K389" s="103"/>
      <c r="L389" s="103"/>
      <c r="M389" s="103"/>
      <c r="N389" s="103"/>
      <c r="O389" s="48">
        <f t="shared" si="99"/>
        <v>0.26666666666666666</v>
      </c>
      <c r="P389" s="48">
        <f t="shared" si="100"/>
        <v>0.26666666666666666</v>
      </c>
      <c r="Q389" s="48">
        <f t="shared" si="101"/>
        <v>0.26666666666666666</v>
      </c>
      <c r="R389" s="103">
        <v>1</v>
      </c>
      <c r="S389" s="103"/>
      <c r="T389" s="103">
        <v>2</v>
      </c>
      <c r="U389" s="103">
        <v>11</v>
      </c>
      <c r="V389" s="103">
        <v>3</v>
      </c>
      <c r="W389" s="20">
        <f t="shared" si="102"/>
        <v>0.875</v>
      </c>
      <c r="X389" s="103"/>
    </row>
    <row r="390" spans="1:24" x14ac:dyDescent="0.2">
      <c r="A390" s="28">
        <v>2023</v>
      </c>
      <c r="B390" s="28">
        <v>3</v>
      </c>
      <c r="C390" s="28">
        <v>2</v>
      </c>
      <c r="D390" s="28">
        <v>2</v>
      </c>
      <c r="E390" s="28"/>
      <c r="F390" s="28"/>
      <c r="G390" s="28"/>
      <c r="H390" s="28">
        <v>2</v>
      </c>
      <c r="I390" s="28"/>
      <c r="J390" s="28"/>
      <c r="K390" s="28"/>
      <c r="L390" s="28"/>
      <c r="M390" s="28"/>
      <c r="N390" s="28"/>
      <c r="O390" s="48">
        <f t="shared" si="99"/>
        <v>0.66666666666666663</v>
      </c>
      <c r="P390" s="48">
        <f t="shared" si="100"/>
        <v>0.66666666666666663</v>
      </c>
      <c r="Q390" s="48">
        <f t="shared" si="101"/>
        <v>0.66666666666666663</v>
      </c>
      <c r="R390" s="28">
        <v>0</v>
      </c>
      <c r="S390" s="28"/>
      <c r="T390" s="28"/>
      <c r="U390" s="28">
        <v>1</v>
      </c>
      <c r="V390" s="28">
        <v>1</v>
      </c>
      <c r="W390" s="20">
        <f t="shared" si="102"/>
        <v>1</v>
      </c>
      <c r="X390" s="57"/>
    </row>
    <row r="391" spans="1:24" x14ac:dyDescent="0.2">
      <c r="A391" s="45" t="s">
        <v>31</v>
      </c>
      <c r="B391" s="45">
        <f t="shared" ref="B391" si="103">SUM(B388:B390)</f>
        <v>66</v>
      </c>
      <c r="C391" s="45">
        <f t="shared" ref="C391:N391" si="104">SUM(C388:C390)</f>
        <v>14</v>
      </c>
      <c r="D391" s="45">
        <f t="shared" si="104"/>
        <v>18</v>
      </c>
      <c r="E391" s="45">
        <f t="shared" si="104"/>
        <v>0</v>
      </c>
      <c r="F391" s="45">
        <f t="shared" si="104"/>
        <v>0</v>
      </c>
      <c r="G391" s="45">
        <f t="shared" si="104"/>
        <v>0</v>
      </c>
      <c r="H391" s="45">
        <f t="shared" si="104"/>
        <v>11</v>
      </c>
      <c r="I391" s="45">
        <f t="shared" si="104"/>
        <v>20</v>
      </c>
      <c r="J391" s="45">
        <f t="shared" si="104"/>
        <v>6</v>
      </c>
      <c r="K391" s="45">
        <f t="shared" si="104"/>
        <v>1</v>
      </c>
      <c r="L391" s="45">
        <f t="shared" si="104"/>
        <v>0</v>
      </c>
      <c r="M391" s="45">
        <f t="shared" si="104"/>
        <v>1</v>
      </c>
      <c r="N391" s="45">
        <f t="shared" si="104"/>
        <v>1</v>
      </c>
      <c r="O391" s="48">
        <f>(D391+J391+K391+N391)/(B391+J391+K391+M391)</f>
        <v>0.35135135135135137</v>
      </c>
      <c r="P391" s="48">
        <f>($D391+$E391+($F391*2)+(G391*3))/$B391</f>
        <v>0.27272727272727271</v>
      </c>
      <c r="Q391" s="48">
        <f>D391/B391</f>
        <v>0.27272727272727271</v>
      </c>
      <c r="R391" s="45">
        <f>SUM(R388:R390)</f>
        <v>8</v>
      </c>
      <c r="S391" s="45">
        <f>SUM(S388:S390)</f>
        <v>1</v>
      </c>
      <c r="T391" s="19">
        <f>SUM(T388:T390)</f>
        <v>2</v>
      </c>
      <c r="U391" s="19">
        <f>SUM(U388:U390)</f>
        <v>19</v>
      </c>
      <c r="V391" s="19">
        <f>SUM(V388:V390)</f>
        <v>19</v>
      </c>
      <c r="W391" s="20">
        <f>(U391+V391)/(T391+U391+V391)</f>
        <v>0.95</v>
      </c>
      <c r="X391" s="20">
        <f>(D391-G391)/(B391-I391-G391+M391)</f>
        <v>0.38297872340425532</v>
      </c>
    </row>
    <row r="392" spans="1:24" x14ac:dyDescent="0.2">
      <c r="A392" s="157"/>
      <c r="B392" s="157"/>
      <c r="C392" s="157"/>
      <c r="D392" s="157"/>
      <c r="E392" s="157"/>
      <c r="F392" s="157"/>
      <c r="G392" s="157"/>
      <c r="H392" s="157"/>
      <c r="I392" s="157"/>
      <c r="J392" s="157"/>
      <c r="K392" s="157"/>
      <c r="L392" s="157"/>
      <c r="M392" s="157"/>
      <c r="N392" s="157"/>
      <c r="O392" s="158"/>
      <c r="P392" s="158"/>
      <c r="Q392" s="158"/>
      <c r="R392" s="157"/>
      <c r="S392" s="157"/>
      <c r="T392" s="162"/>
      <c r="U392" s="162"/>
      <c r="V392" s="162"/>
      <c r="W392" s="158"/>
      <c r="X392" s="158"/>
    </row>
    <row r="393" spans="1:24" x14ac:dyDescent="0.2">
      <c r="A393" s="211" t="s">
        <v>390</v>
      </c>
      <c r="B393" s="212"/>
      <c r="C393" s="212"/>
      <c r="D393" s="212"/>
      <c r="E393" s="212"/>
      <c r="F393" s="212"/>
      <c r="G393" s="212"/>
      <c r="H393" s="212"/>
      <c r="I393" s="212"/>
      <c r="J393" s="212"/>
      <c r="K393" s="212"/>
      <c r="L393" s="212"/>
      <c r="M393" s="212"/>
      <c r="N393" s="212"/>
      <c r="O393" s="212"/>
      <c r="P393" s="212"/>
      <c r="Q393" s="212"/>
      <c r="R393" s="212"/>
      <c r="S393" s="212"/>
      <c r="T393" s="212"/>
      <c r="U393" s="212"/>
      <c r="V393" s="212"/>
      <c r="W393" s="212"/>
      <c r="X393" s="212"/>
    </row>
    <row r="394" spans="1:24" x14ac:dyDescent="0.2">
      <c r="A394" s="22" t="s">
        <v>32</v>
      </c>
      <c r="B394" s="23"/>
      <c r="C394" s="23"/>
      <c r="D394" s="23"/>
      <c r="E394" s="23"/>
      <c r="F394" s="23"/>
      <c r="G394" s="23"/>
      <c r="H394" s="23"/>
      <c r="I394" s="23"/>
      <c r="J394" s="23"/>
      <c r="K394" s="23"/>
      <c r="L394" s="23"/>
      <c r="M394" s="23"/>
      <c r="N394" s="23"/>
      <c r="O394" s="23"/>
      <c r="P394" s="158"/>
      <c r="Q394" s="158"/>
      <c r="R394" s="157"/>
      <c r="S394" s="157"/>
      <c r="T394" s="162"/>
      <c r="U394" s="162"/>
      <c r="V394" s="162"/>
      <c r="W394" s="158"/>
      <c r="X394" s="158"/>
    </row>
    <row r="395" spans="1:24" x14ac:dyDescent="0.2">
      <c r="A395" s="14" t="s">
        <v>126</v>
      </c>
      <c r="B395" s="16" t="s">
        <v>33</v>
      </c>
      <c r="C395" s="14" t="s">
        <v>34</v>
      </c>
      <c r="D395" s="14" t="s">
        <v>35</v>
      </c>
      <c r="E395" s="14" t="s">
        <v>36</v>
      </c>
      <c r="F395" s="14" t="s">
        <v>37</v>
      </c>
      <c r="G395" s="14" t="s">
        <v>9</v>
      </c>
      <c r="H395" s="14" t="s">
        <v>10</v>
      </c>
      <c r="I395" s="14" t="s">
        <v>15</v>
      </c>
      <c r="J395" s="14" t="s">
        <v>16</v>
      </c>
      <c r="K395" s="14" t="s">
        <v>17</v>
      </c>
      <c r="L395" s="14" t="s">
        <v>45</v>
      </c>
      <c r="M395" s="14" t="s">
        <v>38</v>
      </c>
      <c r="N395" s="14" t="s">
        <v>39</v>
      </c>
      <c r="O395" s="14" t="s">
        <v>40</v>
      </c>
      <c r="P395" s="158"/>
      <c r="Q395" s="158"/>
      <c r="R395" s="157"/>
      <c r="S395" s="157"/>
      <c r="T395" s="162"/>
      <c r="U395" s="162"/>
      <c r="V395" s="162"/>
      <c r="W395" s="158"/>
      <c r="X395" s="158"/>
    </row>
    <row r="396" spans="1:24" x14ac:dyDescent="0.2">
      <c r="A396" s="104">
        <v>2024</v>
      </c>
      <c r="B396" s="104">
        <v>8</v>
      </c>
      <c r="C396" s="104">
        <v>0</v>
      </c>
      <c r="D396" s="104">
        <v>2</v>
      </c>
      <c r="E396" s="104">
        <v>1</v>
      </c>
      <c r="F396" s="104">
        <v>18</v>
      </c>
      <c r="G396" s="104">
        <v>14</v>
      </c>
      <c r="H396" s="104">
        <v>16</v>
      </c>
      <c r="I396" s="104">
        <v>22</v>
      </c>
      <c r="J396" s="104">
        <v>11</v>
      </c>
      <c r="K396" s="104">
        <v>4</v>
      </c>
      <c r="L396" s="104">
        <v>9</v>
      </c>
      <c r="M396" s="104">
        <v>10</v>
      </c>
      <c r="N396" s="40">
        <f>(M396*7)/F396</f>
        <v>3.8888888888888888</v>
      </c>
      <c r="O396" s="40">
        <f>SUM(H396+J396+K396)/F396</f>
        <v>1.7222222222222223</v>
      </c>
      <c r="P396" s="158"/>
      <c r="Q396" s="158"/>
      <c r="R396" s="157"/>
      <c r="S396" s="157"/>
      <c r="T396" s="162"/>
      <c r="U396" s="162"/>
      <c r="V396" s="162"/>
      <c r="W396" s="158"/>
      <c r="X396" s="158"/>
    </row>
    <row r="397" spans="1:24" x14ac:dyDescent="0.2">
      <c r="A397" s="22">
        <v>2025</v>
      </c>
      <c r="B397" s="22">
        <v>10</v>
      </c>
      <c r="C397" s="22">
        <v>3</v>
      </c>
      <c r="D397" s="22">
        <v>1</v>
      </c>
      <c r="E397" s="22">
        <v>2</v>
      </c>
      <c r="F397" s="22">
        <v>23.33</v>
      </c>
      <c r="G397" s="22">
        <v>8</v>
      </c>
      <c r="H397" s="22">
        <v>13</v>
      </c>
      <c r="I397" s="22">
        <v>37</v>
      </c>
      <c r="J397" s="22">
        <v>12</v>
      </c>
      <c r="K397" s="22">
        <v>3</v>
      </c>
      <c r="L397" s="22">
        <v>3</v>
      </c>
      <c r="M397" s="22">
        <v>2</v>
      </c>
      <c r="N397" s="40">
        <f>(M397*7)/F397</f>
        <v>0.60008572653236181</v>
      </c>
      <c r="O397" s="40">
        <f>SUM(H397+J397+K397)/F397</f>
        <v>1.2001714530647236</v>
      </c>
    </row>
    <row r="398" spans="1:24" x14ac:dyDescent="0.2">
      <c r="A398" s="28"/>
      <c r="B398" s="28"/>
      <c r="C398" s="28"/>
      <c r="D398" s="28"/>
      <c r="E398" s="38"/>
      <c r="F398" s="28"/>
      <c r="G398" s="28"/>
      <c r="H398" s="28"/>
      <c r="I398" s="28"/>
      <c r="J398" s="28"/>
      <c r="K398" s="28"/>
      <c r="L398" s="22"/>
      <c r="M398" s="28"/>
      <c r="N398" s="40"/>
      <c r="O398" s="40"/>
    </row>
    <row r="399" spans="1:24" x14ac:dyDescent="0.2">
      <c r="A399" s="45" t="s">
        <v>31</v>
      </c>
      <c r="B399" s="45">
        <f t="shared" ref="B399:M399" si="105">SUM(B394:B398)</f>
        <v>18</v>
      </c>
      <c r="C399" s="45">
        <f t="shared" si="105"/>
        <v>3</v>
      </c>
      <c r="D399" s="45">
        <f t="shared" si="105"/>
        <v>3</v>
      </c>
      <c r="E399" s="45">
        <f t="shared" si="105"/>
        <v>3</v>
      </c>
      <c r="F399" s="45">
        <f t="shared" si="105"/>
        <v>41.33</v>
      </c>
      <c r="G399" s="45">
        <f t="shared" si="105"/>
        <v>22</v>
      </c>
      <c r="H399" s="45">
        <f t="shared" si="105"/>
        <v>29</v>
      </c>
      <c r="I399" s="45">
        <f t="shared" si="105"/>
        <v>59</v>
      </c>
      <c r="J399" s="45">
        <f t="shared" si="105"/>
        <v>23</v>
      </c>
      <c r="K399" s="45">
        <f t="shared" si="105"/>
        <v>7</v>
      </c>
      <c r="L399" s="45">
        <f t="shared" si="105"/>
        <v>12</v>
      </c>
      <c r="M399" s="45">
        <f t="shared" si="105"/>
        <v>12</v>
      </c>
      <c r="N399" s="40">
        <f>(M399*7)/F399</f>
        <v>2.0324219695136705</v>
      </c>
      <c r="O399" s="40">
        <f>SUM(H399+J399+K399)/F399</f>
        <v>1.4275344785869828</v>
      </c>
    </row>
    <row r="400" spans="1:24" x14ac:dyDescent="0.2">
      <c r="A400" s="188"/>
      <c r="B400" s="188"/>
      <c r="C400" s="188"/>
      <c r="D400" s="188"/>
      <c r="E400" s="188"/>
      <c r="F400" s="188"/>
      <c r="G400" s="188"/>
      <c r="H400" s="188"/>
      <c r="I400" s="188"/>
      <c r="J400" s="188"/>
      <c r="K400" s="188"/>
      <c r="L400" s="188"/>
      <c r="M400" s="188"/>
      <c r="N400" s="125"/>
      <c r="O400" s="125"/>
    </row>
    <row r="401" spans="1:24" x14ac:dyDescent="0.2">
      <c r="A401" s="211" t="s">
        <v>392</v>
      </c>
      <c r="B401" s="212"/>
      <c r="C401" s="212"/>
      <c r="D401" s="212"/>
      <c r="E401" s="212"/>
      <c r="F401" s="212"/>
      <c r="G401" s="212"/>
      <c r="H401" s="212"/>
      <c r="I401" s="212"/>
      <c r="J401" s="212"/>
      <c r="K401" s="212"/>
      <c r="L401" s="212"/>
      <c r="M401" s="212"/>
      <c r="N401" s="212"/>
      <c r="O401" s="212"/>
      <c r="P401" s="212"/>
      <c r="Q401" s="212"/>
      <c r="R401" s="212"/>
      <c r="S401" s="212"/>
      <c r="T401" s="212"/>
      <c r="U401" s="212"/>
      <c r="V401" s="212"/>
      <c r="W401" s="212"/>
      <c r="X401" s="212"/>
    </row>
    <row r="402" spans="1:24" x14ac:dyDescent="0.2">
      <c r="A402" s="14" t="s">
        <v>126</v>
      </c>
      <c r="B402" s="16" t="s">
        <v>33</v>
      </c>
      <c r="C402" s="14" t="s">
        <v>34</v>
      </c>
      <c r="D402" s="14" t="s">
        <v>35</v>
      </c>
      <c r="E402" s="14" t="s">
        <v>36</v>
      </c>
      <c r="F402" s="14" t="s">
        <v>37</v>
      </c>
      <c r="G402" s="14" t="s">
        <v>9</v>
      </c>
      <c r="H402" s="14" t="s">
        <v>10</v>
      </c>
      <c r="I402" s="14" t="s">
        <v>15</v>
      </c>
      <c r="J402" s="14" t="s">
        <v>16</v>
      </c>
      <c r="K402" s="14" t="s">
        <v>17</v>
      </c>
      <c r="L402" s="14" t="s">
        <v>45</v>
      </c>
      <c r="M402" s="14" t="s">
        <v>38</v>
      </c>
      <c r="N402" s="14" t="s">
        <v>39</v>
      </c>
      <c r="O402" s="14" t="s">
        <v>40</v>
      </c>
    </row>
    <row r="403" spans="1:24" x14ac:dyDescent="0.2">
      <c r="A403" s="104"/>
      <c r="B403" s="104"/>
      <c r="C403" s="104"/>
      <c r="D403" s="104"/>
      <c r="E403" s="104"/>
      <c r="F403" s="104"/>
      <c r="G403" s="104"/>
      <c r="H403" s="104"/>
      <c r="I403" s="104"/>
      <c r="J403" s="104"/>
      <c r="K403" s="104"/>
      <c r="L403" s="104"/>
      <c r="M403" s="104"/>
      <c r="N403" s="120"/>
      <c r="O403" s="120"/>
    </row>
    <row r="404" spans="1:24" x14ac:dyDescent="0.2">
      <c r="A404" s="22">
        <v>2025</v>
      </c>
      <c r="B404" s="22">
        <v>8</v>
      </c>
      <c r="C404" s="22"/>
      <c r="D404" s="22">
        <v>2</v>
      </c>
      <c r="E404" s="22"/>
      <c r="F404" s="22">
        <v>17</v>
      </c>
      <c r="G404" s="22">
        <v>7</v>
      </c>
      <c r="H404" s="22">
        <v>14</v>
      </c>
      <c r="I404" s="22">
        <v>22</v>
      </c>
      <c r="J404" s="22">
        <v>11</v>
      </c>
      <c r="K404" s="22"/>
      <c r="L404" s="22">
        <v>4</v>
      </c>
      <c r="M404" s="22">
        <v>4</v>
      </c>
      <c r="N404" s="40">
        <f>(M404*7)/F404</f>
        <v>1.6470588235294117</v>
      </c>
      <c r="O404" s="40">
        <f>SUM(H404+J404+K404)/F404</f>
        <v>1.4705882352941178</v>
      </c>
    </row>
    <row r="405" spans="1:24" x14ac:dyDescent="0.2">
      <c r="A405" s="28">
        <v>2023</v>
      </c>
      <c r="B405" s="28">
        <v>1</v>
      </c>
      <c r="C405" s="28">
        <v>0</v>
      </c>
      <c r="D405" s="28">
        <v>0</v>
      </c>
      <c r="E405" s="38"/>
      <c r="F405" s="28">
        <v>3</v>
      </c>
      <c r="G405" s="28">
        <v>2</v>
      </c>
      <c r="H405" s="28">
        <v>6</v>
      </c>
      <c r="I405" s="28">
        <v>2</v>
      </c>
      <c r="J405" s="28">
        <v>1</v>
      </c>
      <c r="K405" s="28">
        <v>1</v>
      </c>
      <c r="L405" s="22">
        <v>0</v>
      </c>
      <c r="M405" s="28">
        <v>2</v>
      </c>
      <c r="N405" s="40">
        <f>(M405*7)/F405</f>
        <v>4.666666666666667</v>
      </c>
      <c r="O405" s="40">
        <f>SUM(H405+J405+K405)/F405</f>
        <v>2.6666666666666665</v>
      </c>
    </row>
    <row r="406" spans="1:24" x14ac:dyDescent="0.2">
      <c r="A406" s="45" t="s">
        <v>31</v>
      </c>
      <c r="B406" s="45">
        <f t="shared" ref="B406:M406" si="106">SUM(B399:B405)</f>
        <v>27</v>
      </c>
      <c r="C406" s="45">
        <f t="shared" si="106"/>
        <v>3</v>
      </c>
      <c r="D406" s="45">
        <f t="shared" si="106"/>
        <v>5</v>
      </c>
      <c r="E406" s="45">
        <f t="shared" si="106"/>
        <v>3</v>
      </c>
      <c r="F406" s="45">
        <f t="shared" si="106"/>
        <v>61.33</v>
      </c>
      <c r="G406" s="45">
        <f t="shared" si="106"/>
        <v>31</v>
      </c>
      <c r="H406" s="45">
        <f t="shared" si="106"/>
        <v>49</v>
      </c>
      <c r="I406" s="45">
        <f t="shared" si="106"/>
        <v>83</v>
      </c>
      <c r="J406" s="45">
        <f t="shared" si="106"/>
        <v>35</v>
      </c>
      <c r="K406" s="45">
        <f t="shared" si="106"/>
        <v>8</v>
      </c>
      <c r="L406" s="45">
        <f t="shared" si="106"/>
        <v>16</v>
      </c>
      <c r="M406" s="45">
        <f t="shared" si="106"/>
        <v>18</v>
      </c>
      <c r="N406" s="40">
        <f>(M406*7)/F406</f>
        <v>2.0544594814935593</v>
      </c>
      <c r="O406" s="40">
        <f>SUM(H406+J406+K406)/F406</f>
        <v>1.5000815261699005</v>
      </c>
    </row>
    <row r="408" spans="1:24" x14ac:dyDescent="0.2">
      <c r="A408" s="211" t="s">
        <v>392</v>
      </c>
      <c r="B408" s="212"/>
      <c r="C408" s="212"/>
      <c r="D408" s="212"/>
      <c r="E408" s="212"/>
      <c r="F408" s="212"/>
      <c r="G408" s="212"/>
      <c r="H408" s="212"/>
      <c r="I408" s="212"/>
      <c r="J408" s="212"/>
      <c r="K408" s="212"/>
      <c r="L408" s="212"/>
      <c r="M408" s="212"/>
      <c r="N408" s="212"/>
      <c r="O408" s="212"/>
      <c r="P408" s="212"/>
      <c r="Q408" s="212"/>
      <c r="R408" s="212"/>
      <c r="S408" s="212"/>
      <c r="T408" s="212"/>
      <c r="U408" s="212"/>
      <c r="V408" s="212"/>
      <c r="W408" s="212"/>
      <c r="X408" s="212"/>
    </row>
    <row r="409" spans="1:24" x14ac:dyDescent="0.2">
      <c r="A409" s="53"/>
      <c r="B409" s="53"/>
      <c r="C409" s="53"/>
      <c r="D409" s="53"/>
      <c r="E409" s="58"/>
      <c r="F409" s="53"/>
      <c r="G409" s="53"/>
      <c r="H409" s="53"/>
      <c r="I409" s="53"/>
      <c r="J409" s="53"/>
      <c r="K409" s="53"/>
      <c r="L409" s="53"/>
      <c r="M409" s="53"/>
      <c r="N409" s="53"/>
      <c r="O409" s="103"/>
      <c r="P409" s="53"/>
      <c r="Q409" s="53"/>
      <c r="R409" s="53"/>
      <c r="S409" s="53"/>
      <c r="T409" s="53"/>
      <c r="U409" s="12"/>
      <c r="V409" s="23"/>
      <c r="W409" s="26"/>
      <c r="X409" s="53"/>
    </row>
    <row r="410" spans="1:24" x14ac:dyDescent="0.2">
      <c r="A410" s="14" t="s">
        <v>126</v>
      </c>
      <c r="B410" s="14" t="s">
        <v>8</v>
      </c>
      <c r="C410" s="14" t="s">
        <v>9</v>
      </c>
      <c r="D410" s="14" t="s">
        <v>10</v>
      </c>
      <c r="E410" s="14" t="s">
        <v>11</v>
      </c>
      <c r="F410" s="14" t="s">
        <v>12</v>
      </c>
      <c r="G410" s="14" t="s">
        <v>13</v>
      </c>
      <c r="H410" s="14" t="s">
        <v>14</v>
      </c>
      <c r="I410" s="14" t="s">
        <v>15</v>
      </c>
      <c r="J410" s="14" t="s">
        <v>16</v>
      </c>
      <c r="K410" s="14" t="s">
        <v>17</v>
      </c>
      <c r="L410" s="14" t="s">
        <v>18</v>
      </c>
      <c r="M410" s="14" t="s">
        <v>19</v>
      </c>
      <c r="N410" s="14" t="s">
        <v>20</v>
      </c>
      <c r="O410" s="14" t="s">
        <v>21</v>
      </c>
      <c r="P410" s="15" t="s">
        <v>22</v>
      </c>
      <c r="Q410" s="14" t="s">
        <v>23</v>
      </c>
      <c r="R410" s="14" t="s">
        <v>24</v>
      </c>
      <c r="S410" s="16" t="s">
        <v>25</v>
      </c>
      <c r="T410" s="16" t="s">
        <v>26</v>
      </c>
      <c r="U410" s="13" t="s">
        <v>27</v>
      </c>
      <c r="V410" s="14" t="s">
        <v>28</v>
      </c>
      <c r="W410" s="17" t="s">
        <v>29</v>
      </c>
      <c r="X410" s="16" t="s">
        <v>30</v>
      </c>
    </row>
    <row r="411" spans="1:24" x14ac:dyDescent="0.2">
      <c r="A411" s="63"/>
      <c r="B411" s="50"/>
      <c r="C411" s="19"/>
      <c r="D411" s="50"/>
      <c r="E411" s="19"/>
      <c r="F411" s="19"/>
      <c r="G411" s="19"/>
      <c r="H411" s="19"/>
      <c r="I411" s="50"/>
      <c r="J411" s="19"/>
      <c r="K411" s="19"/>
      <c r="L411" s="19"/>
      <c r="M411" s="19"/>
      <c r="N411" s="19"/>
      <c r="O411" s="48"/>
      <c r="P411" s="48"/>
      <c r="Q411" s="48"/>
      <c r="R411" s="50"/>
      <c r="S411" s="34"/>
      <c r="T411" s="34"/>
      <c r="U411" s="61"/>
      <c r="V411" s="19"/>
      <c r="W411" s="48"/>
      <c r="X411" s="46"/>
    </row>
    <row r="412" spans="1:24" x14ac:dyDescent="0.2">
      <c r="A412" s="69">
        <v>2025</v>
      </c>
      <c r="B412" s="103">
        <v>1</v>
      </c>
      <c r="C412" s="103"/>
      <c r="D412" s="103"/>
      <c r="E412" s="103"/>
      <c r="F412" s="103"/>
      <c r="G412" s="103"/>
      <c r="H412" s="103"/>
      <c r="I412" s="103">
        <v>1</v>
      </c>
      <c r="J412" s="103"/>
      <c r="K412" s="103"/>
      <c r="L412" s="103"/>
      <c r="M412" s="103"/>
      <c r="N412" s="103"/>
      <c r="O412" s="103"/>
      <c r="P412" s="103"/>
      <c r="Q412" s="103"/>
      <c r="R412" s="103"/>
      <c r="S412" s="103"/>
      <c r="T412" s="103">
        <v>1</v>
      </c>
      <c r="U412" s="103">
        <v>1</v>
      </c>
      <c r="V412" s="103">
        <v>1</v>
      </c>
      <c r="W412" s="103"/>
      <c r="X412" s="103"/>
    </row>
    <row r="413" spans="1:24" x14ac:dyDescent="0.2">
      <c r="A413" s="28">
        <v>2023</v>
      </c>
      <c r="B413" s="28">
        <v>1</v>
      </c>
      <c r="C413" s="28">
        <v>0</v>
      </c>
      <c r="D413" s="28">
        <v>0</v>
      </c>
      <c r="E413" s="28"/>
      <c r="F413" s="28"/>
      <c r="G413" s="28"/>
      <c r="H413" s="28"/>
      <c r="I413" s="28">
        <v>1</v>
      </c>
      <c r="J413" s="28"/>
      <c r="K413" s="28"/>
      <c r="L413" s="28"/>
      <c r="M413" s="28"/>
      <c r="N413" s="28"/>
      <c r="O413" s="48"/>
      <c r="P413" s="48"/>
      <c r="Q413" s="48"/>
      <c r="R413" s="28">
        <v>0</v>
      </c>
      <c r="S413" s="28"/>
      <c r="T413" s="28"/>
      <c r="U413" s="28"/>
      <c r="V413" s="28">
        <v>1</v>
      </c>
      <c r="W413" s="20"/>
      <c r="X413" s="57"/>
    </row>
    <row r="414" spans="1:24" x14ac:dyDescent="0.2">
      <c r="A414" s="45" t="s">
        <v>31</v>
      </c>
      <c r="B414" s="45">
        <f t="shared" ref="B414" si="107">SUM(B411:B413)</f>
        <v>2</v>
      </c>
      <c r="C414" s="45">
        <f t="shared" ref="C414:N414" si="108">SUM(C411:C413)</f>
        <v>0</v>
      </c>
      <c r="D414" s="45">
        <f t="shared" si="108"/>
        <v>0</v>
      </c>
      <c r="E414" s="45">
        <f t="shared" si="108"/>
        <v>0</v>
      </c>
      <c r="F414" s="45">
        <f t="shared" si="108"/>
        <v>0</v>
      </c>
      <c r="G414" s="45">
        <f t="shared" si="108"/>
        <v>0</v>
      </c>
      <c r="H414" s="45">
        <f t="shared" si="108"/>
        <v>0</v>
      </c>
      <c r="I414" s="45">
        <f t="shared" si="108"/>
        <v>2</v>
      </c>
      <c r="J414" s="45">
        <f t="shared" si="108"/>
        <v>0</v>
      </c>
      <c r="K414" s="45">
        <f t="shared" si="108"/>
        <v>0</v>
      </c>
      <c r="L414" s="45">
        <f t="shared" si="108"/>
        <v>0</v>
      </c>
      <c r="M414" s="45">
        <f t="shared" si="108"/>
        <v>0</v>
      </c>
      <c r="N414" s="45">
        <f t="shared" si="108"/>
        <v>0</v>
      </c>
      <c r="O414" s="48">
        <f>(D414+J414+K414+N414)/(B414+J414+K414+M414)</f>
        <v>0</v>
      </c>
      <c r="P414" s="48">
        <f>($D414+$E414+($F414*2)+(G414*3))/$B414</f>
        <v>0</v>
      </c>
      <c r="Q414" s="48">
        <f>D414/B414</f>
        <v>0</v>
      </c>
      <c r="R414" s="45">
        <f>SUM(R411:R413)</f>
        <v>0</v>
      </c>
      <c r="S414" s="45">
        <f>SUM(S411:S413)</f>
        <v>0</v>
      </c>
      <c r="T414" s="19">
        <f>SUM(T411:T413)</f>
        <v>1</v>
      </c>
      <c r="U414" s="19">
        <f>SUM(U411:U413)</f>
        <v>1</v>
      </c>
      <c r="V414" s="19">
        <f>SUM(V411:V413)</f>
        <v>2</v>
      </c>
      <c r="W414" s="20">
        <f>(U414+V414)/(T414+U414+V414)</f>
        <v>0.75</v>
      </c>
      <c r="X414" s="20" t="e">
        <f>(D414-G414)/(B414-I414-G414+M414)</f>
        <v>#DIV/0!</v>
      </c>
    </row>
    <row r="416" spans="1:24" x14ac:dyDescent="0.2">
      <c r="A416" s="174" t="s">
        <v>396</v>
      </c>
      <c r="B416" s="157"/>
      <c r="C416" s="157"/>
      <c r="D416" s="157"/>
      <c r="E416" s="157"/>
      <c r="F416" s="157"/>
      <c r="G416" s="157"/>
      <c r="H416" s="157"/>
      <c r="I416" s="157"/>
      <c r="J416" s="157"/>
      <c r="K416" s="157"/>
      <c r="L416" s="157"/>
      <c r="M416" s="157"/>
      <c r="N416" s="157"/>
      <c r="O416" s="158"/>
    </row>
    <row r="417" spans="1:24" x14ac:dyDescent="0.2">
      <c r="A417" s="22" t="s">
        <v>32</v>
      </c>
      <c r="B417" s="23"/>
      <c r="C417" s="23"/>
      <c r="D417" s="23"/>
      <c r="E417" s="23"/>
      <c r="F417" s="23"/>
      <c r="G417" s="23"/>
      <c r="H417" s="23"/>
      <c r="I417" s="23"/>
      <c r="J417" s="23"/>
      <c r="K417" s="23"/>
      <c r="L417" s="23"/>
      <c r="M417" s="23"/>
      <c r="N417" s="23"/>
      <c r="O417" s="23"/>
    </row>
    <row r="418" spans="1:24" x14ac:dyDescent="0.2">
      <c r="A418" s="14" t="s">
        <v>126</v>
      </c>
      <c r="B418" s="16" t="s">
        <v>33</v>
      </c>
      <c r="C418" s="14" t="s">
        <v>34</v>
      </c>
      <c r="D418" s="14" t="s">
        <v>35</v>
      </c>
      <c r="E418" s="14" t="s">
        <v>36</v>
      </c>
      <c r="F418" s="14" t="s">
        <v>37</v>
      </c>
      <c r="G418" s="14" t="s">
        <v>9</v>
      </c>
      <c r="H418" s="14" t="s">
        <v>10</v>
      </c>
      <c r="I418" s="14" t="s">
        <v>15</v>
      </c>
      <c r="J418" s="14" t="s">
        <v>16</v>
      </c>
      <c r="K418" s="14" t="s">
        <v>17</v>
      </c>
      <c r="L418" s="14" t="s">
        <v>45</v>
      </c>
      <c r="M418" s="14" t="s">
        <v>38</v>
      </c>
      <c r="N418" s="14" t="s">
        <v>39</v>
      </c>
      <c r="O418" s="14" t="s">
        <v>40</v>
      </c>
    </row>
    <row r="419" spans="1:24" x14ac:dyDescent="0.2">
      <c r="A419" s="55"/>
      <c r="B419" s="55"/>
      <c r="C419" s="55"/>
      <c r="D419" s="55"/>
      <c r="E419" s="55"/>
      <c r="F419" s="55"/>
      <c r="G419" s="55"/>
      <c r="H419" s="55"/>
      <c r="I419" s="55"/>
      <c r="J419" s="55"/>
      <c r="K419" s="55"/>
      <c r="L419" s="55"/>
      <c r="M419" s="55"/>
      <c r="N419" s="66"/>
      <c r="O419" s="120"/>
    </row>
    <row r="420" spans="1:24" x14ac:dyDescent="0.2">
      <c r="A420" s="22"/>
      <c r="B420" s="22"/>
      <c r="C420" s="22"/>
      <c r="D420" s="22"/>
      <c r="E420" s="22"/>
      <c r="F420" s="22"/>
      <c r="G420" s="22"/>
      <c r="H420" s="22"/>
      <c r="I420" s="22"/>
      <c r="J420" s="22"/>
      <c r="K420" s="22"/>
      <c r="L420" s="22"/>
      <c r="M420" s="22"/>
      <c r="N420" s="36"/>
      <c r="O420" s="36"/>
    </row>
    <row r="421" spans="1:24" x14ac:dyDescent="0.2">
      <c r="A421" s="28">
        <v>2024</v>
      </c>
      <c r="B421" s="28">
        <v>3</v>
      </c>
      <c r="C421" s="28">
        <v>0</v>
      </c>
      <c r="D421" s="28">
        <v>0</v>
      </c>
      <c r="E421" s="38"/>
      <c r="F421" s="39">
        <v>1.67</v>
      </c>
      <c r="G421" s="28">
        <v>4</v>
      </c>
      <c r="H421" s="28">
        <v>2</v>
      </c>
      <c r="I421" s="28">
        <v>0</v>
      </c>
      <c r="J421" s="28">
        <v>5</v>
      </c>
      <c r="K421" s="28">
        <v>2</v>
      </c>
      <c r="L421" s="22">
        <v>0</v>
      </c>
      <c r="M421" s="28">
        <v>1</v>
      </c>
      <c r="N421" s="40">
        <f>(M421*7)/F421</f>
        <v>4.1916167664670665</v>
      </c>
      <c r="O421" s="40">
        <f>SUM(H421+J421+K421)/F421</f>
        <v>5.3892215568862278</v>
      </c>
    </row>
    <row r="422" spans="1:24" x14ac:dyDescent="0.2">
      <c r="A422" s="45" t="s">
        <v>31</v>
      </c>
      <c r="B422" s="45">
        <f t="shared" ref="B422:M422" si="109">SUM(B417:B421)</f>
        <v>3</v>
      </c>
      <c r="C422" s="45">
        <f t="shared" si="109"/>
        <v>0</v>
      </c>
      <c r="D422" s="45">
        <f t="shared" si="109"/>
        <v>0</v>
      </c>
      <c r="E422" s="45">
        <f t="shared" si="109"/>
        <v>0</v>
      </c>
      <c r="F422" s="45">
        <f t="shared" si="109"/>
        <v>1.67</v>
      </c>
      <c r="G422" s="45">
        <f t="shared" si="109"/>
        <v>4</v>
      </c>
      <c r="H422" s="45">
        <f t="shared" si="109"/>
        <v>2</v>
      </c>
      <c r="I422" s="45">
        <f t="shared" si="109"/>
        <v>0</v>
      </c>
      <c r="J422" s="45">
        <f t="shared" si="109"/>
        <v>5</v>
      </c>
      <c r="K422" s="45">
        <f t="shared" si="109"/>
        <v>2</v>
      </c>
      <c r="L422" s="45">
        <f t="shared" si="109"/>
        <v>0</v>
      </c>
      <c r="M422" s="45">
        <f t="shared" si="109"/>
        <v>1</v>
      </c>
      <c r="N422" s="40">
        <f>(M422*7)/F422</f>
        <v>4.1916167664670665</v>
      </c>
      <c r="O422" s="40">
        <f>SUM(H422+J422+K422)/F422</f>
        <v>5.3892215568862278</v>
      </c>
    </row>
    <row r="424" spans="1:24" x14ac:dyDescent="0.2">
      <c r="A424" s="213" t="s">
        <v>396</v>
      </c>
      <c r="B424" s="214"/>
      <c r="C424" s="214"/>
      <c r="D424" s="214"/>
      <c r="E424" s="214"/>
      <c r="F424" s="214"/>
      <c r="G424" s="214"/>
      <c r="H424" s="214"/>
      <c r="I424" s="214"/>
      <c r="J424" s="214"/>
      <c r="K424" s="214"/>
      <c r="L424" s="214"/>
      <c r="M424" s="214"/>
      <c r="N424" s="214"/>
      <c r="O424" s="214"/>
      <c r="P424" s="214"/>
      <c r="Q424" s="214"/>
      <c r="R424" s="214"/>
      <c r="S424" s="214"/>
      <c r="T424" s="214"/>
      <c r="U424" s="214"/>
      <c r="V424" s="214"/>
      <c r="W424" s="214"/>
      <c r="X424" s="215"/>
    </row>
    <row r="425" spans="1:24" x14ac:dyDescent="0.2">
      <c r="A425" s="53"/>
      <c r="B425" s="53"/>
      <c r="C425" s="53"/>
      <c r="D425" s="53"/>
      <c r="E425" s="58"/>
      <c r="F425" s="53"/>
      <c r="G425" s="53"/>
      <c r="H425" s="53"/>
      <c r="I425" s="53"/>
      <c r="J425" s="53"/>
      <c r="K425" s="53"/>
      <c r="L425" s="53"/>
      <c r="M425" s="53"/>
      <c r="N425" s="53"/>
      <c r="O425" s="103"/>
      <c r="P425" s="53"/>
      <c r="Q425" s="53"/>
      <c r="R425" s="53"/>
      <c r="S425" s="53"/>
      <c r="T425" s="53"/>
      <c r="U425" s="12"/>
      <c r="V425" s="23"/>
      <c r="W425" s="26"/>
      <c r="X425" s="53"/>
    </row>
    <row r="426" spans="1:24" x14ac:dyDescent="0.2">
      <c r="A426" s="14" t="s">
        <v>126</v>
      </c>
      <c r="B426" s="14" t="s">
        <v>8</v>
      </c>
      <c r="C426" s="14" t="s">
        <v>9</v>
      </c>
      <c r="D426" s="14" t="s">
        <v>10</v>
      </c>
      <c r="E426" s="14" t="s">
        <v>11</v>
      </c>
      <c r="F426" s="14" t="s">
        <v>12</v>
      </c>
      <c r="G426" s="14" t="s">
        <v>13</v>
      </c>
      <c r="H426" s="14" t="s">
        <v>14</v>
      </c>
      <c r="I426" s="14" t="s">
        <v>15</v>
      </c>
      <c r="J426" s="14" t="s">
        <v>16</v>
      </c>
      <c r="K426" s="14" t="s">
        <v>17</v>
      </c>
      <c r="L426" s="14" t="s">
        <v>18</v>
      </c>
      <c r="M426" s="14" t="s">
        <v>19</v>
      </c>
      <c r="N426" s="14" t="s">
        <v>20</v>
      </c>
      <c r="O426" s="14" t="s">
        <v>21</v>
      </c>
      <c r="P426" s="15" t="s">
        <v>22</v>
      </c>
      <c r="Q426" s="14" t="s">
        <v>23</v>
      </c>
      <c r="R426" s="14" t="s">
        <v>24</v>
      </c>
      <c r="S426" s="16" t="s">
        <v>25</v>
      </c>
      <c r="T426" s="16" t="s">
        <v>26</v>
      </c>
      <c r="U426" s="13" t="s">
        <v>27</v>
      </c>
      <c r="V426" s="14" t="s">
        <v>28</v>
      </c>
      <c r="W426" s="17" t="s">
        <v>29</v>
      </c>
      <c r="X426" s="16" t="s">
        <v>30</v>
      </c>
    </row>
    <row r="427" spans="1:24" x14ac:dyDescent="0.2">
      <c r="A427" s="63"/>
      <c r="B427" s="50"/>
      <c r="C427" s="19"/>
      <c r="D427" s="50"/>
      <c r="E427" s="19"/>
      <c r="F427" s="19"/>
      <c r="G427" s="19"/>
      <c r="H427" s="19"/>
      <c r="I427" s="50"/>
      <c r="J427" s="19"/>
      <c r="K427" s="19"/>
      <c r="L427" s="19"/>
      <c r="M427" s="19"/>
      <c r="N427" s="19"/>
      <c r="O427" s="48"/>
      <c r="P427" s="48"/>
      <c r="Q427" s="48"/>
      <c r="R427" s="50"/>
      <c r="S427" s="34"/>
      <c r="T427" s="34"/>
      <c r="U427" s="61"/>
      <c r="V427" s="19"/>
      <c r="W427" s="48"/>
      <c r="X427" s="46"/>
    </row>
    <row r="428" spans="1:24" x14ac:dyDescent="0.2">
      <c r="A428" s="69"/>
      <c r="B428" s="103"/>
      <c r="C428" s="103"/>
      <c r="D428" s="103"/>
      <c r="E428" s="103"/>
      <c r="F428" s="103"/>
      <c r="G428" s="103"/>
      <c r="H428" s="103"/>
      <c r="I428" s="103"/>
      <c r="J428" s="103"/>
      <c r="K428" s="103"/>
      <c r="L428" s="103"/>
      <c r="M428" s="103"/>
      <c r="N428" s="103"/>
      <c r="O428" s="103"/>
      <c r="P428" s="103"/>
      <c r="Q428" s="103"/>
      <c r="R428" s="103"/>
      <c r="S428" s="103"/>
      <c r="T428" s="103"/>
      <c r="U428" s="103"/>
      <c r="V428" s="103"/>
      <c r="W428" s="103"/>
      <c r="X428" s="103"/>
    </row>
    <row r="429" spans="1:24" x14ac:dyDescent="0.2">
      <c r="A429" s="28">
        <v>2024</v>
      </c>
      <c r="B429" s="28"/>
      <c r="C429" s="28">
        <v>0</v>
      </c>
      <c r="D429" s="28">
        <v>0</v>
      </c>
      <c r="E429" s="28"/>
      <c r="F429" s="28"/>
      <c r="G429" s="28"/>
      <c r="H429" s="28"/>
      <c r="I429" s="28"/>
      <c r="J429" s="28"/>
      <c r="K429" s="28"/>
      <c r="L429" s="28"/>
      <c r="M429" s="28"/>
      <c r="N429" s="28"/>
      <c r="O429" s="48"/>
      <c r="P429" s="48"/>
      <c r="Q429" s="48"/>
      <c r="R429" s="28">
        <v>0</v>
      </c>
      <c r="S429" s="28"/>
      <c r="T429" s="28"/>
      <c r="U429" s="28"/>
      <c r="V429" s="28"/>
      <c r="W429" s="20"/>
      <c r="X429" s="57"/>
    </row>
    <row r="430" spans="1:24" x14ac:dyDescent="0.2">
      <c r="A430" s="45" t="s">
        <v>31</v>
      </c>
      <c r="B430" s="45">
        <f t="shared" ref="B430" si="110">SUM(B427:B429)</f>
        <v>0</v>
      </c>
      <c r="C430" s="45">
        <f t="shared" ref="C430:N430" si="111">SUM(C427:C429)</f>
        <v>0</v>
      </c>
      <c r="D430" s="45">
        <f t="shared" si="111"/>
        <v>0</v>
      </c>
      <c r="E430" s="45">
        <f t="shared" si="111"/>
        <v>0</v>
      </c>
      <c r="F430" s="45">
        <f t="shared" si="111"/>
        <v>0</v>
      </c>
      <c r="G430" s="45">
        <f t="shared" si="111"/>
        <v>0</v>
      </c>
      <c r="H430" s="45">
        <f t="shared" si="111"/>
        <v>0</v>
      </c>
      <c r="I430" s="45">
        <f t="shared" si="111"/>
        <v>0</v>
      </c>
      <c r="J430" s="45">
        <f t="shared" si="111"/>
        <v>0</v>
      </c>
      <c r="K430" s="45">
        <f t="shared" si="111"/>
        <v>0</v>
      </c>
      <c r="L430" s="45">
        <f t="shared" si="111"/>
        <v>0</v>
      </c>
      <c r="M430" s="45">
        <f t="shared" si="111"/>
        <v>0</v>
      </c>
      <c r="N430" s="45">
        <f t="shared" si="111"/>
        <v>0</v>
      </c>
      <c r="O430" s="48" t="e">
        <f>(D430+J430+K430+N430)/(B430+J430+K430+M430)</f>
        <v>#DIV/0!</v>
      </c>
      <c r="P430" s="48" t="e">
        <f>($D430+$E430+($F430*2)+(G430*3))/$B430</f>
        <v>#DIV/0!</v>
      </c>
      <c r="Q430" s="48" t="e">
        <f>D430/B430</f>
        <v>#DIV/0!</v>
      </c>
      <c r="R430" s="45">
        <f>SUM(R427:R429)</f>
        <v>0</v>
      </c>
      <c r="S430" s="45">
        <f>SUM(S427:S429)</f>
        <v>0</v>
      </c>
      <c r="T430" s="19">
        <f>SUM(T427:T429)</f>
        <v>0</v>
      </c>
      <c r="U430" s="19">
        <f>SUM(U427:U429)</f>
        <v>0</v>
      </c>
      <c r="V430" s="19">
        <f>SUM(V427:V429)</f>
        <v>0</v>
      </c>
      <c r="W430" s="20" t="e">
        <f>(U430+V430)/(T430+U430+V430)</f>
        <v>#DIV/0!</v>
      </c>
      <c r="X430" s="20" t="e">
        <f>(D430-G430)/(B430-I430-G430+M430)</f>
        <v>#DIV/0!</v>
      </c>
    </row>
    <row r="432" spans="1:24" x14ac:dyDescent="0.2">
      <c r="A432" s="174" t="s">
        <v>399</v>
      </c>
      <c r="B432" s="157"/>
      <c r="C432" s="157"/>
      <c r="D432" s="157"/>
      <c r="E432" s="157"/>
      <c r="F432" s="157"/>
      <c r="G432" s="157"/>
      <c r="H432" s="157"/>
      <c r="I432" s="157"/>
      <c r="J432" s="157"/>
      <c r="K432" s="157"/>
      <c r="L432" s="157"/>
      <c r="M432" s="157"/>
      <c r="N432" s="157"/>
      <c r="O432" s="158"/>
    </row>
    <row r="433" spans="1:24" x14ac:dyDescent="0.2">
      <c r="A433" s="22" t="s">
        <v>32</v>
      </c>
      <c r="B433" s="23"/>
      <c r="C433" s="23"/>
      <c r="D433" s="23"/>
      <c r="E433" s="23"/>
      <c r="F433" s="23"/>
      <c r="G433" s="23"/>
      <c r="H433" s="23"/>
      <c r="I433" s="23"/>
      <c r="J433" s="23"/>
      <c r="K433" s="23"/>
      <c r="L433" s="23"/>
      <c r="M433" s="23"/>
      <c r="N433" s="23"/>
      <c r="O433" s="23"/>
    </row>
    <row r="434" spans="1:24" x14ac:dyDescent="0.2">
      <c r="A434" s="14" t="s">
        <v>126</v>
      </c>
      <c r="B434" s="16" t="s">
        <v>33</v>
      </c>
      <c r="C434" s="14" t="s">
        <v>34</v>
      </c>
      <c r="D434" s="14" t="s">
        <v>35</v>
      </c>
      <c r="E434" s="14" t="s">
        <v>36</v>
      </c>
      <c r="F434" s="14" t="s">
        <v>37</v>
      </c>
      <c r="G434" s="14" t="s">
        <v>9</v>
      </c>
      <c r="H434" s="14" t="s">
        <v>10</v>
      </c>
      <c r="I434" s="14" t="s">
        <v>15</v>
      </c>
      <c r="J434" s="14" t="s">
        <v>16</v>
      </c>
      <c r="K434" s="14" t="s">
        <v>17</v>
      </c>
      <c r="L434" s="14" t="s">
        <v>45</v>
      </c>
      <c r="M434" s="14" t="s">
        <v>38</v>
      </c>
      <c r="N434" s="14" t="s">
        <v>39</v>
      </c>
      <c r="O434" s="14" t="s">
        <v>40</v>
      </c>
    </row>
    <row r="435" spans="1:24" x14ac:dyDescent="0.2">
      <c r="A435" s="55"/>
      <c r="B435" s="55"/>
      <c r="C435" s="55"/>
      <c r="D435" s="55"/>
      <c r="E435" s="55"/>
      <c r="F435" s="55"/>
      <c r="G435" s="55"/>
      <c r="H435" s="55"/>
      <c r="I435" s="55"/>
      <c r="J435" s="55"/>
      <c r="K435" s="55"/>
      <c r="L435" s="55"/>
      <c r="M435" s="55"/>
      <c r="N435" s="66"/>
      <c r="O435" s="120"/>
    </row>
    <row r="436" spans="1:24" x14ac:dyDescent="0.2">
      <c r="A436" s="22">
        <v>2025</v>
      </c>
      <c r="B436" s="22">
        <v>11</v>
      </c>
      <c r="C436" s="22">
        <v>5</v>
      </c>
      <c r="D436" s="22">
        <v>4</v>
      </c>
      <c r="E436" s="22"/>
      <c r="F436" s="22">
        <v>58.33</v>
      </c>
      <c r="G436" s="22">
        <v>28</v>
      </c>
      <c r="H436" s="22">
        <v>47</v>
      </c>
      <c r="I436" s="22">
        <v>47</v>
      </c>
      <c r="J436" s="22">
        <v>26</v>
      </c>
      <c r="K436" s="22">
        <v>11</v>
      </c>
      <c r="L436" s="22">
        <v>0</v>
      </c>
      <c r="M436" s="22">
        <v>22</v>
      </c>
      <c r="N436" s="40">
        <f>(M436*7)/F436</f>
        <v>2.6401508657637578</v>
      </c>
      <c r="O436" s="40">
        <f>SUM(H436+J436+K436)/F436</f>
        <v>1.4400822904165953</v>
      </c>
    </row>
    <row r="437" spans="1:24" x14ac:dyDescent="0.2">
      <c r="A437" s="28">
        <v>2024</v>
      </c>
      <c r="B437" s="28">
        <v>11</v>
      </c>
      <c r="C437" s="28">
        <v>5</v>
      </c>
      <c r="D437" s="28">
        <v>3</v>
      </c>
      <c r="E437" s="38"/>
      <c r="F437" s="39">
        <v>48.67</v>
      </c>
      <c r="G437" s="28">
        <v>20</v>
      </c>
      <c r="H437" s="28">
        <v>39</v>
      </c>
      <c r="I437" s="28">
        <v>45</v>
      </c>
      <c r="J437" s="28">
        <v>16</v>
      </c>
      <c r="K437" s="28">
        <v>12</v>
      </c>
      <c r="L437" s="22">
        <v>10</v>
      </c>
      <c r="M437" s="28">
        <v>15</v>
      </c>
      <c r="N437" s="40">
        <f>(M437*7)/F437</f>
        <v>2.1573864803780562</v>
      </c>
      <c r="O437" s="40">
        <f>SUM(H437+J437+K437)/F437</f>
        <v>1.3766180398602834</v>
      </c>
    </row>
    <row r="438" spans="1:24" x14ac:dyDescent="0.2">
      <c r="A438" s="45" t="s">
        <v>31</v>
      </c>
      <c r="B438" s="45">
        <f t="shared" ref="B438:M438" si="112">SUM(B433:B437)</f>
        <v>22</v>
      </c>
      <c r="C438" s="45">
        <f t="shared" si="112"/>
        <v>10</v>
      </c>
      <c r="D438" s="45">
        <f t="shared" si="112"/>
        <v>7</v>
      </c>
      <c r="E438" s="45">
        <f t="shared" si="112"/>
        <v>0</v>
      </c>
      <c r="F438" s="45">
        <f t="shared" si="112"/>
        <v>107</v>
      </c>
      <c r="G438" s="45">
        <f t="shared" si="112"/>
        <v>48</v>
      </c>
      <c r="H438" s="45">
        <f t="shared" si="112"/>
        <v>86</v>
      </c>
      <c r="I438" s="45">
        <f t="shared" si="112"/>
        <v>92</v>
      </c>
      <c r="J438" s="45">
        <f t="shared" si="112"/>
        <v>42</v>
      </c>
      <c r="K438" s="45">
        <f t="shared" si="112"/>
        <v>23</v>
      </c>
      <c r="L438" s="45">
        <f t="shared" si="112"/>
        <v>10</v>
      </c>
      <c r="M438" s="45">
        <f t="shared" si="112"/>
        <v>37</v>
      </c>
      <c r="N438" s="40">
        <f>(M438*7)/F438</f>
        <v>2.4205607476635516</v>
      </c>
      <c r="O438" s="40">
        <f>SUM(H438+J438+K438)/F438</f>
        <v>1.4112149532710281</v>
      </c>
    </row>
    <row r="440" spans="1:24" x14ac:dyDescent="0.2">
      <c r="A440" s="213" t="s">
        <v>399</v>
      </c>
      <c r="B440" s="214"/>
      <c r="C440" s="214"/>
      <c r="D440" s="214"/>
      <c r="E440" s="214"/>
      <c r="F440" s="214"/>
      <c r="G440" s="214"/>
      <c r="H440" s="214"/>
      <c r="I440" s="214"/>
      <c r="J440" s="214"/>
      <c r="K440" s="214"/>
      <c r="L440" s="214"/>
      <c r="M440" s="214"/>
      <c r="N440" s="214"/>
      <c r="O440" s="214"/>
      <c r="P440" s="214"/>
      <c r="Q440" s="214"/>
      <c r="R440" s="214"/>
      <c r="S440" s="214"/>
      <c r="T440" s="214"/>
      <c r="U440" s="214"/>
      <c r="V440" s="214"/>
      <c r="W440" s="214"/>
      <c r="X440" s="215"/>
    </row>
    <row r="441" spans="1:24" x14ac:dyDescent="0.2">
      <c r="A441" s="53"/>
      <c r="B441" s="53"/>
      <c r="C441" s="53"/>
      <c r="D441" s="53"/>
      <c r="E441" s="58"/>
      <c r="F441" s="53"/>
      <c r="G441" s="53"/>
      <c r="H441" s="53"/>
      <c r="I441" s="53"/>
      <c r="J441" s="53"/>
      <c r="K441" s="53"/>
      <c r="L441" s="53"/>
      <c r="M441" s="53"/>
      <c r="N441" s="53"/>
      <c r="O441" s="103"/>
      <c r="P441" s="53"/>
      <c r="Q441" s="53"/>
      <c r="R441" s="53"/>
      <c r="S441" s="53"/>
      <c r="T441" s="53"/>
      <c r="U441" s="12"/>
      <c r="V441" s="23"/>
      <c r="W441" s="26"/>
      <c r="X441" s="53"/>
    </row>
    <row r="442" spans="1:24" x14ac:dyDescent="0.2">
      <c r="A442" s="14" t="s">
        <v>126</v>
      </c>
      <c r="B442" s="14" t="s">
        <v>8</v>
      </c>
      <c r="C442" s="14" t="s">
        <v>9</v>
      </c>
      <c r="D442" s="14" t="s">
        <v>10</v>
      </c>
      <c r="E442" s="14" t="s">
        <v>11</v>
      </c>
      <c r="F442" s="14" t="s">
        <v>12</v>
      </c>
      <c r="G442" s="14" t="s">
        <v>13</v>
      </c>
      <c r="H442" s="14" t="s">
        <v>14</v>
      </c>
      <c r="I442" s="14" t="s">
        <v>15</v>
      </c>
      <c r="J442" s="14" t="s">
        <v>16</v>
      </c>
      <c r="K442" s="14" t="s">
        <v>17</v>
      </c>
      <c r="L442" s="14" t="s">
        <v>18</v>
      </c>
      <c r="M442" s="14" t="s">
        <v>19</v>
      </c>
      <c r="N442" s="14" t="s">
        <v>20</v>
      </c>
      <c r="O442" s="14" t="s">
        <v>21</v>
      </c>
      <c r="P442" s="15" t="s">
        <v>22</v>
      </c>
      <c r="Q442" s="14" t="s">
        <v>23</v>
      </c>
      <c r="R442" s="14" t="s">
        <v>24</v>
      </c>
      <c r="S442" s="16" t="s">
        <v>25</v>
      </c>
      <c r="T442" s="16" t="s">
        <v>26</v>
      </c>
      <c r="U442" s="13" t="s">
        <v>27</v>
      </c>
      <c r="V442" s="14" t="s">
        <v>28</v>
      </c>
      <c r="W442" s="17" t="s">
        <v>29</v>
      </c>
      <c r="X442" s="16" t="s">
        <v>30</v>
      </c>
    </row>
    <row r="443" spans="1:24" x14ac:dyDescent="0.2">
      <c r="A443" s="63"/>
      <c r="B443" s="50"/>
      <c r="C443" s="19"/>
      <c r="D443" s="50"/>
      <c r="E443" s="19"/>
      <c r="F443" s="19"/>
      <c r="G443" s="19"/>
      <c r="H443" s="19"/>
      <c r="I443" s="50"/>
      <c r="J443" s="19"/>
      <c r="K443" s="19"/>
      <c r="L443" s="19"/>
      <c r="M443" s="19"/>
      <c r="N443" s="19"/>
      <c r="O443" s="48"/>
      <c r="P443" s="48"/>
      <c r="Q443" s="48"/>
      <c r="R443" s="50"/>
      <c r="S443" s="34"/>
      <c r="T443" s="34"/>
      <c r="U443" s="61"/>
      <c r="V443" s="19"/>
      <c r="W443" s="48"/>
      <c r="X443" s="46"/>
    </row>
    <row r="444" spans="1:24" x14ac:dyDescent="0.2">
      <c r="A444" s="69">
        <v>2025</v>
      </c>
      <c r="B444" s="103">
        <v>60</v>
      </c>
      <c r="C444" s="103">
        <v>5</v>
      </c>
      <c r="D444" s="103">
        <v>18</v>
      </c>
      <c r="E444" s="103">
        <v>3</v>
      </c>
      <c r="F444" s="103"/>
      <c r="G444" s="103"/>
      <c r="H444" s="103">
        <v>13</v>
      </c>
      <c r="I444" s="103">
        <v>12</v>
      </c>
      <c r="J444" s="103">
        <v>14</v>
      </c>
      <c r="K444" s="103">
        <v>3</v>
      </c>
      <c r="L444" s="103"/>
      <c r="M444" s="103">
        <v>1</v>
      </c>
      <c r="N444" s="103">
        <v>1</v>
      </c>
      <c r="O444" s="48">
        <f>(D444+J444+K444+N444)/(B444+J444+K444+M444)</f>
        <v>0.46153846153846156</v>
      </c>
      <c r="P444" s="48">
        <f>($D444+$E444+($F444*2)+(G444*3))/$B444</f>
        <v>0.35</v>
      </c>
      <c r="Q444" s="48">
        <f>D444/B444</f>
        <v>0.3</v>
      </c>
      <c r="R444" s="103">
        <v>1</v>
      </c>
      <c r="S444" s="103">
        <v>1</v>
      </c>
      <c r="T444" s="103">
        <v>10</v>
      </c>
      <c r="U444" s="103">
        <v>17</v>
      </c>
      <c r="V444" s="103">
        <v>30</v>
      </c>
      <c r="W444" s="20">
        <f>(U444+V444)/(T444+U444+V444)</f>
        <v>0.82456140350877194</v>
      </c>
      <c r="X444" s="103"/>
    </row>
    <row r="445" spans="1:24" x14ac:dyDescent="0.2">
      <c r="A445" s="28">
        <v>2024</v>
      </c>
      <c r="B445" s="28">
        <v>15</v>
      </c>
      <c r="C445" s="28">
        <v>2</v>
      </c>
      <c r="D445" s="28">
        <v>2</v>
      </c>
      <c r="E445" s="28">
        <v>1</v>
      </c>
      <c r="F445" s="28"/>
      <c r="G445" s="28"/>
      <c r="H445" s="28">
        <v>2</v>
      </c>
      <c r="I445" s="28">
        <v>7</v>
      </c>
      <c r="J445" s="28">
        <v>1</v>
      </c>
      <c r="K445" s="28"/>
      <c r="L445" s="28"/>
      <c r="M445" s="28"/>
      <c r="N445" s="28"/>
      <c r="O445" s="48"/>
      <c r="P445" s="48"/>
      <c r="Q445" s="48"/>
      <c r="R445" s="28">
        <v>0</v>
      </c>
      <c r="S445" s="28"/>
      <c r="T445" s="28">
        <v>4</v>
      </c>
      <c r="U445" s="28">
        <v>8</v>
      </c>
      <c r="V445" s="28">
        <v>4</v>
      </c>
      <c r="W445" s="20"/>
      <c r="X445" s="57"/>
    </row>
    <row r="446" spans="1:24" x14ac:dyDescent="0.2">
      <c r="A446" s="45" t="s">
        <v>31</v>
      </c>
      <c r="B446" s="45">
        <f t="shared" ref="B446" si="113">SUM(B443:B445)</f>
        <v>75</v>
      </c>
      <c r="C446" s="45">
        <f t="shared" ref="C446:N446" si="114">SUM(C443:C445)</f>
        <v>7</v>
      </c>
      <c r="D446" s="45">
        <f t="shared" si="114"/>
        <v>20</v>
      </c>
      <c r="E446" s="45">
        <f t="shared" si="114"/>
        <v>4</v>
      </c>
      <c r="F446" s="45">
        <f t="shared" si="114"/>
        <v>0</v>
      </c>
      <c r="G446" s="45">
        <f t="shared" si="114"/>
        <v>0</v>
      </c>
      <c r="H446" s="45">
        <f t="shared" si="114"/>
        <v>15</v>
      </c>
      <c r="I446" s="45">
        <f t="shared" si="114"/>
        <v>19</v>
      </c>
      <c r="J446" s="45">
        <f t="shared" si="114"/>
        <v>15</v>
      </c>
      <c r="K446" s="45">
        <f t="shared" si="114"/>
        <v>3</v>
      </c>
      <c r="L446" s="45">
        <f t="shared" si="114"/>
        <v>0</v>
      </c>
      <c r="M446" s="45">
        <f t="shared" si="114"/>
        <v>1</v>
      </c>
      <c r="N446" s="45">
        <f t="shared" si="114"/>
        <v>1</v>
      </c>
      <c r="O446" s="48">
        <f>(D446+J446+K446+N446)/(B446+J446+K446+M446)</f>
        <v>0.41489361702127658</v>
      </c>
      <c r="P446" s="48">
        <f>($D446+$E446+($F446*2)+(G446*3))/$B446</f>
        <v>0.32</v>
      </c>
      <c r="Q446" s="48">
        <f>D446/B446</f>
        <v>0.26666666666666666</v>
      </c>
      <c r="R446" s="45">
        <f>SUM(R443:R445)</f>
        <v>1</v>
      </c>
      <c r="S446" s="45">
        <f>SUM(S443:S445)</f>
        <v>1</v>
      </c>
      <c r="T446" s="19">
        <f>SUM(T443:T445)</f>
        <v>14</v>
      </c>
      <c r="U446" s="19">
        <f>SUM(U443:U445)</f>
        <v>25</v>
      </c>
      <c r="V446" s="19">
        <f>SUM(V443:V445)</f>
        <v>34</v>
      </c>
      <c r="W446" s="20">
        <f>(U446+V446)/(T446+U446+V446)</f>
        <v>0.80821917808219179</v>
      </c>
      <c r="X446" s="20">
        <f>(D446-G446)/(B446-I446-G446+M446)</f>
        <v>0.35087719298245612</v>
      </c>
    </row>
    <row r="449" spans="1:24" x14ac:dyDescent="0.2">
      <c r="A449" s="213" t="s">
        <v>401</v>
      </c>
      <c r="B449" s="214"/>
      <c r="C449" s="214"/>
      <c r="D449" s="214"/>
      <c r="E449" s="214"/>
      <c r="F449" s="214"/>
      <c r="G449" s="214"/>
      <c r="H449" s="214"/>
      <c r="I449" s="214"/>
      <c r="J449" s="214"/>
      <c r="K449" s="214"/>
      <c r="L449" s="214"/>
      <c r="M449" s="214"/>
      <c r="N449" s="214"/>
      <c r="O449" s="214"/>
      <c r="P449" s="214"/>
      <c r="Q449" s="214"/>
      <c r="R449" s="214"/>
      <c r="S449" s="214"/>
      <c r="T449" s="214"/>
      <c r="U449" s="214"/>
      <c r="V449" s="214"/>
      <c r="W449" s="214"/>
      <c r="X449" s="215"/>
    </row>
    <row r="450" spans="1:24" x14ac:dyDescent="0.2">
      <c r="A450" s="53"/>
      <c r="B450" s="53"/>
      <c r="C450" s="53"/>
      <c r="D450" s="53"/>
      <c r="E450" s="58"/>
      <c r="F450" s="53"/>
      <c r="G450" s="53"/>
      <c r="H450" s="53"/>
      <c r="I450" s="53"/>
      <c r="J450" s="53"/>
      <c r="K450" s="53"/>
      <c r="L450" s="53"/>
      <c r="M450" s="53"/>
      <c r="N450" s="53"/>
      <c r="O450" s="103"/>
      <c r="P450" s="53"/>
      <c r="Q450" s="53"/>
      <c r="R450" s="53"/>
      <c r="S450" s="53"/>
      <c r="T450" s="53"/>
      <c r="U450" s="12"/>
      <c r="V450" s="23"/>
      <c r="W450" s="26"/>
      <c r="X450" s="53"/>
    </row>
    <row r="451" spans="1:24" x14ac:dyDescent="0.2">
      <c r="A451" s="14" t="s">
        <v>126</v>
      </c>
      <c r="B451" s="14" t="s">
        <v>8</v>
      </c>
      <c r="C451" s="14" t="s">
        <v>9</v>
      </c>
      <c r="D451" s="14" t="s">
        <v>10</v>
      </c>
      <c r="E451" s="14" t="s">
        <v>11</v>
      </c>
      <c r="F451" s="14" t="s">
        <v>12</v>
      </c>
      <c r="G451" s="14" t="s">
        <v>13</v>
      </c>
      <c r="H451" s="14" t="s">
        <v>14</v>
      </c>
      <c r="I451" s="14" t="s">
        <v>15</v>
      </c>
      <c r="J451" s="14" t="s">
        <v>16</v>
      </c>
      <c r="K451" s="14" t="s">
        <v>17</v>
      </c>
      <c r="L451" s="14" t="s">
        <v>18</v>
      </c>
      <c r="M451" s="14" t="s">
        <v>19</v>
      </c>
      <c r="N451" s="14" t="s">
        <v>20</v>
      </c>
      <c r="O451" s="14" t="s">
        <v>21</v>
      </c>
      <c r="P451" s="15" t="s">
        <v>22</v>
      </c>
      <c r="Q451" s="14" t="s">
        <v>23</v>
      </c>
      <c r="R451" s="14" t="s">
        <v>24</v>
      </c>
      <c r="S451" s="16" t="s">
        <v>25</v>
      </c>
      <c r="T451" s="16" t="s">
        <v>26</v>
      </c>
      <c r="U451" s="13" t="s">
        <v>27</v>
      </c>
      <c r="V451" s="14" t="s">
        <v>28</v>
      </c>
      <c r="W451" s="17" t="s">
        <v>29</v>
      </c>
      <c r="X451" s="16" t="s">
        <v>30</v>
      </c>
    </row>
    <row r="452" spans="1:24" x14ac:dyDescent="0.2">
      <c r="A452" s="63"/>
      <c r="B452" s="50"/>
      <c r="C452" s="19"/>
      <c r="D452" s="50"/>
      <c r="E452" s="19"/>
      <c r="F452" s="19"/>
      <c r="G452" s="19"/>
      <c r="H452" s="19"/>
      <c r="I452" s="50"/>
      <c r="J452" s="19"/>
      <c r="K452" s="19"/>
      <c r="L452" s="19"/>
      <c r="M452" s="19"/>
      <c r="N452" s="19"/>
      <c r="O452" s="48"/>
      <c r="P452" s="48"/>
      <c r="Q452" s="48"/>
      <c r="R452" s="50"/>
      <c r="S452" s="34"/>
      <c r="T452" s="34"/>
      <c r="U452" s="61"/>
      <c r="V452" s="19"/>
      <c r="W452" s="48"/>
      <c r="X452" s="46"/>
    </row>
    <row r="453" spans="1:24" x14ac:dyDescent="0.2">
      <c r="A453" s="69"/>
      <c r="B453" s="103"/>
      <c r="C453" s="103"/>
      <c r="D453" s="103"/>
      <c r="E453" s="103"/>
      <c r="F453" s="103"/>
      <c r="G453" s="103"/>
      <c r="H453" s="103"/>
      <c r="I453" s="103"/>
      <c r="J453" s="103"/>
      <c r="K453" s="103"/>
      <c r="L453" s="103"/>
      <c r="M453" s="103"/>
      <c r="N453" s="103"/>
      <c r="O453" s="103"/>
      <c r="P453" s="103"/>
      <c r="Q453" s="103"/>
      <c r="R453" s="103"/>
      <c r="S453" s="103"/>
      <c r="T453" s="103"/>
      <c r="U453" s="103"/>
      <c r="V453" s="103"/>
      <c r="W453" s="103"/>
      <c r="X453" s="103"/>
    </row>
    <row r="454" spans="1:24" x14ac:dyDescent="0.2">
      <c r="A454" s="28">
        <v>2024</v>
      </c>
      <c r="B454" s="28">
        <v>21</v>
      </c>
      <c r="C454" s="28">
        <v>7</v>
      </c>
      <c r="D454" s="28">
        <v>2</v>
      </c>
      <c r="E454" s="28"/>
      <c r="F454" s="28"/>
      <c r="G454" s="28"/>
      <c r="H454" s="28">
        <v>2</v>
      </c>
      <c r="I454" s="28">
        <v>6</v>
      </c>
      <c r="J454" s="28">
        <v>0</v>
      </c>
      <c r="K454" s="28">
        <v>1</v>
      </c>
      <c r="L454" s="28"/>
      <c r="M454" s="28"/>
      <c r="N454" s="28">
        <v>1</v>
      </c>
      <c r="O454" s="48"/>
      <c r="P454" s="48"/>
      <c r="Q454" s="48"/>
      <c r="R454" s="28">
        <v>2</v>
      </c>
      <c r="S454" s="28"/>
      <c r="T454" s="28">
        <v>0</v>
      </c>
      <c r="U454" s="28">
        <v>1</v>
      </c>
      <c r="V454" s="28">
        <v>11</v>
      </c>
      <c r="W454" s="20"/>
      <c r="X454" s="57"/>
    </row>
    <row r="455" spans="1:24" x14ac:dyDescent="0.2">
      <c r="A455" s="45" t="s">
        <v>31</v>
      </c>
      <c r="B455" s="45">
        <f t="shared" ref="B455" si="115">SUM(B452:B454)</f>
        <v>21</v>
      </c>
      <c r="C455" s="45">
        <f t="shared" ref="C455:N455" si="116">SUM(C452:C454)</f>
        <v>7</v>
      </c>
      <c r="D455" s="45">
        <f t="shared" si="116"/>
        <v>2</v>
      </c>
      <c r="E455" s="45">
        <f t="shared" si="116"/>
        <v>0</v>
      </c>
      <c r="F455" s="45">
        <f t="shared" si="116"/>
        <v>0</v>
      </c>
      <c r="G455" s="45">
        <f t="shared" si="116"/>
        <v>0</v>
      </c>
      <c r="H455" s="45">
        <f t="shared" si="116"/>
        <v>2</v>
      </c>
      <c r="I455" s="45">
        <f t="shared" si="116"/>
        <v>6</v>
      </c>
      <c r="J455" s="45">
        <f t="shared" si="116"/>
        <v>0</v>
      </c>
      <c r="K455" s="45">
        <f t="shared" si="116"/>
        <v>1</v>
      </c>
      <c r="L455" s="45">
        <f t="shared" si="116"/>
        <v>0</v>
      </c>
      <c r="M455" s="45">
        <f t="shared" si="116"/>
        <v>0</v>
      </c>
      <c r="N455" s="45">
        <f t="shared" si="116"/>
        <v>1</v>
      </c>
      <c r="O455" s="48">
        <f>(D455+J455+K455+N455)/(B455+J455+K455+M455)</f>
        <v>0.18181818181818182</v>
      </c>
      <c r="P455" s="48">
        <f>($D455+$E455+($F455*2)+(G455*3))/$B455</f>
        <v>9.5238095238095233E-2</v>
      </c>
      <c r="Q455" s="48">
        <f>D455/B455</f>
        <v>9.5238095238095233E-2</v>
      </c>
      <c r="R455" s="45">
        <f>SUM(R452:R454)</f>
        <v>2</v>
      </c>
      <c r="S455" s="45">
        <f>SUM(S452:S454)</f>
        <v>0</v>
      </c>
      <c r="T455" s="19">
        <f>SUM(T452:T454)</f>
        <v>0</v>
      </c>
      <c r="U455" s="19">
        <f>SUM(U452:U454)</f>
        <v>1</v>
      </c>
      <c r="V455" s="19">
        <f>SUM(V452:V454)</f>
        <v>11</v>
      </c>
      <c r="W455" s="20">
        <f>(U455+V455)/(T455+U455+V455)</f>
        <v>1</v>
      </c>
      <c r="X455" s="20">
        <f>(D455-G455)/(B455-I455-G455+M455)</f>
        <v>0.13333333333333333</v>
      </c>
    </row>
    <row r="457" spans="1:24" x14ac:dyDescent="0.2">
      <c r="A457" s="174" t="s">
        <v>403</v>
      </c>
      <c r="B457" s="157"/>
      <c r="C457" s="157"/>
      <c r="D457" s="157"/>
      <c r="E457" s="157"/>
      <c r="F457" s="157"/>
      <c r="G457" s="157"/>
      <c r="H457" s="157"/>
      <c r="I457" s="157"/>
      <c r="J457" s="157"/>
      <c r="K457" s="157"/>
      <c r="L457" s="157"/>
      <c r="M457" s="157"/>
      <c r="N457" s="157"/>
      <c r="O457" s="158"/>
    </row>
    <row r="458" spans="1:24" x14ac:dyDescent="0.2">
      <c r="A458" s="22" t="s">
        <v>32</v>
      </c>
      <c r="B458" s="23"/>
      <c r="C458" s="23"/>
      <c r="D458" s="23"/>
      <c r="E458" s="23"/>
      <c r="F458" s="23"/>
      <c r="G458" s="23"/>
      <c r="H458" s="23"/>
      <c r="I458" s="23"/>
      <c r="J458" s="23"/>
      <c r="K458" s="23"/>
      <c r="L458" s="23"/>
      <c r="M458" s="23"/>
      <c r="N458" s="23"/>
      <c r="O458" s="23"/>
    </row>
    <row r="459" spans="1:24" x14ac:dyDescent="0.2">
      <c r="A459" s="14" t="s">
        <v>126</v>
      </c>
      <c r="B459" s="16" t="s">
        <v>33</v>
      </c>
      <c r="C459" s="14" t="s">
        <v>34</v>
      </c>
      <c r="D459" s="14" t="s">
        <v>35</v>
      </c>
      <c r="E459" s="14" t="s">
        <v>36</v>
      </c>
      <c r="F459" s="14" t="s">
        <v>37</v>
      </c>
      <c r="G459" s="14" t="s">
        <v>9</v>
      </c>
      <c r="H459" s="14" t="s">
        <v>10</v>
      </c>
      <c r="I459" s="14" t="s">
        <v>15</v>
      </c>
      <c r="J459" s="14" t="s">
        <v>16</v>
      </c>
      <c r="K459" s="14" t="s">
        <v>17</v>
      </c>
      <c r="L459" s="14" t="s">
        <v>45</v>
      </c>
      <c r="M459" s="14" t="s">
        <v>38</v>
      </c>
      <c r="N459" s="14" t="s">
        <v>39</v>
      </c>
      <c r="O459" s="14" t="s">
        <v>40</v>
      </c>
    </row>
    <row r="460" spans="1:24" x14ac:dyDescent="0.2">
      <c r="A460" s="55"/>
      <c r="B460" s="55"/>
      <c r="C460" s="55"/>
      <c r="D460" s="55"/>
      <c r="E460" s="55"/>
      <c r="F460" s="55"/>
      <c r="G460" s="55"/>
      <c r="H460" s="55"/>
      <c r="I460" s="55"/>
      <c r="J460" s="55"/>
      <c r="K460" s="55"/>
      <c r="L460" s="55"/>
      <c r="M460" s="55"/>
      <c r="N460" s="66"/>
      <c r="O460" s="120"/>
    </row>
    <row r="461" spans="1:24" x14ac:dyDescent="0.2">
      <c r="A461" s="22">
        <v>2025</v>
      </c>
      <c r="B461" s="22">
        <v>5</v>
      </c>
      <c r="C461" s="22">
        <v>1</v>
      </c>
      <c r="D461" s="22"/>
      <c r="E461" s="22"/>
      <c r="F461" s="22">
        <v>7.67</v>
      </c>
      <c r="G461" s="22">
        <v>9</v>
      </c>
      <c r="H461" s="22">
        <v>14</v>
      </c>
      <c r="I461" s="22">
        <v>5</v>
      </c>
      <c r="J461" s="22">
        <v>8</v>
      </c>
      <c r="K461" s="22"/>
      <c r="L461" s="22">
        <v>3</v>
      </c>
      <c r="M461" s="22">
        <v>9</v>
      </c>
      <c r="N461" s="40">
        <f>(M461*7)/F461</f>
        <v>8.213820078226858</v>
      </c>
      <c r="O461" s="40">
        <f>SUM(H461+J461+K461)/F461</f>
        <v>2.8683181225554106</v>
      </c>
    </row>
    <row r="462" spans="1:24" x14ac:dyDescent="0.2">
      <c r="A462" s="28">
        <v>2024</v>
      </c>
      <c r="B462" s="28">
        <v>1</v>
      </c>
      <c r="C462" s="28"/>
      <c r="D462" s="28"/>
      <c r="E462" s="38"/>
      <c r="F462" s="39">
        <v>1</v>
      </c>
      <c r="G462" s="28">
        <v>0</v>
      </c>
      <c r="H462" s="28">
        <v>0</v>
      </c>
      <c r="I462" s="28">
        <v>2</v>
      </c>
      <c r="J462" s="28">
        <v>0</v>
      </c>
      <c r="K462" s="28">
        <v>1</v>
      </c>
      <c r="L462" s="22">
        <v>0</v>
      </c>
      <c r="M462" s="28">
        <v>0</v>
      </c>
      <c r="N462" s="40">
        <f>(M462*7)/F462</f>
        <v>0</v>
      </c>
      <c r="O462" s="40">
        <f>SUM(H462+J462+K462)/F462</f>
        <v>1</v>
      </c>
    </row>
    <row r="463" spans="1:24" x14ac:dyDescent="0.2">
      <c r="A463" s="45" t="s">
        <v>31</v>
      </c>
      <c r="B463" s="45">
        <f t="shared" ref="B463:M463" si="117">SUM(B458:B462)</f>
        <v>6</v>
      </c>
      <c r="C463" s="45">
        <f t="shared" si="117"/>
        <v>1</v>
      </c>
      <c r="D463" s="45">
        <f t="shared" si="117"/>
        <v>0</v>
      </c>
      <c r="E463" s="45">
        <f t="shared" si="117"/>
        <v>0</v>
      </c>
      <c r="F463" s="45">
        <f t="shared" si="117"/>
        <v>8.67</v>
      </c>
      <c r="G463" s="45">
        <f t="shared" si="117"/>
        <v>9</v>
      </c>
      <c r="H463" s="45">
        <f t="shared" si="117"/>
        <v>14</v>
      </c>
      <c r="I463" s="45">
        <f t="shared" si="117"/>
        <v>7</v>
      </c>
      <c r="J463" s="45">
        <f t="shared" si="117"/>
        <v>8</v>
      </c>
      <c r="K463" s="45">
        <f t="shared" si="117"/>
        <v>1</v>
      </c>
      <c r="L463" s="45">
        <f t="shared" si="117"/>
        <v>3</v>
      </c>
      <c r="M463" s="45">
        <f t="shared" si="117"/>
        <v>9</v>
      </c>
      <c r="N463" s="40">
        <f>(M463*7)/F463</f>
        <v>7.2664359861591699</v>
      </c>
      <c r="O463" s="40">
        <f>SUM(H463+J463+K463)/F463</f>
        <v>2.6528258362168398</v>
      </c>
    </row>
    <row r="465" spans="1:24" x14ac:dyDescent="0.2">
      <c r="A465" s="213" t="s">
        <v>403</v>
      </c>
      <c r="B465" s="214"/>
      <c r="C465" s="214"/>
      <c r="D465" s="214"/>
      <c r="E465" s="214"/>
      <c r="F465" s="214"/>
      <c r="G465" s="214"/>
      <c r="H465" s="214"/>
      <c r="I465" s="214"/>
      <c r="J465" s="214"/>
      <c r="K465" s="214"/>
      <c r="L465" s="214"/>
      <c r="M465" s="214"/>
      <c r="N465" s="214"/>
      <c r="O465" s="214"/>
      <c r="P465" s="214"/>
      <c r="Q465" s="214"/>
      <c r="R465" s="214"/>
      <c r="S465" s="214"/>
      <c r="T465" s="214"/>
      <c r="U465" s="214"/>
      <c r="V465" s="214"/>
      <c r="W465" s="214"/>
      <c r="X465" s="215"/>
    </row>
    <row r="466" spans="1:24" x14ac:dyDescent="0.2">
      <c r="A466" s="53"/>
      <c r="B466" s="53"/>
      <c r="C466" s="53"/>
      <c r="D466" s="53"/>
      <c r="E466" s="58"/>
      <c r="F466" s="53"/>
      <c r="G466" s="53"/>
      <c r="H466" s="53"/>
      <c r="I466" s="53"/>
      <c r="J466" s="53"/>
      <c r="K466" s="53"/>
      <c r="L466" s="53"/>
      <c r="M466" s="53"/>
      <c r="N466" s="53"/>
      <c r="O466" s="103"/>
      <c r="P466" s="53"/>
      <c r="Q466" s="53"/>
      <c r="R466" s="53"/>
      <c r="S466" s="53"/>
      <c r="T466" s="53"/>
      <c r="U466" s="12"/>
      <c r="V466" s="23"/>
      <c r="W466" s="26"/>
      <c r="X466" s="53"/>
    </row>
    <row r="467" spans="1:24" x14ac:dyDescent="0.2">
      <c r="A467" s="14" t="s">
        <v>126</v>
      </c>
      <c r="B467" s="14" t="s">
        <v>8</v>
      </c>
      <c r="C467" s="14" t="s">
        <v>9</v>
      </c>
      <c r="D467" s="14" t="s">
        <v>10</v>
      </c>
      <c r="E467" s="14" t="s">
        <v>11</v>
      </c>
      <c r="F467" s="14" t="s">
        <v>12</v>
      </c>
      <c r="G467" s="14" t="s">
        <v>13</v>
      </c>
      <c r="H467" s="14" t="s">
        <v>14</v>
      </c>
      <c r="I467" s="14" t="s">
        <v>15</v>
      </c>
      <c r="J467" s="14" t="s">
        <v>16</v>
      </c>
      <c r="K467" s="14" t="s">
        <v>17</v>
      </c>
      <c r="L467" s="14" t="s">
        <v>18</v>
      </c>
      <c r="M467" s="14" t="s">
        <v>19</v>
      </c>
      <c r="N467" s="14" t="s">
        <v>20</v>
      </c>
      <c r="O467" s="14" t="s">
        <v>21</v>
      </c>
      <c r="P467" s="15" t="s">
        <v>22</v>
      </c>
      <c r="Q467" s="14" t="s">
        <v>23</v>
      </c>
      <c r="R467" s="14" t="s">
        <v>24</v>
      </c>
      <c r="S467" s="16" t="s">
        <v>25</v>
      </c>
      <c r="T467" s="16" t="s">
        <v>26</v>
      </c>
      <c r="U467" s="13" t="s">
        <v>27</v>
      </c>
      <c r="V467" s="14" t="s">
        <v>28</v>
      </c>
      <c r="W467" s="17" t="s">
        <v>29</v>
      </c>
      <c r="X467" s="16" t="s">
        <v>30</v>
      </c>
    </row>
    <row r="468" spans="1:24" x14ac:dyDescent="0.2">
      <c r="A468" s="63"/>
      <c r="B468" s="50"/>
      <c r="C468" s="19"/>
      <c r="D468" s="50"/>
      <c r="E468" s="19"/>
      <c r="F468" s="19"/>
      <c r="G468" s="19"/>
      <c r="H468" s="19"/>
      <c r="I468" s="50"/>
      <c r="J468" s="19"/>
      <c r="K468" s="19"/>
      <c r="L468" s="19"/>
      <c r="M468" s="19"/>
      <c r="N468" s="19"/>
      <c r="O468" s="48"/>
      <c r="P468" s="48"/>
      <c r="Q468" s="48"/>
      <c r="R468" s="50"/>
      <c r="S468" s="34"/>
      <c r="T468" s="34"/>
      <c r="U468" s="61"/>
      <c r="V468" s="19"/>
      <c r="W468" s="48"/>
      <c r="X468" s="46"/>
    </row>
    <row r="469" spans="1:24" x14ac:dyDescent="0.2">
      <c r="A469" s="69">
        <v>2025</v>
      </c>
      <c r="B469" s="103"/>
      <c r="C469" s="103"/>
      <c r="D469" s="103"/>
      <c r="E469" s="103"/>
      <c r="F469" s="103"/>
      <c r="G469" s="103"/>
      <c r="H469" s="103"/>
      <c r="I469" s="103"/>
      <c r="J469" s="103"/>
      <c r="K469" s="103"/>
      <c r="L469" s="103"/>
      <c r="M469" s="103"/>
      <c r="N469" s="103"/>
      <c r="O469" s="103"/>
      <c r="P469" s="103"/>
      <c r="Q469" s="103"/>
      <c r="R469" s="103"/>
      <c r="S469" s="103"/>
      <c r="T469" s="103"/>
      <c r="U469" s="103">
        <v>1</v>
      </c>
      <c r="V469" s="103"/>
      <c r="W469" s="103"/>
      <c r="X469" s="103"/>
    </row>
    <row r="470" spans="1:24" x14ac:dyDescent="0.2">
      <c r="A470" s="28">
        <v>2024</v>
      </c>
      <c r="B470" s="28">
        <v>1</v>
      </c>
      <c r="C470" s="28">
        <v>0</v>
      </c>
      <c r="D470" s="28">
        <v>0</v>
      </c>
      <c r="E470" s="28">
        <v>0</v>
      </c>
      <c r="F470" s="28"/>
      <c r="G470" s="28"/>
      <c r="H470" s="28">
        <v>1</v>
      </c>
      <c r="I470" s="28">
        <v>0</v>
      </c>
      <c r="J470" s="28">
        <v>0</v>
      </c>
      <c r="K470" s="28"/>
      <c r="L470" s="28"/>
      <c r="M470" s="28"/>
      <c r="N470" s="28">
        <v>1</v>
      </c>
      <c r="O470" s="48"/>
      <c r="P470" s="48"/>
      <c r="Q470" s="48"/>
      <c r="R470" s="28">
        <v>0</v>
      </c>
      <c r="S470" s="28"/>
      <c r="T470" s="28"/>
      <c r="U470" s="28"/>
      <c r="V470" s="28"/>
      <c r="W470" s="20"/>
      <c r="X470" s="57"/>
    </row>
    <row r="471" spans="1:24" x14ac:dyDescent="0.2">
      <c r="A471" s="45" t="s">
        <v>31</v>
      </c>
      <c r="B471" s="45">
        <f t="shared" ref="B471" si="118">SUM(B468:B470)</f>
        <v>1</v>
      </c>
      <c r="C471" s="45">
        <f t="shared" ref="C471:N471" si="119">SUM(C468:C470)</f>
        <v>0</v>
      </c>
      <c r="D471" s="45">
        <f t="shared" si="119"/>
        <v>0</v>
      </c>
      <c r="E471" s="45">
        <f t="shared" si="119"/>
        <v>0</v>
      </c>
      <c r="F471" s="45">
        <f t="shared" si="119"/>
        <v>0</v>
      </c>
      <c r="G471" s="45">
        <f t="shared" si="119"/>
        <v>0</v>
      </c>
      <c r="H471" s="45">
        <f t="shared" si="119"/>
        <v>1</v>
      </c>
      <c r="I471" s="45">
        <f t="shared" si="119"/>
        <v>0</v>
      </c>
      <c r="J471" s="45">
        <f t="shared" si="119"/>
        <v>0</v>
      </c>
      <c r="K471" s="45">
        <f t="shared" si="119"/>
        <v>0</v>
      </c>
      <c r="L471" s="45">
        <f t="shared" si="119"/>
        <v>0</v>
      </c>
      <c r="M471" s="45">
        <f t="shared" si="119"/>
        <v>0</v>
      </c>
      <c r="N471" s="45">
        <f t="shared" si="119"/>
        <v>1</v>
      </c>
      <c r="O471" s="48">
        <f>(D471+J471+K471+N471)/(B471+J471+K471+M471)</f>
        <v>1</v>
      </c>
      <c r="P471" s="48">
        <f>($D471+$E471+($F471*2)+(G471*3))/$B471</f>
        <v>0</v>
      </c>
      <c r="Q471" s="48">
        <f>D471/B471</f>
        <v>0</v>
      </c>
      <c r="R471" s="45">
        <f>SUM(R468:R470)</f>
        <v>0</v>
      </c>
      <c r="S471" s="45">
        <f>SUM(S468:S470)</f>
        <v>0</v>
      </c>
      <c r="T471" s="19">
        <f>SUM(T468:T470)</f>
        <v>0</v>
      </c>
      <c r="U471" s="19">
        <f>SUM(U468:U470)</f>
        <v>1</v>
      </c>
      <c r="V471" s="19">
        <f>SUM(V468:V470)</f>
        <v>0</v>
      </c>
      <c r="W471" s="20">
        <f>(U471+V471)/(T471+U471+V471)</f>
        <v>1</v>
      </c>
      <c r="X471" s="20">
        <f>(D471-G471)/(B471-I471-G471+M471)</f>
        <v>0</v>
      </c>
    </row>
    <row r="473" spans="1:24" x14ac:dyDescent="0.2">
      <c r="A473" s="174" t="s">
        <v>407</v>
      </c>
      <c r="B473" s="157"/>
      <c r="C473" s="157"/>
      <c r="D473" s="157"/>
      <c r="E473" s="157"/>
      <c r="F473" s="157"/>
      <c r="G473" s="157"/>
      <c r="H473" s="157"/>
      <c r="I473" s="157"/>
      <c r="J473" s="157"/>
      <c r="K473" s="157"/>
      <c r="L473" s="157"/>
      <c r="M473" s="157"/>
      <c r="N473" s="157"/>
      <c r="O473" s="158"/>
    </row>
    <row r="474" spans="1:24" x14ac:dyDescent="0.2">
      <c r="A474" s="22" t="s">
        <v>32</v>
      </c>
      <c r="B474" s="23"/>
      <c r="C474" s="23"/>
      <c r="D474" s="23"/>
      <c r="E474" s="23"/>
      <c r="F474" s="23"/>
      <c r="G474" s="23"/>
      <c r="H474" s="23"/>
      <c r="I474" s="23"/>
      <c r="J474" s="23"/>
      <c r="K474" s="23"/>
      <c r="L474" s="23"/>
      <c r="M474" s="23"/>
      <c r="N474" s="23"/>
      <c r="O474" s="23"/>
    </row>
    <row r="475" spans="1:24" x14ac:dyDescent="0.2">
      <c r="A475" s="14" t="s">
        <v>126</v>
      </c>
      <c r="B475" s="16" t="s">
        <v>33</v>
      </c>
      <c r="C475" s="14" t="s">
        <v>34</v>
      </c>
      <c r="D475" s="14" t="s">
        <v>35</v>
      </c>
      <c r="E475" s="14" t="s">
        <v>36</v>
      </c>
      <c r="F475" s="14" t="s">
        <v>37</v>
      </c>
      <c r="G475" s="14" t="s">
        <v>9</v>
      </c>
      <c r="H475" s="14" t="s">
        <v>10</v>
      </c>
      <c r="I475" s="14" t="s">
        <v>15</v>
      </c>
      <c r="J475" s="14" t="s">
        <v>16</v>
      </c>
      <c r="K475" s="14" t="s">
        <v>17</v>
      </c>
      <c r="L475" s="14" t="s">
        <v>45</v>
      </c>
      <c r="M475" s="14" t="s">
        <v>38</v>
      </c>
      <c r="N475" s="14" t="s">
        <v>39</v>
      </c>
      <c r="O475" s="14" t="s">
        <v>40</v>
      </c>
    </row>
    <row r="476" spans="1:24" x14ac:dyDescent="0.2">
      <c r="A476" s="55"/>
      <c r="B476" s="55"/>
      <c r="C476" s="55"/>
      <c r="D476" s="55"/>
      <c r="E476" s="55"/>
      <c r="F476" s="55"/>
      <c r="G476" s="55"/>
      <c r="H476" s="55"/>
      <c r="I476" s="55"/>
      <c r="J476" s="55"/>
      <c r="K476" s="55"/>
      <c r="L476" s="55"/>
      <c r="M476" s="55"/>
      <c r="N476" s="66"/>
      <c r="O476" s="120"/>
    </row>
    <row r="477" spans="1:24" x14ac:dyDescent="0.2">
      <c r="A477" s="22"/>
      <c r="B477" s="22"/>
      <c r="C477" s="22"/>
      <c r="D477" s="22"/>
      <c r="E477" s="22"/>
      <c r="F477" s="22"/>
      <c r="G477" s="22"/>
      <c r="H477" s="22"/>
      <c r="I477" s="22"/>
      <c r="J477" s="22"/>
      <c r="K477" s="22"/>
      <c r="L477" s="22"/>
      <c r="M477" s="22"/>
      <c r="N477" s="36"/>
      <c r="O477" s="36"/>
    </row>
    <row r="478" spans="1:24" x14ac:dyDescent="0.2">
      <c r="A478" s="28">
        <v>2024</v>
      </c>
      <c r="B478" s="28">
        <v>2</v>
      </c>
      <c r="C478" s="28"/>
      <c r="D478" s="28">
        <v>1</v>
      </c>
      <c r="E478" s="38"/>
      <c r="F478" s="39">
        <v>3.33</v>
      </c>
      <c r="G478" s="28">
        <v>4</v>
      </c>
      <c r="H478" s="28">
        <v>4</v>
      </c>
      <c r="I478" s="28">
        <v>4</v>
      </c>
      <c r="J478" s="28">
        <v>2</v>
      </c>
      <c r="K478" s="28">
        <v>1</v>
      </c>
      <c r="L478" s="22">
        <v>1</v>
      </c>
      <c r="M478" s="28">
        <v>4</v>
      </c>
      <c r="N478" s="40">
        <f>(M478*7)/F478</f>
        <v>8.408408408408409</v>
      </c>
      <c r="O478" s="40">
        <f>SUM(H478+J478+K478)/F478</f>
        <v>2.1021021021021022</v>
      </c>
    </row>
    <row r="479" spans="1:24" x14ac:dyDescent="0.2">
      <c r="A479" s="45" t="s">
        <v>31</v>
      </c>
      <c r="B479" s="45">
        <f t="shared" ref="B479:M479" si="120">SUM(B474:B478)</f>
        <v>2</v>
      </c>
      <c r="C479" s="45">
        <f t="shared" si="120"/>
        <v>0</v>
      </c>
      <c r="D479" s="45">
        <f t="shared" si="120"/>
        <v>1</v>
      </c>
      <c r="E479" s="45">
        <f t="shared" si="120"/>
        <v>0</v>
      </c>
      <c r="F479" s="45">
        <f t="shared" si="120"/>
        <v>3.33</v>
      </c>
      <c r="G479" s="45">
        <f t="shared" si="120"/>
        <v>4</v>
      </c>
      <c r="H479" s="45">
        <f t="shared" si="120"/>
        <v>4</v>
      </c>
      <c r="I479" s="45">
        <f t="shared" si="120"/>
        <v>4</v>
      </c>
      <c r="J479" s="45">
        <f t="shared" si="120"/>
        <v>2</v>
      </c>
      <c r="K479" s="45">
        <f t="shared" si="120"/>
        <v>1</v>
      </c>
      <c r="L479" s="45">
        <f t="shared" si="120"/>
        <v>1</v>
      </c>
      <c r="M479" s="45">
        <f t="shared" si="120"/>
        <v>4</v>
      </c>
      <c r="N479" s="40">
        <f>(M479*7)/F479</f>
        <v>8.408408408408409</v>
      </c>
      <c r="O479" s="40">
        <f>SUM(H479+J479+K479)/F479</f>
        <v>2.1021021021021022</v>
      </c>
    </row>
    <row r="481" spans="1:24" x14ac:dyDescent="0.2">
      <c r="A481" s="213" t="s">
        <v>407</v>
      </c>
      <c r="B481" s="214"/>
      <c r="C481" s="214"/>
      <c r="D481" s="214"/>
      <c r="E481" s="214"/>
      <c r="F481" s="214"/>
      <c r="G481" s="214"/>
      <c r="H481" s="214"/>
      <c r="I481" s="214"/>
      <c r="J481" s="214"/>
      <c r="K481" s="214"/>
      <c r="L481" s="214"/>
      <c r="M481" s="214"/>
      <c r="N481" s="214"/>
      <c r="O481" s="214"/>
      <c r="P481" s="214"/>
      <c r="Q481" s="214"/>
      <c r="R481" s="214"/>
      <c r="S481" s="214"/>
      <c r="T481" s="214"/>
      <c r="U481" s="214"/>
      <c r="V481" s="214"/>
      <c r="W481" s="214"/>
      <c r="X481" s="215"/>
    </row>
    <row r="482" spans="1:24" x14ac:dyDescent="0.2">
      <c r="A482" s="53"/>
      <c r="B482" s="53"/>
      <c r="C482" s="53"/>
      <c r="D482" s="53"/>
      <c r="E482" s="58"/>
      <c r="F482" s="53"/>
      <c r="G482" s="53"/>
      <c r="H482" s="53"/>
      <c r="I482" s="53"/>
      <c r="J482" s="53"/>
      <c r="K482" s="53"/>
      <c r="L482" s="53"/>
      <c r="M482" s="53"/>
      <c r="N482" s="53"/>
      <c r="O482" s="103"/>
      <c r="P482" s="53"/>
      <c r="Q482" s="53"/>
      <c r="R482" s="53"/>
      <c r="S482" s="53"/>
      <c r="T482" s="53"/>
      <c r="U482" s="12"/>
      <c r="V482" s="23"/>
      <c r="W482" s="26"/>
      <c r="X482" s="53"/>
    </row>
    <row r="483" spans="1:24" x14ac:dyDescent="0.2">
      <c r="A483" s="14" t="s">
        <v>126</v>
      </c>
      <c r="B483" s="14" t="s">
        <v>8</v>
      </c>
      <c r="C483" s="14" t="s">
        <v>9</v>
      </c>
      <c r="D483" s="14" t="s">
        <v>10</v>
      </c>
      <c r="E483" s="14" t="s">
        <v>11</v>
      </c>
      <c r="F483" s="14" t="s">
        <v>12</v>
      </c>
      <c r="G483" s="14" t="s">
        <v>13</v>
      </c>
      <c r="H483" s="14" t="s">
        <v>14</v>
      </c>
      <c r="I483" s="14" t="s">
        <v>15</v>
      </c>
      <c r="J483" s="14" t="s">
        <v>16</v>
      </c>
      <c r="K483" s="14" t="s">
        <v>17</v>
      </c>
      <c r="L483" s="14" t="s">
        <v>18</v>
      </c>
      <c r="M483" s="14" t="s">
        <v>19</v>
      </c>
      <c r="N483" s="14" t="s">
        <v>20</v>
      </c>
      <c r="O483" s="14" t="s">
        <v>21</v>
      </c>
      <c r="P483" s="15" t="s">
        <v>22</v>
      </c>
      <c r="Q483" s="14" t="s">
        <v>23</v>
      </c>
      <c r="R483" s="14" t="s">
        <v>24</v>
      </c>
      <c r="S483" s="16" t="s">
        <v>25</v>
      </c>
      <c r="T483" s="16" t="s">
        <v>26</v>
      </c>
      <c r="U483" s="13" t="s">
        <v>27</v>
      </c>
      <c r="V483" s="14" t="s">
        <v>28</v>
      </c>
      <c r="W483" s="17" t="s">
        <v>29</v>
      </c>
      <c r="X483" s="16" t="s">
        <v>30</v>
      </c>
    </row>
    <row r="484" spans="1:24" x14ac:dyDescent="0.2">
      <c r="A484" s="63"/>
      <c r="B484" s="50"/>
      <c r="C484" s="19"/>
      <c r="D484" s="50"/>
      <c r="E484" s="19"/>
      <c r="F484" s="19"/>
      <c r="G484" s="19"/>
      <c r="H484" s="19"/>
      <c r="I484" s="50"/>
      <c r="J484" s="19"/>
      <c r="K484" s="19"/>
      <c r="L484" s="19"/>
      <c r="M484" s="19"/>
      <c r="N484" s="19"/>
      <c r="O484" s="48"/>
      <c r="P484" s="48"/>
      <c r="Q484" s="48"/>
      <c r="R484" s="50"/>
      <c r="S484" s="34"/>
      <c r="T484" s="34"/>
      <c r="U484" s="61"/>
      <c r="V484" s="19"/>
      <c r="W484" s="48"/>
      <c r="X484" s="46"/>
    </row>
    <row r="485" spans="1:24" x14ac:dyDescent="0.2">
      <c r="A485" s="69"/>
      <c r="B485" s="103"/>
      <c r="C485" s="103"/>
      <c r="D485" s="103"/>
      <c r="E485" s="103"/>
      <c r="F485" s="103"/>
      <c r="G485" s="103"/>
      <c r="H485" s="103"/>
      <c r="I485" s="103"/>
      <c r="J485" s="103"/>
      <c r="K485" s="103"/>
      <c r="L485" s="103"/>
      <c r="M485" s="103"/>
      <c r="N485" s="103"/>
      <c r="O485" s="103"/>
      <c r="P485" s="103"/>
      <c r="Q485" s="103"/>
      <c r="R485" s="103"/>
      <c r="S485" s="103"/>
      <c r="T485" s="103"/>
      <c r="U485" s="103"/>
      <c r="V485" s="103"/>
      <c r="W485" s="103"/>
      <c r="X485" s="103"/>
    </row>
    <row r="486" spans="1:24" x14ac:dyDescent="0.2">
      <c r="A486" s="28">
        <v>2024</v>
      </c>
      <c r="B486" s="28">
        <v>2</v>
      </c>
      <c r="C486" s="28">
        <v>2</v>
      </c>
      <c r="D486" s="28">
        <v>1</v>
      </c>
      <c r="E486" s="28">
        <v>1</v>
      </c>
      <c r="F486" s="28"/>
      <c r="G486" s="28"/>
      <c r="H486" s="28">
        <v>1</v>
      </c>
      <c r="I486" s="28">
        <v>0</v>
      </c>
      <c r="J486" s="28">
        <v>0</v>
      </c>
      <c r="K486" s="28">
        <v>1</v>
      </c>
      <c r="L486" s="28"/>
      <c r="M486" s="28"/>
      <c r="N486" s="28">
        <v>1</v>
      </c>
      <c r="O486" s="48"/>
      <c r="P486" s="48"/>
      <c r="Q486" s="48"/>
      <c r="R486" s="28">
        <v>0</v>
      </c>
      <c r="S486" s="28">
        <v>1</v>
      </c>
      <c r="T486" s="28"/>
      <c r="U486" s="28"/>
      <c r="V486" s="28"/>
      <c r="W486" s="20"/>
      <c r="X486" s="57"/>
    </row>
    <row r="487" spans="1:24" x14ac:dyDescent="0.2">
      <c r="A487" s="45" t="s">
        <v>31</v>
      </c>
      <c r="B487" s="45">
        <f t="shared" ref="B487" si="121">SUM(B484:B486)</f>
        <v>2</v>
      </c>
      <c r="C487" s="45">
        <f t="shared" ref="C487:N487" si="122">SUM(C484:C486)</f>
        <v>2</v>
      </c>
      <c r="D487" s="45">
        <f t="shared" si="122"/>
        <v>1</v>
      </c>
      <c r="E487" s="45">
        <f t="shared" si="122"/>
        <v>1</v>
      </c>
      <c r="F487" s="45">
        <f t="shared" si="122"/>
        <v>0</v>
      </c>
      <c r="G487" s="45">
        <f t="shared" si="122"/>
        <v>0</v>
      </c>
      <c r="H487" s="45">
        <f t="shared" si="122"/>
        <v>1</v>
      </c>
      <c r="I487" s="45">
        <f t="shared" si="122"/>
        <v>0</v>
      </c>
      <c r="J487" s="45">
        <f t="shared" si="122"/>
        <v>0</v>
      </c>
      <c r="K487" s="45">
        <f t="shared" si="122"/>
        <v>1</v>
      </c>
      <c r="L487" s="45">
        <f t="shared" si="122"/>
        <v>0</v>
      </c>
      <c r="M487" s="45">
        <f t="shared" si="122"/>
        <v>0</v>
      </c>
      <c r="N487" s="45">
        <f t="shared" si="122"/>
        <v>1</v>
      </c>
      <c r="O487" s="48">
        <f>(D487+J487+K487+N487)/(B487+J487+K487+M487)</f>
        <v>1</v>
      </c>
      <c r="P487" s="48">
        <f>($D487+$E487+($F487*2)+(G487*3))/$B487</f>
        <v>1</v>
      </c>
      <c r="Q487" s="48">
        <f>D487/B487</f>
        <v>0.5</v>
      </c>
      <c r="R487" s="45">
        <f>SUM(R484:R486)</f>
        <v>0</v>
      </c>
      <c r="S487" s="45">
        <f>SUM(S484:S486)</f>
        <v>1</v>
      </c>
      <c r="T487" s="19">
        <f>SUM(T484:T486)</f>
        <v>0</v>
      </c>
      <c r="U487" s="19">
        <f>SUM(U484:U486)</f>
        <v>0</v>
      </c>
      <c r="V487" s="19">
        <f>SUM(V484:V486)</f>
        <v>0</v>
      </c>
      <c r="W487" s="20" t="e">
        <f>(U487+V487)/(T487+U487+V487)</f>
        <v>#DIV/0!</v>
      </c>
      <c r="X487" s="20">
        <f>(D487-G487)/(B487-I487-G487+M487)</f>
        <v>0.5</v>
      </c>
    </row>
  </sheetData>
  <mergeCells count="36">
    <mergeCell ref="A181:X181"/>
    <mergeCell ref="A198:X198"/>
    <mergeCell ref="A440:X440"/>
    <mergeCell ref="A449:X449"/>
    <mergeCell ref="A84:X84"/>
    <mergeCell ref="A100:X100"/>
    <mergeCell ref="A132:X132"/>
    <mergeCell ref="A148:X148"/>
    <mergeCell ref="A164:X164"/>
    <mergeCell ref="A116:X116"/>
    <mergeCell ref="A291:X291"/>
    <mergeCell ref="A307:X307"/>
    <mergeCell ref="A408:X408"/>
    <mergeCell ref="A377:X377"/>
    <mergeCell ref="A385:X385"/>
    <mergeCell ref="A213:X213"/>
    <mergeCell ref="A3:X3"/>
    <mergeCell ref="A20:X20"/>
    <mergeCell ref="A36:X36"/>
    <mergeCell ref="A52:X52"/>
    <mergeCell ref="A68:X68"/>
    <mergeCell ref="A481:X481"/>
    <mergeCell ref="A465:X465"/>
    <mergeCell ref="A222:X222"/>
    <mergeCell ref="A240:X240"/>
    <mergeCell ref="A255:X255"/>
    <mergeCell ref="A274:X274"/>
    <mergeCell ref="A424:X424"/>
    <mergeCell ref="A322:X322"/>
    <mergeCell ref="A362:X362"/>
    <mergeCell ref="A337:X337"/>
    <mergeCell ref="A346:X346"/>
    <mergeCell ref="A232:X232"/>
    <mergeCell ref="A283:X283"/>
    <mergeCell ref="A393:X393"/>
    <mergeCell ref="A401:X40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21"/>
  <sheetViews>
    <sheetView showGridLines="0" topLeftCell="A66" workbookViewId="0">
      <selection activeCell="F127" sqref="F127"/>
    </sheetView>
  </sheetViews>
  <sheetFormatPr baseColWidth="10" defaultColWidth="8.125" defaultRowHeight="13" customHeight="1" x14ac:dyDescent="0.2"/>
  <cols>
    <col min="1" max="1" width="14.25" style="5" customWidth="1"/>
    <col min="2" max="2" width="3.125" style="5" bestFit="1" customWidth="1"/>
    <col min="3" max="4" width="2.625" style="5" bestFit="1" customWidth="1"/>
    <col min="5" max="5" width="2.375" style="5" bestFit="1" customWidth="1"/>
    <col min="6" max="7" width="2" style="5" customWidth="1"/>
    <col min="8" max="10" width="2.625" style="5" bestFit="1" customWidth="1"/>
    <col min="11" max="11" width="2.25" style="5" bestFit="1" customWidth="1"/>
    <col min="12" max="12" width="3" style="5" customWidth="1"/>
    <col min="13" max="13" width="2.375" style="5" customWidth="1"/>
    <col min="14" max="14" width="3.5" style="5" customWidth="1"/>
    <col min="15" max="15" width="4.375" style="5" customWidth="1"/>
    <col min="16" max="16" width="6.125" style="5" bestFit="1" customWidth="1"/>
    <col min="17" max="17" width="4.25" style="5" bestFit="1" customWidth="1"/>
    <col min="18" max="18" width="2.375" style="5" bestFit="1" customWidth="1"/>
    <col min="19" max="19" width="2" style="5" customWidth="1"/>
    <col min="20" max="20" width="2.375" style="5" bestFit="1" customWidth="1"/>
    <col min="21" max="21" width="2.25" style="5" customWidth="1"/>
    <col min="22" max="22" width="3.125" style="5" bestFit="1" customWidth="1"/>
    <col min="23" max="23" width="4.875" style="5" bestFit="1" customWidth="1"/>
    <col min="24" max="24" width="2.25" style="5" bestFit="1" customWidth="1"/>
    <col min="25" max="25" width="5.25" style="5" bestFit="1" customWidth="1"/>
    <col min="26" max="26" width="3.875" style="5" customWidth="1"/>
    <col min="27" max="256" width="8.125" customWidth="1"/>
  </cols>
  <sheetData>
    <row r="1" spans="1:26" ht="21" customHeight="1" x14ac:dyDescent="0.2">
      <c r="A1" s="211" t="s">
        <v>83</v>
      </c>
      <c r="B1" s="212"/>
      <c r="C1" s="212"/>
      <c r="D1" s="212"/>
      <c r="E1" s="212"/>
      <c r="F1" s="212"/>
      <c r="G1" s="212"/>
      <c r="H1" s="212"/>
      <c r="I1" s="212"/>
      <c r="J1" s="212"/>
      <c r="K1" s="212"/>
      <c r="L1" s="212"/>
      <c r="M1" s="212"/>
      <c r="N1" s="212"/>
      <c r="O1" s="212"/>
      <c r="P1" s="212"/>
      <c r="Q1" s="212"/>
      <c r="R1" s="212"/>
      <c r="S1" s="212"/>
      <c r="T1" s="212"/>
      <c r="U1" s="212"/>
      <c r="V1" s="212"/>
      <c r="W1" s="212"/>
      <c r="X1" s="212"/>
      <c r="Y1" s="212"/>
      <c r="Z1" s="212"/>
    </row>
    <row r="2" spans="1:26" ht="19" customHeight="1" x14ac:dyDescent="0.2">
      <c r="A2" s="53"/>
      <c r="B2" s="53"/>
      <c r="C2" s="53"/>
      <c r="D2" s="53"/>
      <c r="E2" s="58"/>
      <c r="F2" s="53"/>
      <c r="G2" s="53"/>
      <c r="H2" s="53"/>
      <c r="I2" s="53"/>
      <c r="J2" s="53"/>
      <c r="K2" s="53"/>
      <c r="L2" s="53"/>
      <c r="M2" s="53"/>
      <c r="N2" s="53"/>
      <c r="O2" s="53"/>
      <c r="P2" s="53"/>
      <c r="Q2" s="53"/>
      <c r="R2" s="53"/>
      <c r="S2" s="53"/>
      <c r="T2" s="53"/>
      <c r="U2" s="12"/>
      <c r="V2" s="23"/>
      <c r="W2" s="26"/>
      <c r="X2" s="53"/>
      <c r="Y2" s="53"/>
      <c r="Z2" s="53"/>
    </row>
    <row r="3" spans="1:26" ht="52.25" customHeight="1" x14ac:dyDescent="0.2">
      <c r="A3" s="14" t="s">
        <v>7</v>
      </c>
      <c r="B3" s="14" t="s">
        <v>8</v>
      </c>
      <c r="C3" s="14" t="s">
        <v>9</v>
      </c>
      <c r="D3" s="14" t="s">
        <v>10</v>
      </c>
      <c r="E3" s="14" t="s">
        <v>11</v>
      </c>
      <c r="F3" s="14" t="s">
        <v>12</v>
      </c>
      <c r="G3" s="14" t="s">
        <v>13</v>
      </c>
      <c r="H3" s="14" t="s">
        <v>14</v>
      </c>
      <c r="I3" s="14" t="s">
        <v>15</v>
      </c>
      <c r="J3" s="14" t="s">
        <v>16</v>
      </c>
      <c r="K3" s="14" t="s">
        <v>17</v>
      </c>
      <c r="L3" s="14" t="s">
        <v>18</v>
      </c>
      <c r="M3" s="14" t="s">
        <v>19</v>
      </c>
      <c r="N3" s="14" t="s">
        <v>20</v>
      </c>
      <c r="O3" s="14" t="s">
        <v>21</v>
      </c>
      <c r="P3" s="15" t="s">
        <v>22</v>
      </c>
      <c r="Q3" s="14" t="s">
        <v>23</v>
      </c>
      <c r="R3" s="14" t="s">
        <v>24</v>
      </c>
      <c r="S3" s="14" t="s">
        <v>25</v>
      </c>
      <c r="T3" s="16" t="s">
        <v>26</v>
      </c>
      <c r="U3" s="13" t="s">
        <v>27</v>
      </c>
      <c r="V3" s="14" t="s">
        <v>28</v>
      </c>
      <c r="W3" s="17" t="s">
        <v>29</v>
      </c>
      <c r="X3" s="14" t="s">
        <v>84</v>
      </c>
      <c r="Y3" s="70" t="s">
        <v>85</v>
      </c>
      <c r="Z3" s="71" t="s">
        <v>30</v>
      </c>
    </row>
    <row r="4" spans="1:26" ht="19" customHeight="1" x14ac:dyDescent="0.2">
      <c r="A4" s="18">
        <v>2010</v>
      </c>
      <c r="B4" s="19"/>
      <c r="C4" s="19"/>
      <c r="D4" s="19"/>
      <c r="E4" s="19"/>
      <c r="F4" s="19"/>
      <c r="G4" s="19"/>
      <c r="H4" s="19"/>
      <c r="I4" s="19"/>
      <c r="J4" s="19"/>
      <c r="K4" s="19"/>
      <c r="L4" s="19"/>
      <c r="M4" s="19"/>
      <c r="N4" s="19"/>
      <c r="O4" s="19"/>
      <c r="P4" s="72"/>
      <c r="Q4" s="20"/>
      <c r="R4" s="19"/>
      <c r="S4" s="19"/>
      <c r="T4" s="34"/>
      <c r="U4" s="61"/>
      <c r="V4" s="19"/>
      <c r="W4" s="62"/>
      <c r="X4" s="19"/>
      <c r="Y4" s="55"/>
      <c r="Z4" s="73"/>
    </row>
    <row r="5" spans="1:26" ht="19" customHeight="1" x14ac:dyDescent="0.2">
      <c r="A5" s="22">
        <v>2011</v>
      </c>
      <c r="B5" s="22">
        <v>1</v>
      </c>
      <c r="C5" s="23"/>
      <c r="D5" s="22">
        <v>0</v>
      </c>
      <c r="E5" s="23"/>
      <c r="F5" s="23"/>
      <c r="G5" s="23"/>
      <c r="H5" s="23"/>
      <c r="I5" s="23"/>
      <c r="J5" s="23"/>
      <c r="K5" s="23"/>
      <c r="L5" s="23"/>
      <c r="M5" s="23"/>
      <c r="N5" s="23"/>
      <c r="O5" s="23"/>
      <c r="P5" s="74"/>
      <c r="Q5" s="24">
        <f>D5/B5</f>
        <v>0</v>
      </c>
      <c r="R5" s="23"/>
      <c r="S5" s="23"/>
      <c r="T5" s="26"/>
      <c r="U5" s="25">
        <v>1</v>
      </c>
      <c r="V5" s="22">
        <v>1</v>
      </c>
      <c r="W5" s="75"/>
      <c r="X5" s="23"/>
      <c r="Y5" s="53"/>
      <c r="Z5" s="33"/>
    </row>
    <row r="6" spans="1:26" ht="19" customHeight="1" x14ac:dyDescent="0.2">
      <c r="A6" s="22">
        <v>2012</v>
      </c>
      <c r="B6" s="22">
        <v>34</v>
      </c>
      <c r="C6" s="22">
        <v>0</v>
      </c>
      <c r="D6" s="22">
        <v>9</v>
      </c>
      <c r="E6" s="23"/>
      <c r="F6" s="23"/>
      <c r="G6" s="23"/>
      <c r="H6" s="22">
        <v>4</v>
      </c>
      <c r="I6" s="22">
        <v>7</v>
      </c>
      <c r="J6" s="22">
        <v>2</v>
      </c>
      <c r="K6" s="22">
        <v>0</v>
      </c>
      <c r="L6" s="22">
        <v>1</v>
      </c>
      <c r="M6" s="22">
        <v>0</v>
      </c>
      <c r="N6" s="22">
        <v>2</v>
      </c>
      <c r="O6" s="23"/>
      <c r="P6" s="74"/>
      <c r="Q6" s="24">
        <f>D6/B6</f>
        <v>0.26470588235294118</v>
      </c>
      <c r="R6" s="22">
        <v>1</v>
      </c>
      <c r="S6" s="23"/>
      <c r="T6" s="32">
        <v>1</v>
      </c>
      <c r="U6" s="25">
        <v>5</v>
      </c>
      <c r="V6" s="22">
        <v>59</v>
      </c>
      <c r="W6" s="75"/>
      <c r="X6" s="23"/>
      <c r="Y6" s="58"/>
      <c r="Z6" s="33"/>
    </row>
    <row r="7" spans="1:26" ht="18.25" customHeight="1" x14ac:dyDescent="0.2">
      <c r="A7" s="22">
        <v>2013</v>
      </c>
      <c r="B7" s="22">
        <v>68</v>
      </c>
      <c r="C7" s="22">
        <v>9</v>
      </c>
      <c r="D7" s="22">
        <v>17</v>
      </c>
      <c r="E7" s="22">
        <v>3</v>
      </c>
      <c r="F7" s="23"/>
      <c r="G7" s="23"/>
      <c r="H7" s="22">
        <v>8</v>
      </c>
      <c r="I7" s="22">
        <v>9</v>
      </c>
      <c r="J7" s="22">
        <v>4</v>
      </c>
      <c r="K7" s="22">
        <v>3</v>
      </c>
      <c r="L7" s="22">
        <v>0</v>
      </c>
      <c r="M7" s="23"/>
      <c r="N7" s="22">
        <v>3</v>
      </c>
      <c r="O7" s="24"/>
      <c r="P7" s="24"/>
      <c r="Q7" s="24">
        <f>D7/B7</f>
        <v>0.25</v>
      </c>
      <c r="R7" s="23"/>
      <c r="S7" s="23"/>
      <c r="T7" s="23"/>
      <c r="U7" s="25">
        <v>12</v>
      </c>
      <c r="V7" s="22">
        <v>91</v>
      </c>
      <c r="W7" s="26"/>
      <c r="X7" s="53"/>
      <c r="Y7" s="53"/>
      <c r="Z7" s="53"/>
    </row>
    <row r="8" spans="1:26" ht="18.25" customHeight="1" x14ac:dyDescent="0.2">
      <c r="A8" s="23"/>
      <c r="B8" s="23"/>
      <c r="C8" s="23"/>
      <c r="D8" s="23"/>
      <c r="E8" s="23"/>
      <c r="F8" s="23"/>
      <c r="G8" s="23"/>
      <c r="H8" s="23"/>
      <c r="I8" s="23"/>
      <c r="J8" s="23"/>
      <c r="K8" s="23"/>
      <c r="L8" s="23"/>
      <c r="M8" s="23"/>
      <c r="N8" s="23"/>
      <c r="O8" s="24"/>
      <c r="P8" s="24"/>
      <c r="Q8" s="24"/>
      <c r="R8" s="23"/>
      <c r="S8" s="23"/>
      <c r="T8" s="23"/>
      <c r="U8" s="12"/>
      <c r="V8" s="23"/>
      <c r="W8" s="26"/>
      <c r="X8" s="53"/>
      <c r="Y8" s="53"/>
      <c r="Z8" s="53"/>
    </row>
    <row r="9" spans="1:26" ht="19" customHeight="1" x14ac:dyDescent="0.2">
      <c r="A9" s="28"/>
      <c r="B9" s="28"/>
      <c r="C9" s="28"/>
      <c r="D9" s="28"/>
      <c r="E9" s="28"/>
      <c r="F9" s="28"/>
      <c r="G9" s="28"/>
      <c r="H9" s="28"/>
      <c r="I9" s="28"/>
      <c r="J9" s="28"/>
      <c r="K9" s="28"/>
      <c r="L9" s="28"/>
      <c r="M9" s="28"/>
      <c r="N9" s="28"/>
      <c r="O9" s="29"/>
      <c r="P9" s="29"/>
      <c r="Q9" s="29"/>
      <c r="R9" s="28"/>
      <c r="S9" s="28"/>
      <c r="T9" s="28"/>
      <c r="U9" s="76"/>
      <c r="V9" s="28"/>
      <c r="W9" s="27"/>
      <c r="X9" s="28"/>
      <c r="Y9" s="57"/>
      <c r="Z9" s="30"/>
    </row>
    <row r="10" spans="1:26" ht="17" customHeight="1" x14ac:dyDescent="0.2">
      <c r="A10" s="18" t="s">
        <v>31</v>
      </c>
      <c r="B10" s="19">
        <f t="shared" ref="B10:N10" si="0">SUM(B4:B9)</f>
        <v>103</v>
      </c>
      <c r="C10" s="19">
        <f t="shared" si="0"/>
        <v>9</v>
      </c>
      <c r="D10" s="19">
        <f t="shared" si="0"/>
        <v>26</v>
      </c>
      <c r="E10" s="19">
        <f t="shared" si="0"/>
        <v>3</v>
      </c>
      <c r="F10" s="19">
        <f t="shared" si="0"/>
        <v>0</v>
      </c>
      <c r="G10" s="19">
        <f t="shared" si="0"/>
        <v>0</v>
      </c>
      <c r="H10" s="19">
        <f t="shared" si="0"/>
        <v>12</v>
      </c>
      <c r="I10" s="19">
        <f t="shared" si="0"/>
        <v>16</v>
      </c>
      <c r="J10" s="19">
        <f t="shared" si="0"/>
        <v>6</v>
      </c>
      <c r="K10" s="19">
        <f t="shared" si="0"/>
        <v>3</v>
      </c>
      <c r="L10" s="19">
        <f t="shared" si="0"/>
        <v>1</v>
      </c>
      <c r="M10" s="19">
        <f t="shared" si="0"/>
        <v>0</v>
      </c>
      <c r="N10" s="19">
        <f t="shared" si="0"/>
        <v>5</v>
      </c>
      <c r="O10" s="20">
        <f>(D10+J10+K10+N10)/(B10+J10+K10)</f>
        <v>0.35714285714285715</v>
      </c>
      <c r="P10" s="20">
        <f>($D10+$E10+($F10*2)+(G10*3))/$B10</f>
        <v>0.28155339805825241</v>
      </c>
      <c r="Q10" s="20">
        <f>D10/B10</f>
        <v>0.25242718446601942</v>
      </c>
      <c r="R10" s="19">
        <f>SUM(R4:R9)</f>
        <v>1</v>
      </c>
      <c r="S10" s="19">
        <f>SUM(S4:S9)</f>
        <v>0</v>
      </c>
      <c r="T10" s="19">
        <f>SUM(T7:T9)</f>
        <v>0</v>
      </c>
      <c r="U10" s="19">
        <f>SUM(U4:U9)</f>
        <v>18</v>
      </c>
      <c r="V10" s="19">
        <f>SUM(V4:V9)</f>
        <v>151</v>
      </c>
      <c r="W10" s="20">
        <f>(U10+V10)/(T10+U10+V10)</f>
        <v>1</v>
      </c>
      <c r="X10" s="19">
        <f>SUM(X4:X9)</f>
        <v>0</v>
      </c>
      <c r="Y10" s="19">
        <f>SUM(Y7:Y9)</f>
        <v>0</v>
      </c>
      <c r="Z10" s="20">
        <f>(D10-G10)/(B10-I10-G10+M10)</f>
        <v>0.2988505747126437</v>
      </c>
    </row>
    <row r="11" spans="1:26" ht="18.25" customHeight="1" x14ac:dyDescent="0.2">
      <c r="A11" s="23"/>
      <c r="B11" s="26"/>
      <c r="C11" s="26"/>
      <c r="D11" s="26"/>
      <c r="E11" s="23"/>
      <c r="F11" s="26"/>
      <c r="G11" s="26"/>
      <c r="H11" s="26"/>
      <c r="I11" s="26"/>
      <c r="J11" s="26"/>
      <c r="K11" s="26"/>
      <c r="L11" s="26"/>
      <c r="M11" s="26"/>
      <c r="N11" s="26"/>
      <c r="O11" s="26"/>
      <c r="P11" s="26"/>
      <c r="Q11" s="26"/>
      <c r="R11" s="23"/>
      <c r="S11" s="23"/>
      <c r="T11" s="26"/>
      <c r="U11" s="12"/>
      <c r="V11" s="23"/>
      <c r="W11" s="26"/>
      <c r="X11" s="53"/>
      <c r="Y11" s="53"/>
      <c r="Z11" s="53"/>
    </row>
    <row r="12" spans="1:26" ht="18.25" customHeight="1" x14ac:dyDescent="0.2">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row>
    <row r="13" spans="1:26" ht="19" customHeight="1" x14ac:dyDescent="0.2">
      <c r="A13" s="77" t="s">
        <v>86</v>
      </c>
      <c r="B13" s="53"/>
      <c r="C13" s="58"/>
      <c r="D13" s="53"/>
      <c r="E13" s="53"/>
      <c r="F13" s="53"/>
      <c r="G13" s="53"/>
      <c r="H13" s="53"/>
      <c r="I13" s="53"/>
      <c r="J13" s="53"/>
      <c r="K13" s="53"/>
      <c r="L13" s="53"/>
      <c r="M13" s="53"/>
      <c r="N13" s="53"/>
      <c r="O13" s="53"/>
      <c r="P13" s="53"/>
      <c r="Q13" s="53"/>
      <c r="R13" s="53"/>
      <c r="S13" s="23"/>
      <c r="T13" s="26"/>
      <c r="U13" s="53"/>
      <c r="V13" s="53"/>
      <c r="W13" s="53"/>
      <c r="X13" s="53"/>
      <c r="Y13" s="53"/>
      <c r="Z13" s="53"/>
    </row>
    <row r="14" spans="1:26" ht="52.25" customHeight="1" x14ac:dyDescent="0.2">
      <c r="A14" s="14" t="s">
        <v>7</v>
      </c>
      <c r="B14" s="14" t="s">
        <v>8</v>
      </c>
      <c r="C14" s="14" t="s">
        <v>9</v>
      </c>
      <c r="D14" s="14" t="s">
        <v>10</v>
      </c>
      <c r="E14" s="14" t="s">
        <v>11</v>
      </c>
      <c r="F14" s="14" t="s">
        <v>12</v>
      </c>
      <c r="G14" s="14" t="s">
        <v>13</v>
      </c>
      <c r="H14" s="14" t="s">
        <v>14</v>
      </c>
      <c r="I14" s="14" t="s">
        <v>15</v>
      </c>
      <c r="J14" s="14" t="s">
        <v>16</v>
      </c>
      <c r="K14" s="14" t="s">
        <v>17</v>
      </c>
      <c r="L14" s="14" t="s">
        <v>18</v>
      </c>
      <c r="M14" s="14" t="s">
        <v>19</v>
      </c>
      <c r="N14" s="14" t="s">
        <v>20</v>
      </c>
      <c r="O14" s="14" t="s">
        <v>21</v>
      </c>
      <c r="P14" s="15" t="s">
        <v>22</v>
      </c>
      <c r="Q14" s="14" t="s">
        <v>23</v>
      </c>
      <c r="R14" s="14" t="s">
        <v>24</v>
      </c>
      <c r="S14" s="14" t="s">
        <v>25</v>
      </c>
      <c r="T14" s="16" t="s">
        <v>26</v>
      </c>
      <c r="U14" s="13" t="s">
        <v>27</v>
      </c>
      <c r="V14" s="14" t="s">
        <v>28</v>
      </c>
      <c r="W14" s="17" t="s">
        <v>29</v>
      </c>
      <c r="X14" s="14" t="s">
        <v>84</v>
      </c>
      <c r="Y14" s="70" t="s">
        <v>85</v>
      </c>
      <c r="Z14" s="71" t="s">
        <v>30</v>
      </c>
    </row>
    <row r="15" spans="1:26" ht="19" customHeight="1" x14ac:dyDescent="0.2">
      <c r="A15" s="18">
        <v>2011</v>
      </c>
      <c r="B15" s="18">
        <v>7</v>
      </c>
      <c r="C15" s="18">
        <v>2</v>
      </c>
      <c r="D15" s="18">
        <v>3</v>
      </c>
      <c r="E15" s="19"/>
      <c r="F15" s="19"/>
      <c r="G15" s="19"/>
      <c r="H15" s="18">
        <v>5</v>
      </c>
      <c r="I15" s="19"/>
      <c r="J15" s="19"/>
      <c r="K15" s="19"/>
      <c r="L15" s="19"/>
      <c r="M15" s="19"/>
      <c r="N15" s="18">
        <v>1</v>
      </c>
      <c r="O15" s="19"/>
      <c r="P15" s="72"/>
      <c r="Q15" s="20">
        <f>D15/B15</f>
        <v>0.42857142857142855</v>
      </c>
      <c r="R15" s="19"/>
      <c r="S15" s="19"/>
      <c r="T15" s="31">
        <v>1</v>
      </c>
      <c r="U15" s="21">
        <v>2</v>
      </c>
      <c r="V15" s="18">
        <v>10</v>
      </c>
      <c r="W15" s="62"/>
      <c r="X15" s="19"/>
      <c r="Y15" s="55"/>
      <c r="Z15" s="73"/>
    </row>
    <row r="16" spans="1:26" ht="19" customHeight="1" x14ac:dyDescent="0.2">
      <c r="A16" s="22">
        <v>2012</v>
      </c>
      <c r="B16" s="22">
        <v>70</v>
      </c>
      <c r="C16" s="22">
        <v>8</v>
      </c>
      <c r="D16" s="22">
        <v>19</v>
      </c>
      <c r="E16" s="22">
        <v>2</v>
      </c>
      <c r="F16" s="23"/>
      <c r="G16" s="23"/>
      <c r="H16" s="22">
        <v>8</v>
      </c>
      <c r="I16" s="22">
        <v>6</v>
      </c>
      <c r="J16" s="22">
        <v>5</v>
      </c>
      <c r="K16" s="22">
        <v>1</v>
      </c>
      <c r="L16" s="22">
        <v>2</v>
      </c>
      <c r="M16" s="23"/>
      <c r="N16" s="22">
        <v>1</v>
      </c>
      <c r="O16" s="23"/>
      <c r="P16" s="74"/>
      <c r="Q16" s="24">
        <f>D16/B16</f>
        <v>0.27142857142857141</v>
      </c>
      <c r="R16" s="22">
        <v>1</v>
      </c>
      <c r="S16" s="22">
        <v>2</v>
      </c>
      <c r="T16" s="32">
        <v>3</v>
      </c>
      <c r="U16" s="25">
        <v>23</v>
      </c>
      <c r="V16" s="22">
        <v>114</v>
      </c>
      <c r="W16" s="75"/>
      <c r="X16" s="23"/>
      <c r="Y16" s="53"/>
      <c r="Z16" s="33"/>
    </row>
    <row r="17" spans="1:26" ht="19" customHeight="1" x14ac:dyDescent="0.2">
      <c r="A17" s="22">
        <v>2013</v>
      </c>
      <c r="B17" s="77">
        <v>75</v>
      </c>
      <c r="C17" s="77">
        <v>11</v>
      </c>
      <c r="D17" s="77">
        <v>17</v>
      </c>
      <c r="E17" s="22">
        <v>7</v>
      </c>
      <c r="F17" s="58"/>
      <c r="G17" s="58"/>
      <c r="H17" s="77">
        <v>11</v>
      </c>
      <c r="I17" s="77">
        <v>12</v>
      </c>
      <c r="J17" s="77">
        <v>11</v>
      </c>
      <c r="K17" s="58"/>
      <c r="L17" s="77">
        <v>2</v>
      </c>
      <c r="M17" s="58"/>
      <c r="N17" s="77">
        <v>1</v>
      </c>
      <c r="O17" s="58"/>
      <c r="P17" s="58"/>
      <c r="Q17" s="24">
        <f>D17/B17</f>
        <v>0.22666666666666666</v>
      </c>
      <c r="R17" s="77">
        <v>0</v>
      </c>
      <c r="S17" s="22">
        <v>2</v>
      </c>
      <c r="T17" s="22">
        <v>1</v>
      </c>
      <c r="U17" s="22">
        <v>24</v>
      </c>
      <c r="V17" s="22">
        <v>133</v>
      </c>
      <c r="W17" s="58"/>
      <c r="X17" s="53"/>
      <c r="Y17" s="53"/>
      <c r="Z17" s="53"/>
    </row>
    <row r="18" spans="1:26" ht="19" customHeight="1" x14ac:dyDescent="0.2">
      <c r="A18" s="22">
        <v>2014</v>
      </c>
      <c r="B18" s="22">
        <v>86</v>
      </c>
      <c r="C18" s="22">
        <v>21</v>
      </c>
      <c r="D18" s="22">
        <v>27</v>
      </c>
      <c r="E18" s="22">
        <v>6</v>
      </c>
      <c r="F18" s="23"/>
      <c r="G18" s="23"/>
      <c r="H18" s="22">
        <v>25</v>
      </c>
      <c r="I18" s="22">
        <v>8</v>
      </c>
      <c r="J18" s="22">
        <v>11</v>
      </c>
      <c r="K18" s="22">
        <v>4</v>
      </c>
      <c r="L18" s="23"/>
      <c r="M18" s="22">
        <v>3</v>
      </c>
      <c r="N18" s="22">
        <v>6</v>
      </c>
      <c r="O18" s="23"/>
      <c r="P18" s="23"/>
      <c r="Q18" s="24">
        <f>D18/B18</f>
        <v>0.31395348837209303</v>
      </c>
      <c r="R18" s="23"/>
      <c r="S18" s="23"/>
      <c r="T18" s="22">
        <v>4</v>
      </c>
      <c r="U18" s="22">
        <v>23</v>
      </c>
      <c r="V18" s="22">
        <v>148</v>
      </c>
      <c r="W18" s="23"/>
      <c r="X18" s="23"/>
      <c r="Y18" s="77">
        <v>11</v>
      </c>
      <c r="Z18" s="53"/>
    </row>
    <row r="19" spans="1:26" ht="19" customHeight="1" x14ac:dyDescent="0.2">
      <c r="A19" s="28"/>
      <c r="B19" s="28"/>
      <c r="C19" s="28"/>
      <c r="D19" s="28"/>
      <c r="E19" s="28"/>
      <c r="F19" s="28"/>
      <c r="G19" s="28"/>
      <c r="H19" s="28"/>
      <c r="I19" s="28"/>
      <c r="J19" s="28"/>
      <c r="K19" s="28"/>
      <c r="L19" s="28"/>
      <c r="M19" s="28"/>
      <c r="N19" s="28"/>
      <c r="O19" s="29"/>
      <c r="P19" s="29"/>
      <c r="Q19" s="29"/>
      <c r="R19" s="28"/>
      <c r="S19" s="28"/>
      <c r="T19" s="28"/>
      <c r="U19" s="76"/>
      <c r="V19" s="28"/>
      <c r="W19" s="27"/>
      <c r="X19" s="28"/>
      <c r="Y19" s="57"/>
      <c r="Z19" s="30"/>
    </row>
    <row r="20" spans="1:26" ht="17" customHeight="1" x14ac:dyDescent="0.2">
      <c r="A20" s="18" t="s">
        <v>31</v>
      </c>
      <c r="B20" s="18">
        <f t="shared" ref="B20:N20" si="1">SUM(B15:B19)</f>
        <v>238</v>
      </c>
      <c r="C20" s="18">
        <f t="shared" si="1"/>
        <v>42</v>
      </c>
      <c r="D20" s="18">
        <f t="shared" si="1"/>
        <v>66</v>
      </c>
      <c r="E20" s="18">
        <f t="shared" si="1"/>
        <v>15</v>
      </c>
      <c r="F20" s="18">
        <f t="shared" si="1"/>
        <v>0</v>
      </c>
      <c r="G20" s="18">
        <f t="shared" si="1"/>
        <v>0</v>
      </c>
      <c r="H20" s="18">
        <f t="shared" si="1"/>
        <v>49</v>
      </c>
      <c r="I20" s="18">
        <f t="shared" si="1"/>
        <v>26</v>
      </c>
      <c r="J20" s="18">
        <f t="shared" si="1"/>
        <v>27</v>
      </c>
      <c r="K20" s="18">
        <f t="shared" si="1"/>
        <v>5</v>
      </c>
      <c r="L20" s="18">
        <f t="shared" si="1"/>
        <v>4</v>
      </c>
      <c r="M20" s="18">
        <f t="shared" si="1"/>
        <v>3</v>
      </c>
      <c r="N20" s="18">
        <f t="shared" si="1"/>
        <v>9</v>
      </c>
      <c r="O20" s="20">
        <f>(D20+J20+K20+N20)/(B20+J20+K20)</f>
        <v>0.39629629629629631</v>
      </c>
      <c r="P20" s="20">
        <f>($D20+$E20+($F20*2)+(G20*3))/$B20</f>
        <v>0.34033613445378152</v>
      </c>
      <c r="Q20" s="20">
        <f>D20/B20</f>
        <v>0.27731092436974791</v>
      </c>
      <c r="R20" s="18">
        <f>SUM(R15:R19)</f>
        <v>1</v>
      </c>
      <c r="S20" s="18">
        <f>SUM(S15:S19)</f>
        <v>4</v>
      </c>
      <c r="T20" s="18">
        <f>SUM(T15:T19)</f>
        <v>9</v>
      </c>
      <c r="U20" s="18">
        <f>SUM(U15:U19)</f>
        <v>72</v>
      </c>
      <c r="V20" s="18">
        <f>SUM(V15:V19)</f>
        <v>405</v>
      </c>
      <c r="W20" s="20">
        <f>(U20+V20)/(T20+U20+V20)</f>
        <v>0.98148148148148151</v>
      </c>
      <c r="X20" s="18">
        <f>SUM(X17:X19)</f>
        <v>0</v>
      </c>
      <c r="Y20" s="18">
        <f>SUM(Y17:Y19)</f>
        <v>11</v>
      </c>
      <c r="Z20" s="20">
        <f>(D20-G20)/(B20-I20-G20+M20)</f>
        <v>0.30697674418604654</v>
      </c>
    </row>
    <row r="23" spans="1:26" ht="21" customHeight="1" x14ac:dyDescent="0.2">
      <c r="A23" s="77" t="s">
        <v>262</v>
      </c>
      <c r="B23" s="53"/>
      <c r="C23" s="58"/>
      <c r="D23" s="53"/>
      <c r="E23" s="53"/>
      <c r="F23" s="53"/>
      <c r="G23" s="53"/>
      <c r="H23" s="53"/>
      <c r="I23" s="53"/>
      <c r="J23" s="53"/>
      <c r="K23" s="53"/>
      <c r="L23" s="53"/>
      <c r="M23" s="53"/>
      <c r="N23" s="53"/>
      <c r="O23" s="53"/>
      <c r="P23" s="53"/>
      <c r="Q23" s="53"/>
      <c r="R23" s="53"/>
      <c r="S23" s="23"/>
      <c r="T23" s="26"/>
      <c r="U23" s="53"/>
      <c r="V23" s="53"/>
      <c r="W23" s="53"/>
      <c r="X23" s="53"/>
      <c r="Y23" s="53"/>
      <c r="Z23" s="53"/>
    </row>
    <row r="24" spans="1:26" ht="23" customHeight="1" x14ac:dyDescent="0.2">
      <c r="A24" s="14" t="s">
        <v>7</v>
      </c>
      <c r="B24" s="14" t="s">
        <v>8</v>
      </c>
      <c r="C24" s="14" t="s">
        <v>9</v>
      </c>
      <c r="D24" s="14" t="s">
        <v>10</v>
      </c>
      <c r="E24" s="14" t="s">
        <v>11</v>
      </c>
      <c r="F24" s="14" t="s">
        <v>12</v>
      </c>
      <c r="G24" s="14" t="s">
        <v>13</v>
      </c>
      <c r="H24" s="14" t="s">
        <v>14</v>
      </c>
      <c r="I24" s="14" t="s">
        <v>15</v>
      </c>
      <c r="J24" s="14" t="s">
        <v>16</v>
      </c>
      <c r="K24" s="14" t="s">
        <v>17</v>
      </c>
      <c r="L24" s="14" t="s">
        <v>18</v>
      </c>
      <c r="M24" s="14" t="s">
        <v>19</v>
      </c>
      <c r="N24" s="14" t="s">
        <v>20</v>
      </c>
      <c r="O24" s="14" t="s">
        <v>21</v>
      </c>
      <c r="P24" s="15" t="s">
        <v>22</v>
      </c>
      <c r="Q24" s="14" t="s">
        <v>23</v>
      </c>
      <c r="R24" s="14" t="s">
        <v>24</v>
      </c>
      <c r="S24" s="14" t="s">
        <v>25</v>
      </c>
      <c r="T24" s="16" t="s">
        <v>26</v>
      </c>
      <c r="U24" s="13" t="s">
        <v>27</v>
      </c>
      <c r="V24" s="14" t="s">
        <v>28</v>
      </c>
      <c r="W24" s="17" t="s">
        <v>29</v>
      </c>
      <c r="X24" s="14" t="s">
        <v>84</v>
      </c>
      <c r="Y24" s="70" t="s">
        <v>85</v>
      </c>
      <c r="Z24" s="71" t="s">
        <v>30</v>
      </c>
    </row>
    <row r="25" spans="1:26" ht="24" customHeight="1" x14ac:dyDescent="0.2">
      <c r="A25" s="18">
        <v>2018</v>
      </c>
      <c r="B25" s="18">
        <v>54</v>
      </c>
      <c r="C25" s="18">
        <v>0</v>
      </c>
      <c r="D25" s="18">
        <v>14</v>
      </c>
      <c r="E25" s="19">
        <v>1</v>
      </c>
      <c r="F25" s="19">
        <v>0</v>
      </c>
      <c r="G25" s="19">
        <v>0</v>
      </c>
      <c r="H25" s="18">
        <v>2</v>
      </c>
      <c r="I25" s="19">
        <v>9</v>
      </c>
      <c r="J25" s="19">
        <v>6</v>
      </c>
      <c r="K25" s="19">
        <v>0</v>
      </c>
      <c r="L25" s="19">
        <v>1</v>
      </c>
      <c r="M25" s="19">
        <v>0</v>
      </c>
      <c r="N25" s="18">
        <v>1</v>
      </c>
      <c r="O25" s="20">
        <f>(D25+J25+K25+N25)/(B25+J25+K25)</f>
        <v>0.35</v>
      </c>
      <c r="P25" s="20">
        <f>($D25+$E25+($F25*2)+(G25*3))/$B25</f>
        <v>0.27777777777777779</v>
      </c>
      <c r="Q25" s="20">
        <f>D25/B25</f>
        <v>0.25925925925925924</v>
      </c>
      <c r="R25" s="19"/>
      <c r="S25" s="19"/>
      <c r="T25" s="31">
        <v>2</v>
      </c>
      <c r="U25" s="21">
        <v>24</v>
      </c>
      <c r="V25" s="18">
        <v>143</v>
      </c>
      <c r="W25" s="20">
        <f>(U25+V25)/(T25+U25+V25)</f>
        <v>0.98816568047337283</v>
      </c>
      <c r="X25" s="19">
        <v>10</v>
      </c>
      <c r="Y25" s="104">
        <v>11</v>
      </c>
      <c r="Z25" s="73"/>
    </row>
    <row r="26" spans="1:26" ht="16" x14ac:dyDescent="0.2">
      <c r="A26" s="22">
        <v>2019</v>
      </c>
      <c r="B26" s="22">
        <v>63</v>
      </c>
      <c r="C26" s="22">
        <v>4</v>
      </c>
      <c r="D26" s="22">
        <v>17</v>
      </c>
      <c r="E26" s="22">
        <v>2</v>
      </c>
      <c r="F26" s="23">
        <v>0</v>
      </c>
      <c r="G26" s="23">
        <v>0</v>
      </c>
      <c r="H26" s="22">
        <v>12</v>
      </c>
      <c r="I26" s="22">
        <v>7</v>
      </c>
      <c r="J26" s="22">
        <v>7</v>
      </c>
      <c r="K26" s="22">
        <v>4</v>
      </c>
      <c r="L26" s="22">
        <v>0</v>
      </c>
      <c r="M26" s="23">
        <v>2</v>
      </c>
      <c r="N26" s="22">
        <v>3</v>
      </c>
      <c r="O26" s="20">
        <f>(D26+J26+K26+N26)/(B26+J26+K26)</f>
        <v>0.41891891891891891</v>
      </c>
      <c r="P26" s="20">
        <f>($D26+$E26+($F26*2)+(G26*3))/$B26</f>
        <v>0.30158730158730157</v>
      </c>
      <c r="Q26" s="20">
        <f>D26/B26</f>
        <v>0.26984126984126983</v>
      </c>
      <c r="R26" s="22"/>
      <c r="S26" s="22">
        <v>1</v>
      </c>
      <c r="T26" s="32">
        <v>4</v>
      </c>
      <c r="U26" s="25">
        <v>16</v>
      </c>
      <c r="V26" s="22">
        <v>135</v>
      </c>
      <c r="W26" s="20">
        <f>(U26+V26)/(T26+U26+V26)</f>
        <v>0.97419354838709682</v>
      </c>
      <c r="X26" s="23"/>
      <c r="Y26" s="53"/>
      <c r="Z26" s="33"/>
    </row>
    <row r="27" spans="1:26" ht="16" x14ac:dyDescent="0.2">
      <c r="A27" s="22"/>
      <c r="B27" s="77"/>
      <c r="C27" s="77"/>
      <c r="D27" s="77"/>
      <c r="E27" s="22"/>
      <c r="F27" s="58"/>
      <c r="G27" s="58"/>
      <c r="H27" s="77"/>
      <c r="I27" s="77"/>
      <c r="J27" s="77"/>
      <c r="K27" s="58"/>
      <c r="L27" s="77"/>
      <c r="M27" s="58"/>
      <c r="N27" s="77"/>
      <c r="O27" s="58"/>
      <c r="P27" s="58"/>
      <c r="Q27" s="24"/>
      <c r="R27" s="77"/>
      <c r="S27" s="22"/>
      <c r="T27" s="22"/>
      <c r="U27" s="22"/>
      <c r="V27" s="22"/>
      <c r="W27" s="58"/>
      <c r="X27" s="53"/>
      <c r="Y27" s="53"/>
      <c r="Z27" s="53"/>
    </row>
    <row r="28" spans="1:26" ht="16" x14ac:dyDescent="0.2">
      <c r="A28" s="22"/>
      <c r="B28" s="22"/>
      <c r="C28" s="22"/>
      <c r="D28" s="22"/>
      <c r="E28" s="22"/>
      <c r="F28" s="23"/>
      <c r="G28" s="23"/>
      <c r="H28" s="22"/>
      <c r="I28" s="22"/>
      <c r="J28" s="22"/>
      <c r="K28" s="22"/>
      <c r="L28" s="23"/>
      <c r="M28" s="22"/>
      <c r="N28" s="22"/>
      <c r="O28" s="23"/>
      <c r="P28" s="23"/>
      <c r="Q28" s="24"/>
      <c r="R28" s="23"/>
      <c r="S28" s="23"/>
      <c r="T28" s="22"/>
      <c r="U28" s="22"/>
      <c r="V28" s="22"/>
      <c r="W28" s="23"/>
      <c r="X28" s="23"/>
      <c r="Y28" s="77"/>
      <c r="Z28" s="53"/>
    </row>
    <row r="29" spans="1:26" ht="16" x14ac:dyDescent="0.2">
      <c r="A29" s="28"/>
      <c r="B29" s="28"/>
      <c r="C29" s="28"/>
      <c r="D29" s="28"/>
      <c r="E29" s="28"/>
      <c r="F29" s="28"/>
      <c r="G29" s="28"/>
      <c r="H29" s="28"/>
      <c r="I29" s="28"/>
      <c r="J29" s="28"/>
      <c r="K29" s="28"/>
      <c r="L29" s="28"/>
      <c r="M29" s="28"/>
      <c r="N29" s="28"/>
      <c r="O29" s="29"/>
      <c r="P29" s="29"/>
      <c r="Q29" s="29"/>
      <c r="R29" s="28"/>
      <c r="S29" s="28"/>
      <c r="T29" s="28"/>
      <c r="U29" s="76"/>
      <c r="V29" s="28"/>
      <c r="W29" s="27"/>
      <c r="X29" s="28"/>
      <c r="Y29" s="57"/>
      <c r="Z29" s="30"/>
    </row>
    <row r="30" spans="1:26" ht="20" customHeight="1" x14ac:dyDescent="0.2">
      <c r="A30" s="18" t="s">
        <v>31</v>
      </c>
      <c r="B30" s="18">
        <f t="shared" ref="B30:N30" si="2">SUM(B25:B29)</f>
        <v>117</v>
      </c>
      <c r="C30" s="18">
        <f t="shared" si="2"/>
        <v>4</v>
      </c>
      <c r="D30" s="18">
        <f t="shared" si="2"/>
        <v>31</v>
      </c>
      <c r="E30" s="18">
        <f t="shared" si="2"/>
        <v>3</v>
      </c>
      <c r="F30" s="18">
        <f t="shared" si="2"/>
        <v>0</v>
      </c>
      <c r="G30" s="18">
        <f t="shared" si="2"/>
        <v>0</v>
      </c>
      <c r="H30" s="18">
        <f t="shared" si="2"/>
        <v>14</v>
      </c>
      <c r="I30" s="18">
        <f t="shared" si="2"/>
        <v>16</v>
      </c>
      <c r="J30" s="18">
        <f t="shared" si="2"/>
        <v>13</v>
      </c>
      <c r="K30" s="18">
        <f t="shared" si="2"/>
        <v>4</v>
      </c>
      <c r="L30" s="18">
        <f t="shared" si="2"/>
        <v>1</v>
      </c>
      <c r="M30" s="18">
        <f t="shared" si="2"/>
        <v>2</v>
      </c>
      <c r="N30" s="18">
        <f t="shared" si="2"/>
        <v>4</v>
      </c>
      <c r="O30" s="20">
        <f>(D30+J30+K30+N30)/(B30+J30+K30)</f>
        <v>0.38805970149253732</v>
      </c>
      <c r="P30" s="20">
        <f>($D30+$E30+($F30*2)+(G30*3))/$B30</f>
        <v>0.29059829059829062</v>
      </c>
      <c r="Q30" s="20">
        <f>D30/B30</f>
        <v>0.26495726495726496</v>
      </c>
      <c r="R30" s="18">
        <f>SUM(R25:R29)</f>
        <v>0</v>
      </c>
      <c r="S30" s="18">
        <f>SUM(S25:S29)</f>
        <v>1</v>
      </c>
      <c r="T30" s="18">
        <f>SUM(T25:T29)</f>
        <v>6</v>
      </c>
      <c r="U30" s="18">
        <f>SUM(U25:U29)</f>
        <v>40</v>
      </c>
      <c r="V30" s="18">
        <f>SUM(V25:V29)</f>
        <v>278</v>
      </c>
      <c r="W30" s="20">
        <f>(U30+V30)/(T30+U30+V30)</f>
        <v>0.98148148148148151</v>
      </c>
      <c r="X30" s="18">
        <f>SUM(X27:X29)</f>
        <v>0</v>
      </c>
      <c r="Y30" s="18">
        <f>SUM(Y27:Y29)</f>
        <v>0</v>
      </c>
      <c r="Z30" s="20">
        <f>(D30-G30)/(B30-I30-G30+M30)</f>
        <v>0.30097087378640774</v>
      </c>
    </row>
    <row r="33" spans="1:26" ht="16" x14ac:dyDescent="0.2">
      <c r="A33" s="77" t="s">
        <v>265</v>
      </c>
      <c r="B33" s="53"/>
      <c r="C33" s="58"/>
      <c r="D33" s="53"/>
      <c r="E33" s="53"/>
      <c r="F33" s="53"/>
      <c r="G33" s="53"/>
      <c r="H33" s="53"/>
      <c r="I33" s="53"/>
      <c r="J33" s="53"/>
      <c r="K33" s="53"/>
      <c r="L33" s="53"/>
      <c r="M33" s="53"/>
      <c r="N33" s="53"/>
      <c r="O33" s="53"/>
      <c r="P33" s="53"/>
      <c r="Q33" s="53"/>
      <c r="R33" s="53"/>
      <c r="S33" s="23"/>
      <c r="T33" s="26"/>
      <c r="U33" s="53"/>
      <c r="V33" s="53"/>
      <c r="W33" s="53"/>
      <c r="X33" s="53"/>
      <c r="Y33" s="53"/>
      <c r="Z33" s="53"/>
    </row>
    <row r="34" spans="1:26" ht="28" customHeight="1" x14ac:dyDescent="0.2">
      <c r="A34" s="14" t="s">
        <v>126</v>
      </c>
      <c r="B34" s="14" t="s">
        <v>8</v>
      </c>
      <c r="C34" s="14" t="s">
        <v>9</v>
      </c>
      <c r="D34" s="14" t="s">
        <v>10</v>
      </c>
      <c r="E34" s="14" t="s">
        <v>11</v>
      </c>
      <c r="F34" s="14" t="s">
        <v>12</v>
      </c>
      <c r="G34" s="14" t="s">
        <v>13</v>
      </c>
      <c r="H34" s="14" t="s">
        <v>14</v>
      </c>
      <c r="I34" s="14" t="s">
        <v>15</v>
      </c>
      <c r="J34" s="14" t="s">
        <v>16</v>
      </c>
      <c r="K34" s="14" t="s">
        <v>17</v>
      </c>
      <c r="L34" s="14" t="s">
        <v>18</v>
      </c>
      <c r="M34" s="14" t="s">
        <v>19</v>
      </c>
      <c r="N34" s="14" t="s">
        <v>20</v>
      </c>
      <c r="O34" s="14" t="s">
        <v>21</v>
      </c>
      <c r="P34" s="15" t="s">
        <v>22</v>
      </c>
      <c r="Q34" s="14" t="s">
        <v>23</v>
      </c>
      <c r="R34" s="14" t="s">
        <v>24</v>
      </c>
      <c r="S34" s="14" t="s">
        <v>25</v>
      </c>
      <c r="T34" s="16" t="s">
        <v>26</v>
      </c>
      <c r="U34" s="13" t="s">
        <v>27</v>
      </c>
      <c r="V34" s="14" t="s">
        <v>28</v>
      </c>
      <c r="W34" s="17" t="s">
        <v>29</v>
      </c>
      <c r="X34" s="14" t="s">
        <v>84</v>
      </c>
      <c r="Y34" s="70" t="s">
        <v>85</v>
      </c>
      <c r="Z34" s="71" t="s">
        <v>30</v>
      </c>
    </row>
    <row r="35" spans="1:26" ht="16" x14ac:dyDescent="0.2">
      <c r="A35" s="18">
        <v>2018</v>
      </c>
      <c r="B35" s="18">
        <v>18</v>
      </c>
      <c r="C35" s="18">
        <v>2</v>
      </c>
      <c r="D35" s="18">
        <v>3</v>
      </c>
      <c r="E35" s="19">
        <v>1</v>
      </c>
      <c r="F35" s="19">
        <v>0</v>
      </c>
      <c r="G35" s="19">
        <v>0</v>
      </c>
      <c r="H35" s="18">
        <v>4</v>
      </c>
      <c r="I35" s="19">
        <v>4</v>
      </c>
      <c r="J35" s="19">
        <v>6</v>
      </c>
      <c r="K35" s="19">
        <v>0</v>
      </c>
      <c r="L35" s="19">
        <v>0</v>
      </c>
      <c r="M35" s="19">
        <v>0</v>
      </c>
      <c r="N35" s="18">
        <v>1</v>
      </c>
      <c r="O35" s="20">
        <f>(D35+J35+K35+N35)/(B35+J35+K35)</f>
        <v>0.41666666666666669</v>
      </c>
      <c r="P35" s="20">
        <f>($D35+$E35+($F35*2)+(G35*3))/$B35</f>
        <v>0.22222222222222221</v>
      </c>
      <c r="Q35" s="20">
        <f>D35/B35</f>
        <v>0.16666666666666666</v>
      </c>
      <c r="R35" s="19"/>
      <c r="S35" s="19"/>
      <c r="T35" s="31">
        <v>1</v>
      </c>
      <c r="U35" s="21">
        <v>6</v>
      </c>
      <c r="V35" s="18">
        <v>44</v>
      </c>
      <c r="W35" s="20">
        <f>(U35+V35)/(T35+U35+V35)</f>
        <v>0.98039215686274506</v>
      </c>
      <c r="X35" s="19">
        <v>2</v>
      </c>
      <c r="Y35" s="55"/>
      <c r="Z35" s="20">
        <f>(D35-G35)/(B35-I35-G35+M35)</f>
        <v>0.21428571428571427</v>
      </c>
    </row>
    <row r="36" spans="1:26" ht="16" x14ac:dyDescent="0.2">
      <c r="A36" s="22">
        <v>2019</v>
      </c>
      <c r="B36" s="22">
        <v>22</v>
      </c>
      <c r="C36" s="22">
        <v>1</v>
      </c>
      <c r="D36" s="22">
        <v>2</v>
      </c>
      <c r="E36" s="22">
        <v>0</v>
      </c>
      <c r="F36" s="23">
        <v>0</v>
      </c>
      <c r="G36" s="23">
        <v>0</v>
      </c>
      <c r="H36" s="22">
        <v>1</v>
      </c>
      <c r="I36" s="22">
        <v>12</v>
      </c>
      <c r="J36" s="22">
        <v>2</v>
      </c>
      <c r="K36" s="22">
        <v>1</v>
      </c>
      <c r="L36" s="22">
        <v>0</v>
      </c>
      <c r="M36" s="23">
        <v>1</v>
      </c>
      <c r="N36" s="22">
        <v>1</v>
      </c>
      <c r="O36" s="20">
        <f>(D36+J36+K36+N36)/(B36+J36+K36)</f>
        <v>0.24</v>
      </c>
      <c r="P36" s="20">
        <f>($D36+$E36+($F36*2)+(G36*3))/$B36</f>
        <v>9.0909090909090912E-2</v>
      </c>
      <c r="Q36" s="20">
        <f>D36/B36</f>
        <v>9.0909090909090912E-2</v>
      </c>
      <c r="R36" s="22"/>
      <c r="S36" s="22"/>
      <c r="T36" s="32"/>
      <c r="U36" s="25">
        <v>2</v>
      </c>
      <c r="V36" s="22">
        <v>12</v>
      </c>
      <c r="W36" s="20">
        <f>(U36+V36)/(T36+U36+V36)</f>
        <v>1</v>
      </c>
      <c r="X36" s="23"/>
      <c r="Y36" s="53"/>
      <c r="Z36" s="20">
        <f>(D36-G36)/(B36-I36-G36+M36)</f>
        <v>0.18181818181818182</v>
      </c>
    </row>
    <row r="37" spans="1:26" ht="16" x14ac:dyDescent="0.2">
      <c r="A37" s="22"/>
      <c r="B37" s="77"/>
      <c r="C37" s="77"/>
      <c r="D37" s="77"/>
      <c r="E37" s="22"/>
      <c r="F37" s="58"/>
      <c r="G37" s="58"/>
      <c r="H37" s="77"/>
      <c r="I37" s="77"/>
      <c r="J37" s="77"/>
      <c r="K37" s="58"/>
      <c r="L37" s="77"/>
      <c r="M37" s="58"/>
      <c r="N37" s="77"/>
      <c r="O37" s="58"/>
      <c r="P37" s="58"/>
      <c r="Q37" s="24"/>
      <c r="R37" s="77"/>
      <c r="S37" s="22"/>
      <c r="T37" s="22"/>
      <c r="U37" s="22"/>
      <c r="V37" s="22"/>
      <c r="W37" s="58"/>
      <c r="X37" s="53"/>
      <c r="Y37" s="53"/>
      <c r="Z37" s="53"/>
    </row>
    <row r="38" spans="1:26" ht="16" x14ac:dyDescent="0.2">
      <c r="A38" s="22"/>
      <c r="B38" s="22"/>
      <c r="C38" s="22"/>
      <c r="D38" s="22"/>
      <c r="E38" s="22"/>
      <c r="F38" s="23"/>
      <c r="G38" s="23"/>
      <c r="H38" s="22"/>
      <c r="I38" s="22"/>
      <c r="J38" s="22"/>
      <c r="K38" s="22"/>
      <c r="L38" s="23"/>
      <c r="M38" s="22"/>
      <c r="N38" s="22"/>
      <c r="O38" s="23"/>
      <c r="P38" s="23"/>
      <c r="Q38" s="24"/>
      <c r="R38" s="23"/>
      <c r="S38" s="23"/>
      <c r="T38" s="22"/>
      <c r="U38" s="22"/>
      <c r="V38" s="22"/>
      <c r="W38" s="23"/>
      <c r="X38" s="23"/>
      <c r="Y38" s="77"/>
      <c r="Z38" s="53"/>
    </row>
    <row r="39" spans="1:26" ht="16" x14ac:dyDescent="0.2">
      <c r="A39" s="28"/>
      <c r="B39" s="28"/>
      <c r="C39" s="28"/>
      <c r="D39" s="28"/>
      <c r="E39" s="28"/>
      <c r="F39" s="28"/>
      <c r="G39" s="28"/>
      <c r="H39" s="28"/>
      <c r="I39" s="28"/>
      <c r="J39" s="28"/>
      <c r="K39" s="28"/>
      <c r="L39" s="28"/>
      <c r="M39" s="28"/>
      <c r="N39" s="28"/>
      <c r="O39" s="29"/>
      <c r="P39" s="29"/>
      <c r="Q39" s="29"/>
      <c r="R39" s="28"/>
      <c r="S39" s="28"/>
      <c r="T39" s="28"/>
      <c r="U39" s="76"/>
      <c r="V39" s="28"/>
      <c r="W39" s="27"/>
      <c r="X39" s="28"/>
      <c r="Y39" s="57"/>
      <c r="Z39" s="30"/>
    </row>
    <row r="40" spans="1:26" ht="16" x14ac:dyDescent="0.2">
      <c r="A40" s="18" t="s">
        <v>31</v>
      </c>
      <c r="B40" s="18">
        <f t="shared" ref="B40:N40" si="3">SUM(B35:B39)</f>
        <v>40</v>
      </c>
      <c r="C40" s="18">
        <f t="shared" si="3"/>
        <v>3</v>
      </c>
      <c r="D40" s="18">
        <f t="shared" si="3"/>
        <v>5</v>
      </c>
      <c r="E40" s="18">
        <f t="shared" si="3"/>
        <v>1</v>
      </c>
      <c r="F40" s="18">
        <f t="shared" si="3"/>
        <v>0</v>
      </c>
      <c r="G40" s="18">
        <f t="shared" si="3"/>
        <v>0</v>
      </c>
      <c r="H40" s="18">
        <f t="shared" si="3"/>
        <v>5</v>
      </c>
      <c r="I40" s="18">
        <f t="shared" si="3"/>
        <v>16</v>
      </c>
      <c r="J40" s="18">
        <f t="shared" si="3"/>
        <v>8</v>
      </c>
      <c r="K40" s="18">
        <f t="shared" si="3"/>
        <v>1</v>
      </c>
      <c r="L40" s="18">
        <f t="shared" si="3"/>
        <v>0</v>
      </c>
      <c r="M40" s="18">
        <f t="shared" si="3"/>
        <v>1</v>
      </c>
      <c r="N40" s="18">
        <f t="shared" si="3"/>
        <v>2</v>
      </c>
      <c r="O40" s="20">
        <f>(D40+J40+K40+N40)/(B40+J40+K40)</f>
        <v>0.32653061224489793</v>
      </c>
      <c r="P40" s="20">
        <f>($D40+$E40+($F40*2)+(G40*3))/$B40</f>
        <v>0.15</v>
      </c>
      <c r="Q40" s="20">
        <f>D40/B40</f>
        <v>0.125</v>
      </c>
      <c r="R40" s="18">
        <f>SUM(R35:R39)</f>
        <v>0</v>
      </c>
      <c r="S40" s="18">
        <f>SUM(S35:S39)</f>
        <v>0</v>
      </c>
      <c r="T40" s="18">
        <f>SUM(T35:T39)</f>
        <v>1</v>
      </c>
      <c r="U40" s="18">
        <f>SUM(U35:U39)</f>
        <v>8</v>
      </c>
      <c r="V40" s="18">
        <f>SUM(V35:V39)</f>
        <v>56</v>
      </c>
      <c r="W40" s="20">
        <f>(U40+V40)/(T40+U40+V40)</f>
        <v>0.98461538461538467</v>
      </c>
      <c r="X40" s="18">
        <f>SUM(X37:X39)</f>
        <v>0</v>
      </c>
      <c r="Y40" s="18">
        <f>SUM(Y37:Y39)</f>
        <v>0</v>
      </c>
      <c r="Z40" s="20">
        <f>(D40-G40)/(B40-I40-G40+M40)</f>
        <v>0.2</v>
      </c>
    </row>
    <row r="43" spans="1:26" ht="16" x14ac:dyDescent="0.2">
      <c r="A43" s="77" t="s">
        <v>267</v>
      </c>
      <c r="B43" s="53"/>
      <c r="C43" s="58"/>
      <c r="D43" s="53"/>
      <c r="E43" s="53"/>
      <c r="F43" s="53"/>
      <c r="G43" s="53"/>
      <c r="H43" s="53"/>
      <c r="I43" s="53"/>
      <c r="J43" s="53"/>
      <c r="K43" s="53"/>
      <c r="L43" s="53"/>
      <c r="M43" s="53"/>
      <c r="N43" s="53"/>
      <c r="O43" s="53"/>
      <c r="P43" s="53"/>
      <c r="Q43" s="53"/>
      <c r="R43" s="53"/>
      <c r="S43" s="23"/>
      <c r="T43" s="26"/>
      <c r="U43" s="53"/>
      <c r="V43" s="53"/>
      <c r="W43" s="53"/>
      <c r="X43" s="53"/>
      <c r="Y43" s="53"/>
      <c r="Z43" s="53"/>
    </row>
    <row r="44" spans="1:26" ht="32" customHeight="1" x14ac:dyDescent="0.2">
      <c r="A44" s="14" t="s">
        <v>126</v>
      </c>
      <c r="B44" s="14" t="s">
        <v>8</v>
      </c>
      <c r="C44" s="14" t="s">
        <v>9</v>
      </c>
      <c r="D44" s="14" t="s">
        <v>10</v>
      </c>
      <c r="E44" s="14" t="s">
        <v>11</v>
      </c>
      <c r="F44" s="14" t="s">
        <v>12</v>
      </c>
      <c r="G44" s="14" t="s">
        <v>13</v>
      </c>
      <c r="H44" s="14" t="s">
        <v>14</v>
      </c>
      <c r="I44" s="14" t="s">
        <v>15</v>
      </c>
      <c r="J44" s="14" t="s">
        <v>16</v>
      </c>
      <c r="K44" s="14" t="s">
        <v>17</v>
      </c>
      <c r="L44" s="14" t="s">
        <v>18</v>
      </c>
      <c r="M44" s="14" t="s">
        <v>19</v>
      </c>
      <c r="N44" s="14" t="s">
        <v>20</v>
      </c>
      <c r="O44" s="14" t="s">
        <v>21</v>
      </c>
      <c r="P44" s="15" t="s">
        <v>22</v>
      </c>
      <c r="Q44" s="14" t="s">
        <v>23</v>
      </c>
      <c r="R44" s="14" t="s">
        <v>24</v>
      </c>
      <c r="S44" s="14" t="s">
        <v>25</v>
      </c>
      <c r="T44" s="16" t="s">
        <v>26</v>
      </c>
      <c r="U44" s="13" t="s">
        <v>27</v>
      </c>
      <c r="V44" s="14" t="s">
        <v>28</v>
      </c>
      <c r="W44" s="17" t="s">
        <v>29</v>
      </c>
      <c r="X44" s="14" t="s">
        <v>84</v>
      </c>
      <c r="Y44" s="70" t="s">
        <v>85</v>
      </c>
      <c r="Z44" s="71" t="s">
        <v>30</v>
      </c>
    </row>
    <row r="45" spans="1:26" ht="16" x14ac:dyDescent="0.2">
      <c r="A45" s="18">
        <v>2018</v>
      </c>
      <c r="B45" s="18">
        <v>5</v>
      </c>
      <c r="C45" s="18">
        <v>3</v>
      </c>
      <c r="D45" s="18">
        <v>3</v>
      </c>
      <c r="E45" s="19"/>
      <c r="F45" s="19"/>
      <c r="G45" s="19"/>
      <c r="H45" s="18">
        <v>2</v>
      </c>
      <c r="I45" s="19">
        <v>1</v>
      </c>
      <c r="J45" s="19">
        <v>2</v>
      </c>
      <c r="K45" s="19">
        <v>0</v>
      </c>
      <c r="L45" s="19">
        <v>0</v>
      </c>
      <c r="M45" s="19">
        <v>0</v>
      </c>
      <c r="N45" s="18">
        <v>0</v>
      </c>
      <c r="O45" s="20">
        <f>(D45+J45+K45+N45)/(B45+J45+K45)</f>
        <v>0.7142857142857143</v>
      </c>
      <c r="P45" s="20">
        <f>($D45+$E45+($F45*2)+(G45*3))/$B45</f>
        <v>0.6</v>
      </c>
      <c r="Q45" s="20">
        <f>D45/B45</f>
        <v>0.6</v>
      </c>
      <c r="R45" s="19"/>
      <c r="S45" s="19"/>
      <c r="T45" s="31">
        <v>1</v>
      </c>
      <c r="U45" s="21">
        <v>2</v>
      </c>
      <c r="V45" s="18">
        <v>4</v>
      </c>
      <c r="W45" s="20">
        <f>(U45+V45)/(T45+U45+V45)</f>
        <v>0.8571428571428571</v>
      </c>
      <c r="X45" s="19">
        <v>4</v>
      </c>
      <c r="Y45" s="55"/>
      <c r="Z45" s="73"/>
    </row>
    <row r="46" spans="1:26" ht="16" x14ac:dyDescent="0.2">
      <c r="A46" s="22">
        <v>2019</v>
      </c>
      <c r="B46" s="22">
        <v>50</v>
      </c>
      <c r="C46" s="22">
        <v>3</v>
      </c>
      <c r="D46" s="22">
        <v>9</v>
      </c>
      <c r="E46" s="22">
        <v>1</v>
      </c>
      <c r="F46" s="23">
        <v>0</v>
      </c>
      <c r="G46" s="23">
        <v>0</v>
      </c>
      <c r="H46" s="22">
        <v>5</v>
      </c>
      <c r="I46" s="22">
        <v>15</v>
      </c>
      <c r="J46" s="22">
        <v>8</v>
      </c>
      <c r="K46" s="22">
        <v>2</v>
      </c>
      <c r="L46" s="22">
        <v>0</v>
      </c>
      <c r="M46" s="23">
        <v>0</v>
      </c>
      <c r="N46" s="22">
        <v>1</v>
      </c>
      <c r="O46" s="20">
        <f>(D46+J46+K46+N46)/(B46+J46+K46)</f>
        <v>0.33333333333333331</v>
      </c>
      <c r="P46" s="20">
        <f>($D46+$E46+($F46*2)+(G46*3))/$B46</f>
        <v>0.2</v>
      </c>
      <c r="Q46" s="20">
        <f>D46/B46</f>
        <v>0.18</v>
      </c>
      <c r="R46" s="22">
        <v>1</v>
      </c>
      <c r="S46" s="22">
        <v>1</v>
      </c>
      <c r="T46" s="32">
        <v>0</v>
      </c>
      <c r="U46" s="25">
        <v>5</v>
      </c>
      <c r="V46" s="22">
        <v>40</v>
      </c>
      <c r="W46" s="20">
        <f>(U46+V46)/(T46+U46+V46)</f>
        <v>1</v>
      </c>
      <c r="X46" s="23"/>
      <c r="Y46" s="53"/>
      <c r="Z46" s="33"/>
    </row>
    <row r="47" spans="1:26" ht="16" x14ac:dyDescent="0.2">
      <c r="A47" s="22"/>
      <c r="B47" s="77"/>
      <c r="C47" s="77"/>
      <c r="D47" s="77"/>
      <c r="E47" s="22"/>
      <c r="F47" s="58"/>
      <c r="G47" s="58"/>
      <c r="H47" s="77"/>
      <c r="I47" s="77"/>
      <c r="J47" s="77"/>
      <c r="K47" s="58"/>
      <c r="L47" s="77"/>
      <c r="M47" s="58"/>
      <c r="N47" s="77"/>
      <c r="O47" s="58"/>
      <c r="P47" s="58"/>
      <c r="Q47" s="24"/>
      <c r="R47" s="77"/>
      <c r="S47" s="22"/>
      <c r="T47" s="22"/>
      <c r="U47" s="22"/>
      <c r="V47" s="22"/>
      <c r="W47" s="58"/>
      <c r="X47" s="53"/>
      <c r="Y47" s="53"/>
      <c r="Z47" s="53"/>
    </row>
    <row r="48" spans="1:26" ht="16" x14ac:dyDescent="0.2">
      <c r="A48" s="22"/>
      <c r="B48" s="22"/>
      <c r="C48" s="22"/>
      <c r="D48" s="22"/>
      <c r="E48" s="22"/>
      <c r="F48" s="23"/>
      <c r="G48" s="23"/>
      <c r="H48" s="22"/>
      <c r="I48" s="22"/>
      <c r="J48" s="22"/>
      <c r="K48" s="22"/>
      <c r="L48" s="23"/>
      <c r="M48" s="22"/>
      <c r="N48" s="22"/>
      <c r="O48" s="23"/>
      <c r="P48" s="23"/>
      <c r="Q48" s="24"/>
      <c r="R48" s="23"/>
      <c r="S48" s="23"/>
      <c r="T48" s="22"/>
      <c r="U48" s="22"/>
      <c r="V48" s="22"/>
      <c r="W48" s="23"/>
      <c r="X48" s="23"/>
      <c r="Y48" s="77"/>
      <c r="Z48" s="53"/>
    </row>
    <row r="49" spans="1:26" ht="16" x14ac:dyDescent="0.2">
      <c r="A49" s="28"/>
      <c r="B49" s="28"/>
      <c r="C49" s="28"/>
      <c r="D49" s="28"/>
      <c r="E49" s="28"/>
      <c r="F49" s="28"/>
      <c r="G49" s="28"/>
      <c r="H49" s="28"/>
      <c r="I49" s="28"/>
      <c r="J49" s="28"/>
      <c r="K49" s="28"/>
      <c r="L49" s="28"/>
      <c r="M49" s="28"/>
      <c r="N49" s="28"/>
      <c r="O49" s="29"/>
      <c r="P49" s="29"/>
      <c r="Q49" s="29"/>
      <c r="R49" s="28"/>
      <c r="S49" s="28"/>
      <c r="T49" s="28"/>
      <c r="U49" s="76"/>
      <c r="V49" s="28"/>
      <c r="W49" s="27"/>
      <c r="X49" s="28"/>
      <c r="Y49" s="57"/>
      <c r="Z49" s="30"/>
    </row>
    <row r="50" spans="1:26" ht="20" customHeight="1" x14ac:dyDescent="0.2">
      <c r="A50" s="18" t="s">
        <v>31</v>
      </c>
      <c r="B50" s="18">
        <f t="shared" ref="B50:N50" si="4">SUM(B45:B49)</f>
        <v>55</v>
      </c>
      <c r="C50" s="18">
        <f t="shared" si="4"/>
        <v>6</v>
      </c>
      <c r="D50" s="18">
        <f t="shared" si="4"/>
        <v>12</v>
      </c>
      <c r="E50" s="18">
        <f t="shared" si="4"/>
        <v>1</v>
      </c>
      <c r="F50" s="18">
        <f t="shared" si="4"/>
        <v>0</v>
      </c>
      <c r="G50" s="18">
        <f t="shared" si="4"/>
        <v>0</v>
      </c>
      <c r="H50" s="18">
        <f t="shared" si="4"/>
        <v>7</v>
      </c>
      <c r="I50" s="18">
        <f t="shared" si="4"/>
        <v>16</v>
      </c>
      <c r="J50" s="18">
        <f t="shared" si="4"/>
        <v>10</v>
      </c>
      <c r="K50" s="18">
        <f t="shared" si="4"/>
        <v>2</v>
      </c>
      <c r="L50" s="18">
        <f t="shared" si="4"/>
        <v>0</v>
      </c>
      <c r="M50" s="18">
        <f t="shared" si="4"/>
        <v>0</v>
      </c>
      <c r="N50" s="18">
        <f t="shared" si="4"/>
        <v>1</v>
      </c>
      <c r="O50" s="20">
        <f>(D50+J50+K50+N50)/(B50+J50+K50)</f>
        <v>0.37313432835820898</v>
      </c>
      <c r="P50" s="20">
        <f>($D50+$E50+($F50*2)+(G50*3))/$B50</f>
        <v>0.23636363636363636</v>
      </c>
      <c r="Q50" s="20">
        <f>D50/B50</f>
        <v>0.21818181818181817</v>
      </c>
      <c r="R50" s="18">
        <f>SUM(R45:R49)</f>
        <v>1</v>
      </c>
      <c r="S50" s="18">
        <f>SUM(S45:S49)</f>
        <v>1</v>
      </c>
      <c r="T50" s="18">
        <f>SUM(T45:T49)</f>
        <v>1</v>
      </c>
      <c r="U50" s="18">
        <f>SUM(U45:U49)</f>
        <v>7</v>
      </c>
      <c r="V50" s="18">
        <f>SUM(V45:V49)</f>
        <v>44</v>
      </c>
      <c r="W50" s="20">
        <f>(U50+V50)/(T50+U50+V50)</f>
        <v>0.98076923076923073</v>
      </c>
      <c r="X50" s="18">
        <f>SUM(X47:X49)</f>
        <v>0</v>
      </c>
      <c r="Y50" s="18">
        <f>SUM(Y47:Y49)</f>
        <v>0</v>
      </c>
      <c r="Z50" s="20">
        <f>(D50-G50)/(B50-I50-G50+M50)</f>
        <v>0.30769230769230771</v>
      </c>
    </row>
    <row r="53" spans="1:26" ht="13" customHeight="1" x14ac:dyDescent="0.2">
      <c r="A53" s="77" t="s">
        <v>299</v>
      </c>
      <c r="B53" s="53"/>
      <c r="C53" s="58"/>
      <c r="D53" s="53"/>
      <c r="E53" s="53"/>
      <c r="F53" s="53"/>
      <c r="G53" s="53"/>
      <c r="H53" s="53"/>
      <c r="I53" s="53"/>
      <c r="J53" s="53"/>
      <c r="K53" s="53"/>
      <c r="L53" s="53"/>
      <c r="M53" s="53"/>
      <c r="N53" s="53"/>
      <c r="O53" s="53"/>
      <c r="P53" s="53"/>
      <c r="Q53" s="53"/>
      <c r="R53" s="53"/>
      <c r="S53" s="23"/>
      <c r="T53" s="26"/>
      <c r="U53" s="53"/>
      <c r="V53" s="53"/>
      <c r="W53" s="53"/>
      <c r="X53" s="53"/>
      <c r="Y53" s="53"/>
      <c r="Z53" s="53"/>
    </row>
    <row r="54" spans="1:26" ht="13" customHeight="1" x14ac:dyDescent="0.2">
      <c r="A54" s="14" t="s">
        <v>126</v>
      </c>
      <c r="B54" s="14" t="s">
        <v>8</v>
      </c>
      <c r="C54" s="14" t="s">
        <v>9</v>
      </c>
      <c r="D54" s="14" t="s">
        <v>10</v>
      </c>
      <c r="E54" s="14" t="s">
        <v>11</v>
      </c>
      <c r="F54" s="14" t="s">
        <v>12</v>
      </c>
      <c r="G54" s="14" t="s">
        <v>13</v>
      </c>
      <c r="H54" s="14" t="s">
        <v>14</v>
      </c>
      <c r="I54" s="14" t="s">
        <v>15</v>
      </c>
      <c r="J54" s="14" t="s">
        <v>16</v>
      </c>
      <c r="K54" s="14" t="s">
        <v>17</v>
      </c>
      <c r="L54" s="14" t="s">
        <v>18</v>
      </c>
      <c r="M54" s="14" t="s">
        <v>19</v>
      </c>
      <c r="N54" s="14" t="s">
        <v>20</v>
      </c>
      <c r="O54" s="14" t="s">
        <v>21</v>
      </c>
      <c r="P54" s="15" t="s">
        <v>22</v>
      </c>
      <c r="Q54" s="14" t="s">
        <v>23</v>
      </c>
      <c r="R54" s="14" t="s">
        <v>24</v>
      </c>
      <c r="S54" s="14" t="s">
        <v>25</v>
      </c>
      <c r="T54" s="16" t="s">
        <v>26</v>
      </c>
      <c r="U54" s="13" t="s">
        <v>27</v>
      </c>
      <c r="V54" s="14" t="s">
        <v>28</v>
      </c>
      <c r="W54" s="17" t="s">
        <v>29</v>
      </c>
      <c r="X54" s="14" t="s">
        <v>84</v>
      </c>
      <c r="Y54" s="70" t="s">
        <v>85</v>
      </c>
      <c r="Z54" s="71" t="s">
        <v>30</v>
      </c>
    </row>
    <row r="55" spans="1:26" ht="13" customHeight="1" x14ac:dyDescent="0.2">
      <c r="A55" s="18">
        <v>2020</v>
      </c>
      <c r="B55" s="18">
        <v>22</v>
      </c>
      <c r="C55" s="18">
        <v>2</v>
      </c>
      <c r="D55" s="18">
        <v>7</v>
      </c>
      <c r="E55" s="19">
        <v>0</v>
      </c>
      <c r="F55" s="19">
        <v>0</v>
      </c>
      <c r="G55" s="19">
        <v>0</v>
      </c>
      <c r="H55" s="18">
        <v>8</v>
      </c>
      <c r="I55" s="19">
        <v>7</v>
      </c>
      <c r="J55" s="19">
        <v>4</v>
      </c>
      <c r="K55" s="19">
        <v>1</v>
      </c>
      <c r="L55" s="19">
        <v>0</v>
      </c>
      <c r="M55" s="19">
        <v>1</v>
      </c>
      <c r="N55" s="18">
        <v>1</v>
      </c>
      <c r="O55" s="20">
        <f t="shared" ref="O55:P58" si="5">(D55+J55+K55+N55)/(B55+J55+K55)</f>
        <v>0.48148148148148145</v>
      </c>
      <c r="P55" s="20">
        <f t="shared" si="5"/>
        <v>0.49382716049382713</v>
      </c>
      <c r="Q55" s="20">
        <f>D55/B55</f>
        <v>0.31818181818181818</v>
      </c>
      <c r="R55" s="19">
        <v>1</v>
      </c>
      <c r="S55" s="19">
        <v>0</v>
      </c>
      <c r="T55" s="31">
        <v>0</v>
      </c>
      <c r="U55" s="21">
        <v>6</v>
      </c>
      <c r="V55" s="18">
        <v>35</v>
      </c>
      <c r="W55" s="20">
        <f>(U55+V55)/(T55+U55+V55)</f>
        <v>1</v>
      </c>
      <c r="X55" s="19"/>
      <c r="Y55" s="55"/>
      <c r="Z55" s="73"/>
    </row>
    <row r="56" spans="1:26" ht="13" customHeight="1" x14ac:dyDescent="0.2">
      <c r="A56" s="22">
        <v>2021</v>
      </c>
      <c r="B56" s="22">
        <v>78</v>
      </c>
      <c r="C56" s="22">
        <v>7</v>
      </c>
      <c r="D56" s="22">
        <v>20</v>
      </c>
      <c r="E56" s="22">
        <v>1</v>
      </c>
      <c r="F56" s="23"/>
      <c r="G56" s="23"/>
      <c r="H56" s="22">
        <v>6</v>
      </c>
      <c r="I56" s="22">
        <v>20</v>
      </c>
      <c r="J56" s="22">
        <v>12</v>
      </c>
      <c r="K56" s="22">
        <v>2</v>
      </c>
      <c r="L56" s="22"/>
      <c r="M56" s="23"/>
      <c r="N56" s="22">
        <v>2</v>
      </c>
      <c r="O56" s="20">
        <f t="shared" si="5"/>
        <v>0.39130434782608697</v>
      </c>
      <c r="P56" s="20">
        <f t="shared" si="5"/>
        <v>0.37681159420289856</v>
      </c>
      <c r="Q56" s="20">
        <f>D56/B56</f>
        <v>0.25641025641025639</v>
      </c>
      <c r="R56" s="22">
        <v>1</v>
      </c>
      <c r="S56" s="22">
        <v>1</v>
      </c>
      <c r="T56" s="32">
        <v>1</v>
      </c>
      <c r="U56" s="25">
        <v>3</v>
      </c>
      <c r="V56" s="22">
        <v>89</v>
      </c>
      <c r="W56" s="20">
        <f>(U56+V56)/(T56+U56+V56)</f>
        <v>0.989247311827957</v>
      </c>
      <c r="X56" s="23"/>
      <c r="Y56" s="53"/>
      <c r="Z56" s="33"/>
    </row>
    <row r="57" spans="1:26" ht="13" customHeight="1" x14ac:dyDescent="0.2">
      <c r="A57" s="22">
        <v>2022</v>
      </c>
      <c r="B57" s="22">
        <v>77</v>
      </c>
      <c r="C57" s="22">
        <v>19</v>
      </c>
      <c r="D57" s="22">
        <v>20</v>
      </c>
      <c r="E57" s="22">
        <v>3</v>
      </c>
      <c r="F57" s="58">
        <v>1</v>
      </c>
      <c r="G57" s="58"/>
      <c r="H57" s="77">
        <v>12</v>
      </c>
      <c r="I57" s="77">
        <v>15</v>
      </c>
      <c r="J57" s="77">
        <v>9</v>
      </c>
      <c r="K57" s="58">
        <v>7</v>
      </c>
      <c r="L57" s="77"/>
      <c r="M57" s="58">
        <v>1</v>
      </c>
      <c r="N57" s="77">
        <v>3</v>
      </c>
      <c r="O57" s="20">
        <f t="shared" si="5"/>
        <v>0.41935483870967744</v>
      </c>
      <c r="P57" s="20">
        <f>($D57+$E57+($F57*2)+(G57*3))/$B57</f>
        <v>0.32467532467532467</v>
      </c>
      <c r="Q57" s="20">
        <f>D57/B57</f>
        <v>0.25974025974025972</v>
      </c>
      <c r="R57" s="77">
        <v>4</v>
      </c>
      <c r="S57" s="22">
        <v>2</v>
      </c>
      <c r="T57" s="22">
        <v>0</v>
      </c>
      <c r="U57" s="22">
        <v>5</v>
      </c>
      <c r="V57" s="22">
        <v>66</v>
      </c>
      <c r="W57" s="20">
        <f>(U57+V57)/(T57+U57+V57)</f>
        <v>1</v>
      </c>
      <c r="X57" s="53"/>
      <c r="Y57" s="53"/>
      <c r="Z57" s="53"/>
    </row>
    <row r="58" spans="1:26" ht="13" customHeight="1" x14ac:dyDescent="0.2">
      <c r="A58" s="22">
        <v>2023</v>
      </c>
      <c r="B58" s="22">
        <v>77</v>
      </c>
      <c r="C58" s="22">
        <v>27</v>
      </c>
      <c r="D58" s="22">
        <v>25</v>
      </c>
      <c r="E58" s="22">
        <v>10</v>
      </c>
      <c r="F58" s="23">
        <v>1</v>
      </c>
      <c r="G58" s="23">
        <v>4</v>
      </c>
      <c r="H58" s="22">
        <v>22</v>
      </c>
      <c r="I58" s="22">
        <v>14</v>
      </c>
      <c r="J58" s="22">
        <v>10</v>
      </c>
      <c r="K58" s="22">
        <v>11</v>
      </c>
      <c r="L58" s="23"/>
      <c r="M58" s="22"/>
      <c r="N58" s="22">
        <v>4</v>
      </c>
      <c r="O58" s="20">
        <f t="shared" si="5"/>
        <v>0.51020408163265307</v>
      </c>
      <c r="P58" s="20">
        <f>($D58+$E58+($F58*2)+(G58*3))/$B58</f>
        <v>0.63636363636363635</v>
      </c>
      <c r="Q58" s="20">
        <f>D58/B58</f>
        <v>0.32467532467532467</v>
      </c>
      <c r="R58" s="23">
        <v>5</v>
      </c>
      <c r="S58" s="23">
        <v>3</v>
      </c>
      <c r="T58" s="22">
        <v>2</v>
      </c>
      <c r="U58" s="22">
        <v>12</v>
      </c>
      <c r="V58" s="22">
        <v>84</v>
      </c>
      <c r="W58" s="20">
        <f>(U58+V58)/(T58+U58+V58)</f>
        <v>0.97959183673469385</v>
      </c>
      <c r="X58" s="23"/>
      <c r="Y58" s="77"/>
      <c r="Z58" s="53"/>
    </row>
    <row r="59" spans="1:26" ht="13" customHeight="1" x14ac:dyDescent="0.2">
      <c r="A59" s="28"/>
      <c r="B59" s="28"/>
      <c r="C59" s="28"/>
      <c r="D59" s="28"/>
      <c r="E59" s="28"/>
      <c r="F59" s="28"/>
      <c r="G59" s="28"/>
      <c r="H59" s="28"/>
      <c r="I59" s="28"/>
      <c r="J59" s="28"/>
      <c r="K59" s="28"/>
      <c r="L59" s="28"/>
      <c r="M59" s="28"/>
      <c r="N59" s="28"/>
      <c r="O59" s="29"/>
      <c r="P59" s="29"/>
      <c r="Q59" s="29"/>
      <c r="R59" s="28"/>
      <c r="S59" s="28"/>
      <c r="T59" s="28"/>
      <c r="U59" s="76"/>
      <c r="V59" s="28"/>
      <c r="W59" s="27"/>
      <c r="X59" s="28"/>
      <c r="Y59" s="57"/>
      <c r="Z59" s="30"/>
    </row>
    <row r="60" spans="1:26" ht="13" customHeight="1" x14ac:dyDescent="0.2">
      <c r="A60" s="18" t="s">
        <v>31</v>
      </c>
      <c r="B60" s="18">
        <f t="shared" ref="B60:N60" si="6">SUM(B55:B59)</f>
        <v>254</v>
      </c>
      <c r="C60" s="18">
        <f t="shared" si="6"/>
        <v>55</v>
      </c>
      <c r="D60" s="18">
        <f t="shared" si="6"/>
        <v>72</v>
      </c>
      <c r="E60" s="18">
        <f t="shared" si="6"/>
        <v>14</v>
      </c>
      <c r="F60" s="18">
        <f t="shared" si="6"/>
        <v>2</v>
      </c>
      <c r="G60" s="18">
        <f t="shared" si="6"/>
        <v>4</v>
      </c>
      <c r="H60" s="18">
        <f t="shared" si="6"/>
        <v>48</v>
      </c>
      <c r="I60" s="18">
        <f t="shared" si="6"/>
        <v>56</v>
      </c>
      <c r="J60" s="18">
        <f t="shared" si="6"/>
        <v>35</v>
      </c>
      <c r="K60" s="18">
        <f t="shared" si="6"/>
        <v>21</v>
      </c>
      <c r="L60" s="18">
        <f t="shared" si="6"/>
        <v>0</v>
      </c>
      <c r="M60" s="18">
        <f t="shared" si="6"/>
        <v>2</v>
      </c>
      <c r="N60" s="18">
        <f t="shared" si="6"/>
        <v>10</v>
      </c>
      <c r="O60" s="20">
        <f>(D60+J60+K60+N60)/(B60+J60+K60)</f>
        <v>0.44516129032258067</v>
      </c>
      <c r="P60" s="20">
        <f>($D60+$E60+($F60*2)+(G60*3))/$B60</f>
        <v>0.40157480314960631</v>
      </c>
      <c r="Q60" s="20">
        <f>D60/B60</f>
        <v>0.28346456692913385</v>
      </c>
      <c r="R60" s="18">
        <f>SUM(R55:R59)</f>
        <v>11</v>
      </c>
      <c r="S60" s="18">
        <f>SUM(S55:S59)</f>
        <v>6</v>
      </c>
      <c r="T60" s="18">
        <f>SUM(T55:T59)</f>
        <v>3</v>
      </c>
      <c r="U60" s="18">
        <f>SUM(U55:U59)</f>
        <v>26</v>
      </c>
      <c r="V60" s="18">
        <f>SUM(V55:V59)</f>
        <v>274</v>
      </c>
      <c r="W60" s="20">
        <f>(U60+V60)/(T60+U60+V60)</f>
        <v>0.99009900990099009</v>
      </c>
      <c r="X60" s="18">
        <f>SUM(X57:X59)</f>
        <v>0</v>
      </c>
      <c r="Y60" s="18">
        <f>SUM(Y57:Y59)</f>
        <v>0</v>
      </c>
      <c r="Z60" s="20">
        <f>(D60-G60)/(B60-I60-G60+M60)</f>
        <v>0.34693877551020408</v>
      </c>
    </row>
    <row r="63" spans="1:26" ht="13" customHeight="1" x14ac:dyDescent="0.2">
      <c r="A63" s="77" t="s">
        <v>310</v>
      </c>
      <c r="B63" s="53"/>
      <c r="C63" s="58"/>
      <c r="D63" s="53"/>
      <c r="E63" s="53"/>
      <c r="F63" s="53"/>
      <c r="G63" s="53"/>
      <c r="H63" s="53"/>
      <c r="I63" s="53"/>
      <c r="J63" s="53"/>
      <c r="K63" s="53"/>
      <c r="L63" s="53"/>
      <c r="M63" s="53"/>
      <c r="N63" s="53"/>
      <c r="O63" s="53"/>
      <c r="P63" s="53"/>
      <c r="Q63" s="53"/>
      <c r="R63" s="53"/>
      <c r="S63" s="23"/>
      <c r="T63" s="26"/>
      <c r="U63" s="53"/>
      <c r="V63" s="53"/>
      <c r="W63" s="53"/>
      <c r="X63" s="53"/>
      <c r="Y63" s="53"/>
      <c r="Z63" s="53"/>
    </row>
    <row r="64" spans="1:26" ht="13" customHeight="1" x14ac:dyDescent="0.2">
      <c r="A64" s="14" t="s">
        <v>126</v>
      </c>
      <c r="B64" s="14" t="s">
        <v>8</v>
      </c>
      <c r="C64" s="14" t="s">
        <v>9</v>
      </c>
      <c r="D64" s="14" t="s">
        <v>10</v>
      </c>
      <c r="E64" s="14" t="s">
        <v>11</v>
      </c>
      <c r="F64" s="14" t="s">
        <v>12</v>
      </c>
      <c r="G64" s="14" t="s">
        <v>13</v>
      </c>
      <c r="H64" s="14" t="s">
        <v>14</v>
      </c>
      <c r="I64" s="14" t="s">
        <v>15</v>
      </c>
      <c r="J64" s="14" t="s">
        <v>16</v>
      </c>
      <c r="K64" s="14" t="s">
        <v>17</v>
      </c>
      <c r="L64" s="14" t="s">
        <v>18</v>
      </c>
      <c r="M64" s="14" t="s">
        <v>19</v>
      </c>
      <c r="N64" s="14" t="s">
        <v>20</v>
      </c>
      <c r="O64" s="14" t="s">
        <v>21</v>
      </c>
      <c r="P64" s="15" t="s">
        <v>22</v>
      </c>
      <c r="Q64" s="14" t="s">
        <v>23</v>
      </c>
      <c r="R64" s="14" t="s">
        <v>24</v>
      </c>
      <c r="S64" s="14" t="s">
        <v>25</v>
      </c>
      <c r="T64" s="16" t="s">
        <v>26</v>
      </c>
      <c r="U64" s="13" t="s">
        <v>27</v>
      </c>
      <c r="V64" s="14" t="s">
        <v>28</v>
      </c>
      <c r="W64" s="17" t="s">
        <v>29</v>
      </c>
      <c r="X64" s="14" t="s">
        <v>84</v>
      </c>
      <c r="Y64" s="70" t="s">
        <v>85</v>
      </c>
      <c r="Z64" s="71" t="s">
        <v>30</v>
      </c>
    </row>
    <row r="65" spans="1:26" ht="13" customHeight="1" x14ac:dyDescent="0.2">
      <c r="A65" s="18">
        <v>2020</v>
      </c>
      <c r="B65" s="18">
        <v>2</v>
      </c>
      <c r="C65" s="18">
        <v>1</v>
      </c>
      <c r="D65" s="18">
        <v>0</v>
      </c>
      <c r="E65" s="19">
        <v>0</v>
      </c>
      <c r="F65" s="19">
        <v>0</v>
      </c>
      <c r="G65" s="19">
        <v>0</v>
      </c>
      <c r="H65" s="18">
        <v>0</v>
      </c>
      <c r="I65" s="19">
        <v>2</v>
      </c>
      <c r="J65" s="19">
        <v>2</v>
      </c>
      <c r="K65" s="19">
        <v>0</v>
      </c>
      <c r="L65" s="19">
        <v>0</v>
      </c>
      <c r="M65" s="19">
        <v>0</v>
      </c>
      <c r="N65" s="18">
        <v>0</v>
      </c>
      <c r="O65" s="20">
        <f>(D65+J65+K65+N65)/(B65+J65+K65)</f>
        <v>0.5</v>
      </c>
      <c r="P65" s="20">
        <f>(E65+K65+L65+O65)/(C65+K65+L65)</f>
        <v>0.5</v>
      </c>
      <c r="Q65" s="20">
        <f>D65/B65</f>
        <v>0</v>
      </c>
      <c r="R65" s="19">
        <v>0</v>
      </c>
      <c r="S65" s="19">
        <v>0</v>
      </c>
      <c r="T65" s="31">
        <v>0</v>
      </c>
      <c r="U65" s="21">
        <v>3</v>
      </c>
      <c r="V65" s="18">
        <v>2</v>
      </c>
      <c r="W65" s="20">
        <f>(U65+V65)/(T65+U65+V65)</f>
        <v>1</v>
      </c>
      <c r="X65" s="19"/>
      <c r="Y65" s="55"/>
      <c r="Z65" s="73"/>
    </row>
    <row r="66" spans="1:26" ht="13" customHeight="1" x14ac:dyDescent="0.2">
      <c r="A66" s="22">
        <v>2021</v>
      </c>
      <c r="B66" s="22">
        <v>66</v>
      </c>
      <c r="C66" s="22">
        <v>5</v>
      </c>
      <c r="D66" s="22">
        <v>14</v>
      </c>
      <c r="E66" s="22">
        <v>2</v>
      </c>
      <c r="F66" s="23">
        <v>0</v>
      </c>
      <c r="G66" s="23">
        <v>0</v>
      </c>
      <c r="H66" s="22">
        <v>7</v>
      </c>
      <c r="I66" s="22">
        <v>14</v>
      </c>
      <c r="J66" s="22">
        <v>7</v>
      </c>
      <c r="K66" s="22">
        <v>1</v>
      </c>
      <c r="L66" s="22">
        <v>0</v>
      </c>
      <c r="M66" s="23">
        <v>1</v>
      </c>
      <c r="N66" s="22">
        <v>2</v>
      </c>
      <c r="O66" s="20">
        <f>(D66+J66+K66+N66)/(B66+J66+K66)</f>
        <v>0.32432432432432434</v>
      </c>
      <c r="P66" s="20">
        <f>(E66+K66+L66+O66)/(C66+K66+L66)</f>
        <v>0.55405405405405406</v>
      </c>
      <c r="Q66" s="20">
        <f>D66/B66</f>
        <v>0.21212121212121213</v>
      </c>
      <c r="R66" s="22">
        <v>5</v>
      </c>
      <c r="S66" s="22">
        <v>0</v>
      </c>
      <c r="T66" s="32">
        <v>3</v>
      </c>
      <c r="U66" s="25">
        <v>16</v>
      </c>
      <c r="V66" s="22">
        <v>147</v>
      </c>
      <c r="W66" s="20">
        <f>(U66+V66)/(T66+U66+V66)</f>
        <v>0.98192771084337349</v>
      </c>
      <c r="X66" s="23"/>
      <c r="Y66" s="53"/>
      <c r="Z66" s="33"/>
    </row>
    <row r="67" spans="1:26" ht="13" customHeight="1" x14ac:dyDescent="0.2">
      <c r="A67" s="22">
        <v>2022</v>
      </c>
      <c r="B67" s="77">
        <v>76</v>
      </c>
      <c r="C67" s="77">
        <v>10</v>
      </c>
      <c r="D67" s="77">
        <v>24</v>
      </c>
      <c r="E67" s="22">
        <v>7</v>
      </c>
      <c r="F67" s="58"/>
      <c r="G67" s="58"/>
      <c r="H67" s="77">
        <v>13</v>
      </c>
      <c r="I67" s="77">
        <v>22</v>
      </c>
      <c r="J67" s="77">
        <v>12</v>
      </c>
      <c r="K67" s="58">
        <v>5</v>
      </c>
      <c r="L67" s="77">
        <v>1</v>
      </c>
      <c r="M67" s="58"/>
      <c r="N67" s="77">
        <v>3</v>
      </c>
      <c r="O67" s="20">
        <f>(D67+J67+K67+N67)/(B67+J67+K67)</f>
        <v>0.4731182795698925</v>
      </c>
      <c r="P67" s="20">
        <f>($D67+$E67+($F67*2)+(G67*3))/$B67</f>
        <v>0.40789473684210525</v>
      </c>
      <c r="Q67" s="20">
        <f>D67/B67</f>
        <v>0.31578947368421051</v>
      </c>
      <c r="R67" s="77">
        <v>3</v>
      </c>
      <c r="S67" s="22">
        <v>1</v>
      </c>
      <c r="T67" s="22">
        <v>8</v>
      </c>
      <c r="U67" s="22">
        <v>18</v>
      </c>
      <c r="V67" s="22">
        <v>161</v>
      </c>
      <c r="W67" s="20">
        <f>(U67+V67)/(T67+U67+V67)</f>
        <v>0.95721925133689845</v>
      </c>
      <c r="X67" s="53"/>
      <c r="Y67" s="53"/>
      <c r="Z67" s="53"/>
    </row>
    <row r="68" spans="1:26" ht="13" customHeight="1" x14ac:dyDescent="0.2">
      <c r="A68" s="22"/>
      <c r="B68" s="22"/>
      <c r="C68" s="22"/>
      <c r="D68" s="22"/>
      <c r="E68" s="22"/>
      <c r="F68" s="23"/>
      <c r="G68" s="23"/>
      <c r="H68" s="22"/>
      <c r="I68" s="22"/>
      <c r="J68" s="22"/>
      <c r="K68" s="22"/>
      <c r="L68" s="23"/>
      <c r="M68" s="22"/>
      <c r="N68" s="22"/>
      <c r="O68" s="23"/>
      <c r="P68" s="23"/>
      <c r="Q68" s="24"/>
      <c r="R68" s="23"/>
      <c r="S68" s="23"/>
      <c r="T68" s="22"/>
      <c r="U68" s="22"/>
      <c r="V68" s="22"/>
      <c r="W68" s="23"/>
      <c r="X68" s="23"/>
      <c r="Y68" s="77"/>
      <c r="Z68" s="53"/>
    </row>
    <row r="69" spans="1:26" ht="13" customHeight="1" x14ac:dyDescent="0.2">
      <c r="A69" s="28"/>
      <c r="B69" s="28"/>
      <c r="C69" s="28"/>
      <c r="D69" s="28"/>
      <c r="E69" s="28"/>
      <c r="F69" s="28"/>
      <c r="G69" s="28"/>
      <c r="H69" s="28"/>
      <c r="I69" s="28"/>
      <c r="J69" s="28"/>
      <c r="K69" s="28"/>
      <c r="L69" s="28"/>
      <c r="M69" s="28"/>
      <c r="N69" s="28"/>
      <c r="O69" s="29"/>
      <c r="P69" s="29"/>
      <c r="Q69" s="29"/>
      <c r="R69" s="28"/>
      <c r="S69" s="28"/>
      <c r="T69" s="28"/>
      <c r="U69" s="76"/>
      <c r="V69" s="28"/>
      <c r="W69" s="27"/>
      <c r="X69" s="28"/>
      <c r="Y69" s="57"/>
      <c r="Z69" s="30"/>
    </row>
    <row r="70" spans="1:26" ht="13" customHeight="1" x14ac:dyDescent="0.2">
      <c r="A70" s="18" t="s">
        <v>31</v>
      </c>
      <c r="B70" s="18">
        <f t="shared" ref="B70:N70" si="7">SUM(B65:B69)</f>
        <v>144</v>
      </c>
      <c r="C70" s="18">
        <f t="shared" si="7"/>
        <v>16</v>
      </c>
      <c r="D70" s="18">
        <f t="shared" si="7"/>
        <v>38</v>
      </c>
      <c r="E70" s="18">
        <f t="shared" si="7"/>
        <v>9</v>
      </c>
      <c r="F70" s="18">
        <f t="shared" si="7"/>
        <v>0</v>
      </c>
      <c r="G70" s="18">
        <f t="shared" si="7"/>
        <v>0</v>
      </c>
      <c r="H70" s="18">
        <f t="shared" si="7"/>
        <v>20</v>
      </c>
      <c r="I70" s="18">
        <f t="shared" si="7"/>
        <v>38</v>
      </c>
      <c r="J70" s="18">
        <f t="shared" si="7"/>
        <v>21</v>
      </c>
      <c r="K70" s="18">
        <f t="shared" si="7"/>
        <v>6</v>
      </c>
      <c r="L70" s="18">
        <f t="shared" si="7"/>
        <v>1</v>
      </c>
      <c r="M70" s="18">
        <f t="shared" si="7"/>
        <v>1</v>
      </c>
      <c r="N70" s="18">
        <f t="shared" si="7"/>
        <v>5</v>
      </c>
      <c r="O70" s="20">
        <f>(D70+J70+K70+N70)/(B70+J70+K70)</f>
        <v>0.40935672514619881</v>
      </c>
      <c r="P70" s="20">
        <f>($D70+$E70+($F70*2)+(G70*3))/$B70</f>
        <v>0.3263888888888889</v>
      </c>
      <c r="Q70" s="20">
        <f>D70/B70</f>
        <v>0.2638888888888889</v>
      </c>
      <c r="R70" s="18">
        <f>SUM(R65:R69)</f>
        <v>8</v>
      </c>
      <c r="S70" s="18">
        <f>SUM(S65:S69)</f>
        <v>1</v>
      </c>
      <c r="T70" s="18">
        <f>SUM(T65:T69)</f>
        <v>11</v>
      </c>
      <c r="U70" s="18">
        <f>SUM(U65:U69)</f>
        <v>37</v>
      </c>
      <c r="V70" s="18">
        <f>SUM(V65:V69)</f>
        <v>310</v>
      </c>
      <c r="W70" s="20">
        <f>(U70+V70)/(T70+U70+V70)</f>
        <v>0.96927374301675973</v>
      </c>
      <c r="X70" s="18">
        <f>SUM(X67:X69)</f>
        <v>0</v>
      </c>
      <c r="Y70" s="18">
        <f>SUM(Y67:Y69)</f>
        <v>0</v>
      </c>
      <c r="Z70" s="20">
        <f>(D70-G70)/(B70-I70-G70+M70)</f>
        <v>0.35514018691588783</v>
      </c>
    </row>
    <row r="73" spans="1:26" ht="13" customHeight="1" x14ac:dyDescent="0.2">
      <c r="A73" s="77" t="s">
        <v>325</v>
      </c>
      <c r="B73" s="53"/>
      <c r="C73" s="58"/>
      <c r="D73" s="53"/>
      <c r="E73" s="53"/>
      <c r="F73" s="53"/>
      <c r="G73" s="53"/>
      <c r="H73" s="53"/>
      <c r="I73" s="53"/>
      <c r="J73" s="53"/>
      <c r="K73" s="53"/>
      <c r="L73" s="53"/>
      <c r="M73" s="53"/>
      <c r="N73" s="53"/>
      <c r="O73" s="53"/>
      <c r="P73" s="53"/>
      <c r="Q73" s="53"/>
      <c r="R73" s="53"/>
      <c r="S73" s="23"/>
      <c r="T73" s="26"/>
      <c r="U73" s="53"/>
      <c r="V73" s="53"/>
      <c r="W73" s="53"/>
      <c r="X73" s="53"/>
      <c r="Y73" s="53"/>
      <c r="Z73" s="53"/>
    </row>
    <row r="74" spans="1:26" ht="13" customHeight="1" x14ac:dyDescent="0.2">
      <c r="A74" s="14" t="s">
        <v>126</v>
      </c>
      <c r="B74" s="14" t="s">
        <v>8</v>
      </c>
      <c r="C74" s="14" t="s">
        <v>9</v>
      </c>
      <c r="D74" s="14" t="s">
        <v>10</v>
      </c>
      <c r="E74" s="14" t="s">
        <v>11</v>
      </c>
      <c r="F74" s="14" t="s">
        <v>12</v>
      </c>
      <c r="G74" s="14" t="s">
        <v>13</v>
      </c>
      <c r="H74" s="14" t="s">
        <v>14</v>
      </c>
      <c r="I74" s="14" t="s">
        <v>15</v>
      </c>
      <c r="J74" s="14" t="s">
        <v>16</v>
      </c>
      <c r="K74" s="14" t="s">
        <v>17</v>
      </c>
      <c r="L74" s="14" t="s">
        <v>18</v>
      </c>
      <c r="M74" s="14" t="s">
        <v>19</v>
      </c>
      <c r="N74" s="14" t="s">
        <v>20</v>
      </c>
      <c r="O74" s="14" t="s">
        <v>21</v>
      </c>
      <c r="P74" s="15" t="s">
        <v>22</v>
      </c>
      <c r="Q74" s="14" t="s">
        <v>23</v>
      </c>
      <c r="R74" s="14" t="s">
        <v>24</v>
      </c>
      <c r="S74" s="14" t="s">
        <v>25</v>
      </c>
      <c r="T74" s="16" t="s">
        <v>26</v>
      </c>
      <c r="U74" s="13" t="s">
        <v>27</v>
      </c>
      <c r="V74" s="14" t="s">
        <v>28</v>
      </c>
      <c r="W74" s="17" t="s">
        <v>29</v>
      </c>
      <c r="X74" s="14" t="s">
        <v>84</v>
      </c>
      <c r="Y74" s="70" t="s">
        <v>85</v>
      </c>
      <c r="Z74" s="71" t="s">
        <v>30</v>
      </c>
    </row>
    <row r="75" spans="1:26" ht="13" customHeight="1" x14ac:dyDescent="0.2">
      <c r="A75" s="18"/>
      <c r="B75" s="18"/>
      <c r="C75" s="18"/>
      <c r="D75" s="18"/>
      <c r="E75" s="19"/>
      <c r="F75" s="19"/>
      <c r="G75" s="19"/>
      <c r="H75" s="18"/>
      <c r="I75" s="19"/>
      <c r="J75" s="19"/>
      <c r="K75" s="19"/>
      <c r="L75" s="19"/>
      <c r="M75" s="19"/>
      <c r="N75" s="18"/>
      <c r="O75" s="20"/>
      <c r="P75" s="20"/>
      <c r="Q75" s="20"/>
      <c r="R75" s="19"/>
      <c r="S75" s="19"/>
      <c r="T75" s="31"/>
      <c r="U75" s="21"/>
      <c r="V75" s="18"/>
      <c r="W75" s="20"/>
      <c r="X75" s="19"/>
      <c r="Y75" s="55"/>
      <c r="Z75" s="73"/>
    </row>
    <row r="76" spans="1:26" ht="13" customHeight="1" x14ac:dyDescent="0.2">
      <c r="A76" s="22">
        <v>2021</v>
      </c>
      <c r="B76" s="22">
        <v>8</v>
      </c>
      <c r="C76" s="22">
        <v>1</v>
      </c>
      <c r="D76" s="22">
        <v>0</v>
      </c>
      <c r="E76" s="22">
        <v>0</v>
      </c>
      <c r="F76" s="23">
        <v>0</v>
      </c>
      <c r="G76" s="23">
        <v>0</v>
      </c>
      <c r="H76" s="22">
        <v>0</v>
      </c>
      <c r="I76" s="22">
        <v>1</v>
      </c>
      <c r="J76" s="22">
        <v>1</v>
      </c>
      <c r="K76" s="22">
        <v>0</v>
      </c>
      <c r="L76" s="22">
        <v>0</v>
      </c>
      <c r="M76" s="23">
        <v>0</v>
      </c>
      <c r="N76" s="22">
        <v>0</v>
      </c>
      <c r="O76" s="20">
        <f>(D76+J76+K76+N76)/(B76+J76+K76)</f>
        <v>0.1111111111111111</v>
      </c>
      <c r="P76" s="20">
        <f>(E76+K76+L76+O76)/(C76+K76+L76)</f>
        <v>0.1111111111111111</v>
      </c>
      <c r="Q76" s="20">
        <f>D76/B76</f>
        <v>0</v>
      </c>
      <c r="R76" s="22">
        <v>0</v>
      </c>
      <c r="S76" s="22">
        <v>0</v>
      </c>
      <c r="T76" s="32"/>
      <c r="U76" s="25">
        <v>3</v>
      </c>
      <c r="V76" s="22">
        <v>14</v>
      </c>
      <c r="W76" s="20">
        <f>(U76+V76)/(T76+U76+V76)</f>
        <v>1</v>
      </c>
      <c r="X76" s="23"/>
      <c r="Y76" s="53"/>
      <c r="Z76" s="33"/>
    </row>
    <row r="77" spans="1:26" ht="13" customHeight="1" x14ac:dyDescent="0.2">
      <c r="A77" s="22"/>
      <c r="B77" s="77"/>
      <c r="C77" s="77"/>
      <c r="D77" s="77"/>
      <c r="E77" s="22"/>
      <c r="F77" s="58"/>
      <c r="G77" s="58"/>
      <c r="H77" s="77"/>
      <c r="I77" s="77"/>
      <c r="J77" s="77"/>
      <c r="K77" s="58"/>
      <c r="L77" s="77"/>
      <c r="M77" s="58"/>
      <c r="N77" s="77"/>
      <c r="O77" s="58"/>
      <c r="P77" s="58"/>
      <c r="Q77" s="24"/>
      <c r="R77" s="77"/>
      <c r="S77" s="22"/>
      <c r="T77" s="22"/>
      <c r="U77" s="22"/>
      <c r="V77" s="22"/>
      <c r="W77" s="58"/>
      <c r="X77" s="53"/>
      <c r="Y77" s="53"/>
      <c r="Z77" s="53"/>
    </row>
    <row r="78" spans="1:26" ht="13" customHeight="1" x14ac:dyDescent="0.2">
      <c r="A78" s="22"/>
      <c r="B78" s="22"/>
      <c r="C78" s="22"/>
      <c r="D78" s="22"/>
      <c r="E78" s="22"/>
      <c r="F78" s="23"/>
      <c r="G78" s="23"/>
      <c r="H78" s="22"/>
      <c r="I78" s="22"/>
      <c r="J78" s="22"/>
      <c r="K78" s="22"/>
      <c r="L78" s="23"/>
      <c r="M78" s="22"/>
      <c r="N78" s="22"/>
      <c r="O78" s="23"/>
      <c r="P78" s="23"/>
      <c r="Q78" s="24"/>
      <c r="R78" s="23"/>
      <c r="S78" s="23"/>
      <c r="T78" s="22"/>
      <c r="U78" s="22"/>
      <c r="V78" s="22"/>
      <c r="W78" s="23"/>
      <c r="X78" s="23"/>
      <c r="Y78" s="77"/>
      <c r="Z78" s="53"/>
    </row>
    <row r="79" spans="1:26" ht="13" customHeight="1" x14ac:dyDescent="0.2">
      <c r="A79" s="28"/>
      <c r="B79" s="28"/>
      <c r="C79" s="28"/>
      <c r="D79" s="28"/>
      <c r="E79" s="28"/>
      <c r="F79" s="28"/>
      <c r="G79" s="28"/>
      <c r="H79" s="28"/>
      <c r="I79" s="28"/>
      <c r="J79" s="28"/>
      <c r="K79" s="28"/>
      <c r="L79" s="28"/>
      <c r="M79" s="28"/>
      <c r="N79" s="28"/>
      <c r="O79" s="29"/>
      <c r="P79" s="29"/>
      <c r="Q79" s="29"/>
      <c r="R79" s="28"/>
      <c r="S79" s="28"/>
      <c r="T79" s="28"/>
      <c r="U79" s="76"/>
      <c r="V79" s="28"/>
      <c r="W79" s="27"/>
      <c r="X79" s="28"/>
      <c r="Y79" s="57"/>
      <c r="Z79" s="30"/>
    </row>
    <row r="80" spans="1:26" ht="13" customHeight="1" x14ac:dyDescent="0.2">
      <c r="A80" s="18" t="s">
        <v>31</v>
      </c>
      <c r="B80" s="18">
        <f t="shared" ref="B80:N80" si="8">SUM(B75:B79)</f>
        <v>8</v>
      </c>
      <c r="C80" s="18">
        <f t="shared" si="8"/>
        <v>1</v>
      </c>
      <c r="D80" s="18">
        <f t="shared" si="8"/>
        <v>0</v>
      </c>
      <c r="E80" s="18">
        <f t="shared" si="8"/>
        <v>0</v>
      </c>
      <c r="F80" s="18">
        <f t="shared" si="8"/>
        <v>0</v>
      </c>
      <c r="G80" s="18">
        <f t="shared" si="8"/>
        <v>0</v>
      </c>
      <c r="H80" s="18">
        <f t="shared" si="8"/>
        <v>0</v>
      </c>
      <c r="I80" s="18">
        <f t="shared" si="8"/>
        <v>1</v>
      </c>
      <c r="J80" s="18">
        <f t="shared" si="8"/>
        <v>1</v>
      </c>
      <c r="K80" s="18">
        <f t="shared" si="8"/>
        <v>0</v>
      </c>
      <c r="L80" s="18">
        <f t="shared" si="8"/>
        <v>0</v>
      </c>
      <c r="M80" s="18">
        <f t="shared" si="8"/>
        <v>0</v>
      </c>
      <c r="N80" s="18">
        <f t="shared" si="8"/>
        <v>0</v>
      </c>
      <c r="O80" s="20">
        <f>(D80+J80+K80+N80)/(B80+J80+K80)</f>
        <v>0.1111111111111111</v>
      </c>
      <c r="P80" s="20">
        <f>($D80+$E80+($F80*2)+(G80*3))/$B80</f>
        <v>0</v>
      </c>
      <c r="Q80" s="20">
        <f>D80/B80</f>
        <v>0</v>
      </c>
      <c r="R80" s="18">
        <f>SUM(R75:R79)</f>
        <v>0</v>
      </c>
      <c r="S80" s="18">
        <f>SUM(S75:S79)</f>
        <v>0</v>
      </c>
      <c r="T80" s="18">
        <f>SUM(T75:T79)</f>
        <v>0</v>
      </c>
      <c r="U80" s="18">
        <f>SUM(U75:U79)</f>
        <v>3</v>
      </c>
      <c r="V80" s="18">
        <f>SUM(V75:V79)</f>
        <v>14</v>
      </c>
      <c r="W80" s="20">
        <f>(U80+V80)/(T80+U80+V80)</f>
        <v>1</v>
      </c>
      <c r="X80" s="18">
        <f>SUM(X77:X79)</f>
        <v>0</v>
      </c>
      <c r="Y80" s="18">
        <f>SUM(Y77:Y79)</f>
        <v>0</v>
      </c>
      <c r="Z80" s="20">
        <f>(D80-G80)/(B80-I80-G80+M80)</f>
        <v>0</v>
      </c>
    </row>
    <row r="83" spans="1:26" ht="13" customHeight="1" x14ac:dyDescent="0.2">
      <c r="A83" s="77" t="s">
        <v>378</v>
      </c>
      <c r="B83" s="53"/>
      <c r="C83" s="58"/>
      <c r="D83" s="53"/>
      <c r="E83" s="53"/>
      <c r="F83" s="53"/>
      <c r="G83" s="53"/>
      <c r="H83" s="53"/>
      <c r="I83" s="53"/>
      <c r="J83" s="53"/>
      <c r="K83" s="53"/>
      <c r="L83" s="53"/>
      <c r="M83" s="53"/>
      <c r="N83" s="53"/>
      <c r="O83" s="53"/>
      <c r="P83" s="53"/>
      <c r="Q83" s="53"/>
      <c r="R83" s="53"/>
      <c r="S83" s="23"/>
      <c r="T83" s="26"/>
      <c r="U83" s="53"/>
      <c r="V83" s="53"/>
      <c r="W83" s="53"/>
      <c r="X83" s="53"/>
      <c r="Y83" s="53"/>
      <c r="Z83" s="53"/>
    </row>
    <row r="84" spans="1:26" ht="13" customHeight="1" x14ac:dyDescent="0.2">
      <c r="A84" s="14" t="s">
        <v>126</v>
      </c>
      <c r="B84" s="14" t="s">
        <v>8</v>
      </c>
      <c r="C84" s="14" t="s">
        <v>9</v>
      </c>
      <c r="D84" s="14" t="s">
        <v>10</v>
      </c>
      <c r="E84" s="14" t="s">
        <v>11</v>
      </c>
      <c r="F84" s="14" t="s">
        <v>12</v>
      </c>
      <c r="G84" s="14" t="s">
        <v>13</v>
      </c>
      <c r="H84" s="14" t="s">
        <v>14</v>
      </c>
      <c r="I84" s="14" t="s">
        <v>15</v>
      </c>
      <c r="J84" s="14" t="s">
        <v>16</v>
      </c>
      <c r="K84" s="14" t="s">
        <v>17</v>
      </c>
      <c r="L84" s="14" t="s">
        <v>18</v>
      </c>
      <c r="M84" s="14" t="s">
        <v>19</v>
      </c>
      <c r="N84" s="14" t="s">
        <v>20</v>
      </c>
      <c r="O84" s="14" t="s">
        <v>21</v>
      </c>
      <c r="P84" s="15" t="s">
        <v>22</v>
      </c>
      <c r="Q84" s="14" t="s">
        <v>23</v>
      </c>
      <c r="R84" s="14" t="s">
        <v>24</v>
      </c>
      <c r="S84" s="14" t="s">
        <v>25</v>
      </c>
      <c r="T84" s="16" t="s">
        <v>26</v>
      </c>
      <c r="U84" s="13" t="s">
        <v>27</v>
      </c>
      <c r="V84" s="14" t="s">
        <v>28</v>
      </c>
      <c r="W84" s="17" t="s">
        <v>29</v>
      </c>
      <c r="X84" s="14" t="s">
        <v>84</v>
      </c>
      <c r="Y84" s="70" t="s">
        <v>85</v>
      </c>
      <c r="Z84" s="71" t="s">
        <v>30</v>
      </c>
    </row>
    <row r="85" spans="1:26" ht="13" customHeight="1" x14ac:dyDescent="0.2">
      <c r="A85" s="18"/>
      <c r="B85" s="18"/>
      <c r="C85" s="18"/>
      <c r="D85" s="18"/>
      <c r="E85" s="19"/>
      <c r="F85" s="19"/>
      <c r="G85" s="19"/>
      <c r="H85" s="18"/>
      <c r="I85" s="19"/>
      <c r="J85" s="19"/>
      <c r="K85" s="19"/>
      <c r="L85" s="19"/>
      <c r="M85" s="19"/>
      <c r="N85" s="18"/>
      <c r="O85" s="20"/>
      <c r="P85" s="20"/>
      <c r="Q85" s="20"/>
      <c r="R85" s="19"/>
      <c r="S85" s="19"/>
      <c r="T85" s="31"/>
      <c r="U85" s="21"/>
      <c r="V85" s="18"/>
      <c r="W85" s="20"/>
      <c r="X85" s="19"/>
      <c r="Y85" s="55"/>
      <c r="Z85" s="73"/>
    </row>
    <row r="86" spans="1:26" ht="13" customHeight="1" x14ac:dyDescent="0.2">
      <c r="A86" s="22">
        <v>2022</v>
      </c>
      <c r="B86" s="22">
        <v>2</v>
      </c>
      <c r="C86" s="22">
        <v>0</v>
      </c>
      <c r="D86" s="22">
        <v>1</v>
      </c>
      <c r="E86" s="22">
        <v>0</v>
      </c>
      <c r="F86" s="23">
        <v>0</v>
      </c>
      <c r="G86" s="23">
        <v>0</v>
      </c>
      <c r="H86" s="22">
        <v>2</v>
      </c>
      <c r="I86" s="22">
        <v>0</v>
      </c>
      <c r="J86" s="22">
        <v>1</v>
      </c>
      <c r="K86" s="22">
        <v>0</v>
      </c>
      <c r="L86" s="22">
        <v>0</v>
      </c>
      <c r="M86" s="23">
        <v>0</v>
      </c>
      <c r="N86" s="22">
        <v>0</v>
      </c>
      <c r="O86" s="20">
        <f>(D86+J86+K86+N86)/(B86+J86+K86)</f>
        <v>0.66666666666666663</v>
      </c>
      <c r="P86" s="20" t="e">
        <f>(E86+K86+L86+O86)/(C86+K86+L86)</f>
        <v>#DIV/0!</v>
      </c>
      <c r="Q86" s="20">
        <f>D86/B86</f>
        <v>0.5</v>
      </c>
      <c r="R86" s="22">
        <v>0</v>
      </c>
      <c r="S86" s="22">
        <v>0</v>
      </c>
      <c r="T86" s="32"/>
      <c r="U86" s="25">
        <v>0</v>
      </c>
      <c r="V86" s="22">
        <v>0</v>
      </c>
      <c r="W86" s="20" t="e">
        <f>(U86+V86)/(T86+U86+V86)</f>
        <v>#DIV/0!</v>
      </c>
      <c r="X86" s="23"/>
      <c r="Y86" s="53"/>
      <c r="Z86" s="33"/>
    </row>
    <row r="87" spans="1:26" ht="13" customHeight="1" x14ac:dyDescent="0.2">
      <c r="A87" s="22">
        <v>2023</v>
      </c>
      <c r="B87" s="77">
        <v>57</v>
      </c>
      <c r="C87" s="77">
        <v>1</v>
      </c>
      <c r="D87" s="77">
        <v>22</v>
      </c>
      <c r="E87" s="22">
        <v>6</v>
      </c>
      <c r="F87" s="58"/>
      <c r="G87" s="58"/>
      <c r="H87" s="77">
        <v>10</v>
      </c>
      <c r="I87" s="77">
        <v>8</v>
      </c>
      <c r="J87" s="77">
        <v>3</v>
      </c>
      <c r="K87" s="58">
        <v>2</v>
      </c>
      <c r="L87" s="77">
        <v>1</v>
      </c>
      <c r="M87" s="58">
        <v>1</v>
      </c>
      <c r="N87" s="77">
        <v>1</v>
      </c>
      <c r="O87" s="20">
        <f>(D87+J87+K87+N87)/(B87+J87+K87)</f>
        <v>0.45161290322580644</v>
      </c>
      <c r="P87" s="20">
        <f>($D87+$E87+($F87*2)+(G87*3))/$B87</f>
        <v>0.49122807017543857</v>
      </c>
      <c r="Q87" s="20">
        <f>D87/B87</f>
        <v>0.38596491228070173</v>
      </c>
      <c r="R87" s="77">
        <v>2</v>
      </c>
      <c r="S87" s="22"/>
      <c r="T87" s="22">
        <v>4</v>
      </c>
      <c r="U87" s="22">
        <v>29</v>
      </c>
      <c r="V87" s="22">
        <v>152</v>
      </c>
      <c r="W87" s="20">
        <f>(U87+V87)/(T87+U87+V87)</f>
        <v>0.97837837837837838</v>
      </c>
      <c r="X87" s="53"/>
      <c r="Y87" s="53">
        <v>13</v>
      </c>
      <c r="Z87" s="53"/>
    </row>
    <row r="88" spans="1:26" ht="13" customHeight="1" x14ac:dyDescent="0.2">
      <c r="A88" s="22">
        <v>2024</v>
      </c>
      <c r="B88" s="22">
        <v>72</v>
      </c>
      <c r="C88" s="22">
        <v>11</v>
      </c>
      <c r="D88" s="22">
        <v>22</v>
      </c>
      <c r="E88" s="22">
        <v>6</v>
      </c>
      <c r="F88" s="23">
        <v>1</v>
      </c>
      <c r="G88" s="23"/>
      <c r="H88" s="22">
        <v>14</v>
      </c>
      <c r="I88" s="22">
        <v>8</v>
      </c>
      <c r="J88" s="22">
        <v>2</v>
      </c>
      <c r="K88" s="22">
        <v>4</v>
      </c>
      <c r="L88" s="23"/>
      <c r="M88" s="22">
        <v>2</v>
      </c>
      <c r="N88" s="22">
        <v>3</v>
      </c>
      <c r="O88" s="20">
        <f>(D88+J88+K88+N88)/(B88+J88+K88)</f>
        <v>0.39743589743589741</v>
      </c>
      <c r="P88" s="20">
        <f>($D88+$E88+($F88*2)+(G88*3))/$B88</f>
        <v>0.41666666666666669</v>
      </c>
      <c r="Q88" s="20">
        <f>D88/B88</f>
        <v>0.30555555555555558</v>
      </c>
      <c r="R88" s="23">
        <v>10</v>
      </c>
      <c r="S88" s="23">
        <v>1</v>
      </c>
      <c r="T88" s="22">
        <v>2</v>
      </c>
      <c r="U88" s="22">
        <v>19</v>
      </c>
      <c r="V88" s="22">
        <v>94</v>
      </c>
      <c r="W88" s="20">
        <f>(U88+V88)/(T88+U88+V88)</f>
        <v>0.9826086956521739</v>
      </c>
      <c r="X88" s="23"/>
      <c r="Y88" s="77"/>
      <c r="Z88" s="53"/>
    </row>
    <row r="89" spans="1:26" ht="13" customHeight="1" x14ac:dyDescent="0.2">
      <c r="A89" s="28"/>
      <c r="B89" s="28"/>
      <c r="C89" s="28"/>
      <c r="D89" s="28"/>
      <c r="E89" s="28"/>
      <c r="F89" s="28"/>
      <c r="G89" s="28"/>
      <c r="H89" s="28"/>
      <c r="I89" s="28"/>
      <c r="J89" s="28"/>
      <c r="K89" s="28"/>
      <c r="L89" s="28"/>
      <c r="M89" s="28"/>
      <c r="N89" s="28"/>
      <c r="O89" s="29"/>
      <c r="P89" s="29"/>
      <c r="Q89" s="29"/>
      <c r="R89" s="28"/>
      <c r="S89" s="28"/>
      <c r="T89" s="28"/>
      <c r="U89" s="76"/>
      <c r="V89" s="28"/>
      <c r="W89" s="27"/>
      <c r="X89" s="28"/>
      <c r="Y89" s="57"/>
      <c r="Z89" s="30"/>
    </row>
    <row r="90" spans="1:26" ht="13" customHeight="1" x14ac:dyDescent="0.2">
      <c r="A90" s="18" t="s">
        <v>31</v>
      </c>
      <c r="B90" s="18">
        <f t="shared" ref="B90:N90" si="9">SUM(B85:B89)</f>
        <v>131</v>
      </c>
      <c r="C90" s="18">
        <f t="shared" si="9"/>
        <v>12</v>
      </c>
      <c r="D90" s="18">
        <f t="shared" si="9"/>
        <v>45</v>
      </c>
      <c r="E90" s="18">
        <f t="shared" si="9"/>
        <v>12</v>
      </c>
      <c r="F90" s="18">
        <f t="shared" si="9"/>
        <v>1</v>
      </c>
      <c r="G90" s="18">
        <f t="shared" si="9"/>
        <v>0</v>
      </c>
      <c r="H90" s="18">
        <f t="shared" si="9"/>
        <v>26</v>
      </c>
      <c r="I90" s="18">
        <f t="shared" si="9"/>
        <v>16</v>
      </c>
      <c r="J90" s="18">
        <f t="shared" si="9"/>
        <v>6</v>
      </c>
      <c r="K90" s="18">
        <f t="shared" si="9"/>
        <v>6</v>
      </c>
      <c r="L90" s="18">
        <f t="shared" si="9"/>
        <v>1</v>
      </c>
      <c r="M90" s="18">
        <f t="shared" si="9"/>
        <v>3</v>
      </c>
      <c r="N90" s="18">
        <f t="shared" si="9"/>
        <v>4</v>
      </c>
      <c r="O90" s="20">
        <f>(D90+J90+K90+N90)/(B90+J90+K90)</f>
        <v>0.42657342657342656</v>
      </c>
      <c r="P90" s="20">
        <f>($D90+$E90+($F90*2)+(G90*3))/$B90</f>
        <v>0.45038167938931295</v>
      </c>
      <c r="Q90" s="20">
        <f>D90/B90</f>
        <v>0.34351145038167941</v>
      </c>
      <c r="R90" s="18">
        <f>SUM(R85:R89)</f>
        <v>12</v>
      </c>
      <c r="S90" s="18">
        <f>SUM(S85:S89)</f>
        <v>1</v>
      </c>
      <c r="T90" s="18">
        <f>SUM(T85:T89)</f>
        <v>6</v>
      </c>
      <c r="U90" s="18">
        <f>SUM(U85:U89)</f>
        <v>48</v>
      </c>
      <c r="V90" s="18">
        <f>SUM(V85:V89)</f>
        <v>246</v>
      </c>
      <c r="W90" s="20">
        <f>(U90+V90)/(T90+U90+V90)</f>
        <v>0.98</v>
      </c>
      <c r="X90" s="18">
        <f>SUM(X87:X89)</f>
        <v>0</v>
      </c>
      <c r="Y90" s="18">
        <f>SUM(Y87:Y89)</f>
        <v>13</v>
      </c>
      <c r="Z90" s="20">
        <f>(D90-G90)/(B90-I90-G90+M90)</f>
        <v>0.38135593220338981</v>
      </c>
    </row>
    <row r="94" spans="1:26" ht="13" customHeight="1" x14ac:dyDescent="0.2">
      <c r="A94" s="77" t="s">
        <v>364</v>
      </c>
      <c r="B94" s="53"/>
      <c r="C94" s="58"/>
      <c r="D94" s="53"/>
      <c r="E94" s="53"/>
      <c r="F94" s="53"/>
      <c r="G94" s="53"/>
      <c r="H94" s="53"/>
      <c r="I94" s="53"/>
      <c r="J94" s="53"/>
      <c r="K94" s="53"/>
      <c r="L94" s="53"/>
      <c r="M94" s="53"/>
      <c r="N94" s="53"/>
      <c r="O94" s="53"/>
      <c r="P94" s="53"/>
      <c r="Q94" s="53"/>
      <c r="R94" s="53"/>
      <c r="S94" s="23"/>
      <c r="T94" s="26"/>
      <c r="U94" s="53"/>
      <c r="V94" s="53"/>
      <c r="W94" s="53"/>
      <c r="X94" s="53"/>
      <c r="Y94" s="53"/>
      <c r="Z94" s="53"/>
    </row>
    <row r="95" spans="1:26" ht="13" customHeight="1" x14ac:dyDescent="0.2">
      <c r="A95" s="14" t="s">
        <v>126</v>
      </c>
      <c r="B95" s="14" t="s">
        <v>8</v>
      </c>
      <c r="C95" s="14" t="s">
        <v>9</v>
      </c>
      <c r="D95" s="14" t="s">
        <v>10</v>
      </c>
      <c r="E95" s="14" t="s">
        <v>11</v>
      </c>
      <c r="F95" s="14" t="s">
        <v>12</v>
      </c>
      <c r="G95" s="14" t="s">
        <v>13</v>
      </c>
      <c r="H95" s="14" t="s">
        <v>14</v>
      </c>
      <c r="I95" s="14" t="s">
        <v>15</v>
      </c>
      <c r="J95" s="14" t="s">
        <v>16</v>
      </c>
      <c r="K95" s="14" t="s">
        <v>17</v>
      </c>
      <c r="L95" s="14" t="s">
        <v>18</v>
      </c>
      <c r="M95" s="14" t="s">
        <v>19</v>
      </c>
      <c r="N95" s="14" t="s">
        <v>20</v>
      </c>
      <c r="O95" s="14" t="s">
        <v>21</v>
      </c>
      <c r="P95" s="15" t="s">
        <v>22</v>
      </c>
      <c r="Q95" s="14" t="s">
        <v>23</v>
      </c>
      <c r="R95" s="14" t="s">
        <v>24</v>
      </c>
      <c r="S95" s="14" t="s">
        <v>25</v>
      </c>
      <c r="T95" s="16" t="s">
        <v>26</v>
      </c>
      <c r="U95" s="13" t="s">
        <v>27</v>
      </c>
      <c r="V95" s="14" t="s">
        <v>28</v>
      </c>
      <c r="W95" s="17" t="s">
        <v>29</v>
      </c>
      <c r="X95" s="14" t="s">
        <v>84</v>
      </c>
      <c r="Y95" s="70" t="s">
        <v>85</v>
      </c>
      <c r="Z95" s="71" t="s">
        <v>30</v>
      </c>
    </row>
    <row r="96" spans="1:26" ht="13" customHeight="1" x14ac:dyDescent="0.2">
      <c r="A96" s="18"/>
      <c r="B96" s="18"/>
      <c r="C96" s="18"/>
      <c r="D96" s="18"/>
      <c r="E96" s="19"/>
      <c r="F96" s="19"/>
      <c r="G96" s="19"/>
      <c r="H96" s="18"/>
      <c r="I96" s="19"/>
      <c r="J96" s="19"/>
      <c r="K96" s="19"/>
      <c r="L96" s="19"/>
      <c r="M96" s="19"/>
      <c r="N96" s="18"/>
      <c r="O96" s="20"/>
      <c r="P96" s="20"/>
      <c r="Q96" s="20"/>
      <c r="R96" s="19"/>
      <c r="S96" s="19"/>
      <c r="T96" s="31"/>
      <c r="U96" s="21"/>
      <c r="V96" s="18"/>
      <c r="W96" s="20"/>
      <c r="X96" s="19"/>
      <c r="Y96" s="55"/>
      <c r="Z96" s="73"/>
    </row>
    <row r="97" spans="1:26" ht="13" customHeight="1" x14ac:dyDescent="0.2">
      <c r="A97" s="22">
        <v>2023</v>
      </c>
      <c r="B97" s="22">
        <v>22</v>
      </c>
      <c r="C97" s="22">
        <v>9</v>
      </c>
      <c r="D97" s="22">
        <v>5</v>
      </c>
      <c r="E97" s="22">
        <v>2</v>
      </c>
      <c r="F97" s="23">
        <v>1</v>
      </c>
      <c r="G97" s="23">
        <v>0</v>
      </c>
      <c r="H97" s="22">
        <v>2</v>
      </c>
      <c r="I97" s="22">
        <v>10</v>
      </c>
      <c r="J97" s="22">
        <v>3</v>
      </c>
      <c r="K97" s="22">
        <v>0</v>
      </c>
      <c r="L97" s="22">
        <v>0</v>
      </c>
      <c r="M97" s="23">
        <v>1</v>
      </c>
      <c r="N97" s="22">
        <v>3</v>
      </c>
      <c r="O97" s="20">
        <f>(D97+J97+K97+N97)/(B97+J97+K97)</f>
        <v>0.44</v>
      </c>
      <c r="P97" s="20"/>
      <c r="Q97" s="20">
        <f>D97/B97</f>
        <v>0.22727272727272727</v>
      </c>
      <c r="R97" s="22">
        <v>5</v>
      </c>
      <c r="S97" s="22">
        <v>1</v>
      </c>
      <c r="T97" s="32"/>
      <c r="U97" s="25">
        <v>0</v>
      </c>
      <c r="V97" s="22">
        <v>33</v>
      </c>
      <c r="W97" s="20">
        <f>(U97+V97)/(T97+U97+V97)</f>
        <v>1</v>
      </c>
      <c r="X97" s="23"/>
      <c r="Y97" s="53"/>
      <c r="Z97" s="33"/>
    </row>
    <row r="98" spans="1:26" ht="13" customHeight="1" x14ac:dyDescent="0.2">
      <c r="A98" s="22">
        <v>2024</v>
      </c>
      <c r="B98" s="77">
        <v>70</v>
      </c>
      <c r="C98" s="77">
        <v>6</v>
      </c>
      <c r="D98" s="77">
        <v>13</v>
      </c>
      <c r="E98" s="22">
        <v>3</v>
      </c>
      <c r="F98" s="58">
        <v>2</v>
      </c>
      <c r="G98" s="58"/>
      <c r="H98" s="77">
        <v>8</v>
      </c>
      <c r="I98" s="77">
        <v>10</v>
      </c>
      <c r="J98" s="77">
        <v>3</v>
      </c>
      <c r="K98" s="58">
        <v>6</v>
      </c>
      <c r="L98" s="77">
        <v>1</v>
      </c>
      <c r="M98" s="58"/>
      <c r="N98" s="77">
        <v>1</v>
      </c>
      <c r="O98" s="20">
        <f>(D98+J98+K98+N98)/(B98+J98+K98)</f>
        <v>0.29113924050632911</v>
      </c>
      <c r="P98" s="58"/>
      <c r="Q98" s="20">
        <f>D98/B98</f>
        <v>0.18571428571428572</v>
      </c>
      <c r="R98" s="77">
        <v>4</v>
      </c>
      <c r="S98" s="22"/>
      <c r="T98" s="22"/>
      <c r="U98" s="22"/>
      <c r="V98" s="22">
        <v>20</v>
      </c>
      <c r="W98" s="20">
        <f>(U98+V98)/(T98+U98+V98)</f>
        <v>1</v>
      </c>
      <c r="X98" s="53"/>
      <c r="Y98" s="53"/>
      <c r="Z98" s="53"/>
    </row>
    <row r="99" spans="1:26" ht="13" customHeight="1" x14ac:dyDescent="0.2">
      <c r="A99" s="22"/>
      <c r="B99" s="22"/>
      <c r="C99" s="22"/>
      <c r="D99" s="22"/>
      <c r="E99" s="22"/>
      <c r="F99" s="23"/>
      <c r="G99" s="23"/>
      <c r="H99" s="22"/>
      <c r="I99" s="22"/>
      <c r="J99" s="22"/>
      <c r="K99" s="22"/>
      <c r="L99" s="23"/>
      <c r="M99" s="22"/>
      <c r="N99" s="22"/>
      <c r="O99" s="23"/>
      <c r="P99" s="23"/>
      <c r="Q99" s="24"/>
      <c r="R99" s="23"/>
      <c r="S99" s="23"/>
      <c r="T99" s="22"/>
      <c r="U99" s="22"/>
      <c r="V99" s="22"/>
      <c r="W99" s="23"/>
      <c r="X99" s="23"/>
      <c r="Y99" s="77"/>
      <c r="Z99" s="53"/>
    </row>
    <row r="100" spans="1:26" ht="13" customHeight="1" x14ac:dyDescent="0.2">
      <c r="A100" s="28"/>
      <c r="B100" s="28"/>
      <c r="C100" s="28"/>
      <c r="D100" s="28"/>
      <c r="E100" s="28"/>
      <c r="F100" s="28"/>
      <c r="G100" s="28"/>
      <c r="H100" s="28"/>
      <c r="I100" s="28"/>
      <c r="J100" s="28"/>
      <c r="K100" s="28"/>
      <c r="L100" s="28"/>
      <c r="M100" s="28"/>
      <c r="N100" s="28"/>
      <c r="O100" s="29"/>
      <c r="P100" s="29"/>
      <c r="Q100" s="29"/>
      <c r="R100" s="28"/>
      <c r="S100" s="28"/>
      <c r="T100" s="28"/>
      <c r="U100" s="76"/>
      <c r="V100" s="28"/>
      <c r="W100" s="27"/>
      <c r="X100" s="28"/>
      <c r="Y100" s="57"/>
      <c r="Z100" s="30"/>
    </row>
    <row r="101" spans="1:26" ht="13" customHeight="1" x14ac:dyDescent="0.2">
      <c r="A101" s="18" t="s">
        <v>31</v>
      </c>
      <c r="B101" s="18">
        <f t="shared" ref="B101:N101" si="10">SUM(B96:B100)</f>
        <v>92</v>
      </c>
      <c r="C101" s="18">
        <f t="shared" si="10"/>
        <v>15</v>
      </c>
      <c r="D101" s="18">
        <f t="shared" si="10"/>
        <v>18</v>
      </c>
      <c r="E101" s="18">
        <f t="shared" si="10"/>
        <v>5</v>
      </c>
      <c r="F101" s="18">
        <f t="shared" si="10"/>
        <v>3</v>
      </c>
      <c r="G101" s="18">
        <f t="shared" si="10"/>
        <v>0</v>
      </c>
      <c r="H101" s="18">
        <f t="shared" si="10"/>
        <v>10</v>
      </c>
      <c r="I101" s="18">
        <f t="shared" si="10"/>
        <v>20</v>
      </c>
      <c r="J101" s="18">
        <f t="shared" si="10"/>
        <v>6</v>
      </c>
      <c r="K101" s="18">
        <f t="shared" si="10"/>
        <v>6</v>
      </c>
      <c r="L101" s="18">
        <f t="shared" si="10"/>
        <v>1</v>
      </c>
      <c r="M101" s="18">
        <f t="shared" si="10"/>
        <v>1</v>
      </c>
      <c r="N101" s="18">
        <f t="shared" si="10"/>
        <v>4</v>
      </c>
      <c r="O101" s="20">
        <f>(D101+J101+K101+N101)/(B101+J101+K101)</f>
        <v>0.32692307692307693</v>
      </c>
      <c r="P101" s="20">
        <f>($D101+$E101+($F101*2)+(G101*3))/$B101</f>
        <v>0.31521739130434784</v>
      </c>
      <c r="Q101" s="20">
        <f>D101/B101</f>
        <v>0.19565217391304349</v>
      </c>
      <c r="R101" s="18">
        <f>SUM(R96:R100)</f>
        <v>9</v>
      </c>
      <c r="S101" s="18">
        <f>SUM(S96:S100)</f>
        <v>1</v>
      </c>
      <c r="T101" s="18">
        <f>SUM(T96:T100)</f>
        <v>0</v>
      </c>
      <c r="U101" s="18">
        <f>SUM(U96:U100)</f>
        <v>0</v>
      </c>
      <c r="V101" s="18">
        <f>SUM(V96:V100)</f>
        <v>53</v>
      </c>
      <c r="W101" s="20">
        <f>(U101+V101)/(T101+U101+V101)</f>
        <v>1</v>
      </c>
      <c r="X101" s="18">
        <f>SUM(X98:X100)</f>
        <v>0</v>
      </c>
      <c r="Y101" s="18">
        <f>SUM(Y98:Y100)</f>
        <v>0</v>
      </c>
      <c r="Z101" s="20">
        <f>(D101-G101)/(B101-I101-G101+M101)</f>
        <v>0.24657534246575341</v>
      </c>
    </row>
    <row r="104" spans="1:26" ht="13" customHeight="1" x14ac:dyDescent="0.2">
      <c r="A104" s="77" t="s">
        <v>394</v>
      </c>
      <c r="B104" s="53"/>
      <c r="C104" s="58"/>
      <c r="D104" s="53"/>
      <c r="E104" s="53"/>
      <c r="F104" s="53"/>
      <c r="G104" s="53"/>
      <c r="H104" s="53"/>
      <c r="I104" s="53"/>
      <c r="J104" s="53"/>
      <c r="K104" s="53"/>
      <c r="L104" s="53"/>
      <c r="M104" s="53"/>
      <c r="N104" s="53"/>
      <c r="O104" s="53"/>
      <c r="P104" s="53"/>
      <c r="Q104" s="53"/>
      <c r="R104" s="53"/>
      <c r="S104" s="23"/>
      <c r="T104" s="26"/>
      <c r="U104" s="53"/>
      <c r="V104" s="53"/>
      <c r="W104" s="53"/>
      <c r="X104" s="53"/>
      <c r="Y104" s="53"/>
      <c r="Z104" s="53"/>
    </row>
    <row r="105" spans="1:26" ht="13" customHeight="1" x14ac:dyDescent="0.2">
      <c r="A105" s="14" t="s">
        <v>126</v>
      </c>
      <c r="B105" s="14" t="s">
        <v>8</v>
      </c>
      <c r="C105" s="14" t="s">
        <v>9</v>
      </c>
      <c r="D105" s="14" t="s">
        <v>10</v>
      </c>
      <c r="E105" s="14" t="s">
        <v>11</v>
      </c>
      <c r="F105" s="14" t="s">
        <v>12</v>
      </c>
      <c r="G105" s="14" t="s">
        <v>13</v>
      </c>
      <c r="H105" s="14" t="s">
        <v>14</v>
      </c>
      <c r="I105" s="14" t="s">
        <v>15</v>
      </c>
      <c r="J105" s="14" t="s">
        <v>16</v>
      </c>
      <c r="K105" s="14" t="s">
        <v>17</v>
      </c>
      <c r="L105" s="14" t="s">
        <v>18</v>
      </c>
      <c r="M105" s="14" t="s">
        <v>19</v>
      </c>
      <c r="N105" s="14" t="s">
        <v>20</v>
      </c>
      <c r="O105" s="14" t="s">
        <v>21</v>
      </c>
      <c r="P105" s="15" t="s">
        <v>22</v>
      </c>
      <c r="Q105" s="14" t="s">
        <v>23</v>
      </c>
      <c r="R105" s="14" t="s">
        <v>24</v>
      </c>
      <c r="S105" s="14" t="s">
        <v>25</v>
      </c>
      <c r="T105" s="16" t="s">
        <v>26</v>
      </c>
      <c r="U105" s="13" t="s">
        <v>27</v>
      </c>
      <c r="V105" s="14" t="s">
        <v>28</v>
      </c>
      <c r="W105" s="17" t="s">
        <v>29</v>
      </c>
      <c r="X105" s="14" t="s">
        <v>84</v>
      </c>
      <c r="Y105" s="70" t="s">
        <v>85</v>
      </c>
      <c r="Z105" s="71" t="s">
        <v>30</v>
      </c>
    </row>
    <row r="106" spans="1:26" ht="13" customHeight="1" x14ac:dyDescent="0.2">
      <c r="A106" s="18"/>
      <c r="B106" s="18"/>
      <c r="C106" s="18"/>
      <c r="D106" s="18"/>
      <c r="E106" s="19"/>
      <c r="F106" s="19"/>
      <c r="G106" s="19"/>
      <c r="H106" s="18"/>
      <c r="I106" s="19"/>
      <c r="J106" s="19"/>
      <c r="K106" s="19"/>
      <c r="L106" s="19"/>
      <c r="M106" s="19"/>
      <c r="N106" s="18"/>
      <c r="O106" s="20"/>
      <c r="P106" s="20"/>
      <c r="Q106" s="20"/>
      <c r="R106" s="19"/>
      <c r="S106" s="19"/>
      <c r="T106" s="31"/>
      <c r="U106" s="21"/>
      <c r="V106" s="18"/>
      <c r="W106" s="20"/>
      <c r="X106" s="19"/>
      <c r="Y106" s="55"/>
      <c r="Z106" s="73"/>
    </row>
    <row r="107" spans="1:26" ht="13" customHeight="1" x14ac:dyDescent="0.2">
      <c r="A107" s="22">
        <v>2024</v>
      </c>
      <c r="B107" s="22">
        <v>37</v>
      </c>
      <c r="C107" s="22">
        <v>0</v>
      </c>
      <c r="D107" s="22">
        <v>4</v>
      </c>
      <c r="E107" s="22">
        <v>0</v>
      </c>
      <c r="F107" s="23">
        <v>0</v>
      </c>
      <c r="G107" s="23">
        <v>0</v>
      </c>
      <c r="H107" s="22">
        <v>3</v>
      </c>
      <c r="I107" s="22">
        <v>14</v>
      </c>
      <c r="J107" s="22">
        <v>7</v>
      </c>
      <c r="K107" s="22">
        <v>2</v>
      </c>
      <c r="L107" s="22">
        <v>0</v>
      </c>
      <c r="M107" s="23">
        <v>0</v>
      </c>
      <c r="N107" s="22">
        <v>0</v>
      </c>
      <c r="O107" s="20">
        <f>(D107+J107+K107+N107)/(B107+J107+K107)</f>
        <v>0.28260869565217389</v>
      </c>
      <c r="P107" s="20"/>
      <c r="Q107" s="20">
        <f>D107/B107</f>
        <v>0.10810810810810811</v>
      </c>
      <c r="R107" s="22">
        <v>0</v>
      </c>
      <c r="S107" s="22">
        <v>0</v>
      </c>
      <c r="T107" s="32">
        <v>4</v>
      </c>
      <c r="U107" s="25">
        <v>15</v>
      </c>
      <c r="V107" s="22">
        <v>80</v>
      </c>
      <c r="W107" s="20">
        <f>(U107+V107)/(T107+U107+V107)</f>
        <v>0.95959595959595956</v>
      </c>
      <c r="X107" s="23"/>
      <c r="Y107" s="53"/>
      <c r="Z107" s="33"/>
    </row>
    <row r="108" spans="1:26" ht="13" customHeight="1" x14ac:dyDescent="0.2">
      <c r="A108" s="22">
        <v>2025</v>
      </c>
      <c r="B108" s="77">
        <v>68</v>
      </c>
      <c r="C108" s="77">
        <v>3</v>
      </c>
      <c r="D108" s="77">
        <v>22</v>
      </c>
      <c r="E108" s="22">
        <v>6</v>
      </c>
      <c r="F108" s="58"/>
      <c r="G108" s="58">
        <v>2</v>
      </c>
      <c r="H108" s="77">
        <v>18</v>
      </c>
      <c r="I108" s="77">
        <v>19</v>
      </c>
      <c r="J108" s="77">
        <v>7</v>
      </c>
      <c r="K108" s="58">
        <v>3</v>
      </c>
      <c r="L108" s="77"/>
      <c r="M108" s="58"/>
      <c r="N108" s="77"/>
      <c r="O108" s="20">
        <f>(D108+J108+K108+N108)/(B108+J108+K108)</f>
        <v>0.41025641025641024</v>
      </c>
      <c r="P108" s="58"/>
      <c r="Q108" s="20">
        <f>D108/B108</f>
        <v>0.3235294117647059</v>
      </c>
      <c r="R108" s="77">
        <v>1</v>
      </c>
      <c r="S108" s="22">
        <v>1</v>
      </c>
      <c r="T108" s="22">
        <v>3</v>
      </c>
      <c r="U108" s="22">
        <v>11</v>
      </c>
      <c r="V108" s="22">
        <v>133</v>
      </c>
      <c r="W108" s="20">
        <f>(U108+V108)/(T108+U108+V108)</f>
        <v>0.97959183673469385</v>
      </c>
      <c r="X108" s="53"/>
      <c r="Y108" s="53"/>
      <c r="Z108" s="53"/>
    </row>
    <row r="109" spans="1:26" ht="13" customHeight="1" x14ac:dyDescent="0.2">
      <c r="A109" s="22"/>
      <c r="B109" s="22"/>
      <c r="C109" s="22"/>
      <c r="D109" s="22"/>
      <c r="E109" s="22"/>
      <c r="F109" s="23"/>
      <c r="G109" s="23"/>
      <c r="H109" s="22"/>
      <c r="I109" s="22"/>
      <c r="J109" s="22"/>
      <c r="K109" s="22"/>
      <c r="L109" s="23"/>
      <c r="M109" s="22"/>
      <c r="N109" s="22"/>
      <c r="O109" s="23"/>
      <c r="P109" s="23"/>
      <c r="Q109" s="24"/>
      <c r="R109" s="23"/>
      <c r="S109" s="23"/>
      <c r="T109" s="22"/>
      <c r="U109" s="22"/>
      <c r="V109" s="22"/>
      <c r="W109" s="23"/>
      <c r="X109" s="23"/>
      <c r="Y109" s="77"/>
      <c r="Z109" s="53"/>
    </row>
    <row r="110" spans="1:26" ht="13" customHeight="1" x14ac:dyDescent="0.2">
      <c r="A110" s="28"/>
      <c r="B110" s="28"/>
      <c r="C110" s="28"/>
      <c r="D110" s="28"/>
      <c r="E110" s="28"/>
      <c r="F110" s="28"/>
      <c r="G110" s="28"/>
      <c r="H110" s="28"/>
      <c r="I110" s="28"/>
      <c r="J110" s="28"/>
      <c r="K110" s="28"/>
      <c r="L110" s="28"/>
      <c r="M110" s="28"/>
      <c r="N110" s="28"/>
      <c r="O110" s="29"/>
      <c r="P110" s="29"/>
      <c r="Q110" s="29"/>
      <c r="R110" s="28"/>
      <c r="S110" s="28"/>
      <c r="T110" s="28"/>
      <c r="U110" s="76"/>
      <c r="V110" s="28"/>
      <c r="W110" s="27"/>
      <c r="X110" s="28"/>
      <c r="Y110" s="57"/>
      <c r="Z110" s="30"/>
    </row>
    <row r="111" spans="1:26" ht="13" customHeight="1" x14ac:dyDescent="0.2">
      <c r="A111" s="18" t="s">
        <v>31</v>
      </c>
      <c r="B111" s="18">
        <f t="shared" ref="B111:N111" si="11">SUM(B106:B110)</f>
        <v>105</v>
      </c>
      <c r="C111" s="18">
        <f t="shared" si="11"/>
        <v>3</v>
      </c>
      <c r="D111" s="18">
        <f t="shared" si="11"/>
        <v>26</v>
      </c>
      <c r="E111" s="18">
        <f t="shared" si="11"/>
        <v>6</v>
      </c>
      <c r="F111" s="18">
        <f t="shared" si="11"/>
        <v>0</v>
      </c>
      <c r="G111" s="18">
        <f t="shared" si="11"/>
        <v>2</v>
      </c>
      <c r="H111" s="18">
        <f t="shared" si="11"/>
        <v>21</v>
      </c>
      <c r="I111" s="18">
        <f t="shared" si="11"/>
        <v>33</v>
      </c>
      <c r="J111" s="18">
        <f t="shared" si="11"/>
        <v>14</v>
      </c>
      <c r="K111" s="18">
        <f t="shared" si="11"/>
        <v>5</v>
      </c>
      <c r="L111" s="18">
        <f t="shared" si="11"/>
        <v>0</v>
      </c>
      <c r="M111" s="18">
        <f t="shared" si="11"/>
        <v>0</v>
      </c>
      <c r="N111" s="18">
        <f t="shared" si="11"/>
        <v>0</v>
      </c>
      <c r="O111" s="20">
        <f>(D111+J111+K111+N111)/(B111+J111+K111)</f>
        <v>0.36290322580645162</v>
      </c>
      <c r="P111" s="20">
        <f>($D111+$E111+($F111*2)+(G111*3))/$B111</f>
        <v>0.3619047619047619</v>
      </c>
      <c r="Q111" s="20">
        <f>D111/B111</f>
        <v>0.24761904761904763</v>
      </c>
      <c r="R111" s="18">
        <f>SUM(R106:R110)</f>
        <v>1</v>
      </c>
      <c r="S111" s="18">
        <f>SUM(S106:S110)</f>
        <v>1</v>
      </c>
      <c r="T111" s="18">
        <f>SUM(T106:T110)</f>
        <v>7</v>
      </c>
      <c r="U111" s="18">
        <f>SUM(U106:U110)</f>
        <v>26</v>
      </c>
      <c r="V111" s="18">
        <f>SUM(V106:V110)</f>
        <v>213</v>
      </c>
      <c r="W111" s="20">
        <f>(U111+V111)/(T111+U111+V111)</f>
        <v>0.97154471544715448</v>
      </c>
      <c r="X111" s="18">
        <f>SUM(X108:X110)</f>
        <v>0</v>
      </c>
      <c r="Y111" s="18">
        <f>SUM(Y108:Y110)</f>
        <v>0</v>
      </c>
      <c r="Z111" s="20">
        <f>(D111-G111)/(B111-I111-G111+M111)</f>
        <v>0.34285714285714286</v>
      </c>
    </row>
    <row r="114" spans="1:26" ht="13" customHeight="1" x14ac:dyDescent="0.2">
      <c r="A114" s="77"/>
      <c r="B114" s="53"/>
      <c r="C114" s="58"/>
      <c r="D114" s="53"/>
      <c r="E114" s="53"/>
      <c r="F114" s="53"/>
      <c r="G114" s="53"/>
      <c r="H114" s="53"/>
      <c r="I114" s="53"/>
      <c r="J114" s="53"/>
      <c r="K114" s="53"/>
      <c r="L114" s="53"/>
      <c r="M114" s="53"/>
      <c r="N114" s="53"/>
      <c r="O114" s="53"/>
      <c r="P114" s="53"/>
      <c r="Q114" s="53"/>
      <c r="R114" s="53"/>
      <c r="S114" s="23"/>
      <c r="T114" s="26"/>
      <c r="U114" s="53"/>
      <c r="V114" s="53"/>
      <c r="W114" s="53"/>
      <c r="X114" s="53"/>
      <c r="Y114" s="53"/>
      <c r="Z114" s="53"/>
    </row>
    <row r="115" spans="1:26" ht="13" customHeight="1" x14ac:dyDescent="0.2">
      <c r="A115" s="14"/>
      <c r="B115" s="14"/>
      <c r="C115" s="14"/>
      <c r="D115" s="14"/>
      <c r="E115" s="14"/>
      <c r="F115" s="14"/>
      <c r="G115" s="14"/>
      <c r="H115" s="14"/>
      <c r="I115" s="14"/>
      <c r="J115" s="14"/>
      <c r="K115" s="14"/>
      <c r="L115" s="14"/>
      <c r="M115" s="14"/>
      <c r="N115" s="14"/>
      <c r="O115" s="14"/>
      <c r="P115" s="15"/>
      <c r="Q115" s="14"/>
      <c r="R115" s="14"/>
      <c r="S115" s="14"/>
      <c r="T115" s="16"/>
      <c r="U115" s="13"/>
      <c r="V115" s="14"/>
      <c r="W115" s="17"/>
      <c r="X115" s="14"/>
      <c r="Y115" s="70"/>
      <c r="Z115" s="71"/>
    </row>
    <row r="116" spans="1:26" ht="13" customHeight="1" x14ac:dyDescent="0.2">
      <c r="A116" s="18"/>
      <c r="B116" s="18"/>
      <c r="C116" s="18"/>
      <c r="D116" s="18"/>
      <c r="E116" s="19"/>
      <c r="F116" s="19"/>
      <c r="G116" s="19"/>
      <c r="H116" s="18"/>
      <c r="I116" s="19"/>
      <c r="J116" s="19"/>
      <c r="K116" s="19"/>
      <c r="L116" s="19"/>
      <c r="M116" s="19"/>
      <c r="N116" s="18"/>
      <c r="O116" s="20"/>
      <c r="P116" s="20"/>
      <c r="Q116" s="20"/>
      <c r="R116" s="19"/>
      <c r="S116" s="19"/>
      <c r="T116" s="31"/>
      <c r="U116" s="21"/>
      <c r="V116" s="18"/>
      <c r="W116" s="20"/>
      <c r="X116" s="19"/>
      <c r="Y116" s="55"/>
      <c r="Z116" s="73"/>
    </row>
    <row r="117" spans="1:26" ht="13" customHeight="1" x14ac:dyDescent="0.2">
      <c r="A117" s="22"/>
      <c r="B117" s="22"/>
      <c r="C117" s="22"/>
      <c r="D117" s="22"/>
      <c r="E117" s="22"/>
      <c r="F117" s="23"/>
      <c r="G117" s="23"/>
      <c r="H117" s="22"/>
      <c r="I117" s="22"/>
      <c r="J117" s="22"/>
      <c r="K117" s="22"/>
      <c r="L117" s="22"/>
      <c r="M117" s="23"/>
      <c r="N117" s="22"/>
      <c r="O117" s="20"/>
      <c r="P117" s="20"/>
      <c r="Q117" s="20"/>
      <c r="R117" s="22"/>
      <c r="S117" s="22"/>
      <c r="T117" s="32"/>
      <c r="U117" s="25"/>
      <c r="V117" s="22"/>
      <c r="W117" s="20"/>
      <c r="X117" s="23"/>
      <c r="Y117" s="53"/>
      <c r="Z117" s="33"/>
    </row>
    <row r="118" spans="1:26" ht="13" customHeight="1" x14ac:dyDescent="0.2">
      <c r="A118" s="22"/>
      <c r="B118" s="77"/>
      <c r="C118" s="77"/>
      <c r="D118" s="77"/>
      <c r="E118" s="22"/>
      <c r="F118" s="58"/>
      <c r="G118" s="58"/>
      <c r="H118" s="77"/>
      <c r="I118" s="77"/>
      <c r="J118" s="77"/>
      <c r="K118" s="58"/>
      <c r="L118" s="77"/>
      <c r="M118" s="58"/>
      <c r="N118" s="77"/>
      <c r="O118" s="58"/>
      <c r="P118" s="58"/>
      <c r="Q118" s="24"/>
      <c r="R118" s="77"/>
      <c r="S118" s="22"/>
      <c r="T118" s="22"/>
      <c r="U118" s="22"/>
      <c r="V118" s="22"/>
      <c r="W118" s="58"/>
      <c r="X118" s="53"/>
      <c r="Y118" s="53"/>
      <c r="Z118" s="53"/>
    </row>
    <row r="119" spans="1:26" ht="13" customHeight="1" x14ac:dyDescent="0.2">
      <c r="A119" s="22"/>
      <c r="B119" s="22"/>
      <c r="C119" s="22"/>
      <c r="D119" s="22"/>
      <c r="E119" s="22"/>
      <c r="F119" s="23"/>
      <c r="G119" s="23"/>
      <c r="H119" s="22"/>
      <c r="I119" s="22"/>
      <c r="J119" s="22"/>
      <c r="K119" s="22"/>
      <c r="L119" s="23"/>
      <c r="M119" s="22"/>
      <c r="N119" s="22"/>
      <c r="O119" s="23"/>
      <c r="P119" s="23"/>
      <c r="Q119" s="24"/>
      <c r="R119" s="23"/>
      <c r="S119" s="23"/>
      <c r="T119" s="22"/>
      <c r="U119" s="22"/>
      <c r="V119" s="22"/>
      <c r="W119" s="23"/>
      <c r="X119" s="23"/>
      <c r="Y119" s="77"/>
      <c r="Z119" s="53"/>
    </row>
    <row r="120" spans="1:26" ht="13" customHeight="1" x14ac:dyDescent="0.2">
      <c r="A120" s="28"/>
      <c r="B120" s="28"/>
      <c r="C120" s="28"/>
      <c r="D120" s="28"/>
      <c r="E120" s="28"/>
      <c r="F120" s="28"/>
      <c r="G120" s="28"/>
      <c r="H120" s="28"/>
      <c r="I120" s="28"/>
      <c r="J120" s="28"/>
      <c r="K120" s="28"/>
      <c r="L120" s="28"/>
      <c r="M120" s="28"/>
      <c r="N120" s="28"/>
      <c r="O120" s="29"/>
      <c r="P120" s="29"/>
      <c r="Q120" s="29"/>
      <c r="R120" s="28"/>
      <c r="S120" s="28"/>
      <c r="T120" s="28"/>
      <c r="U120" s="76"/>
      <c r="V120" s="28"/>
      <c r="W120" s="27"/>
      <c r="X120" s="28"/>
      <c r="Y120" s="57"/>
      <c r="Z120" s="30"/>
    </row>
    <row r="121" spans="1:26" ht="13" customHeight="1" x14ac:dyDescent="0.2">
      <c r="A121" s="18"/>
      <c r="B121" s="18"/>
      <c r="C121" s="18"/>
      <c r="D121" s="18"/>
      <c r="E121" s="18"/>
      <c r="F121" s="18"/>
      <c r="G121" s="18"/>
      <c r="H121" s="18"/>
      <c r="I121" s="18"/>
      <c r="J121" s="18"/>
      <c r="K121" s="18"/>
      <c r="L121" s="18"/>
      <c r="M121" s="18"/>
      <c r="N121" s="18"/>
      <c r="O121" s="20"/>
      <c r="P121" s="20"/>
      <c r="Q121" s="20"/>
      <c r="R121" s="18"/>
      <c r="S121" s="18"/>
      <c r="T121" s="18"/>
      <c r="U121" s="18"/>
      <c r="V121" s="18"/>
      <c r="W121" s="20"/>
      <c r="X121" s="18"/>
      <c r="Y121" s="18"/>
      <c r="Z121" s="20"/>
    </row>
  </sheetData>
  <mergeCells count="1">
    <mergeCell ref="A1:Z1"/>
  </mergeCells>
  <pageMargins left="0.75" right="0.75" top="1" bottom="1" header="0.5" footer="0.5"/>
  <pageSetup orientation="portrait"/>
  <headerFooter>
    <oddHeader>&amp;L&amp;"Geneva,Regular"&amp;10&amp;K000000Catchers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377"/>
  <sheetViews>
    <sheetView showGridLines="0" topLeftCell="A243" workbookViewId="0">
      <selection activeCell="A254" sqref="A254"/>
    </sheetView>
  </sheetViews>
  <sheetFormatPr baseColWidth="10" defaultColWidth="8.125" defaultRowHeight="13" customHeight="1" x14ac:dyDescent="0.2"/>
  <cols>
    <col min="1" max="1" width="14.25" style="5" customWidth="1"/>
    <col min="2" max="2" width="2.875" style="5" customWidth="1"/>
    <col min="3" max="4" width="2.375" style="5" bestFit="1" customWidth="1"/>
    <col min="5" max="5" width="3.5" style="5" customWidth="1"/>
    <col min="6" max="6" width="4.625" style="5" bestFit="1" customWidth="1"/>
    <col min="7" max="7" width="2.375" style="5" bestFit="1" customWidth="1"/>
    <col min="8" max="8" width="2.5" style="5" bestFit="1" customWidth="1"/>
    <col min="9" max="9" width="3.125" style="5" bestFit="1" customWidth="1"/>
    <col min="10" max="10" width="2.25" style="5" customWidth="1"/>
    <col min="11" max="11" width="2.75" style="5" customWidth="1"/>
    <col min="12" max="12" width="3" style="5" customWidth="1"/>
    <col min="13" max="13" width="2.375" style="5" customWidth="1"/>
    <col min="14" max="14" width="4" style="5" customWidth="1"/>
    <col min="15" max="15" width="5.25" style="5" bestFit="1" customWidth="1"/>
    <col min="16" max="16" width="5.375" style="5" customWidth="1"/>
    <col min="17" max="17" width="3.25" style="5" customWidth="1"/>
    <col min="18" max="18" width="2.875" style="5" bestFit="1" customWidth="1"/>
    <col min="19" max="19" width="2.375" style="5" bestFit="1" customWidth="1"/>
    <col min="20" max="20" width="2.125" style="5" customWidth="1"/>
    <col min="21" max="21" width="3.125" style="6" bestFit="1" customWidth="1"/>
    <col min="22" max="22" width="3.125" style="6" customWidth="1"/>
    <col min="23" max="23" width="4.125" style="5" customWidth="1"/>
    <col min="24" max="24" width="3.875" style="5" customWidth="1"/>
    <col min="25" max="256" width="8.125" customWidth="1"/>
  </cols>
  <sheetData>
    <row r="1" spans="1:24" ht="21" customHeight="1" x14ac:dyDescent="0.2">
      <c r="A1" s="10" t="s">
        <v>88</v>
      </c>
      <c r="B1" s="11"/>
      <c r="C1" s="11"/>
      <c r="D1" s="11"/>
      <c r="E1" s="11"/>
      <c r="F1" s="11"/>
      <c r="G1" s="11"/>
      <c r="H1" s="11"/>
      <c r="I1" s="11"/>
      <c r="J1" s="11"/>
      <c r="K1" s="11"/>
      <c r="L1" s="11"/>
      <c r="M1" s="78"/>
      <c r="N1" s="11"/>
      <c r="O1" s="11"/>
      <c r="P1" s="11"/>
      <c r="Q1" s="11"/>
      <c r="R1" s="11"/>
      <c r="S1" s="11"/>
      <c r="T1" s="11"/>
      <c r="U1" s="23"/>
      <c r="V1" s="23"/>
      <c r="W1" s="12"/>
      <c r="X1" s="53"/>
    </row>
    <row r="2" spans="1:24" ht="19" customHeight="1" x14ac:dyDescent="0.2">
      <c r="A2" s="53"/>
      <c r="B2" s="53"/>
      <c r="C2" s="53"/>
      <c r="D2" s="53"/>
      <c r="E2" s="58"/>
      <c r="F2" s="53"/>
      <c r="G2" s="53"/>
      <c r="H2" s="53"/>
      <c r="I2" s="53"/>
      <c r="J2" s="53"/>
      <c r="K2" s="53"/>
      <c r="L2" s="53"/>
      <c r="M2" s="53"/>
      <c r="N2" s="53"/>
      <c r="O2" s="53"/>
      <c r="P2" s="53"/>
      <c r="Q2" s="53"/>
      <c r="R2" s="53"/>
      <c r="S2" s="53"/>
      <c r="T2" s="53"/>
      <c r="U2" s="23"/>
      <c r="V2" s="23"/>
      <c r="W2" s="26"/>
      <c r="X2" s="53"/>
    </row>
    <row r="3" spans="1:24" ht="28.25" customHeight="1" x14ac:dyDescent="0.2">
      <c r="A3" s="14" t="s">
        <v>7</v>
      </c>
      <c r="B3" s="14" t="s">
        <v>8</v>
      </c>
      <c r="C3" s="14" t="s">
        <v>9</v>
      </c>
      <c r="D3" s="14" t="s">
        <v>10</v>
      </c>
      <c r="E3" s="14" t="s">
        <v>11</v>
      </c>
      <c r="F3" s="14" t="s">
        <v>12</v>
      </c>
      <c r="G3" s="14" t="s">
        <v>13</v>
      </c>
      <c r="H3" s="14" t="s">
        <v>14</v>
      </c>
      <c r="I3" s="14" t="s">
        <v>15</v>
      </c>
      <c r="J3" s="14" t="s">
        <v>16</v>
      </c>
      <c r="K3" s="14" t="s">
        <v>17</v>
      </c>
      <c r="L3" s="14" t="s">
        <v>18</v>
      </c>
      <c r="M3" s="14" t="s">
        <v>19</v>
      </c>
      <c r="N3" s="14" t="s">
        <v>20</v>
      </c>
      <c r="O3" s="14" t="s">
        <v>21</v>
      </c>
      <c r="P3" s="15" t="s">
        <v>22</v>
      </c>
      <c r="Q3" s="14" t="s">
        <v>23</v>
      </c>
      <c r="R3" s="16" t="s">
        <v>24</v>
      </c>
      <c r="S3" s="16" t="s">
        <v>25</v>
      </c>
      <c r="T3" s="16" t="s">
        <v>26</v>
      </c>
      <c r="U3" s="14" t="s">
        <v>27</v>
      </c>
      <c r="V3" s="14" t="s">
        <v>28</v>
      </c>
      <c r="W3" s="17" t="s">
        <v>29</v>
      </c>
      <c r="X3" s="71" t="s">
        <v>30</v>
      </c>
    </row>
    <row r="4" spans="1:24" ht="18.25" customHeight="1" x14ac:dyDescent="0.2">
      <c r="A4" s="18">
        <v>2013</v>
      </c>
      <c r="B4" s="18">
        <v>9</v>
      </c>
      <c r="C4" s="18">
        <v>4</v>
      </c>
      <c r="D4" s="18">
        <v>2</v>
      </c>
      <c r="E4" s="19"/>
      <c r="F4" s="19"/>
      <c r="G4" s="19"/>
      <c r="H4" s="19"/>
      <c r="I4" s="18">
        <v>4</v>
      </c>
      <c r="J4" s="19"/>
      <c r="K4" s="19"/>
      <c r="L4" s="19"/>
      <c r="M4" s="19"/>
      <c r="N4" s="18">
        <v>1</v>
      </c>
      <c r="O4" s="20">
        <f>(D4+J4+K4+N4)/(B4+J4+K4)</f>
        <v>0.33333333333333331</v>
      </c>
      <c r="P4" s="20">
        <f>($D4+$E4+($F4*2)+(G4*3))/$B4</f>
        <v>0.22222222222222221</v>
      </c>
      <c r="Q4" s="20">
        <f>D4/B4</f>
        <v>0.22222222222222221</v>
      </c>
      <c r="R4" s="18">
        <v>5</v>
      </c>
      <c r="S4" s="18">
        <v>4</v>
      </c>
      <c r="T4" s="18">
        <v>2</v>
      </c>
      <c r="U4" s="18">
        <v>6</v>
      </c>
      <c r="V4" s="18">
        <v>5</v>
      </c>
      <c r="W4" s="34"/>
      <c r="X4" s="55"/>
    </row>
    <row r="5" spans="1:24" ht="18.25" customHeight="1" x14ac:dyDescent="0.2">
      <c r="A5" s="22">
        <v>2014</v>
      </c>
      <c r="B5" s="22">
        <v>59</v>
      </c>
      <c r="C5" s="22">
        <v>14</v>
      </c>
      <c r="D5" s="22">
        <v>13</v>
      </c>
      <c r="E5" s="22">
        <v>2</v>
      </c>
      <c r="F5" s="23"/>
      <c r="G5" s="23"/>
      <c r="H5" s="22">
        <v>8</v>
      </c>
      <c r="I5" s="22">
        <v>11</v>
      </c>
      <c r="J5" s="22">
        <v>2</v>
      </c>
      <c r="K5" s="22">
        <v>1</v>
      </c>
      <c r="L5" s="23"/>
      <c r="M5" s="23"/>
      <c r="N5" s="22">
        <v>1</v>
      </c>
      <c r="O5" s="24">
        <f>(D5+J5+K5+N5)/(B5+J5+K5)</f>
        <v>0.27419354838709675</v>
      </c>
      <c r="P5" s="24">
        <f>($D5+$E5+($F5*2)+(G5*3))/$B5</f>
        <v>0.25423728813559321</v>
      </c>
      <c r="Q5" s="24">
        <f>D5/B5</f>
        <v>0.22033898305084745</v>
      </c>
      <c r="R5" s="22">
        <v>3</v>
      </c>
      <c r="S5" s="23"/>
      <c r="T5" s="22">
        <v>5</v>
      </c>
      <c r="U5" s="22">
        <v>45</v>
      </c>
      <c r="V5" s="22">
        <v>18</v>
      </c>
      <c r="W5" s="26"/>
      <c r="X5" s="53"/>
    </row>
    <row r="6" spans="1:24" ht="18.25" customHeight="1" x14ac:dyDescent="0.2">
      <c r="A6" s="23">
        <v>2015</v>
      </c>
      <c r="B6" s="23">
        <v>67</v>
      </c>
      <c r="C6" s="23">
        <v>14</v>
      </c>
      <c r="D6" s="23">
        <v>24</v>
      </c>
      <c r="E6" s="23">
        <v>3</v>
      </c>
      <c r="F6" s="23">
        <v>3</v>
      </c>
      <c r="G6" s="23">
        <v>0</v>
      </c>
      <c r="H6" s="23">
        <v>11</v>
      </c>
      <c r="I6" s="23">
        <v>17</v>
      </c>
      <c r="J6" s="23">
        <v>3</v>
      </c>
      <c r="K6" s="23">
        <v>2</v>
      </c>
      <c r="L6" s="23">
        <v>1</v>
      </c>
      <c r="M6" s="23">
        <v>1</v>
      </c>
      <c r="N6" s="23">
        <v>4</v>
      </c>
      <c r="O6" s="24">
        <f>(D6+J6+K6+N6)/(B6+J6+K6+M6)</f>
        <v>0.45205479452054792</v>
      </c>
      <c r="P6" s="24">
        <f>($D6+$E6+($F6*2)+(G6*3))/$B6</f>
        <v>0.4925373134328358</v>
      </c>
      <c r="Q6" s="24">
        <f>D6/B6</f>
        <v>0.35820895522388058</v>
      </c>
      <c r="R6" s="23">
        <v>9</v>
      </c>
      <c r="S6" s="23">
        <v>3</v>
      </c>
      <c r="T6" s="23">
        <v>9</v>
      </c>
      <c r="U6" s="23">
        <v>47</v>
      </c>
      <c r="V6" s="23">
        <v>33</v>
      </c>
      <c r="W6" s="26"/>
      <c r="X6" s="53"/>
    </row>
    <row r="7" spans="1:24" ht="19" customHeight="1" x14ac:dyDescent="0.2">
      <c r="A7" s="28"/>
      <c r="B7" s="28"/>
      <c r="C7" s="28"/>
      <c r="D7" s="28"/>
      <c r="E7" s="28"/>
      <c r="F7" s="28"/>
      <c r="G7" s="28"/>
      <c r="H7" s="28"/>
      <c r="I7" s="28"/>
      <c r="J7" s="28"/>
      <c r="K7" s="28"/>
      <c r="L7" s="28"/>
      <c r="M7" s="28"/>
      <c r="N7" s="28"/>
      <c r="O7" s="29"/>
      <c r="P7" s="29"/>
      <c r="Q7" s="29"/>
      <c r="R7" s="28"/>
      <c r="S7" s="28"/>
      <c r="T7" s="28"/>
      <c r="U7" s="28"/>
      <c r="V7" s="28"/>
      <c r="W7" s="27"/>
      <c r="X7" s="30"/>
    </row>
    <row r="8" spans="1:24" ht="17" customHeight="1" x14ac:dyDescent="0.2">
      <c r="A8" s="18" t="s">
        <v>31</v>
      </c>
      <c r="B8" s="19">
        <f t="shared" ref="B8:N8" si="0">SUM(B4:B7)</f>
        <v>135</v>
      </c>
      <c r="C8" s="19">
        <f t="shared" si="0"/>
        <v>32</v>
      </c>
      <c r="D8" s="19">
        <f t="shared" si="0"/>
        <v>39</v>
      </c>
      <c r="E8" s="19">
        <f t="shared" si="0"/>
        <v>5</v>
      </c>
      <c r="F8" s="19">
        <f t="shared" si="0"/>
        <v>3</v>
      </c>
      <c r="G8" s="19">
        <f t="shared" si="0"/>
        <v>0</v>
      </c>
      <c r="H8" s="19">
        <f t="shared" si="0"/>
        <v>19</v>
      </c>
      <c r="I8" s="19">
        <f t="shared" si="0"/>
        <v>32</v>
      </c>
      <c r="J8" s="19">
        <f t="shared" si="0"/>
        <v>5</v>
      </c>
      <c r="K8" s="19">
        <f t="shared" si="0"/>
        <v>3</v>
      </c>
      <c r="L8" s="19">
        <f t="shared" si="0"/>
        <v>1</v>
      </c>
      <c r="M8" s="19">
        <f t="shared" si="0"/>
        <v>1</v>
      </c>
      <c r="N8" s="19">
        <f t="shared" si="0"/>
        <v>6</v>
      </c>
      <c r="O8" s="20">
        <f>(D8+J8+K8+N8)/(B8+J8+K8+M8)</f>
        <v>0.36805555555555558</v>
      </c>
      <c r="P8" s="20">
        <f>($D8+$E8+($F8*2)+(G8*3))/$B8</f>
        <v>0.37037037037037035</v>
      </c>
      <c r="Q8" s="20">
        <f>D8/B8</f>
        <v>0.28888888888888886</v>
      </c>
      <c r="R8" s="19">
        <f>SUM(R4:R7)</f>
        <v>17</v>
      </c>
      <c r="S8" s="19">
        <f>SUM(S4:S7)</f>
        <v>7</v>
      </c>
      <c r="T8" s="19">
        <f>SUM(T4:T7)</f>
        <v>16</v>
      </c>
      <c r="U8" s="18">
        <f>SUM(U4:U7)</f>
        <v>98</v>
      </c>
      <c r="V8" s="18">
        <f>SUM(V4:V7)</f>
        <v>56</v>
      </c>
      <c r="W8" s="20">
        <f>(U8+V8)/(T8+U8+V8)</f>
        <v>0.90588235294117647</v>
      </c>
      <c r="X8" s="20">
        <f>(D8-G8)/(B8-I8-G8+M8)</f>
        <v>0.375</v>
      </c>
    </row>
    <row r="9" spans="1:24" ht="18.25" customHeight="1" x14ac:dyDescent="0.2">
      <c r="A9" s="23"/>
      <c r="B9" s="26"/>
      <c r="C9" s="26"/>
      <c r="D9" s="26"/>
      <c r="E9" s="23"/>
      <c r="F9" s="26"/>
      <c r="G9" s="26"/>
      <c r="H9" s="26"/>
      <c r="I9" s="26"/>
      <c r="J9" s="26"/>
      <c r="K9" s="26"/>
      <c r="L9" s="26"/>
      <c r="M9" s="23"/>
      <c r="N9" s="26"/>
      <c r="O9" s="26"/>
      <c r="P9" s="26"/>
      <c r="Q9" s="26"/>
      <c r="R9" s="26"/>
      <c r="S9" s="26"/>
      <c r="T9" s="26"/>
      <c r="U9" s="23"/>
      <c r="V9" s="23"/>
      <c r="W9" s="26"/>
      <c r="X9" s="53"/>
    </row>
    <row r="10" spans="1:24" ht="18.25" customHeight="1" x14ac:dyDescent="0.2">
      <c r="A10" s="23"/>
      <c r="B10" s="26"/>
      <c r="C10" s="26"/>
      <c r="D10" s="26"/>
      <c r="E10" s="23"/>
      <c r="F10" s="26"/>
      <c r="G10" s="26"/>
      <c r="H10" s="26"/>
      <c r="I10" s="26"/>
      <c r="J10" s="26"/>
      <c r="K10" s="26"/>
      <c r="L10" s="26"/>
      <c r="M10" s="23"/>
      <c r="N10" s="26"/>
      <c r="O10" s="26"/>
      <c r="P10" s="26"/>
      <c r="Q10" s="26"/>
      <c r="R10" s="26"/>
      <c r="S10" s="26"/>
      <c r="T10" s="26"/>
      <c r="U10" s="23"/>
      <c r="V10" s="23"/>
      <c r="W10" s="26"/>
      <c r="X10" s="53"/>
    </row>
    <row r="11" spans="1:24" ht="19" customHeight="1" x14ac:dyDescent="0.2">
      <c r="A11" s="23"/>
      <c r="B11" s="23"/>
      <c r="C11" s="23"/>
      <c r="D11" s="23"/>
      <c r="E11" s="41"/>
      <c r="F11" s="23"/>
      <c r="G11" s="23"/>
      <c r="H11" s="23"/>
      <c r="I11" s="23"/>
      <c r="J11" s="23"/>
      <c r="K11" s="23"/>
      <c r="L11" s="42"/>
      <c r="M11" s="23"/>
      <c r="N11" s="42"/>
      <c r="O11" s="26"/>
      <c r="P11" s="58"/>
      <c r="Q11" s="58"/>
      <c r="R11" s="58"/>
      <c r="S11" s="58"/>
      <c r="T11" s="53"/>
      <c r="U11" s="103"/>
      <c r="V11" s="103"/>
      <c r="W11" s="53"/>
      <c r="X11" s="53"/>
    </row>
    <row r="12" spans="1:24" ht="18.25" customHeight="1" x14ac:dyDescent="0.2">
      <c r="A12" s="23"/>
      <c r="B12" s="23"/>
      <c r="C12" s="23"/>
      <c r="D12" s="23"/>
      <c r="E12" s="41"/>
      <c r="F12" s="23"/>
      <c r="G12" s="23"/>
      <c r="H12" s="23"/>
      <c r="I12" s="23"/>
      <c r="J12" s="23"/>
      <c r="K12" s="23"/>
      <c r="L12" s="42"/>
      <c r="M12" s="23"/>
      <c r="N12" s="26"/>
      <c r="O12" s="26"/>
      <c r="P12" s="23"/>
      <c r="Q12" s="23"/>
      <c r="R12" s="23"/>
      <c r="S12" s="23"/>
      <c r="T12" s="53"/>
      <c r="U12" s="103"/>
      <c r="V12" s="103"/>
      <c r="W12" s="53"/>
      <c r="X12" s="53"/>
    </row>
    <row r="13" spans="1:24" ht="18.25" customHeight="1" x14ac:dyDescent="0.2">
      <c r="A13" s="23"/>
      <c r="B13" s="23"/>
      <c r="C13" s="23"/>
      <c r="D13" s="23"/>
      <c r="E13" s="41"/>
      <c r="F13" s="23"/>
      <c r="G13" s="23"/>
      <c r="H13" s="23"/>
      <c r="I13" s="23"/>
      <c r="J13" s="23"/>
      <c r="K13" s="23"/>
      <c r="L13" s="42"/>
      <c r="M13" s="23"/>
      <c r="N13" s="26"/>
      <c r="O13" s="26"/>
      <c r="P13" s="23"/>
      <c r="Q13" s="23"/>
      <c r="R13" s="23"/>
      <c r="S13" s="23"/>
      <c r="T13" s="53"/>
      <c r="U13" s="103"/>
      <c r="V13" s="103"/>
      <c r="W13" s="53"/>
      <c r="X13" s="53"/>
    </row>
    <row r="14" spans="1:24" ht="18.25" customHeight="1" x14ac:dyDescent="0.2">
      <c r="A14" s="22" t="s">
        <v>32</v>
      </c>
      <c r="B14" s="23"/>
      <c r="C14" s="23"/>
      <c r="D14" s="23"/>
      <c r="E14" s="23"/>
      <c r="F14" s="23"/>
      <c r="G14" s="23"/>
      <c r="H14" s="23"/>
      <c r="I14" s="23"/>
      <c r="J14" s="23"/>
      <c r="K14" s="23"/>
      <c r="L14" s="23"/>
      <c r="M14" s="23"/>
      <c r="N14" s="23"/>
      <c r="O14" s="23"/>
      <c r="P14" s="23"/>
      <c r="Q14" s="23"/>
      <c r="R14" s="23"/>
      <c r="S14" s="23"/>
      <c r="T14" s="53"/>
      <c r="U14" s="103"/>
      <c r="V14" s="103"/>
      <c r="W14" s="53"/>
      <c r="X14" s="53"/>
    </row>
    <row r="15" spans="1:24" ht="18.25" customHeight="1" x14ac:dyDescent="0.2">
      <c r="A15" s="14" t="s">
        <v>7</v>
      </c>
      <c r="B15" s="16" t="s">
        <v>33</v>
      </c>
      <c r="C15" s="14" t="s">
        <v>34</v>
      </c>
      <c r="D15" s="14" t="s">
        <v>35</v>
      </c>
      <c r="E15" s="14" t="s">
        <v>36</v>
      </c>
      <c r="F15" s="14" t="s">
        <v>37</v>
      </c>
      <c r="G15" s="14" t="s">
        <v>9</v>
      </c>
      <c r="H15" s="14" t="s">
        <v>10</v>
      </c>
      <c r="I15" s="14" t="s">
        <v>15</v>
      </c>
      <c r="J15" s="14" t="s">
        <v>16</v>
      </c>
      <c r="K15" s="14" t="s">
        <v>17</v>
      </c>
      <c r="L15" s="14" t="s">
        <v>45</v>
      </c>
      <c r="M15" s="14" t="s">
        <v>38</v>
      </c>
      <c r="N15" s="14" t="s">
        <v>39</v>
      </c>
      <c r="O15" s="14" t="s">
        <v>40</v>
      </c>
      <c r="P15" s="14" t="s">
        <v>8</v>
      </c>
      <c r="Q15" s="14" t="s">
        <v>41</v>
      </c>
      <c r="R15" s="14" t="s">
        <v>42</v>
      </c>
      <c r="S15" s="23"/>
      <c r="T15" s="53"/>
      <c r="U15" s="103"/>
      <c r="V15" s="103"/>
      <c r="W15" s="53"/>
      <c r="X15" s="53"/>
    </row>
    <row r="16" spans="1:24" ht="18.25" customHeight="1" x14ac:dyDescent="0.2">
      <c r="A16" s="18">
        <v>2014</v>
      </c>
      <c r="B16" s="18">
        <v>2</v>
      </c>
      <c r="C16" s="18">
        <v>0</v>
      </c>
      <c r="D16" s="18">
        <v>0</v>
      </c>
      <c r="E16" s="35">
        <v>0</v>
      </c>
      <c r="F16" s="18">
        <v>3</v>
      </c>
      <c r="G16" s="18">
        <v>1</v>
      </c>
      <c r="H16" s="18">
        <v>4</v>
      </c>
      <c r="I16" s="18">
        <v>3</v>
      </c>
      <c r="J16" s="18">
        <v>1</v>
      </c>
      <c r="K16" s="19"/>
      <c r="L16" s="36"/>
      <c r="M16" s="18">
        <v>0</v>
      </c>
      <c r="N16" s="40">
        <f>(M16*7)/F16</f>
        <v>0</v>
      </c>
      <c r="O16" s="34"/>
      <c r="P16" s="18">
        <v>4</v>
      </c>
      <c r="Q16" s="19"/>
      <c r="R16" s="19"/>
      <c r="S16" s="23"/>
      <c r="T16" s="53"/>
      <c r="U16" s="103"/>
      <c r="V16" s="103"/>
      <c r="W16" s="53"/>
      <c r="X16" s="53"/>
    </row>
    <row r="17" spans="1:24" ht="18.25" customHeight="1" x14ac:dyDescent="0.2">
      <c r="A17" s="23">
        <v>2015</v>
      </c>
      <c r="B17" s="23">
        <v>6</v>
      </c>
      <c r="C17" s="23">
        <v>0</v>
      </c>
      <c r="D17" s="23">
        <v>1</v>
      </c>
      <c r="E17" s="41">
        <v>1</v>
      </c>
      <c r="F17" s="23">
        <v>9</v>
      </c>
      <c r="G17" s="23">
        <v>5</v>
      </c>
      <c r="H17" s="23">
        <v>7</v>
      </c>
      <c r="I17" s="23">
        <v>17</v>
      </c>
      <c r="J17" s="23">
        <v>4</v>
      </c>
      <c r="K17" s="23">
        <v>5</v>
      </c>
      <c r="L17" s="42"/>
      <c r="M17" s="23">
        <v>5</v>
      </c>
      <c r="N17" s="36">
        <f>(M17*7)/F17</f>
        <v>3.8888888888888888</v>
      </c>
      <c r="O17" s="26"/>
      <c r="P17" s="23"/>
      <c r="Q17" s="23"/>
      <c r="R17" s="23"/>
      <c r="S17" s="23"/>
      <c r="T17" s="53"/>
      <c r="U17" s="103"/>
      <c r="V17" s="103"/>
      <c r="W17" s="53"/>
      <c r="X17" s="53"/>
    </row>
    <row r="18" spans="1:24" ht="18.25" customHeight="1" x14ac:dyDescent="0.2">
      <c r="A18" s="23"/>
      <c r="B18" s="23"/>
      <c r="C18" s="23"/>
      <c r="D18" s="23"/>
      <c r="E18" s="41"/>
      <c r="F18" s="23"/>
      <c r="G18" s="23"/>
      <c r="H18" s="23"/>
      <c r="I18" s="23"/>
      <c r="J18" s="23"/>
      <c r="K18" s="23"/>
      <c r="L18" s="42"/>
      <c r="M18" s="23"/>
      <c r="N18" s="26"/>
      <c r="O18" s="26"/>
      <c r="P18" s="23"/>
      <c r="Q18" s="23"/>
      <c r="R18" s="23"/>
      <c r="S18" s="23"/>
      <c r="T18" s="53"/>
      <c r="U18" s="103"/>
      <c r="V18" s="103"/>
      <c r="W18" s="53"/>
      <c r="X18" s="53"/>
    </row>
    <row r="19" spans="1:24" ht="18.25" customHeight="1" x14ac:dyDescent="0.2">
      <c r="A19" s="28"/>
      <c r="B19" s="28"/>
      <c r="C19" s="28"/>
      <c r="D19" s="28"/>
      <c r="E19" s="38"/>
      <c r="F19" s="28"/>
      <c r="G19" s="28"/>
      <c r="H19" s="28"/>
      <c r="I19" s="28"/>
      <c r="J19" s="28"/>
      <c r="K19" s="28"/>
      <c r="L19" s="39"/>
      <c r="M19" s="28"/>
      <c r="N19" s="27"/>
      <c r="O19" s="27"/>
      <c r="P19" s="28"/>
      <c r="Q19" s="28"/>
      <c r="R19" s="28"/>
      <c r="S19" s="23"/>
      <c r="T19" s="53"/>
      <c r="U19" s="103"/>
      <c r="V19" s="103"/>
      <c r="W19" s="53"/>
      <c r="X19" s="53"/>
    </row>
    <row r="20" spans="1:24" ht="18.25" customHeight="1" x14ac:dyDescent="0.2">
      <c r="A20" s="18" t="s">
        <v>31</v>
      </c>
      <c r="B20" s="18">
        <f t="shared" ref="B20:M20" si="1">SUM(B11:B19)</f>
        <v>8</v>
      </c>
      <c r="C20" s="18">
        <f t="shared" si="1"/>
        <v>0</v>
      </c>
      <c r="D20" s="18">
        <f t="shared" si="1"/>
        <v>1</v>
      </c>
      <c r="E20" s="36">
        <f t="shared" si="1"/>
        <v>1</v>
      </c>
      <c r="F20" s="18">
        <f t="shared" si="1"/>
        <v>12</v>
      </c>
      <c r="G20" s="18">
        <f t="shared" si="1"/>
        <v>6</v>
      </c>
      <c r="H20" s="18">
        <f t="shared" si="1"/>
        <v>11</v>
      </c>
      <c r="I20" s="18">
        <f t="shared" si="1"/>
        <v>20</v>
      </c>
      <c r="J20" s="18">
        <f t="shared" si="1"/>
        <v>5</v>
      </c>
      <c r="K20" s="18">
        <f t="shared" si="1"/>
        <v>5</v>
      </c>
      <c r="L20" s="18">
        <f t="shared" si="1"/>
        <v>0</v>
      </c>
      <c r="M20" s="18">
        <f t="shared" si="1"/>
        <v>5</v>
      </c>
      <c r="N20" s="36">
        <f>(M20*7)/F20</f>
        <v>2.9166666666666665</v>
      </c>
      <c r="O20" s="64">
        <f>SUM(H20+J20+K114)/F20</f>
        <v>1.3333333333333333</v>
      </c>
      <c r="P20" s="55"/>
      <c r="Q20" s="55"/>
      <c r="R20" s="55"/>
      <c r="S20" s="53"/>
      <c r="T20" s="53"/>
      <c r="U20" s="103"/>
      <c r="V20" s="103"/>
      <c r="W20" s="53"/>
      <c r="X20" s="53"/>
    </row>
    <row r="21" spans="1:24" ht="18.25" customHeight="1" x14ac:dyDescent="0.2">
      <c r="A21" s="53"/>
      <c r="B21" s="53"/>
      <c r="C21" s="53"/>
      <c r="D21" s="53"/>
      <c r="E21" s="53"/>
      <c r="F21" s="53"/>
      <c r="G21" s="53"/>
      <c r="H21" s="53"/>
      <c r="I21" s="53"/>
      <c r="J21" s="53"/>
      <c r="K21" s="53"/>
      <c r="L21" s="53"/>
      <c r="M21" s="53"/>
      <c r="N21" s="53"/>
      <c r="O21" s="53"/>
      <c r="P21" s="53"/>
      <c r="Q21" s="53"/>
      <c r="R21" s="53"/>
      <c r="S21" s="53"/>
      <c r="T21" s="53"/>
      <c r="U21" s="103"/>
      <c r="V21" s="103"/>
      <c r="W21" s="53"/>
      <c r="X21" s="53"/>
    </row>
    <row r="22" spans="1:24" ht="21" customHeight="1" x14ac:dyDescent="0.2">
      <c r="A22" s="10" t="s">
        <v>89</v>
      </c>
      <c r="B22" s="11"/>
      <c r="C22" s="11"/>
      <c r="D22" s="11"/>
      <c r="E22" s="11"/>
      <c r="F22" s="11"/>
      <c r="G22" s="11"/>
      <c r="H22" s="11"/>
      <c r="I22" s="11"/>
      <c r="J22" s="11"/>
      <c r="K22" s="11"/>
      <c r="L22" s="11"/>
      <c r="M22" s="78"/>
      <c r="N22" s="11"/>
      <c r="O22" s="11"/>
      <c r="P22" s="11"/>
      <c r="Q22" s="11"/>
      <c r="R22" s="11"/>
      <c r="S22" s="11"/>
      <c r="T22" s="11"/>
      <c r="U22" s="23"/>
      <c r="V22" s="23"/>
      <c r="W22" s="12"/>
      <c r="X22" s="53"/>
    </row>
    <row r="23" spans="1:24" ht="19" customHeight="1" x14ac:dyDescent="0.2">
      <c r="A23" s="53"/>
      <c r="B23" s="53"/>
      <c r="C23" s="53"/>
      <c r="D23" s="53"/>
      <c r="E23" s="58"/>
      <c r="F23" s="53"/>
      <c r="G23" s="53"/>
      <c r="H23" s="53"/>
      <c r="I23" s="53"/>
      <c r="J23" s="53"/>
      <c r="K23" s="53"/>
      <c r="L23" s="53"/>
      <c r="M23" s="53"/>
      <c r="N23" s="53"/>
      <c r="O23" s="53"/>
      <c r="P23" s="53"/>
      <c r="Q23" s="53"/>
      <c r="R23" s="53"/>
      <c r="S23" s="53"/>
      <c r="T23" s="53"/>
      <c r="U23" s="23"/>
      <c r="V23" s="23"/>
      <c r="W23" s="26"/>
      <c r="X23" s="53"/>
    </row>
    <row r="24" spans="1:24" ht="28.25" customHeight="1" x14ac:dyDescent="0.2">
      <c r="A24" s="14" t="s">
        <v>7</v>
      </c>
      <c r="B24" s="14" t="s">
        <v>8</v>
      </c>
      <c r="C24" s="14" t="s">
        <v>9</v>
      </c>
      <c r="D24" s="14" t="s">
        <v>10</v>
      </c>
      <c r="E24" s="14" t="s">
        <v>11</v>
      </c>
      <c r="F24" s="14" t="s">
        <v>12</v>
      </c>
      <c r="G24" s="14" t="s">
        <v>13</v>
      </c>
      <c r="H24" s="14" t="s">
        <v>14</v>
      </c>
      <c r="I24" s="14" t="s">
        <v>15</v>
      </c>
      <c r="J24" s="14" t="s">
        <v>16</v>
      </c>
      <c r="K24" s="14" t="s">
        <v>17</v>
      </c>
      <c r="L24" s="14" t="s">
        <v>18</v>
      </c>
      <c r="M24" s="14" t="s">
        <v>19</v>
      </c>
      <c r="N24" s="14" t="s">
        <v>20</v>
      </c>
      <c r="O24" s="14" t="s">
        <v>21</v>
      </c>
      <c r="P24" s="15" t="s">
        <v>22</v>
      </c>
      <c r="Q24" s="14" t="s">
        <v>23</v>
      </c>
      <c r="R24" s="16" t="s">
        <v>24</v>
      </c>
      <c r="S24" s="16" t="s">
        <v>25</v>
      </c>
      <c r="T24" s="16" t="s">
        <v>26</v>
      </c>
      <c r="U24" s="14" t="s">
        <v>27</v>
      </c>
      <c r="V24" s="14" t="s">
        <v>28</v>
      </c>
      <c r="W24" s="17" t="s">
        <v>29</v>
      </c>
      <c r="X24" s="71" t="s">
        <v>30</v>
      </c>
    </row>
    <row r="25" spans="1:24" ht="18.25" customHeight="1" x14ac:dyDescent="0.2">
      <c r="A25" s="55"/>
      <c r="B25" s="55"/>
      <c r="C25" s="55"/>
      <c r="D25" s="55"/>
      <c r="E25" s="55"/>
      <c r="F25" s="55"/>
      <c r="G25" s="55"/>
      <c r="H25" s="55"/>
      <c r="I25" s="55"/>
      <c r="J25" s="55"/>
      <c r="K25" s="55"/>
      <c r="L25" s="55"/>
      <c r="M25" s="55"/>
      <c r="N25" s="55"/>
      <c r="O25" s="55"/>
      <c r="P25" s="55"/>
      <c r="Q25" s="55"/>
      <c r="R25" s="55"/>
      <c r="S25" s="55"/>
      <c r="T25" s="55"/>
      <c r="U25" s="104"/>
      <c r="V25" s="104"/>
      <c r="W25" s="34"/>
      <c r="X25" s="55"/>
    </row>
    <row r="26" spans="1:24" ht="18.25" customHeight="1" x14ac:dyDescent="0.2">
      <c r="A26" s="53"/>
      <c r="B26" s="53"/>
      <c r="C26" s="53"/>
      <c r="D26" s="53"/>
      <c r="E26" s="53"/>
      <c r="F26" s="53"/>
      <c r="G26" s="53"/>
      <c r="H26" s="53"/>
      <c r="I26" s="53"/>
      <c r="J26" s="53"/>
      <c r="K26" s="53"/>
      <c r="L26" s="53"/>
      <c r="M26" s="53"/>
      <c r="N26" s="53"/>
      <c r="O26" s="53"/>
      <c r="P26" s="53"/>
      <c r="Q26" s="53"/>
      <c r="R26" s="53"/>
      <c r="S26" s="53"/>
      <c r="T26" s="53"/>
      <c r="U26" s="103"/>
      <c r="V26" s="103"/>
      <c r="W26" s="26"/>
      <c r="X26" s="53"/>
    </row>
    <row r="27" spans="1:24" ht="18.25" customHeight="1" x14ac:dyDescent="0.2">
      <c r="A27" s="23">
        <v>2015</v>
      </c>
      <c r="B27" s="23">
        <v>61</v>
      </c>
      <c r="C27" s="23">
        <v>17</v>
      </c>
      <c r="D27" s="23">
        <v>21</v>
      </c>
      <c r="E27" s="23">
        <v>3</v>
      </c>
      <c r="F27" s="23">
        <v>4</v>
      </c>
      <c r="G27" s="23">
        <v>1</v>
      </c>
      <c r="H27" s="23">
        <v>16</v>
      </c>
      <c r="I27" s="23">
        <v>11</v>
      </c>
      <c r="J27" s="23">
        <v>8</v>
      </c>
      <c r="K27" s="23">
        <v>3</v>
      </c>
      <c r="L27" s="23">
        <v>0</v>
      </c>
      <c r="M27" s="23">
        <v>0</v>
      </c>
      <c r="N27" s="23">
        <v>2</v>
      </c>
      <c r="O27" s="24">
        <f>(D27+J27+K27+N27)/(B27+J27+K27)</f>
        <v>0.47222222222222221</v>
      </c>
      <c r="P27" s="24">
        <f>($D27+$E27+($F27*2)+(G27*3))/$B27</f>
        <v>0.57377049180327866</v>
      </c>
      <c r="Q27" s="24">
        <f>D27/B27</f>
        <v>0.34426229508196721</v>
      </c>
      <c r="R27" s="23">
        <v>8</v>
      </c>
      <c r="S27" s="23">
        <v>0</v>
      </c>
      <c r="T27" s="23">
        <v>0</v>
      </c>
      <c r="U27" s="23">
        <v>1</v>
      </c>
      <c r="V27" s="23">
        <v>21</v>
      </c>
      <c r="W27" s="26"/>
      <c r="X27" s="53"/>
    </row>
    <row r="28" spans="1:24" ht="19" customHeight="1" x14ac:dyDescent="0.2">
      <c r="A28" s="28"/>
      <c r="B28" s="28"/>
      <c r="C28" s="28"/>
      <c r="D28" s="28"/>
      <c r="E28" s="28"/>
      <c r="F28" s="28"/>
      <c r="G28" s="28"/>
      <c r="H28" s="28"/>
      <c r="I28" s="28"/>
      <c r="J28" s="28"/>
      <c r="K28" s="28"/>
      <c r="L28" s="28"/>
      <c r="M28" s="28"/>
      <c r="N28" s="28"/>
      <c r="O28" s="29"/>
      <c r="P28" s="29"/>
      <c r="Q28" s="29"/>
      <c r="R28" s="28"/>
      <c r="S28" s="28"/>
      <c r="T28" s="28"/>
      <c r="U28" s="28"/>
      <c r="V28" s="28"/>
      <c r="W28" s="27"/>
      <c r="X28" s="30"/>
    </row>
    <row r="29" spans="1:24" ht="17" customHeight="1" x14ac:dyDescent="0.2">
      <c r="A29" s="18" t="s">
        <v>31</v>
      </c>
      <c r="B29" s="19">
        <f t="shared" ref="B29:N29" si="2">SUM(B25:B28)</f>
        <v>61</v>
      </c>
      <c r="C29" s="19">
        <f t="shared" si="2"/>
        <v>17</v>
      </c>
      <c r="D29" s="19">
        <f t="shared" si="2"/>
        <v>21</v>
      </c>
      <c r="E29" s="19">
        <f t="shared" si="2"/>
        <v>3</v>
      </c>
      <c r="F29" s="19">
        <f t="shared" si="2"/>
        <v>4</v>
      </c>
      <c r="G29" s="19">
        <f t="shared" si="2"/>
        <v>1</v>
      </c>
      <c r="H29" s="19">
        <f t="shared" si="2"/>
        <v>16</v>
      </c>
      <c r="I29" s="19">
        <f t="shared" si="2"/>
        <v>11</v>
      </c>
      <c r="J29" s="19">
        <f t="shared" si="2"/>
        <v>8</v>
      </c>
      <c r="K29" s="19">
        <f t="shared" si="2"/>
        <v>3</v>
      </c>
      <c r="L29" s="19">
        <f t="shared" si="2"/>
        <v>0</v>
      </c>
      <c r="M29" s="19">
        <f t="shared" si="2"/>
        <v>0</v>
      </c>
      <c r="N29" s="19">
        <f t="shared" si="2"/>
        <v>2</v>
      </c>
      <c r="O29" s="20">
        <f>(D29+J29+K29+N29)/(B29+J29+K29)</f>
        <v>0.47222222222222221</v>
      </c>
      <c r="P29" s="20">
        <f>($D29+$E29+($F29*2)+(G29*3))/$B29</f>
        <v>0.57377049180327866</v>
      </c>
      <c r="Q29" s="20">
        <f>D29/B29</f>
        <v>0.34426229508196721</v>
      </c>
      <c r="R29" s="19">
        <f>SUM(R25:R28)</f>
        <v>8</v>
      </c>
      <c r="S29" s="19">
        <f>SUM(S25:S28)</f>
        <v>0</v>
      </c>
      <c r="T29" s="19">
        <f>SUM(T25:T28)</f>
        <v>0</v>
      </c>
      <c r="U29" s="18">
        <f>SUM(U25:U28)</f>
        <v>1</v>
      </c>
      <c r="V29" s="18">
        <f>SUM(V25:V28)</f>
        <v>21</v>
      </c>
      <c r="W29" s="20">
        <f>(U29+V29)/(T29+U29+V29)</f>
        <v>1</v>
      </c>
      <c r="X29" s="20">
        <f>(D29-G29)/(B29-I29-G29+M29)</f>
        <v>0.40816326530612246</v>
      </c>
    </row>
    <row r="30" spans="1:24" ht="18.25" customHeight="1" x14ac:dyDescent="0.2">
      <c r="A30" s="23"/>
      <c r="B30" s="26"/>
      <c r="C30" s="26"/>
      <c r="D30" s="26"/>
      <c r="E30" s="23"/>
      <c r="F30" s="26"/>
      <c r="G30" s="26"/>
      <c r="H30" s="26"/>
      <c r="I30" s="26"/>
      <c r="J30" s="26"/>
      <c r="K30" s="26"/>
      <c r="L30" s="26"/>
      <c r="M30" s="23"/>
      <c r="N30" s="26"/>
      <c r="O30" s="26"/>
      <c r="P30" s="26"/>
      <c r="Q30" s="26"/>
      <c r="R30" s="26"/>
      <c r="S30" s="26"/>
      <c r="T30" s="26"/>
      <c r="U30" s="23"/>
      <c r="V30" s="23"/>
      <c r="W30" s="26"/>
      <c r="X30" s="53"/>
    </row>
    <row r="31" spans="1:24" ht="18.25" customHeight="1" x14ac:dyDescent="0.2">
      <c r="A31" s="23"/>
      <c r="B31" s="23"/>
      <c r="C31" s="23"/>
      <c r="D31" s="23"/>
      <c r="E31" s="41"/>
      <c r="F31" s="23"/>
      <c r="G31" s="23"/>
      <c r="H31" s="23"/>
      <c r="I31" s="23"/>
      <c r="J31" s="23"/>
      <c r="K31" s="23"/>
      <c r="L31" s="42"/>
      <c r="M31" s="23"/>
      <c r="N31" s="26"/>
      <c r="O31" s="26"/>
      <c r="P31" s="23"/>
      <c r="Q31" s="23"/>
      <c r="R31" s="23"/>
      <c r="S31" s="23"/>
      <c r="T31" s="53"/>
      <c r="U31" s="103"/>
      <c r="V31" s="103"/>
      <c r="W31" s="53"/>
      <c r="X31" s="53"/>
    </row>
    <row r="32" spans="1:24" ht="18.25" customHeight="1" x14ac:dyDescent="0.2">
      <c r="A32" s="22" t="s">
        <v>32</v>
      </c>
      <c r="B32" s="23"/>
      <c r="C32" s="23"/>
      <c r="D32" s="23"/>
      <c r="E32" s="23"/>
      <c r="F32" s="23"/>
      <c r="G32" s="23"/>
      <c r="H32" s="23"/>
      <c r="I32" s="23"/>
      <c r="J32" s="23"/>
      <c r="K32" s="23"/>
      <c r="L32" s="23"/>
      <c r="M32" s="23"/>
      <c r="N32" s="23"/>
      <c r="O32" s="23"/>
      <c r="P32" s="23"/>
      <c r="Q32" s="23"/>
      <c r="R32" s="23"/>
      <c r="S32" s="23"/>
      <c r="T32" s="53"/>
      <c r="U32" s="103"/>
      <c r="V32" s="103"/>
      <c r="W32" s="53"/>
      <c r="X32" s="53"/>
    </row>
    <row r="33" spans="1:24" ht="18.25" customHeight="1" x14ac:dyDescent="0.2">
      <c r="A33" s="14" t="s">
        <v>7</v>
      </c>
      <c r="B33" s="16" t="s">
        <v>33</v>
      </c>
      <c r="C33" s="14" t="s">
        <v>34</v>
      </c>
      <c r="D33" s="14" t="s">
        <v>35</v>
      </c>
      <c r="E33" s="14" t="s">
        <v>36</v>
      </c>
      <c r="F33" s="14" t="s">
        <v>37</v>
      </c>
      <c r="G33" s="14" t="s">
        <v>9</v>
      </c>
      <c r="H33" s="14" t="s">
        <v>10</v>
      </c>
      <c r="I33" s="14" t="s">
        <v>15</v>
      </c>
      <c r="J33" s="14" t="s">
        <v>16</v>
      </c>
      <c r="K33" s="14" t="s">
        <v>17</v>
      </c>
      <c r="L33" s="14" t="s">
        <v>45</v>
      </c>
      <c r="M33" s="14" t="s">
        <v>38</v>
      </c>
      <c r="N33" s="14" t="s">
        <v>39</v>
      </c>
      <c r="O33" s="14" t="s">
        <v>40</v>
      </c>
      <c r="P33" s="14" t="s">
        <v>8</v>
      </c>
      <c r="Q33" s="14" t="s">
        <v>41</v>
      </c>
      <c r="R33" s="14" t="s">
        <v>42</v>
      </c>
      <c r="S33" s="23"/>
      <c r="T33" s="53"/>
      <c r="U33" s="103"/>
      <c r="V33" s="103"/>
      <c r="W33" s="53"/>
      <c r="X33" s="53"/>
    </row>
    <row r="34" spans="1:24" ht="18.25" customHeight="1" x14ac:dyDescent="0.2">
      <c r="A34" s="55"/>
      <c r="B34" s="55"/>
      <c r="C34" s="55"/>
      <c r="D34" s="55"/>
      <c r="E34" s="55"/>
      <c r="F34" s="55"/>
      <c r="G34" s="55"/>
      <c r="H34" s="55"/>
      <c r="I34" s="55"/>
      <c r="J34" s="55"/>
      <c r="K34" s="55"/>
      <c r="L34" s="55"/>
      <c r="M34" s="55"/>
      <c r="N34" s="66"/>
      <c r="O34" s="66"/>
      <c r="P34" s="55"/>
      <c r="Q34" s="19"/>
      <c r="R34" s="19"/>
      <c r="S34" s="23"/>
      <c r="T34" s="53"/>
      <c r="U34" s="103"/>
      <c r="V34" s="103"/>
      <c r="W34" s="53"/>
      <c r="X34" s="53"/>
    </row>
    <row r="35" spans="1:24" ht="18.25" customHeight="1" x14ac:dyDescent="0.2">
      <c r="A35" s="23">
        <v>2015</v>
      </c>
      <c r="B35" s="23">
        <v>6</v>
      </c>
      <c r="C35" s="23">
        <v>2</v>
      </c>
      <c r="D35" s="23">
        <v>2</v>
      </c>
      <c r="E35" s="41">
        <v>1</v>
      </c>
      <c r="F35" s="42">
        <v>10.67</v>
      </c>
      <c r="G35" s="23">
        <v>12</v>
      </c>
      <c r="H35" s="23">
        <v>10</v>
      </c>
      <c r="I35" s="23">
        <v>8</v>
      </c>
      <c r="J35" s="23">
        <v>14</v>
      </c>
      <c r="K35" s="23">
        <v>1</v>
      </c>
      <c r="L35" s="23">
        <v>1</v>
      </c>
      <c r="M35" s="22">
        <v>8</v>
      </c>
      <c r="N35" s="36"/>
      <c r="O35" s="37">
        <f>SUM(H35+J35+K35)/F35</f>
        <v>2.3430178069353329</v>
      </c>
      <c r="P35" s="23"/>
      <c r="Q35" s="23"/>
      <c r="R35" s="23"/>
      <c r="S35" s="23"/>
      <c r="T35" s="53"/>
      <c r="U35" s="103"/>
      <c r="V35" s="103"/>
      <c r="W35" s="53"/>
      <c r="X35" s="53"/>
    </row>
    <row r="36" spans="1:24" ht="18.25" customHeight="1" x14ac:dyDescent="0.2">
      <c r="A36" s="23"/>
      <c r="B36" s="23"/>
      <c r="C36" s="23"/>
      <c r="D36" s="23"/>
      <c r="E36" s="41"/>
      <c r="F36" s="23"/>
      <c r="G36" s="23"/>
      <c r="H36" s="23"/>
      <c r="I36" s="23"/>
      <c r="J36" s="23"/>
      <c r="K36" s="23"/>
      <c r="L36" s="42"/>
      <c r="M36" s="23"/>
      <c r="N36" s="26"/>
      <c r="O36" s="26"/>
      <c r="P36" s="23"/>
      <c r="Q36" s="23"/>
      <c r="R36" s="23"/>
      <c r="S36" s="23"/>
      <c r="T36" s="53"/>
      <c r="U36" s="103"/>
      <c r="V36" s="103"/>
      <c r="W36" s="53"/>
      <c r="X36" s="53"/>
    </row>
    <row r="37" spans="1:24" ht="18.25" customHeight="1" x14ac:dyDescent="0.2">
      <c r="A37" s="28"/>
      <c r="B37" s="28"/>
      <c r="C37" s="28"/>
      <c r="D37" s="28"/>
      <c r="E37" s="38"/>
      <c r="F37" s="28"/>
      <c r="G37" s="28"/>
      <c r="H37" s="28"/>
      <c r="I37" s="28"/>
      <c r="J37" s="28"/>
      <c r="K37" s="28"/>
      <c r="L37" s="39"/>
      <c r="M37" s="28"/>
      <c r="N37" s="27"/>
      <c r="O37" s="27"/>
      <c r="P37" s="28"/>
      <c r="Q37" s="28"/>
      <c r="R37" s="28"/>
      <c r="S37" s="23"/>
      <c r="T37" s="53"/>
      <c r="U37" s="103"/>
      <c r="V37" s="103"/>
      <c r="W37" s="53"/>
      <c r="X37" s="53"/>
    </row>
    <row r="38" spans="1:24" ht="18.25" customHeight="1" x14ac:dyDescent="0.2">
      <c r="A38" s="18" t="s">
        <v>31</v>
      </c>
      <c r="B38" s="18">
        <f t="shared" ref="B38:M38" si="3">SUM(B31:B37)</f>
        <v>6</v>
      </c>
      <c r="C38" s="18">
        <f t="shared" si="3"/>
        <v>2</v>
      </c>
      <c r="D38" s="18">
        <f t="shared" si="3"/>
        <v>2</v>
      </c>
      <c r="E38" s="36">
        <f t="shared" si="3"/>
        <v>1</v>
      </c>
      <c r="F38" s="18">
        <f t="shared" si="3"/>
        <v>10.67</v>
      </c>
      <c r="G38" s="18">
        <f t="shared" si="3"/>
        <v>12</v>
      </c>
      <c r="H38" s="18">
        <f t="shared" si="3"/>
        <v>10</v>
      </c>
      <c r="I38" s="18">
        <f t="shared" si="3"/>
        <v>8</v>
      </c>
      <c r="J38" s="18">
        <f t="shared" si="3"/>
        <v>14</v>
      </c>
      <c r="K38" s="18">
        <f t="shared" si="3"/>
        <v>1</v>
      </c>
      <c r="L38" s="18">
        <f t="shared" si="3"/>
        <v>1</v>
      </c>
      <c r="M38" s="18">
        <f t="shared" si="3"/>
        <v>8</v>
      </c>
      <c r="N38" s="36">
        <f>(M38*7)/F38</f>
        <v>5.2483598875351456</v>
      </c>
      <c r="O38" s="37">
        <f>SUM(H38+J38+K38)/F38</f>
        <v>2.3430178069353329</v>
      </c>
      <c r="P38" s="55"/>
      <c r="Q38" s="55"/>
      <c r="R38" s="55"/>
      <c r="S38" s="53"/>
      <c r="T38" s="53"/>
      <c r="U38" s="103"/>
      <c r="V38" s="103"/>
      <c r="W38" s="53"/>
      <c r="X38" s="53"/>
    </row>
    <row r="39" spans="1:24" ht="18.25" customHeight="1" x14ac:dyDescent="0.2">
      <c r="A39" s="53"/>
      <c r="B39" s="53"/>
      <c r="C39" s="53"/>
      <c r="D39" s="53"/>
      <c r="E39" s="53"/>
      <c r="F39" s="53"/>
      <c r="G39" s="53"/>
      <c r="H39" s="53"/>
      <c r="I39" s="53"/>
      <c r="J39" s="53"/>
      <c r="K39" s="53"/>
      <c r="L39" s="53"/>
      <c r="M39" s="53"/>
      <c r="N39" s="53"/>
      <c r="O39" s="53"/>
      <c r="P39" s="53"/>
      <c r="Q39" s="53"/>
      <c r="R39" s="53"/>
      <c r="S39" s="53"/>
      <c r="T39" s="53"/>
      <c r="U39" s="103"/>
      <c r="V39" s="103"/>
      <c r="W39" s="53"/>
      <c r="X39" s="53"/>
    </row>
    <row r="40" spans="1:24" ht="21" customHeight="1" x14ac:dyDescent="0.2">
      <c r="A40" s="10" t="s">
        <v>90</v>
      </c>
      <c r="B40" s="11"/>
      <c r="C40" s="11"/>
      <c r="D40" s="11"/>
      <c r="E40" s="11"/>
      <c r="F40" s="11"/>
      <c r="G40" s="11"/>
      <c r="H40" s="11"/>
      <c r="I40" s="11"/>
      <c r="J40" s="11"/>
      <c r="K40" s="11"/>
      <c r="L40" s="11"/>
      <c r="M40" s="78"/>
      <c r="N40" s="11"/>
      <c r="O40" s="11"/>
      <c r="P40" s="11"/>
      <c r="Q40" s="11"/>
      <c r="R40" s="11"/>
      <c r="S40" s="11"/>
      <c r="T40" s="11"/>
      <c r="U40" s="23"/>
      <c r="V40" s="23"/>
      <c r="W40" s="12"/>
      <c r="X40" s="53"/>
    </row>
    <row r="41" spans="1:24" ht="19" customHeight="1" x14ac:dyDescent="0.2">
      <c r="A41" s="53"/>
      <c r="B41" s="53"/>
      <c r="C41" s="53"/>
      <c r="D41" s="53"/>
      <c r="E41" s="58"/>
      <c r="F41" s="53"/>
      <c r="G41" s="53"/>
      <c r="H41" s="53"/>
      <c r="I41" s="53"/>
      <c r="J41" s="53"/>
      <c r="K41" s="53"/>
      <c r="L41" s="53"/>
      <c r="M41" s="53"/>
      <c r="N41" s="53"/>
      <c r="O41" s="53"/>
      <c r="P41" s="53"/>
      <c r="Q41" s="53"/>
      <c r="R41" s="53"/>
      <c r="S41" s="53"/>
      <c r="T41" s="53"/>
      <c r="U41" s="23"/>
      <c r="V41" s="23"/>
      <c r="W41" s="26"/>
      <c r="X41" s="53"/>
    </row>
    <row r="42" spans="1:24" ht="28.25" customHeight="1" x14ac:dyDescent="0.2">
      <c r="A42" s="14" t="s">
        <v>7</v>
      </c>
      <c r="B42" s="14" t="s">
        <v>8</v>
      </c>
      <c r="C42" s="14" t="s">
        <v>9</v>
      </c>
      <c r="D42" s="14" t="s">
        <v>10</v>
      </c>
      <c r="E42" s="14" t="s">
        <v>11</v>
      </c>
      <c r="F42" s="14" t="s">
        <v>12</v>
      </c>
      <c r="G42" s="14" t="s">
        <v>13</v>
      </c>
      <c r="H42" s="14" t="s">
        <v>14</v>
      </c>
      <c r="I42" s="14" t="s">
        <v>15</v>
      </c>
      <c r="J42" s="14" t="s">
        <v>16</v>
      </c>
      <c r="K42" s="14" t="s">
        <v>17</v>
      </c>
      <c r="L42" s="14" t="s">
        <v>18</v>
      </c>
      <c r="M42" s="14" t="s">
        <v>19</v>
      </c>
      <c r="N42" s="14" t="s">
        <v>20</v>
      </c>
      <c r="O42" s="14" t="s">
        <v>21</v>
      </c>
      <c r="P42" s="15" t="s">
        <v>22</v>
      </c>
      <c r="Q42" s="14" t="s">
        <v>23</v>
      </c>
      <c r="R42" s="16" t="s">
        <v>24</v>
      </c>
      <c r="S42" s="16" t="s">
        <v>25</v>
      </c>
      <c r="T42" s="16" t="s">
        <v>26</v>
      </c>
      <c r="U42" s="14" t="s">
        <v>27</v>
      </c>
      <c r="V42" s="14" t="s">
        <v>28</v>
      </c>
      <c r="W42" s="17" t="s">
        <v>29</v>
      </c>
      <c r="X42" s="71" t="s">
        <v>30</v>
      </c>
    </row>
    <row r="43" spans="1:24" ht="17" customHeight="1" x14ac:dyDescent="0.2">
      <c r="A43" s="18"/>
      <c r="B43" s="18"/>
      <c r="C43" s="18"/>
      <c r="D43" s="18"/>
      <c r="E43" s="18"/>
      <c r="F43" s="18"/>
      <c r="G43" s="18"/>
      <c r="H43" s="18"/>
      <c r="I43" s="18"/>
      <c r="J43" s="18"/>
      <c r="K43" s="18"/>
      <c r="L43" s="18"/>
      <c r="M43" s="18"/>
      <c r="N43" s="18"/>
      <c r="O43" s="18"/>
      <c r="P43" s="18"/>
      <c r="Q43" s="18"/>
      <c r="R43" s="18"/>
      <c r="S43" s="18"/>
      <c r="T43" s="18"/>
      <c r="U43" s="18"/>
      <c r="V43" s="18"/>
      <c r="W43" s="65"/>
      <c r="X43" s="45"/>
    </row>
    <row r="44" spans="1:24" ht="17" customHeight="1" x14ac:dyDescent="0.2">
      <c r="A44" s="22">
        <v>2016</v>
      </c>
      <c r="B44" s="22">
        <v>60</v>
      </c>
      <c r="C44" s="22">
        <v>12</v>
      </c>
      <c r="D44" s="22">
        <v>13</v>
      </c>
      <c r="E44" s="22">
        <v>3</v>
      </c>
      <c r="F44" s="22">
        <v>0</v>
      </c>
      <c r="G44" s="22">
        <v>0</v>
      </c>
      <c r="H44" s="22">
        <v>3</v>
      </c>
      <c r="I44" s="22">
        <v>13</v>
      </c>
      <c r="J44" s="22">
        <v>3</v>
      </c>
      <c r="K44" s="22">
        <v>0</v>
      </c>
      <c r="L44" s="22">
        <v>2</v>
      </c>
      <c r="M44" s="22">
        <v>0</v>
      </c>
      <c r="N44" s="22">
        <v>3</v>
      </c>
      <c r="O44" s="24">
        <f>(D44+J44+K44+N44)/(B44+J44+K44+M44)</f>
        <v>0.30158730158730157</v>
      </c>
      <c r="P44" s="24">
        <f>($D44+$E44+($F44*2)+(G44*3))/$B44</f>
        <v>0.26666666666666666</v>
      </c>
      <c r="Q44" s="22"/>
      <c r="R44" s="22">
        <v>8</v>
      </c>
      <c r="S44" s="22"/>
      <c r="T44" s="22">
        <v>5</v>
      </c>
      <c r="U44" s="22">
        <v>2</v>
      </c>
      <c r="V44" s="22">
        <v>57</v>
      </c>
      <c r="W44" s="48">
        <f>(U44+V44)/(T44+U44+V44)</f>
        <v>0.921875</v>
      </c>
      <c r="X44" s="48">
        <f>(D44-G44)/(B44-I44-G44+M44)</f>
        <v>0.27659574468085107</v>
      </c>
    </row>
    <row r="45" spans="1:24" ht="17" customHeight="1" x14ac:dyDescent="0.2">
      <c r="A45" s="23">
        <v>2015</v>
      </c>
      <c r="B45" s="23">
        <v>50</v>
      </c>
      <c r="C45" s="23">
        <v>6</v>
      </c>
      <c r="D45" s="23">
        <v>13</v>
      </c>
      <c r="E45" s="23">
        <v>3</v>
      </c>
      <c r="F45" s="23">
        <v>0</v>
      </c>
      <c r="G45" s="23">
        <v>0</v>
      </c>
      <c r="H45" s="23">
        <v>14</v>
      </c>
      <c r="I45" s="23">
        <v>9</v>
      </c>
      <c r="J45" s="23">
        <v>0</v>
      </c>
      <c r="K45" s="23">
        <v>2</v>
      </c>
      <c r="L45" s="23">
        <v>1</v>
      </c>
      <c r="M45" s="23">
        <v>3</v>
      </c>
      <c r="N45" s="23">
        <v>3</v>
      </c>
      <c r="O45" s="24">
        <f>(D45+J45+K45+N45)/(B45+J45+K45+M45)</f>
        <v>0.32727272727272727</v>
      </c>
      <c r="P45" s="24">
        <f>($D45+$E45+($F45*2)+(G45*3))/$B45</f>
        <v>0.32</v>
      </c>
      <c r="Q45" s="24">
        <f>D45/B45</f>
        <v>0.26</v>
      </c>
      <c r="R45" s="23">
        <v>3</v>
      </c>
      <c r="S45" s="23">
        <v>0</v>
      </c>
      <c r="T45" s="23">
        <v>7</v>
      </c>
      <c r="U45" s="23">
        <v>17</v>
      </c>
      <c r="V45" s="23">
        <v>31</v>
      </c>
      <c r="W45" s="20">
        <f>(U45+V45)/(T45+U45+V45)</f>
        <v>0.87272727272727268</v>
      </c>
      <c r="X45" s="20">
        <f>(D45-G45)/(B45-I45-G45+M45)</f>
        <v>0.29545454545454547</v>
      </c>
    </row>
    <row r="46" spans="1:24" ht="17" customHeight="1" x14ac:dyDescent="0.2">
      <c r="A46" s="28"/>
      <c r="B46" s="28"/>
      <c r="C46" s="28"/>
      <c r="D46" s="28"/>
      <c r="E46" s="28"/>
      <c r="F46" s="28"/>
      <c r="G46" s="28"/>
      <c r="H46" s="28"/>
      <c r="I46" s="28"/>
      <c r="J46" s="28"/>
      <c r="K46" s="28"/>
      <c r="L46" s="28"/>
      <c r="M46" s="28"/>
      <c r="N46" s="28"/>
      <c r="O46" s="29"/>
      <c r="P46" s="29"/>
      <c r="Q46" s="29"/>
      <c r="R46" s="28"/>
      <c r="S46" s="28"/>
      <c r="T46" s="28"/>
      <c r="U46" s="28"/>
      <c r="V46" s="28"/>
      <c r="W46" s="28"/>
      <c r="X46" s="28"/>
    </row>
    <row r="47" spans="1:24" ht="17" customHeight="1" x14ac:dyDescent="0.2">
      <c r="A47" s="18" t="s">
        <v>31</v>
      </c>
      <c r="B47" s="19">
        <f t="shared" ref="B47:N47" si="4">SUM(B43:B46)</f>
        <v>110</v>
      </c>
      <c r="C47" s="19">
        <f t="shared" si="4"/>
        <v>18</v>
      </c>
      <c r="D47" s="19">
        <f t="shared" si="4"/>
        <v>26</v>
      </c>
      <c r="E47" s="19">
        <f t="shared" si="4"/>
        <v>6</v>
      </c>
      <c r="F47" s="19">
        <f t="shared" si="4"/>
        <v>0</v>
      </c>
      <c r="G47" s="19">
        <f t="shared" si="4"/>
        <v>0</v>
      </c>
      <c r="H47" s="19">
        <f t="shared" si="4"/>
        <v>17</v>
      </c>
      <c r="I47" s="19">
        <f t="shared" si="4"/>
        <v>22</v>
      </c>
      <c r="J47" s="19">
        <f t="shared" si="4"/>
        <v>3</v>
      </c>
      <c r="K47" s="19">
        <f t="shared" si="4"/>
        <v>2</v>
      </c>
      <c r="L47" s="19">
        <f t="shared" si="4"/>
        <v>3</v>
      </c>
      <c r="M47" s="19">
        <f t="shared" si="4"/>
        <v>3</v>
      </c>
      <c r="N47" s="19">
        <f t="shared" si="4"/>
        <v>6</v>
      </c>
      <c r="O47" s="20">
        <f>(D47+J47+K47+N47)/(B47+J47+K47+M47)</f>
        <v>0.3135593220338983</v>
      </c>
      <c r="P47" s="20">
        <f>($D47+$E47+($F47*2)+(G47*3))/$B47</f>
        <v>0.29090909090909089</v>
      </c>
      <c r="Q47" s="20">
        <f>D47/B47</f>
        <v>0.23636363636363636</v>
      </c>
      <c r="R47" s="19">
        <f>SUM(R43:R46)</f>
        <v>11</v>
      </c>
      <c r="S47" s="19">
        <f>SUM(S43:S46)</f>
        <v>0</v>
      </c>
      <c r="T47" s="19">
        <f>SUM(T43:T46)</f>
        <v>12</v>
      </c>
      <c r="U47" s="19">
        <f>SUM(U43:U46)</f>
        <v>19</v>
      </c>
      <c r="V47" s="19">
        <f>SUM(V43:V46)</f>
        <v>88</v>
      </c>
      <c r="W47" s="20">
        <f>(U47+V47)/(T47+U47+V47)</f>
        <v>0.89915966386554624</v>
      </c>
      <c r="X47" s="20">
        <f>(D47-G47)/(B47-I47-G47+M47)</f>
        <v>0.2857142857142857</v>
      </c>
    </row>
    <row r="48" spans="1:24" ht="18.25" customHeight="1" x14ac:dyDescent="0.2">
      <c r="A48" s="23"/>
      <c r="B48" s="26"/>
      <c r="C48" s="26"/>
      <c r="D48" s="26"/>
      <c r="E48" s="23"/>
      <c r="F48" s="26"/>
      <c r="G48" s="26"/>
      <c r="H48" s="26"/>
      <c r="I48" s="26"/>
      <c r="J48" s="26"/>
      <c r="K48" s="26"/>
      <c r="L48" s="26"/>
      <c r="M48" s="23"/>
      <c r="N48" s="26"/>
      <c r="O48" s="26"/>
      <c r="P48" s="26"/>
      <c r="Q48" s="26"/>
      <c r="R48" s="26"/>
      <c r="S48" s="26"/>
      <c r="T48" s="26"/>
      <c r="U48" s="23"/>
      <c r="V48" s="23"/>
      <c r="W48" s="26"/>
      <c r="X48" s="53"/>
    </row>
    <row r="49" spans="1:24" ht="18.25" customHeight="1" x14ac:dyDescent="0.2">
      <c r="A49" s="23"/>
      <c r="B49" s="23"/>
      <c r="C49" s="23"/>
      <c r="D49" s="23"/>
      <c r="E49" s="41"/>
      <c r="F49" s="23"/>
      <c r="G49" s="23"/>
      <c r="H49" s="23"/>
      <c r="I49" s="23"/>
      <c r="J49" s="23"/>
      <c r="K49" s="23"/>
      <c r="L49" s="42"/>
      <c r="M49" s="23"/>
      <c r="N49" s="26"/>
      <c r="O49" s="26"/>
      <c r="P49" s="23"/>
      <c r="Q49" s="23"/>
      <c r="R49" s="23"/>
      <c r="S49" s="23"/>
      <c r="T49" s="53"/>
      <c r="U49" s="103"/>
      <c r="V49" s="103"/>
      <c r="W49" s="53"/>
      <c r="X49" s="53"/>
    </row>
    <row r="50" spans="1:24" ht="18.25" customHeight="1" x14ac:dyDescent="0.2">
      <c r="A50" s="22" t="s">
        <v>32</v>
      </c>
      <c r="B50" s="23"/>
      <c r="C50" s="23"/>
      <c r="D50" s="23"/>
      <c r="E50" s="23"/>
      <c r="F50" s="23"/>
      <c r="G50" s="23"/>
      <c r="H50" s="23"/>
      <c r="I50" s="23"/>
      <c r="J50" s="23"/>
      <c r="K50" s="23"/>
      <c r="L50" s="23"/>
      <c r="M50" s="23"/>
      <c r="N50" s="23"/>
      <c r="O50" s="23"/>
      <c r="P50" s="23"/>
      <c r="Q50" s="23"/>
      <c r="R50" s="23"/>
      <c r="S50" s="23"/>
      <c r="T50" s="53"/>
      <c r="U50" s="103"/>
      <c r="V50" s="103"/>
      <c r="W50" s="53"/>
      <c r="X50" s="53"/>
    </row>
    <row r="51" spans="1:24" ht="18.25" customHeight="1" x14ac:dyDescent="0.2">
      <c r="A51" s="14" t="s">
        <v>7</v>
      </c>
      <c r="B51" s="16" t="s">
        <v>33</v>
      </c>
      <c r="C51" s="14" t="s">
        <v>34</v>
      </c>
      <c r="D51" s="14" t="s">
        <v>35</v>
      </c>
      <c r="E51" s="14" t="s">
        <v>36</v>
      </c>
      <c r="F51" s="14" t="s">
        <v>37</v>
      </c>
      <c r="G51" s="14" t="s">
        <v>9</v>
      </c>
      <c r="H51" s="14" t="s">
        <v>10</v>
      </c>
      <c r="I51" s="14" t="s">
        <v>15</v>
      </c>
      <c r="J51" s="14" t="s">
        <v>16</v>
      </c>
      <c r="K51" s="14" t="s">
        <v>17</v>
      </c>
      <c r="L51" s="14" t="s">
        <v>45</v>
      </c>
      <c r="M51" s="14" t="s">
        <v>38</v>
      </c>
      <c r="N51" s="14" t="s">
        <v>39</v>
      </c>
      <c r="O51" s="14" t="s">
        <v>40</v>
      </c>
      <c r="P51" s="14" t="s">
        <v>8</v>
      </c>
      <c r="Q51" s="14" t="s">
        <v>41</v>
      </c>
      <c r="R51" s="14" t="s">
        <v>42</v>
      </c>
      <c r="S51" s="23"/>
      <c r="T51" s="53"/>
      <c r="U51" s="103"/>
      <c r="V51" s="103"/>
      <c r="W51" s="53"/>
      <c r="X51" s="53"/>
    </row>
    <row r="52" spans="1:24" ht="18.25" customHeight="1" x14ac:dyDescent="0.2">
      <c r="A52" s="55"/>
      <c r="B52" s="55"/>
      <c r="C52" s="55"/>
      <c r="D52" s="55"/>
      <c r="E52" s="55"/>
      <c r="F52" s="55"/>
      <c r="G52" s="55"/>
      <c r="H52" s="55"/>
      <c r="I52" s="55"/>
      <c r="J52" s="55"/>
      <c r="K52" s="55"/>
      <c r="L52" s="55"/>
      <c r="M52" s="55"/>
      <c r="N52" s="66"/>
      <c r="O52" s="66"/>
      <c r="P52" s="55"/>
      <c r="Q52" s="19"/>
      <c r="R52" s="19"/>
      <c r="S52" s="23"/>
      <c r="T52" s="53"/>
      <c r="U52" s="103"/>
      <c r="V52" s="103"/>
      <c r="W52" s="53"/>
      <c r="X52" s="53"/>
    </row>
    <row r="53" spans="1:24" ht="18.25" customHeight="1" x14ac:dyDescent="0.2">
      <c r="A53" s="23">
        <v>2015</v>
      </c>
      <c r="B53" s="23">
        <v>4</v>
      </c>
      <c r="C53" s="23">
        <v>0</v>
      </c>
      <c r="D53" s="23">
        <v>0</v>
      </c>
      <c r="E53" s="41">
        <v>0</v>
      </c>
      <c r="F53" s="42">
        <v>4</v>
      </c>
      <c r="G53" s="23">
        <v>4</v>
      </c>
      <c r="H53" s="23">
        <v>8</v>
      </c>
      <c r="I53" s="23">
        <v>1</v>
      </c>
      <c r="J53" s="23">
        <v>2</v>
      </c>
      <c r="K53" s="23">
        <v>3</v>
      </c>
      <c r="L53" s="23">
        <v>0</v>
      </c>
      <c r="M53" s="22">
        <v>4</v>
      </c>
      <c r="N53" s="36"/>
      <c r="O53" s="37">
        <f>SUM(H53+J53+K53)/F53</f>
        <v>3.25</v>
      </c>
      <c r="P53" s="23"/>
      <c r="Q53" s="23"/>
      <c r="R53" s="23"/>
      <c r="S53" s="23"/>
      <c r="T53" s="53"/>
      <c r="U53" s="103"/>
      <c r="V53" s="103"/>
      <c r="W53" s="53"/>
      <c r="X53" s="53"/>
    </row>
    <row r="54" spans="1:24" ht="18.25" customHeight="1" x14ac:dyDescent="0.2">
      <c r="A54" s="23"/>
      <c r="B54" s="23"/>
      <c r="C54" s="23"/>
      <c r="D54" s="23"/>
      <c r="E54" s="41"/>
      <c r="F54" s="23"/>
      <c r="G54" s="23"/>
      <c r="H54" s="23"/>
      <c r="I54" s="23"/>
      <c r="J54" s="23"/>
      <c r="K54" s="23"/>
      <c r="L54" s="42"/>
      <c r="M54" s="23"/>
      <c r="N54" s="26"/>
      <c r="O54" s="26"/>
      <c r="P54" s="23"/>
      <c r="Q54" s="23"/>
      <c r="R54" s="23"/>
      <c r="S54" s="23"/>
      <c r="T54" s="53"/>
      <c r="U54" s="103"/>
      <c r="V54" s="103"/>
      <c r="W54" s="53"/>
      <c r="X54" s="53"/>
    </row>
    <row r="55" spans="1:24" ht="18.25" customHeight="1" x14ac:dyDescent="0.2">
      <c r="A55" s="28"/>
      <c r="B55" s="28"/>
      <c r="C55" s="28"/>
      <c r="D55" s="28"/>
      <c r="E55" s="38"/>
      <c r="F55" s="28"/>
      <c r="G55" s="28"/>
      <c r="H55" s="28"/>
      <c r="I55" s="28"/>
      <c r="J55" s="28"/>
      <c r="K55" s="28"/>
      <c r="L55" s="39"/>
      <c r="M55" s="28"/>
      <c r="N55" s="27"/>
      <c r="O55" s="27"/>
      <c r="P55" s="28"/>
      <c r="Q55" s="28"/>
      <c r="R55" s="28"/>
      <c r="S55" s="23"/>
      <c r="T55" s="53"/>
      <c r="U55" s="103"/>
      <c r="V55" s="103"/>
      <c r="W55" s="53"/>
      <c r="X55" s="53"/>
    </row>
    <row r="56" spans="1:24" ht="18.25" customHeight="1" x14ac:dyDescent="0.2">
      <c r="A56" s="18" t="s">
        <v>31</v>
      </c>
      <c r="B56" s="18">
        <f t="shared" ref="B56:M56" si="5">SUM(B49:B55)</f>
        <v>4</v>
      </c>
      <c r="C56" s="18">
        <f t="shared" si="5"/>
        <v>0</v>
      </c>
      <c r="D56" s="18">
        <f t="shared" si="5"/>
        <v>0</v>
      </c>
      <c r="E56" s="36">
        <f t="shared" si="5"/>
        <v>0</v>
      </c>
      <c r="F56" s="18">
        <f t="shared" si="5"/>
        <v>4</v>
      </c>
      <c r="G56" s="18">
        <f t="shared" si="5"/>
        <v>4</v>
      </c>
      <c r="H56" s="18">
        <f t="shared" si="5"/>
        <v>8</v>
      </c>
      <c r="I56" s="18">
        <f t="shared" si="5"/>
        <v>1</v>
      </c>
      <c r="J56" s="18">
        <f t="shared" si="5"/>
        <v>2</v>
      </c>
      <c r="K56" s="18">
        <f t="shared" si="5"/>
        <v>3</v>
      </c>
      <c r="L56" s="18">
        <f t="shared" si="5"/>
        <v>0</v>
      </c>
      <c r="M56" s="18">
        <f t="shared" si="5"/>
        <v>4</v>
      </c>
      <c r="N56" s="36">
        <f>(M56*7)/F56</f>
        <v>7</v>
      </c>
      <c r="O56" s="37">
        <f>SUM(H56+J56+K56)/F56</f>
        <v>3.25</v>
      </c>
      <c r="P56" s="55"/>
      <c r="Q56" s="55"/>
      <c r="R56" s="55"/>
      <c r="S56" s="53"/>
      <c r="T56" s="53"/>
      <c r="U56" s="103"/>
      <c r="V56" s="103"/>
      <c r="W56" s="53"/>
      <c r="X56" s="53"/>
    </row>
    <row r="57" spans="1:24" ht="18.25" customHeight="1" x14ac:dyDescent="0.2">
      <c r="A57" s="53"/>
      <c r="B57" s="53"/>
      <c r="C57" s="53"/>
      <c r="D57" s="53"/>
      <c r="E57" s="53"/>
      <c r="F57" s="53"/>
      <c r="G57" s="53"/>
      <c r="H57" s="53"/>
      <c r="I57" s="53"/>
      <c r="J57" s="53"/>
      <c r="K57" s="53"/>
      <c r="L57" s="53"/>
      <c r="M57" s="53"/>
      <c r="N57" s="53"/>
      <c r="O57" s="53"/>
      <c r="P57" s="53"/>
      <c r="Q57" s="53"/>
      <c r="R57" s="53"/>
      <c r="S57" s="53"/>
      <c r="T57" s="53"/>
      <c r="U57" s="103"/>
      <c r="V57" s="103"/>
      <c r="W57" s="53"/>
      <c r="X57" s="53"/>
    </row>
    <row r="58" spans="1:24" ht="18.25" customHeight="1" x14ac:dyDescent="0.2">
      <c r="A58" s="53"/>
      <c r="B58" s="53"/>
      <c r="C58" s="53"/>
      <c r="D58" s="53"/>
      <c r="E58" s="53"/>
      <c r="F58" s="53"/>
      <c r="G58" s="53"/>
      <c r="H58" s="53"/>
      <c r="I58" s="53"/>
      <c r="J58" s="53"/>
      <c r="K58" s="53"/>
      <c r="L58" s="53"/>
      <c r="M58" s="53"/>
      <c r="N58" s="53"/>
      <c r="O58" s="53"/>
      <c r="P58" s="53"/>
      <c r="Q58" s="53"/>
      <c r="R58" s="53"/>
      <c r="S58" s="53"/>
      <c r="T58" s="53"/>
      <c r="U58" s="103"/>
      <c r="V58" s="103"/>
      <c r="W58" s="53"/>
      <c r="X58" s="53"/>
    </row>
    <row r="59" spans="1:24" ht="21" customHeight="1" x14ac:dyDescent="0.2">
      <c r="A59" s="10" t="s">
        <v>91</v>
      </c>
      <c r="B59" s="11"/>
      <c r="C59" s="11"/>
      <c r="D59" s="11"/>
      <c r="E59" s="11"/>
      <c r="F59" s="11"/>
      <c r="G59" s="11"/>
      <c r="H59" s="11"/>
      <c r="I59" s="11"/>
      <c r="J59" s="11"/>
      <c r="K59" s="11"/>
      <c r="L59" s="11"/>
      <c r="M59" s="78"/>
      <c r="N59" s="11"/>
      <c r="O59" s="11"/>
      <c r="P59" s="11"/>
      <c r="Q59" s="11"/>
      <c r="R59" s="11"/>
      <c r="S59" s="11"/>
      <c r="T59" s="11"/>
      <c r="U59" s="23"/>
      <c r="V59" s="23"/>
      <c r="W59" s="12"/>
      <c r="X59" s="53"/>
    </row>
    <row r="60" spans="1:24" ht="19" customHeight="1" x14ac:dyDescent="0.2">
      <c r="A60" s="53"/>
      <c r="B60" s="53"/>
      <c r="C60" s="53"/>
      <c r="D60" s="53"/>
      <c r="E60" s="58"/>
      <c r="F60" s="53"/>
      <c r="G60" s="53"/>
      <c r="H60" s="53"/>
      <c r="I60" s="53"/>
      <c r="J60" s="53"/>
      <c r="K60" s="53"/>
      <c r="L60" s="53"/>
      <c r="M60" s="53"/>
      <c r="N60" s="53"/>
      <c r="O60" s="53"/>
      <c r="P60" s="53"/>
      <c r="Q60" s="53"/>
      <c r="R60" s="53"/>
      <c r="S60" s="53"/>
      <c r="T60" s="53"/>
      <c r="U60" s="23"/>
      <c r="V60" s="23"/>
      <c r="W60" s="26"/>
      <c r="X60" s="53"/>
    </row>
    <row r="61" spans="1:24" ht="28.25" customHeight="1" x14ac:dyDescent="0.2">
      <c r="A61" s="14" t="s">
        <v>7</v>
      </c>
      <c r="B61" s="14" t="s">
        <v>8</v>
      </c>
      <c r="C61" s="14" t="s">
        <v>9</v>
      </c>
      <c r="D61" s="14" t="s">
        <v>10</v>
      </c>
      <c r="E61" s="14" t="s">
        <v>11</v>
      </c>
      <c r="F61" s="14" t="s">
        <v>12</v>
      </c>
      <c r="G61" s="14" t="s">
        <v>13</v>
      </c>
      <c r="H61" s="14" t="s">
        <v>14</v>
      </c>
      <c r="I61" s="14" t="s">
        <v>15</v>
      </c>
      <c r="J61" s="14" t="s">
        <v>16</v>
      </c>
      <c r="K61" s="14" t="s">
        <v>17</v>
      </c>
      <c r="L61" s="14" t="s">
        <v>18</v>
      </c>
      <c r="M61" s="14" t="s">
        <v>19</v>
      </c>
      <c r="N61" s="14" t="s">
        <v>20</v>
      </c>
      <c r="O61" s="14" t="s">
        <v>21</v>
      </c>
      <c r="P61" s="15" t="s">
        <v>22</v>
      </c>
      <c r="Q61" s="14" t="s">
        <v>23</v>
      </c>
      <c r="R61" s="16" t="s">
        <v>24</v>
      </c>
      <c r="S61" s="16" t="s">
        <v>25</v>
      </c>
      <c r="T61" s="16" t="s">
        <v>26</v>
      </c>
      <c r="U61" s="14" t="s">
        <v>27</v>
      </c>
      <c r="V61" s="14" t="s">
        <v>28</v>
      </c>
      <c r="W61" s="17" t="s">
        <v>29</v>
      </c>
      <c r="X61" s="71" t="s">
        <v>30</v>
      </c>
    </row>
    <row r="62" spans="1:24" ht="18.25" customHeight="1" x14ac:dyDescent="0.2">
      <c r="A62" s="55"/>
      <c r="B62" s="55"/>
      <c r="C62" s="55"/>
      <c r="D62" s="55"/>
      <c r="E62" s="55"/>
      <c r="F62" s="55"/>
      <c r="G62" s="55"/>
      <c r="H62" s="55"/>
      <c r="I62" s="55"/>
      <c r="J62" s="55"/>
      <c r="K62" s="55"/>
      <c r="L62" s="55"/>
      <c r="M62" s="55"/>
      <c r="N62" s="55"/>
      <c r="O62" s="55"/>
      <c r="P62" s="55"/>
      <c r="Q62" s="55"/>
      <c r="R62" s="55"/>
      <c r="S62" s="55"/>
      <c r="T62" s="55"/>
      <c r="U62" s="104"/>
      <c r="V62" s="104"/>
      <c r="W62" s="46"/>
      <c r="X62" s="66"/>
    </row>
    <row r="63" spans="1:24" ht="17" customHeight="1" x14ac:dyDescent="0.2">
      <c r="A63" s="22">
        <v>2016</v>
      </c>
      <c r="B63" s="22">
        <v>75</v>
      </c>
      <c r="C63" s="22">
        <v>15</v>
      </c>
      <c r="D63" s="22">
        <v>26</v>
      </c>
      <c r="E63" s="22">
        <v>4</v>
      </c>
      <c r="F63" s="22">
        <v>2</v>
      </c>
      <c r="G63" s="22">
        <v>2</v>
      </c>
      <c r="H63" s="22">
        <v>23</v>
      </c>
      <c r="I63" s="22">
        <v>17</v>
      </c>
      <c r="J63" s="22">
        <v>16</v>
      </c>
      <c r="K63" s="22">
        <v>1</v>
      </c>
      <c r="L63" s="22"/>
      <c r="M63" s="22">
        <v>2</v>
      </c>
      <c r="N63" s="22">
        <v>2</v>
      </c>
      <c r="O63" s="24">
        <f>(D63+J63+K63+N63)/(B63+J63+K63+M63)</f>
        <v>0.47872340425531917</v>
      </c>
      <c r="P63" s="24">
        <f>($D63+$E63+($F63*2)+(G63*3))/$B63</f>
        <v>0.53333333333333333</v>
      </c>
      <c r="Q63" s="24">
        <f>D63/B63</f>
        <v>0.34666666666666668</v>
      </c>
      <c r="R63" s="22">
        <v>3</v>
      </c>
      <c r="S63" s="22">
        <v>5</v>
      </c>
      <c r="T63" s="22">
        <v>4</v>
      </c>
      <c r="U63" s="22">
        <v>23</v>
      </c>
      <c r="V63" s="22">
        <v>12</v>
      </c>
      <c r="W63" s="48">
        <f>(U63+V63)/(T63+U63+V63)</f>
        <v>0.89743589743589747</v>
      </c>
      <c r="X63" s="48">
        <f>(D63-G63)/(B63-I63-G63+M63)</f>
        <v>0.41379310344827586</v>
      </c>
    </row>
    <row r="64" spans="1:24" ht="17" customHeight="1" x14ac:dyDescent="0.2">
      <c r="A64" s="23">
        <v>2015</v>
      </c>
      <c r="B64" s="23">
        <v>35</v>
      </c>
      <c r="C64" s="23">
        <v>6</v>
      </c>
      <c r="D64" s="23">
        <v>8</v>
      </c>
      <c r="E64" s="23">
        <v>2</v>
      </c>
      <c r="F64" s="23">
        <v>0</v>
      </c>
      <c r="G64" s="23">
        <v>0</v>
      </c>
      <c r="H64" s="23">
        <v>0</v>
      </c>
      <c r="I64" s="23">
        <v>15</v>
      </c>
      <c r="J64" s="23">
        <v>5</v>
      </c>
      <c r="K64" s="23">
        <v>0</v>
      </c>
      <c r="L64" s="23">
        <v>0</v>
      </c>
      <c r="M64" s="23">
        <v>0</v>
      </c>
      <c r="N64" s="23">
        <v>3</v>
      </c>
      <c r="O64" s="24">
        <f>(D64+J64+K64+N64)/(B64+J64+K64+M64)</f>
        <v>0.4</v>
      </c>
      <c r="P64" s="24">
        <f>($D64+$E64+($F64*2)+(G64*3))/$B64</f>
        <v>0.2857142857142857</v>
      </c>
      <c r="Q64" s="24">
        <f>D64/B64</f>
        <v>0.22857142857142856</v>
      </c>
      <c r="R64" s="23">
        <v>2</v>
      </c>
      <c r="S64" s="23">
        <v>0</v>
      </c>
      <c r="T64" s="23">
        <v>3</v>
      </c>
      <c r="U64" s="23">
        <v>14</v>
      </c>
      <c r="V64" s="23">
        <v>6</v>
      </c>
      <c r="W64" s="20">
        <f>(U64+V64)/(T64+U64+V64)</f>
        <v>0.86956521739130432</v>
      </c>
      <c r="X64" s="20">
        <f>(D64-G64)/(B64-I64-G64+M64)</f>
        <v>0.4</v>
      </c>
    </row>
    <row r="65" spans="1:24" ht="19" customHeight="1" x14ac:dyDescent="0.2">
      <c r="A65" s="28"/>
      <c r="B65" s="28"/>
      <c r="C65" s="28"/>
      <c r="D65" s="28"/>
      <c r="E65" s="28"/>
      <c r="F65" s="28"/>
      <c r="G65" s="28"/>
      <c r="H65" s="28"/>
      <c r="I65" s="28"/>
      <c r="J65" s="28"/>
      <c r="K65" s="28"/>
      <c r="L65" s="28"/>
      <c r="M65" s="28"/>
      <c r="N65" s="28"/>
      <c r="O65" s="29"/>
      <c r="P65" s="29"/>
      <c r="Q65" s="29"/>
      <c r="R65" s="28"/>
      <c r="S65" s="28"/>
      <c r="T65" s="28"/>
      <c r="U65" s="28"/>
      <c r="V65" s="28"/>
      <c r="W65" s="28"/>
      <c r="X65" s="30"/>
    </row>
    <row r="66" spans="1:24" ht="17" customHeight="1" x14ac:dyDescent="0.2">
      <c r="A66" s="18" t="s">
        <v>31</v>
      </c>
      <c r="B66" s="19">
        <f t="shared" ref="B66:N66" si="6">SUM(B62:B65)</f>
        <v>110</v>
      </c>
      <c r="C66" s="19">
        <f t="shared" si="6"/>
        <v>21</v>
      </c>
      <c r="D66" s="19">
        <f t="shared" si="6"/>
        <v>34</v>
      </c>
      <c r="E66" s="19">
        <f t="shared" si="6"/>
        <v>6</v>
      </c>
      <c r="F66" s="19">
        <f t="shared" si="6"/>
        <v>2</v>
      </c>
      <c r="G66" s="19">
        <f t="shared" si="6"/>
        <v>2</v>
      </c>
      <c r="H66" s="19">
        <f t="shared" si="6"/>
        <v>23</v>
      </c>
      <c r="I66" s="19">
        <f t="shared" si="6"/>
        <v>32</v>
      </c>
      <c r="J66" s="19">
        <f t="shared" si="6"/>
        <v>21</v>
      </c>
      <c r="K66" s="19">
        <f t="shared" si="6"/>
        <v>1</v>
      </c>
      <c r="L66" s="19">
        <f t="shared" si="6"/>
        <v>0</v>
      </c>
      <c r="M66" s="19">
        <f t="shared" si="6"/>
        <v>2</v>
      </c>
      <c r="N66" s="19">
        <f t="shared" si="6"/>
        <v>5</v>
      </c>
      <c r="O66" s="20">
        <f>(D66+J66+K66+N66)/(B66+J66+K66+M66)</f>
        <v>0.45522388059701491</v>
      </c>
      <c r="P66" s="20">
        <f>($D66+$E66+($F66*2)+(G66*3))/$B66</f>
        <v>0.45454545454545453</v>
      </c>
      <c r="Q66" s="20">
        <f>D66/B66</f>
        <v>0.30909090909090908</v>
      </c>
      <c r="R66" s="19">
        <f>SUM(R62:R65)</f>
        <v>5</v>
      </c>
      <c r="S66" s="19">
        <f>SUM(S62:S65)</f>
        <v>5</v>
      </c>
      <c r="T66" s="19">
        <f>SUM(T62:T65)</f>
        <v>7</v>
      </c>
      <c r="U66" s="18">
        <f>SUM(U62:U65)</f>
        <v>37</v>
      </c>
      <c r="V66" s="18">
        <f>SUM(V62:V65)</f>
        <v>18</v>
      </c>
      <c r="W66" s="20">
        <f>(U66+V66)/(T66+U66+V66)</f>
        <v>0.88709677419354838</v>
      </c>
      <c r="X66" s="20">
        <f>(D66-G66)/(B66-I66-G66+M66)</f>
        <v>0.41025641025641024</v>
      </c>
    </row>
    <row r="67" spans="1:24" ht="18.25" customHeight="1" x14ac:dyDescent="0.2">
      <c r="A67" s="23"/>
      <c r="B67" s="26"/>
      <c r="C67" s="26"/>
      <c r="D67" s="26"/>
      <c r="E67" s="23"/>
      <c r="F67" s="26"/>
      <c r="G67" s="26"/>
      <c r="H67" s="26"/>
      <c r="I67" s="26"/>
      <c r="J67" s="26"/>
      <c r="K67" s="26"/>
      <c r="L67" s="26"/>
      <c r="M67" s="23"/>
      <c r="N67" s="26"/>
      <c r="O67" s="26"/>
      <c r="P67" s="26"/>
      <c r="Q67" s="26"/>
      <c r="R67" s="26"/>
      <c r="S67" s="26"/>
      <c r="T67" s="26"/>
      <c r="U67" s="23"/>
      <c r="V67" s="23"/>
      <c r="W67" s="26"/>
      <c r="X67" s="53"/>
    </row>
    <row r="68" spans="1:24" ht="18.25" customHeight="1" x14ac:dyDescent="0.2">
      <c r="A68" s="23"/>
      <c r="B68" s="23"/>
      <c r="C68" s="23"/>
      <c r="D68" s="23"/>
      <c r="E68" s="41"/>
      <c r="F68" s="23"/>
      <c r="G68" s="23"/>
      <c r="H68" s="23"/>
      <c r="I68" s="23"/>
      <c r="J68" s="23"/>
      <c r="K68" s="23"/>
      <c r="L68" s="42"/>
      <c r="M68" s="23"/>
      <c r="N68" s="26"/>
      <c r="O68" s="26"/>
      <c r="P68" s="23"/>
      <c r="Q68" s="23"/>
      <c r="R68" s="23"/>
      <c r="S68" s="23"/>
      <c r="T68" s="53"/>
      <c r="U68" s="103"/>
      <c r="V68" s="103"/>
      <c r="W68" s="53"/>
      <c r="X68" s="53"/>
    </row>
    <row r="69" spans="1:24" ht="18.25" customHeight="1" x14ac:dyDescent="0.2">
      <c r="A69" s="22" t="s">
        <v>32</v>
      </c>
      <c r="B69" s="23"/>
      <c r="C69" s="23"/>
      <c r="D69" s="23"/>
      <c r="E69" s="23"/>
      <c r="F69" s="23"/>
      <c r="G69" s="23"/>
      <c r="H69" s="23"/>
      <c r="I69" s="23"/>
      <c r="J69" s="23"/>
      <c r="K69" s="23"/>
      <c r="L69" s="23"/>
      <c r="M69" s="23"/>
      <c r="N69" s="23"/>
      <c r="O69" s="23"/>
      <c r="P69" s="23"/>
      <c r="Q69" s="23"/>
      <c r="R69" s="23"/>
      <c r="S69" s="23"/>
      <c r="T69" s="53"/>
      <c r="U69" s="103"/>
      <c r="V69" s="103"/>
      <c r="W69" s="53"/>
      <c r="X69" s="53"/>
    </row>
    <row r="70" spans="1:24" ht="18.25" customHeight="1" x14ac:dyDescent="0.2">
      <c r="A70" s="14" t="s">
        <v>7</v>
      </c>
      <c r="B70" s="16" t="s">
        <v>33</v>
      </c>
      <c r="C70" s="14" t="s">
        <v>34</v>
      </c>
      <c r="D70" s="14" t="s">
        <v>35</v>
      </c>
      <c r="E70" s="14" t="s">
        <v>36</v>
      </c>
      <c r="F70" s="14" t="s">
        <v>37</v>
      </c>
      <c r="G70" s="14" t="s">
        <v>9</v>
      </c>
      <c r="H70" s="14" t="s">
        <v>10</v>
      </c>
      <c r="I70" s="14" t="s">
        <v>15</v>
      </c>
      <c r="J70" s="14" t="s">
        <v>16</v>
      </c>
      <c r="K70" s="14" t="s">
        <v>17</v>
      </c>
      <c r="L70" s="14" t="s">
        <v>45</v>
      </c>
      <c r="M70" s="14" t="s">
        <v>38</v>
      </c>
      <c r="N70" s="14" t="s">
        <v>39</v>
      </c>
      <c r="O70" s="14" t="s">
        <v>40</v>
      </c>
      <c r="P70" s="14" t="s">
        <v>8</v>
      </c>
      <c r="Q70" s="14" t="s">
        <v>41</v>
      </c>
      <c r="R70" s="14" t="s">
        <v>42</v>
      </c>
      <c r="S70" s="23"/>
      <c r="T70" s="53"/>
      <c r="U70" s="103"/>
      <c r="V70" s="103"/>
      <c r="W70" s="53"/>
      <c r="X70" s="53"/>
    </row>
    <row r="71" spans="1:24" ht="18.25" customHeight="1" x14ac:dyDescent="0.2">
      <c r="A71" s="55"/>
      <c r="B71" s="55"/>
      <c r="C71" s="55"/>
      <c r="D71" s="55"/>
      <c r="E71" s="55"/>
      <c r="F71" s="55"/>
      <c r="G71" s="55"/>
      <c r="H71" s="55"/>
      <c r="I71" s="55"/>
      <c r="J71" s="55"/>
      <c r="K71" s="55"/>
      <c r="L71" s="55"/>
      <c r="M71" s="55"/>
      <c r="N71" s="55"/>
      <c r="O71" s="55"/>
      <c r="P71" s="55"/>
      <c r="Q71" s="19"/>
      <c r="R71" s="19"/>
      <c r="S71" s="23"/>
      <c r="T71" s="53"/>
      <c r="U71" s="103"/>
      <c r="V71" s="103"/>
      <c r="W71" s="53"/>
      <c r="X71" s="53"/>
    </row>
    <row r="72" spans="1:24" ht="18.25" customHeight="1" x14ac:dyDescent="0.2">
      <c r="A72" s="53"/>
      <c r="B72" s="53"/>
      <c r="C72" s="53"/>
      <c r="D72" s="53"/>
      <c r="E72" s="53"/>
      <c r="F72" s="53"/>
      <c r="G72" s="53"/>
      <c r="H72" s="53"/>
      <c r="I72" s="53"/>
      <c r="J72" s="53"/>
      <c r="K72" s="53"/>
      <c r="L72" s="53"/>
      <c r="M72" s="53"/>
      <c r="N72" s="53"/>
      <c r="O72" s="53"/>
      <c r="P72" s="23"/>
      <c r="Q72" s="23"/>
      <c r="R72" s="23"/>
      <c r="S72" s="23"/>
      <c r="T72" s="53"/>
      <c r="U72" s="103"/>
      <c r="V72" s="103"/>
      <c r="W72" s="53"/>
      <c r="X72" s="53"/>
    </row>
    <row r="73" spans="1:24" ht="18.25" customHeight="1" x14ac:dyDescent="0.2">
      <c r="A73" s="23"/>
      <c r="B73" s="23"/>
      <c r="C73" s="23"/>
      <c r="D73" s="23"/>
      <c r="E73" s="41"/>
      <c r="F73" s="23"/>
      <c r="G73" s="23"/>
      <c r="H73" s="23"/>
      <c r="I73" s="23"/>
      <c r="J73" s="23"/>
      <c r="K73" s="23"/>
      <c r="L73" s="42"/>
      <c r="M73" s="23"/>
      <c r="N73" s="26"/>
      <c r="O73" s="26"/>
      <c r="P73" s="23"/>
      <c r="Q73" s="23"/>
      <c r="R73" s="23"/>
      <c r="S73" s="23"/>
      <c r="T73" s="53"/>
      <c r="U73" s="103"/>
      <c r="V73" s="103"/>
      <c r="W73" s="53"/>
      <c r="X73" s="53"/>
    </row>
    <row r="74" spans="1:24" ht="18.25" customHeight="1" x14ac:dyDescent="0.2">
      <c r="A74" s="28"/>
      <c r="B74" s="28"/>
      <c r="C74" s="28"/>
      <c r="D74" s="28"/>
      <c r="E74" s="38"/>
      <c r="F74" s="28"/>
      <c r="G74" s="28"/>
      <c r="H74" s="28"/>
      <c r="I74" s="28"/>
      <c r="J74" s="28"/>
      <c r="K74" s="28"/>
      <c r="L74" s="39"/>
      <c r="M74" s="28"/>
      <c r="N74" s="27"/>
      <c r="O74" s="27"/>
      <c r="P74" s="28"/>
      <c r="Q74" s="28"/>
      <c r="R74" s="28"/>
      <c r="S74" s="23"/>
      <c r="T74" s="53"/>
      <c r="U74" s="103"/>
      <c r="V74" s="103"/>
      <c r="W74" s="53"/>
      <c r="X74" s="53"/>
    </row>
    <row r="75" spans="1:24" ht="18.25" customHeight="1" x14ac:dyDescent="0.2">
      <c r="A75" s="18" t="s">
        <v>31</v>
      </c>
      <c r="B75" s="18">
        <f t="shared" ref="B75:M75" si="7">SUM(B68:B74)</f>
        <v>0</v>
      </c>
      <c r="C75" s="18">
        <f t="shared" si="7"/>
        <v>0</v>
      </c>
      <c r="D75" s="18">
        <f t="shared" si="7"/>
        <v>0</v>
      </c>
      <c r="E75" s="36">
        <f t="shared" si="7"/>
        <v>0</v>
      </c>
      <c r="F75" s="18">
        <f t="shared" si="7"/>
        <v>0</v>
      </c>
      <c r="G75" s="18">
        <f t="shared" si="7"/>
        <v>0</v>
      </c>
      <c r="H75" s="18">
        <f t="shared" si="7"/>
        <v>0</v>
      </c>
      <c r="I75" s="18">
        <f t="shared" si="7"/>
        <v>0</v>
      </c>
      <c r="J75" s="18">
        <f t="shared" si="7"/>
        <v>0</v>
      </c>
      <c r="K75" s="18">
        <f t="shared" si="7"/>
        <v>0</v>
      </c>
      <c r="L75" s="18">
        <f t="shared" si="7"/>
        <v>0</v>
      </c>
      <c r="M75" s="18">
        <f t="shared" si="7"/>
        <v>0</v>
      </c>
      <c r="N75" s="36" t="e">
        <f>(M75*7)/F75</f>
        <v>#DIV/0!</v>
      </c>
      <c r="O75" s="37" t="e">
        <f>SUM(H75+J75+K75)/F75</f>
        <v>#DIV/0!</v>
      </c>
      <c r="P75" s="55"/>
      <c r="Q75" s="55"/>
      <c r="R75" s="55"/>
      <c r="S75" s="53"/>
      <c r="T75" s="53"/>
      <c r="U75" s="103"/>
      <c r="V75" s="103"/>
      <c r="W75" s="53"/>
      <c r="X75" s="53"/>
    </row>
    <row r="76" spans="1:24" ht="18.25" customHeight="1" x14ac:dyDescent="0.2">
      <c r="A76" s="53"/>
      <c r="B76" s="53"/>
      <c r="C76" s="53"/>
      <c r="D76" s="53"/>
      <c r="E76" s="53"/>
      <c r="F76" s="53"/>
      <c r="G76" s="53"/>
      <c r="H76" s="53"/>
      <c r="I76" s="53"/>
      <c r="J76" s="53"/>
      <c r="K76" s="53"/>
      <c r="L76" s="53"/>
      <c r="M76" s="53"/>
      <c r="N76" s="53"/>
      <c r="O76" s="53"/>
      <c r="P76" s="53"/>
      <c r="Q76" s="53"/>
      <c r="R76" s="53"/>
      <c r="S76" s="53"/>
      <c r="T76" s="53"/>
      <c r="U76" s="103"/>
      <c r="V76" s="103"/>
      <c r="W76" s="53"/>
      <c r="X76" s="53"/>
    </row>
    <row r="77" spans="1:24" ht="21" customHeight="1" x14ac:dyDescent="0.2">
      <c r="A77" s="10" t="s">
        <v>92</v>
      </c>
      <c r="B77" s="11"/>
      <c r="C77" s="11"/>
      <c r="D77" s="11"/>
      <c r="E77" s="11"/>
      <c r="F77" s="11"/>
      <c r="G77" s="11"/>
      <c r="H77" s="11"/>
      <c r="I77" s="11"/>
      <c r="J77" s="11"/>
      <c r="K77" s="11"/>
      <c r="L77" s="11"/>
      <c r="M77" s="78"/>
      <c r="N77" s="11"/>
      <c r="O77" s="11"/>
      <c r="P77" s="11"/>
      <c r="Q77" s="11"/>
      <c r="R77" s="11"/>
      <c r="S77" s="11"/>
      <c r="T77" s="11"/>
      <c r="U77" s="23"/>
      <c r="V77" s="23"/>
      <c r="W77" s="12"/>
      <c r="X77" s="53"/>
    </row>
    <row r="78" spans="1:24" ht="19" customHeight="1" x14ac:dyDescent="0.2">
      <c r="A78" s="53"/>
      <c r="B78" s="53"/>
      <c r="C78" s="53"/>
      <c r="D78" s="53"/>
      <c r="E78" s="58"/>
      <c r="F78" s="53"/>
      <c r="G78" s="53"/>
      <c r="H78" s="53"/>
      <c r="I78" s="53"/>
      <c r="J78" s="53"/>
      <c r="K78" s="53"/>
      <c r="L78" s="53"/>
      <c r="M78" s="53"/>
      <c r="N78" s="53"/>
      <c r="O78" s="53"/>
      <c r="P78" s="53"/>
      <c r="Q78" s="53"/>
      <c r="R78" s="53"/>
      <c r="S78" s="53"/>
      <c r="T78" s="53"/>
      <c r="U78" s="23"/>
      <c r="V78" s="23"/>
      <c r="W78" s="26"/>
      <c r="X78" s="53"/>
    </row>
    <row r="79" spans="1:24" ht="28.25" customHeight="1" x14ac:dyDescent="0.2">
      <c r="A79" s="14" t="s">
        <v>7</v>
      </c>
      <c r="B79" s="14" t="s">
        <v>8</v>
      </c>
      <c r="C79" s="14" t="s">
        <v>9</v>
      </c>
      <c r="D79" s="14" t="s">
        <v>10</v>
      </c>
      <c r="E79" s="14" t="s">
        <v>11</v>
      </c>
      <c r="F79" s="14" t="s">
        <v>12</v>
      </c>
      <c r="G79" s="14" t="s">
        <v>13</v>
      </c>
      <c r="H79" s="14" t="s">
        <v>14</v>
      </c>
      <c r="I79" s="14" t="s">
        <v>15</v>
      </c>
      <c r="J79" s="14" t="s">
        <v>16</v>
      </c>
      <c r="K79" s="14" t="s">
        <v>17</v>
      </c>
      <c r="L79" s="14" t="s">
        <v>18</v>
      </c>
      <c r="M79" s="14" t="s">
        <v>19</v>
      </c>
      <c r="N79" s="14" t="s">
        <v>20</v>
      </c>
      <c r="O79" s="14" t="s">
        <v>21</v>
      </c>
      <c r="P79" s="15" t="s">
        <v>22</v>
      </c>
      <c r="Q79" s="14" t="s">
        <v>23</v>
      </c>
      <c r="R79" s="16" t="s">
        <v>24</v>
      </c>
      <c r="S79" s="16" t="s">
        <v>25</v>
      </c>
      <c r="T79" s="16" t="s">
        <v>26</v>
      </c>
      <c r="U79" s="14" t="s">
        <v>27</v>
      </c>
      <c r="V79" s="14" t="s">
        <v>28</v>
      </c>
      <c r="W79" s="17" t="s">
        <v>29</v>
      </c>
      <c r="X79" s="71" t="s">
        <v>30</v>
      </c>
    </row>
    <row r="80" spans="1:24" ht="18.25" customHeight="1" x14ac:dyDescent="0.2">
      <c r="A80" s="55"/>
      <c r="B80" s="55"/>
      <c r="C80" s="55"/>
      <c r="D80" s="55"/>
      <c r="E80" s="55"/>
      <c r="F80" s="55"/>
      <c r="G80" s="55"/>
      <c r="H80" s="55"/>
      <c r="I80" s="55"/>
      <c r="J80" s="55"/>
      <c r="K80" s="55"/>
      <c r="L80" s="55"/>
      <c r="M80" s="55"/>
      <c r="N80" s="55"/>
      <c r="O80" s="55"/>
      <c r="P80" s="55"/>
      <c r="Q80" s="55"/>
      <c r="R80" s="55"/>
      <c r="S80" s="55"/>
      <c r="T80" s="55"/>
      <c r="U80" s="104"/>
      <c r="V80" s="104"/>
      <c r="W80" s="34"/>
      <c r="X80" s="55"/>
    </row>
    <row r="81" spans="1:24" ht="18.25" customHeight="1" x14ac:dyDescent="0.2">
      <c r="A81" s="53"/>
      <c r="B81" s="53"/>
      <c r="C81" s="53"/>
      <c r="D81" s="53"/>
      <c r="E81" s="53"/>
      <c r="F81" s="53"/>
      <c r="G81" s="53"/>
      <c r="H81" s="53"/>
      <c r="I81" s="53"/>
      <c r="J81" s="53"/>
      <c r="K81" s="53"/>
      <c r="L81" s="53"/>
      <c r="M81" s="53"/>
      <c r="N81" s="53"/>
      <c r="O81" s="53"/>
      <c r="P81" s="53"/>
      <c r="Q81" s="53"/>
      <c r="R81" s="53"/>
      <c r="S81" s="53"/>
      <c r="T81" s="53"/>
      <c r="U81" s="103"/>
      <c r="V81" s="103"/>
      <c r="W81" s="26"/>
      <c r="X81" s="53"/>
    </row>
    <row r="82" spans="1:24" ht="18.25" customHeight="1" x14ac:dyDescent="0.2">
      <c r="A82" s="23">
        <v>2015</v>
      </c>
      <c r="B82" s="23">
        <v>6</v>
      </c>
      <c r="C82" s="23">
        <v>0</v>
      </c>
      <c r="D82" s="23">
        <v>1</v>
      </c>
      <c r="E82" s="23">
        <v>0</v>
      </c>
      <c r="F82" s="23">
        <v>0</v>
      </c>
      <c r="G82" s="23">
        <v>0</v>
      </c>
      <c r="H82" s="23">
        <v>0</v>
      </c>
      <c r="I82" s="23">
        <v>2</v>
      </c>
      <c r="J82" s="23">
        <v>0</v>
      </c>
      <c r="K82" s="23">
        <v>0</v>
      </c>
      <c r="L82" s="23">
        <v>0</v>
      </c>
      <c r="M82" s="23">
        <v>0</v>
      </c>
      <c r="N82" s="23">
        <v>0</v>
      </c>
      <c r="O82" s="24">
        <f>(D82+J82+K82+N82)/(B82+J82+K82+M82)</f>
        <v>0.16666666666666666</v>
      </c>
      <c r="P82" s="24">
        <f>($D82+$E82+($F82*2)+(G82*3))/$B82</f>
        <v>0.16666666666666666</v>
      </c>
      <c r="Q82" s="24">
        <f>D82/B82</f>
        <v>0.16666666666666666</v>
      </c>
      <c r="R82" s="23">
        <v>0</v>
      </c>
      <c r="S82" s="23">
        <v>0</v>
      </c>
      <c r="T82" s="23">
        <v>0</v>
      </c>
      <c r="U82" s="23">
        <v>0</v>
      </c>
      <c r="V82" s="23">
        <v>1</v>
      </c>
      <c r="W82" s="26"/>
      <c r="X82" s="53"/>
    </row>
    <row r="83" spans="1:24" ht="19" customHeight="1" x14ac:dyDescent="0.2">
      <c r="A83" s="28"/>
      <c r="B83" s="28"/>
      <c r="C83" s="28"/>
      <c r="D83" s="28"/>
      <c r="E83" s="28"/>
      <c r="F83" s="28"/>
      <c r="G83" s="28"/>
      <c r="H83" s="28"/>
      <c r="I83" s="28"/>
      <c r="J83" s="28"/>
      <c r="K83" s="28"/>
      <c r="L83" s="28"/>
      <c r="M83" s="28"/>
      <c r="N83" s="28"/>
      <c r="O83" s="29"/>
      <c r="P83" s="29"/>
      <c r="Q83" s="29"/>
      <c r="R83" s="28"/>
      <c r="S83" s="28"/>
      <c r="T83" s="28"/>
      <c r="U83" s="28"/>
      <c r="V83" s="28"/>
      <c r="W83" s="27"/>
      <c r="X83" s="30"/>
    </row>
    <row r="84" spans="1:24" ht="17" customHeight="1" x14ac:dyDescent="0.2">
      <c r="A84" s="18" t="s">
        <v>31</v>
      </c>
      <c r="B84" s="19">
        <f t="shared" ref="B84:N84" si="8">SUM(B80:B83)</f>
        <v>6</v>
      </c>
      <c r="C84" s="19">
        <f t="shared" si="8"/>
        <v>0</v>
      </c>
      <c r="D84" s="19">
        <f t="shared" si="8"/>
        <v>1</v>
      </c>
      <c r="E84" s="19">
        <f t="shared" si="8"/>
        <v>0</v>
      </c>
      <c r="F84" s="19">
        <f t="shared" si="8"/>
        <v>0</v>
      </c>
      <c r="G84" s="19">
        <f t="shared" si="8"/>
        <v>0</v>
      </c>
      <c r="H84" s="19">
        <f t="shared" si="8"/>
        <v>0</v>
      </c>
      <c r="I84" s="19">
        <f t="shared" si="8"/>
        <v>2</v>
      </c>
      <c r="J84" s="19">
        <f t="shared" si="8"/>
        <v>0</v>
      </c>
      <c r="K84" s="19">
        <f t="shared" si="8"/>
        <v>0</v>
      </c>
      <c r="L84" s="19">
        <f t="shared" si="8"/>
        <v>0</v>
      </c>
      <c r="M84" s="19">
        <f t="shared" si="8"/>
        <v>0</v>
      </c>
      <c r="N84" s="19">
        <f t="shared" si="8"/>
        <v>0</v>
      </c>
      <c r="O84" s="20">
        <f>(D84+J84+K84+N84)/(B84+J84+K84+M84)</f>
        <v>0.16666666666666666</v>
      </c>
      <c r="P84" s="20">
        <f>($D84+$E84+($F84*2)+(G84*3))/$B84</f>
        <v>0.16666666666666666</v>
      </c>
      <c r="Q84" s="20">
        <f>D84/B84</f>
        <v>0.16666666666666666</v>
      </c>
      <c r="R84" s="19">
        <f>SUM(R80:R83)</f>
        <v>0</v>
      </c>
      <c r="S84" s="19">
        <f>SUM(S80:S83)</f>
        <v>0</v>
      </c>
      <c r="T84" s="19">
        <f>SUM(T80:T83)</f>
        <v>0</v>
      </c>
      <c r="U84" s="18">
        <f>SUM(U80:U83)</f>
        <v>0</v>
      </c>
      <c r="V84" s="18">
        <f>SUM(V80:V83)</f>
        <v>1</v>
      </c>
      <c r="W84" s="20">
        <f>(U84+V84)/(T84+U84+V84)</f>
        <v>1</v>
      </c>
      <c r="X84" s="20">
        <f>(D84-G84)/(B84-I84-G84+M84)</f>
        <v>0.25</v>
      </c>
    </row>
    <row r="85" spans="1:24" ht="18.25" customHeight="1" x14ac:dyDescent="0.2">
      <c r="A85" s="23"/>
      <c r="B85" s="26"/>
      <c r="C85" s="26"/>
      <c r="D85" s="26"/>
      <c r="E85" s="23"/>
      <c r="F85" s="26"/>
      <c r="G85" s="26"/>
      <c r="H85" s="26"/>
      <c r="I85" s="26"/>
      <c r="J85" s="26"/>
      <c r="K85" s="26"/>
      <c r="L85" s="26"/>
      <c r="M85" s="23"/>
      <c r="N85" s="26"/>
      <c r="O85" s="26"/>
      <c r="P85" s="26"/>
      <c r="Q85" s="26"/>
      <c r="R85" s="26"/>
      <c r="S85" s="26"/>
      <c r="T85" s="26"/>
      <c r="U85" s="23"/>
      <c r="V85" s="23"/>
      <c r="W85" s="26"/>
      <c r="X85" s="53"/>
    </row>
    <row r="86" spans="1:24" ht="18.25" customHeight="1" x14ac:dyDescent="0.2">
      <c r="A86" s="23"/>
      <c r="B86" s="23"/>
      <c r="C86" s="23"/>
      <c r="D86" s="23"/>
      <c r="E86" s="41"/>
      <c r="F86" s="23"/>
      <c r="G86" s="23"/>
      <c r="H86" s="23"/>
      <c r="I86" s="23"/>
      <c r="J86" s="23"/>
      <c r="K86" s="23"/>
      <c r="L86" s="42"/>
      <c r="M86" s="23"/>
      <c r="N86" s="26"/>
      <c r="O86" s="26"/>
      <c r="P86" s="23"/>
      <c r="Q86" s="23"/>
      <c r="R86" s="23"/>
      <c r="S86" s="23"/>
      <c r="T86" s="53"/>
      <c r="U86" s="103"/>
      <c r="V86" s="103"/>
      <c r="W86" s="53"/>
      <c r="X86" s="53"/>
    </row>
    <row r="87" spans="1:24" ht="18.25" customHeight="1" x14ac:dyDescent="0.2">
      <c r="A87" s="22" t="s">
        <v>32</v>
      </c>
      <c r="B87" s="23"/>
      <c r="C87" s="23"/>
      <c r="D87" s="23"/>
      <c r="E87" s="23"/>
      <c r="F87" s="23"/>
      <c r="G87" s="23"/>
      <c r="H87" s="23"/>
      <c r="I87" s="23"/>
      <c r="J87" s="23"/>
      <c r="K87" s="23"/>
      <c r="L87" s="23"/>
      <c r="M87" s="23"/>
      <c r="N87" s="23"/>
      <c r="O87" s="23"/>
      <c r="P87" s="23"/>
      <c r="Q87" s="23"/>
      <c r="R87" s="23"/>
      <c r="S87" s="23"/>
      <c r="T87" s="53"/>
      <c r="U87" s="103"/>
      <c r="V87" s="103"/>
      <c r="W87" s="53"/>
      <c r="X87" s="53"/>
    </row>
    <row r="88" spans="1:24" ht="18.25" customHeight="1" x14ac:dyDescent="0.2">
      <c r="A88" s="14" t="s">
        <v>7</v>
      </c>
      <c r="B88" s="16" t="s">
        <v>33</v>
      </c>
      <c r="C88" s="14" t="s">
        <v>34</v>
      </c>
      <c r="D88" s="14" t="s">
        <v>35</v>
      </c>
      <c r="E88" s="14" t="s">
        <v>36</v>
      </c>
      <c r="F88" s="14" t="s">
        <v>37</v>
      </c>
      <c r="G88" s="14" t="s">
        <v>9</v>
      </c>
      <c r="H88" s="14" t="s">
        <v>10</v>
      </c>
      <c r="I88" s="14" t="s">
        <v>15</v>
      </c>
      <c r="J88" s="14" t="s">
        <v>16</v>
      </c>
      <c r="K88" s="14" t="s">
        <v>17</v>
      </c>
      <c r="L88" s="14" t="s">
        <v>45</v>
      </c>
      <c r="M88" s="14" t="s">
        <v>38</v>
      </c>
      <c r="N88" s="14" t="s">
        <v>39</v>
      </c>
      <c r="O88" s="14" t="s">
        <v>40</v>
      </c>
      <c r="P88" s="14" t="s">
        <v>8</v>
      </c>
      <c r="Q88" s="14" t="s">
        <v>41</v>
      </c>
      <c r="R88" s="14" t="s">
        <v>42</v>
      </c>
      <c r="S88" s="23"/>
      <c r="T88" s="53"/>
      <c r="U88" s="103"/>
      <c r="V88" s="103"/>
      <c r="W88" s="53"/>
      <c r="X88" s="53"/>
    </row>
    <row r="89" spans="1:24" ht="18.25" customHeight="1" x14ac:dyDescent="0.2">
      <c r="A89" s="55"/>
      <c r="B89" s="55"/>
      <c r="C89" s="55"/>
      <c r="D89" s="55"/>
      <c r="E89" s="55"/>
      <c r="F89" s="55"/>
      <c r="G89" s="55"/>
      <c r="H89" s="55"/>
      <c r="I89" s="55"/>
      <c r="J89" s="55"/>
      <c r="K89" s="55"/>
      <c r="L89" s="55"/>
      <c r="M89" s="55"/>
      <c r="N89" s="55"/>
      <c r="O89" s="55"/>
      <c r="P89" s="55"/>
      <c r="Q89" s="19"/>
      <c r="R89" s="19"/>
      <c r="S89" s="23"/>
      <c r="T89" s="53"/>
      <c r="U89" s="103"/>
      <c r="V89" s="103"/>
      <c r="W89" s="53"/>
      <c r="X89" s="53"/>
    </row>
    <row r="90" spans="1:24" ht="18.25" customHeight="1" x14ac:dyDescent="0.2">
      <c r="A90" s="53"/>
      <c r="B90" s="53"/>
      <c r="C90" s="53"/>
      <c r="D90" s="53"/>
      <c r="E90" s="53"/>
      <c r="F90" s="53"/>
      <c r="G90" s="53"/>
      <c r="H90" s="53"/>
      <c r="I90" s="53"/>
      <c r="J90" s="53"/>
      <c r="K90" s="53"/>
      <c r="L90" s="53"/>
      <c r="M90" s="53"/>
      <c r="N90" s="53"/>
      <c r="O90" s="53"/>
      <c r="P90" s="23"/>
      <c r="Q90" s="23"/>
      <c r="R90" s="23"/>
      <c r="S90" s="23"/>
      <c r="T90" s="53"/>
      <c r="U90" s="103"/>
      <c r="V90" s="103"/>
      <c r="W90" s="53"/>
      <c r="X90" s="53"/>
    </row>
    <row r="91" spans="1:24" ht="18.25" customHeight="1" x14ac:dyDescent="0.2">
      <c r="A91" s="23"/>
      <c r="B91" s="23"/>
      <c r="C91" s="23"/>
      <c r="D91" s="23"/>
      <c r="E91" s="41"/>
      <c r="F91" s="23"/>
      <c r="G91" s="23"/>
      <c r="H91" s="23"/>
      <c r="I91" s="23"/>
      <c r="J91" s="23"/>
      <c r="K91" s="23"/>
      <c r="L91" s="42"/>
      <c r="M91" s="23"/>
      <c r="N91" s="26"/>
      <c r="O91" s="26"/>
      <c r="P91" s="23"/>
      <c r="Q91" s="23"/>
      <c r="R91" s="23"/>
      <c r="S91" s="23"/>
      <c r="T91" s="53"/>
      <c r="U91" s="103"/>
      <c r="V91" s="103"/>
      <c r="W91" s="53"/>
      <c r="X91" s="53"/>
    </row>
    <row r="92" spans="1:24" ht="18.25" customHeight="1" x14ac:dyDescent="0.2">
      <c r="A92" s="28"/>
      <c r="B92" s="28"/>
      <c r="C92" s="28"/>
      <c r="D92" s="28"/>
      <c r="E92" s="38"/>
      <c r="F92" s="28"/>
      <c r="G92" s="28"/>
      <c r="H92" s="28"/>
      <c r="I92" s="28"/>
      <c r="J92" s="28"/>
      <c r="K92" s="28"/>
      <c r="L92" s="39"/>
      <c r="M92" s="28"/>
      <c r="N92" s="27"/>
      <c r="O92" s="27"/>
      <c r="P92" s="28"/>
      <c r="Q92" s="28"/>
      <c r="R92" s="28"/>
      <c r="S92" s="23"/>
      <c r="T92" s="53"/>
      <c r="U92" s="103"/>
      <c r="V92" s="103"/>
      <c r="W92" s="53"/>
      <c r="X92" s="53"/>
    </row>
    <row r="93" spans="1:24" ht="18.25" customHeight="1" x14ac:dyDescent="0.2">
      <c r="A93" s="18" t="s">
        <v>31</v>
      </c>
      <c r="B93" s="18">
        <f t="shared" ref="B93:M93" si="9">SUM(B86:B92)</f>
        <v>0</v>
      </c>
      <c r="C93" s="18">
        <f t="shared" si="9"/>
        <v>0</v>
      </c>
      <c r="D93" s="18">
        <f t="shared" si="9"/>
        <v>0</v>
      </c>
      <c r="E93" s="36">
        <f t="shared" si="9"/>
        <v>0</v>
      </c>
      <c r="F93" s="18">
        <f t="shared" si="9"/>
        <v>0</v>
      </c>
      <c r="G93" s="18">
        <f t="shared" si="9"/>
        <v>0</v>
      </c>
      <c r="H93" s="18">
        <f t="shared" si="9"/>
        <v>0</v>
      </c>
      <c r="I93" s="18">
        <f t="shared" si="9"/>
        <v>0</v>
      </c>
      <c r="J93" s="18">
        <f t="shared" si="9"/>
        <v>0</v>
      </c>
      <c r="K93" s="18">
        <f t="shared" si="9"/>
        <v>0</v>
      </c>
      <c r="L93" s="18">
        <f t="shared" si="9"/>
        <v>0</v>
      </c>
      <c r="M93" s="18">
        <f t="shared" si="9"/>
        <v>0</v>
      </c>
      <c r="N93" s="36" t="e">
        <f>(M93*7)/F93</f>
        <v>#DIV/0!</v>
      </c>
      <c r="O93" s="37" t="e">
        <f>SUM(H93+J93+K93)/F93</f>
        <v>#DIV/0!</v>
      </c>
      <c r="P93" s="55"/>
      <c r="Q93" s="55"/>
      <c r="R93" s="55"/>
      <c r="S93" s="53"/>
      <c r="T93" s="53"/>
      <c r="U93" s="103"/>
      <c r="V93" s="103"/>
      <c r="W93" s="53"/>
      <c r="X93" s="53"/>
    </row>
    <row r="94" spans="1:24" ht="18.25" customHeight="1" x14ac:dyDescent="0.2">
      <c r="A94" s="53"/>
      <c r="B94" s="53"/>
      <c r="C94" s="53"/>
      <c r="D94" s="53"/>
      <c r="E94" s="53"/>
      <c r="F94" s="53"/>
      <c r="G94" s="53"/>
      <c r="H94" s="53"/>
      <c r="I94" s="53"/>
      <c r="J94" s="53"/>
      <c r="K94" s="53"/>
      <c r="L94" s="53"/>
      <c r="M94" s="53"/>
      <c r="N94" s="53"/>
      <c r="O94" s="53"/>
      <c r="P94" s="53"/>
      <c r="Q94" s="53"/>
      <c r="R94" s="53"/>
      <c r="S94" s="53"/>
      <c r="T94" s="53"/>
      <c r="U94" s="103"/>
      <c r="V94" s="103"/>
      <c r="W94" s="53"/>
      <c r="X94" s="53"/>
    </row>
    <row r="95" spans="1:24" ht="21" customHeight="1" x14ac:dyDescent="0.2">
      <c r="A95" s="10" t="s">
        <v>93</v>
      </c>
      <c r="B95" s="11"/>
      <c r="C95" s="11"/>
      <c r="D95" s="11"/>
      <c r="E95" s="11"/>
      <c r="F95" s="11"/>
      <c r="G95" s="11"/>
      <c r="H95" s="11"/>
      <c r="I95" s="11"/>
      <c r="J95" s="11"/>
      <c r="K95" s="11"/>
      <c r="L95" s="11"/>
      <c r="M95" s="78"/>
      <c r="N95" s="11"/>
      <c r="O95" s="11"/>
      <c r="P95" s="11"/>
      <c r="Q95" s="11"/>
      <c r="R95" s="11"/>
      <c r="S95" s="11"/>
      <c r="T95" s="11"/>
      <c r="U95" s="23"/>
      <c r="V95" s="23"/>
      <c r="W95" s="12"/>
      <c r="X95" s="53"/>
    </row>
    <row r="96" spans="1:24" ht="19" customHeight="1" x14ac:dyDescent="0.2">
      <c r="A96" s="53"/>
      <c r="B96" s="53"/>
      <c r="C96" s="53"/>
      <c r="D96" s="53"/>
      <c r="E96" s="58"/>
      <c r="F96" s="53"/>
      <c r="G96" s="53"/>
      <c r="H96" s="53"/>
      <c r="I96" s="53"/>
      <c r="J96" s="53"/>
      <c r="K96" s="53"/>
      <c r="L96" s="53"/>
      <c r="M96" s="53"/>
      <c r="N96" s="53"/>
      <c r="O96" s="53"/>
      <c r="P96" s="53"/>
      <c r="Q96" s="53"/>
      <c r="R96" s="53"/>
      <c r="S96" s="53"/>
      <c r="T96" s="53"/>
      <c r="U96" s="23"/>
      <c r="V96" s="23"/>
      <c r="W96" s="26"/>
      <c r="X96" s="53"/>
    </row>
    <row r="97" spans="1:24" ht="28.25" customHeight="1" x14ac:dyDescent="0.2">
      <c r="A97" s="14" t="s">
        <v>7</v>
      </c>
      <c r="B97" s="14" t="s">
        <v>8</v>
      </c>
      <c r="C97" s="14" t="s">
        <v>9</v>
      </c>
      <c r="D97" s="14" t="s">
        <v>10</v>
      </c>
      <c r="E97" s="14" t="s">
        <v>11</v>
      </c>
      <c r="F97" s="14" t="s">
        <v>12</v>
      </c>
      <c r="G97" s="14" t="s">
        <v>13</v>
      </c>
      <c r="H97" s="14" t="s">
        <v>14</v>
      </c>
      <c r="I97" s="14" t="s">
        <v>15</v>
      </c>
      <c r="J97" s="14" t="s">
        <v>16</v>
      </c>
      <c r="K97" s="14" t="s">
        <v>17</v>
      </c>
      <c r="L97" s="14" t="s">
        <v>18</v>
      </c>
      <c r="M97" s="14" t="s">
        <v>19</v>
      </c>
      <c r="N97" s="14" t="s">
        <v>20</v>
      </c>
      <c r="O97" s="14" t="s">
        <v>21</v>
      </c>
      <c r="P97" s="15" t="s">
        <v>22</v>
      </c>
      <c r="Q97" s="14" t="s">
        <v>23</v>
      </c>
      <c r="R97" s="16" t="s">
        <v>24</v>
      </c>
      <c r="S97" s="16" t="s">
        <v>25</v>
      </c>
      <c r="T97" s="16" t="s">
        <v>26</v>
      </c>
      <c r="U97" s="14" t="s">
        <v>27</v>
      </c>
      <c r="V97" s="14" t="s">
        <v>28</v>
      </c>
      <c r="W97" s="17" t="s">
        <v>29</v>
      </c>
      <c r="X97" s="71" t="s">
        <v>30</v>
      </c>
    </row>
    <row r="98" spans="1:24" ht="18.25" customHeight="1" x14ac:dyDescent="0.2">
      <c r="A98" s="55"/>
      <c r="B98" s="55"/>
      <c r="C98" s="55"/>
      <c r="D98" s="55"/>
      <c r="E98" s="55"/>
      <c r="F98" s="55"/>
      <c r="G98" s="55"/>
      <c r="H98" s="55"/>
      <c r="I98" s="55"/>
      <c r="J98" s="55"/>
      <c r="K98" s="55"/>
      <c r="L98" s="55"/>
      <c r="M98" s="55"/>
      <c r="N98" s="55"/>
      <c r="O98" s="55"/>
      <c r="P98" s="55"/>
      <c r="Q98" s="55"/>
      <c r="R98" s="55"/>
      <c r="S98" s="55"/>
      <c r="T98" s="55"/>
      <c r="U98" s="104"/>
      <c r="V98" s="104"/>
      <c r="W98" s="34"/>
      <c r="X98" s="55"/>
    </row>
    <row r="99" spans="1:24" ht="18.25" customHeight="1" x14ac:dyDescent="0.2">
      <c r="A99" s="53"/>
      <c r="B99" s="53"/>
      <c r="C99" s="53"/>
      <c r="D99" s="53"/>
      <c r="E99" s="53"/>
      <c r="F99" s="53"/>
      <c r="G99" s="53"/>
      <c r="H99" s="53"/>
      <c r="I99" s="53"/>
      <c r="J99" s="53"/>
      <c r="K99" s="53"/>
      <c r="L99" s="53"/>
      <c r="M99" s="53"/>
      <c r="N99" s="53"/>
      <c r="O99" s="53"/>
      <c r="P99" s="53"/>
      <c r="Q99" s="53"/>
      <c r="R99" s="53"/>
      <c r="S99" s="53"/>
      <c r="T99" s="53"/>
      <c r="U99" s="103"/>
      <c r="V99" s="103"/>
      <c r="W99" s="26"/>
      <c r="X99" s="53"/>
    </row>
    <row r="100" spans="1:24" ht="18.25" customHeight="1" x14ac:dyDescent="0.2">
      <c r="A100" s="23">
        <v>2015</v>
      </c>
      <c r="B100" s="23">
        <v>6</v>
      </c>
      <c r="C100" s="23">
        <v>1</v>
      </c>
      <c r="D100" s="23">
        <v>1</v>
      </c>
      <c r="E100" s="23">
        <v>0</v>
      </c>
      <c r="F100" s="23">
        <v>0</v>
      </c>
      <c r="G100" s="23">
        <v>0</v>
      </c>
      <c r="H100" s="23">
        <v>1</v>
      </c>
      <c r="I100" s="23">
        <v>3</v>
      </c>
      <c r="J100" s="23">
        <v>2</v>
      </c>
      <c r="K100" s="23">
        <v>0</v>
      </c>
      <c r="L100" s="23">
        <v>0</v>
      </c>
      <c r="M100" s="23">
        <v>0</v>
      </c>
      <c r="N100" s="23">
        <v>0</v>
      </c>
      <c r="O100" s="24">
        <f>(D100+J100+K100+N100)/(B100+J100+K100+M100)</f>
        <v>0.375</v>
      </c>
      <c r="P100" s="24">
        <f>($D100+$E100+($F100*2)+(G100*3))/$B100</f>
        <v>0.16666666666666666</v>
      </c>
      <c r="Q100" s="24">
        <f>D100/B100</f>
        <v>0.16666666666666666</v>
      </c>
      <c r="R100" s="23">
        <v>0</v>
      </c>
      <c r="S100" s="23">
        <v>0</v>
      </c>
      <c r="T100" s="23">
        <v>1</v>
      </c>
      <c r="U100" s="23">
        <v>5</v>
      </c>
      <c r="V100" s="23">
        <v>2</v>
      </c>
      <c r="W100" s="26"/>
      <c r="X100" s="53"/>
    </row>
    <row r="101" spans="1:24" ht="19" customHeight="1" x14ac:dyDescent="0.2">
      <c r="A101" s="28"/>
      <c r="B101" s="28"/>
      <c r="C101" s="28"/>
      <c r="D101" s="28"/>
      <c r="E101" s="28"/>
      <c r="F101" s="28"/>
      <c r="G101" s="28"/>
      <c r="H101" s="28"/>
      <c r="I101" s="28"/>
      <c r="J101" s="28"/>
      <c r="K101" s="28"/>
      <c r="L101" s="28"/>
      <c r="M101" s="28"/>
      <c r="N101" s="28"/>
      <c r="O101" s="29"/>
      <c r="P101" s="29"/>
      <c r="Q101" s="29"/>
      <c r="R101" s="28"/>
      <c r="S101" s="28"/>
      <c r="T101" s="28"/>
      <c r="U101" s="28"/>
      <c r="V101" s="28"/>
      <c r="W101" s="27"/>
      <c r="X101" s="30"/>
    </row>
    <row r="102" spans="1:24" ht="17" customHeight="1" x14ac:dyDescent="0.2">
      <c r="A102" s="18" t="s">
        <v>31</v>
      </c>
      <c r="B102" s="19">
        <f t="shared" ref="B102:N102" si="10">SUM(B98:B101)</f>
        <v>6</v>
      </c>
      <c r="C102" s="19">
        <f t="shared" si="10"/>
        <v>1</v>
      </c>
      <c r="D102" s="19">
        <f t="shared" si="10"/>
        <v>1</v>
      </c>
      <c r="E102" s="19">
        <f t="shared" si="10"/>
        <v>0</v>
      </c>
      <c r="F102" s="19">
        <f t="shared" si="10"/>
        <v>0</v>
      </c>
      <c r="G102" s="19">
        <f t="shared" si="10"/>
        <v>0</v>
      </c>
      <c r="H102" s="19">
        <f t="shared" si="10"/>
        <v>1</v>
      </c>
      <c r="I102" s="19">
        <f t="shared" si="10"/>
        <v>3</v>
      </c>
      <c r="J102" s="19">
        <f t="shared" si="10"/>
        <v>2</v>
      </c>
      <c r="K102" s="19">
        <f t="shared" si="10"/>
        <v>0</v>
      </c>
      <c r="L102" s="19">
        <f t="shared" si="10"/>
        <v>0</v>
      </c>
      <c r="M102" s="19">
        <f t="shared" si="10"/>
        <v>0</v>
      </c>
      <c r="N102" s="19">
        <f t="shared" si="10"/>
        <v>0</v>
      </c>
      <c r="O102" s="20">
        <f>(D102+J102+K102+N102)/(B102+J102+K102+M102)</f>
        <v>0.375</v>
      </c>
      <c r="P102" s="20">
        <f>($D102+$E102+($F102*2)+(G102*3))/$B102</f>
        <v>0.16666666666666666</v>
      </c>
      <c r="Q102" s="20">
        <f>D102/B102</f>
        <v>0.16666666666666666</v>
      </c>
      <c r="R102" s="19">
        <f>SUM(R98:R101)</f>
        <v>0</v>
      </c>
      <c r="S102" s="19">
        <f>SUM(S98:S101)</f>
        <v>0</v>
      </c>
      <c r="T102" s="19">
        <f>SUM(T98:T101)</f>
        <v>1</v>
      </c>
      <c r="U102" s="18">
        <f>SUM(U98:U101)</f>
        <v>5</v>
      </c>
      <c r="V102" s="18">
        <f>SUM(V98:V101)</f>
        <v>2</v>
      </c>
      <c r="W102" s="20">
        <f>(U102+V102)/(T102+U102+V102)</f>
        <v>0.875</v>
      </c>
      <c r="X102" s="20">
        <f>(D102-G102)/(B102-I102-G102+M102)</f>
        <v>0.33333333333333331</v>
      </c>
    </row>
    <row r="103" spans="1:24" ht="18.25" customHeight="1" x14ac:dyDescent="0.2">
      <c r="A103" s="23"/>
      <c r="B103" s="26"/>
      <c r="C103" s="26"/>
      <c r="D103" s="26"/>
      <c r="E103" s="23"/>
      <c r="F103" s="26"/>
      <c r="G103" s="26"/>
      <c r="H103" s="26"/>
      <c r="I103" s="26"/>
      <c r="J103" s="26"/>
      <c r="K103" s="26"/>
      <c r="L103" s="26"/>
      <c r="M103" s="23"/>
      <c r="N103" s="26"/>
      <c r="O103" s="26"/>
      <c r="P103" s="26"/>
      <c r="Q103" s="26"/>
      <c r="R103" s="26"/>
      <c r="S103" s="26"/>
      <c r="T103" s="26"/>
      <c r="U103" s="23"/>
      <c r="V103" s="23"/>
      <c r="W103" s="26"/>
      <c r="X103" s="53"/>
    </row>
    <row r="104" spans="1:24" ht="18.25" customHeight="1" x14ac:dyDescent="0.2">
      <c r="A104" s="23"/>
      <c r="B104" s="23"/>
      <c r="C104" s="23"/>
      <c r="D104" s="23"/>
      <c r="E104" s="41"/>
      <c r="F104" s="23"/>
      <c r="G104" s="23"/>
      <c r="H104" s="23"/>
      <c r="I104" s="23"/>
      <c r="J104" s="23"/>
      <c r="K104" s="23"/>
      <c r="L104" s="42"/>
      <c r="M104" s="23"/>
      <c r="N104" s="26"/>
      <c r="O104" s="26"/>
      <c r="P104" s="23"/>
      <c r="Q104" s="23"/>
      <c r="R104" s="23"/>
      <c r="S104" s="23"/>
      <c r="T104" s="53"/>
      <c r="U104" s="103"/>
      <c r="V104" s="103"/>
      <c r="W104" s="53"/>
      <c r="X104" s="53"/>
    </row>
    <row r="105" spans="1:24" ht="18.25" customHeight="1" x14ac:dyDescent="0.2">
      <c r="A105" s="22" t="s">
        <v>32</v>
      </c>
      <c r="B105" s="23"/>
      <c r="C105" s="23"/>
      <c r="D105" s="23"/>
      <c r="E105" s="23"/>
      <c r="F105" s="23"/>
      <c r="G105" s="23"/>
      <c r="H105" s="23"/>
      <c r="I105" s="23"/>
      <c r="J105" s="23"/>
      <c r="K105" s="23"/>
      <c r="L105" s="23"/>
      <c r="M105" s="23"/>
      <c r="N105" s="23"/>
      <c r="O105" s="23"/>
      <c r="P105" s="23"/>
      <c r="Q105" s="23"/>
      <c r="R105" s="23"/>
      <c r="S105" s="23"/>
      <c r="T105" s="53"/>
      <c r="U105" s="103"/>
      <c r="V105" s="103"/>
      <c r="W105" s="53"/>
      <c r="X105" s="53"/>
    </row>
    <row r="106" spans="1:24" ht="18.25" customHeight="1" x14ac:dyDescent="0.2">
      <c r="A106" s="14" t="s">
        <v>7</v>
      </c>
      <c r="B106" s="16" t="s">
        <v>33</v>
      </c>
      <c r="C106" s="14" t="s">
        <v>34</v>
      </c>
      <c r="D106" s="14" t="s">
        <v>35</v>
      </c>
      <c r="E106" s="14" t="s">
        <v>36</v>
      </c>
      <c r="F106" s="14" t="s">
        <v>37</v>
      </c>
      <c r="G106" s="14" t="s">
        <v>9</v>
      </c>
      <c r="H106" s="14" t="s">
        <v>10</v>
      </c>
      <c r="I106" s="14" t="s">
        <v>15</v>
      </c>
      <c r="J106" s="14" t="s">
        <v>16</v>
      </c>
      <c r="K106" s="14" t="s">
        <v>17</v>
      </c>
      <c r="L106" s="14" t="s">
        <v>45</v>
      </c>
      <c r="M106" s="14" t="s">
        <v>38</v>
      </c>
      <c r="N106" s="14" t="s">
        <v>39</v>
      </c>
      <c r="O106" s="14" t="s">
        <v>40</v>
      </c>
      <c r="P106" s="14" t="s">
        <v>8</v>
      </c>
      <c r="Q106" s="14" t="s">
        <v>41</v>
      </c>
      <c r="R106" s="14" t="s">
        <v>42</v>
      </c>
      <c r="S106" s="23"/>
      <c r="T106" s="53"/>
      <c r="U106" s="103"/>
      <c r="V106" s="103"/>
      <c r="W106" s="53"/>
      <c r="X106" s="53"/>
    </row>
    <row r="107" spans="1:24" ht="18.25" customHeight="1" x14ac:dyDescent="0.2">
      <c r="A107" s="55"/>
      <c r="B107" s="55"/>
      <c r="C107" s="55"/>
      <c r="D107" s="55"/>
      <c r="E107" s="55"/>
      <c r="F107" s="55"/>
      <c r="G107" s="55"/>
      <c r="H107" s="55"/>
      <c r="I107" s="55"/>
      <c r="J107" s="55"/>
      <c r="K107" s="55"/>
      <c r="L107" s="55"/>
      <c r="M107" s="55"/>
      <c r="N107" s="55"/>
      <c r="O107" s="55"/>
      <c r="P107" s="55"/>
      <c r="Q107" s="19"/>
      <c r="R107" s="19"/>
      <c r="S107" s="23"/>
      <c r="T107" s="53"/>
      <c r="U107" s="103"/>
      <c r="V107" s="103"/>
      <c r="W107" s="53"/>
      <c r="X107" s="53"/>
    </row>
    <row r="108" spans="1:24" ht="18.25" customHeight="1" x14ac:dyDescent="0.2">
      <c r="A108" s="53"/>
      <c r="B108" s="53"/>
      <c r="C108" s="53"/>
      <c r="D108" s="53"/>
      <c r="E108" s="53"/>
      <c r="F108" s="53"/>
      <c r="G108" s="53"/>
      <c r="H108" s="53"/>
      <c r="I108" s="53"/>
      <c r="J108" s="53"/>
      <c r="K108" s="53"/>
      <c r="L108" s="53"/>
      <c r="M108" s="53"/>
      <c r="N108" s="53"/>
      <c r="O108" s="53"/>
      <c r="P108" s="23"/>
      <c r="Q108" s="23"/>
      <c r="R108" s="23"/>
      <c r="S108" s="23"/>
      <c r="T108" s="53"/>
      <c r="U108" s="103"/>
      <c r="V108" s="103"/>
      <c r="W108" s="53"/>
      <c r="X108" s="53"/>
    </row>
    <row r="109" spans="1:24" ht="18.25" customHeight="1" x14ac:dyDescent="0.2">
      <c r="A109" s="23"/>
      <c r="B109" s="23"/>
      <c r="C109" s="23"/>
      <c r="D109" s="23"/>
      <c r="E109" s="41"/>
      <c r="F109" s="23"/>
      <c r="G109" s="23"/>
      <c r="H109" s="23"/>
      <c r="I109" s="23"/>
      <c r="J109" s="23"/>
      <c r="K109" s="23"/>
      <c r="L109" s="42"/>
      <c r="M109" s="23"/>
      <c r="N109" s="26"/>
      <c r="O109" s="26"/>
      <c r="P109" s="23"/>
      <c r="Q109" s="23"/>
      <c r="R109" s="23"/>
      <c r="S109" s="23"/>
      <c r="T109" s="53"/>
      <c r="U109" s="103"/>
      <c r="V109" s="103"/>
      <c r="W109" s="53"/>
      <c r="X109" s="53"/>
    </row>
    <row r="110" spans="1:24" ht="18.25" customHeight="1" x14ac:dyDescent="0.2">
      <c r="A110" s="28"/>
      <c r="B110" s="28"/>
      <c r="C110" s="28"/>
      <c r="D110" s="28"/>
      <c r="E110" s="38"/>
      <c r="F110" s="28"/>
      <c r="G110" s="28"/>
      <c r="H110" s="28"/>
      <c r="I110" s="28"/>
      <c r="J110" s="28"/>
      <c r="K110" s="28"/>
      <c r="L110" s="39"/>
      <c r="M110" s="28"/>
      <c r="N110" s="27"/>
      <c r="O110" s="27"/>
      <c r="P110" s="28"/>
      <c r="Q110" s="28"/>
      <c r="R110" s="28"/>
      <c r="S110" s="23"/>
      <c r="T110" s="53"/>
      <c r="U110" s="103"/>
      <c r="V110" s="103"/>
      <c r="W110" s="53"/>
      <c r="X110" s="53"/>
    </row>
    <row r="111" spans="1:24" ht="18.25" customHeight="1" x14ac:dyDescent="0.2">
      <c r="A111" s="18" t="s">
        <v>31</v>
      </c>
      <c r="B111" s="18">
        <f t="shared" ref="B111:M111" si="11">SUM(B104:B110)</f>
        <v>0</v>
      </c>
      <c r="C111" s="18">
        <f t="shared" si="11"/>
        <v>0</v>
      </c>
      <c r="D111" s="18">
        <f t="shared" si="11"/>
        <v>0</v>
      </c>
      <c r="E111" s="36">
        <f t="shared" si="11"/>
        <v>0</v>
      </c>
      <c r="F111" s="18">
        <f t="shared" si="11"/>
        <v>0</v>
      </c>
      <c r="G111" s="18">
        <f t="shared" si="11"/>
        <v>0</v>
      </c>
      <c r="H111" s="18">
        <f t="shared" si="11"/>
        <v>0</v>
      </c>
      <c r="I111" s="18">
        <f t="shared" si="11"/>
        <v>0</v>
      </c>
      <c r="J111" s="18">
        <f t="shared" si="11"/>
        <v>0</v>
      </c>
      <c r="K111" s="18">
        <f t="shared" si="11"/>
        <v>0</v>
      </c>
      <c r="L111" s="18">
        <f t="shared" si="11"/>
        <v>0</v>
      </c>
      <c r="M111" s="18">
        <f t="shared" si="11"/>
        <v>0</v>
      </c>
      <c r="N111" s="36" t="e">
        <f>(M111*7)/F111</f>
        <v>#DIV/0!</v>
      </c>
      <c r="O111" s="37" t="e">
        <f>SUM(H111+J111+K111)/F111</f>
        <v>#DIV/0!</v>
      </c>
      <c r="P111" s="55"/>
      <c r="Q111" s="55"/>
      <c r="R111" s="55"/>
      <c r="S111" s="53"/>
      <c r="T111" s="53"/>
      <c r="U111" s="103"/>
      <c r="V111" s="103"/>
      <c r="W111" s="53"/>
      <c r="X111" s="53"/>
    </row>
    <row r="112" spans="1:24" ht="18.25" customHeight="1" x14ac:dyDescent="0.2">
      <c r="A112" s="53"/>
      <c r="B112" s="53"/>
      <c r="C112" s="53"/>
      <c r="D112" s="53"/>
      <c r="E112" s="53"/>
      <c r="F112" s="53"/>
      <c r="G112" s="53"/>
      <c r="H112" s="53"/>
      <c r="I112" s="53"/>
      <c r="J112" s="53"/>
      <c r="K112" s="53"/>
      <c r="L112" s="53"/>
      <c r="M112" s="53"/>
      <c r="N112" s="53"/>
      <c r="O112" s="53"/>
      <c r="P112" s="53"/>
      <c r="Q112" s="53"/>
      <c r="R112" s="53"/>
      <c r="S112" s="53"/>
      <c r="T112" s="53"/>
      <c r="U112" s="103"/>
      <c r="V112" s="103"/>
      <c r="W112" s="53"/>
      <c r="X112" s="53"/>
    </row>
    <row r="113" spans="1:24" ht="21" customHeight="1" x14ac:dyDescent="0.2">
      <c r="A113" s="10" t="s">
        <v>94</v>
      </c>
      <c r="B113" s="11"/>
      <c r="C113" s="11"/>
      <c r="D113" s="11"/>
      <c r="E113" s="11"/>
      <c r="F113" s="11"/>
      <c r="G113" s="11"/>
      <c r="H113" s="11"/>
      <c r="I113" s="11"/>
      <c r="J113" s="11"/>
      <c r="K113" s="11"/>
      <c r="L113" s="11"/>
      <c r="M113" s="78"/>
      <c r="N113" s="11"/>
      <c r="O113" s="11"/>
      <c r="P113" s="11"/>
      <c r="Q113" s="11"/>
      <c r="R113" s="11"/>
      <c r="S113" s="11"/>
      <c r="T113" s="11"/>
      <c r="U113" s="23"/>
      <c r="V113" s="23"/>
      <c r="W113" s="12"/>
      <c r="X113" s="53"/>
    </row>
    <row r="114" spans="1:24" ht="19" customHeight="1" x14ac:dyDescent="0.2">
      <c r="A114" s="53"/>
      <c r="B114" s="53"/>
      <c r="C114" s="53"/>
      <c r="D114" s="53"/>
      <c r="E114" s="58"/>
      <c r="F114" s="53"/>
      <c r="G114" s="53"/>
      <c r="H114" s="53"/>
      <c r="I114" s="53"/>
      <c r="J114" s="53"/>
      <c r="K114" s="53"/>
      <c r="L114" s="53"/>
      <c r="M114" s="53"/>
      <c r="N114" s="53"/>
      <c r="O114" s="53"/>
      <c r="P114" s="53"/>
      <c r="Q114" s="53"/>
      <c r="R114" s="53"/>
      <c r="S114" s="53"/>
      <c r="T114" s="53"/>
      <c r="U114" s="23"/>
      <c r="V114" s="23"/>
      <c r="W114" s="26"/>
      <c r="X114" s="53"/>
    </row>
    <row r="115" spans="1:24" ht="28.25" customHeight="1" x14ac:dyDescent="0.2">
      <c r="A115" s="14" t="s">
        <v>7</v>
      </c>
      <c r="B115" s="14" t="s">
        <v>8</v>
      </c>
      <c r="C115" s="14" t="s">
        <v>9</v>
      </c>
      <c r="D115" s="14" t="s">
        <v>10</v>
      </c>
      <c r="E115" s="14" t="s">
        <v>11</v>
      </c>
      <c r="F115" s="14" t="s">
        <v>12</v>
      </c>
      <c r="G115" s="14" t="s">
        <v>13</v>
      </c>
      <c r="H115" s="14" t="s">
        <v>14</v>
      </c>
      <c r="I115" s="14" t="s">
        <v>15</v>
      </c>
      <c r="J115" s="14" t="s">
        <v>16</v>
      </c>
      <c r="K115" s="14" t="s">
        <v>17</v>
      </c>
      <c r="L115" s="14" t="s">
        <v>18</v>
      </c>
      <c r="M115" s="14" t="s">
        <v>19</v>
      </c>
      <c r="N115" s="14" t="s">
        <v>20</v>
      </c>
      <c r="O115" s="14" t="s">
        <v>21</v>
      </c>
      <c r="P115" s="15" t="s">
        <v>22</v>
      </c>
      <c r="Q115" s="14" t="s">
        <v>23</v>
      </c>
      <c r="R115" s="16" t="s">
        <v>24</v>
      </c>
      <c r="S115" s="16" t="s">
        <v>25</v>
      </c>
      <c r="T115" s="16" t="s">
        <v>26</v>
      </c>
      <c r="U115" s="14" t="s">
        <v>27</v>
      </c>
      <c r="V115" s="14" t="s">
        <v>28</v>
      </c>
      <c r="W115" s="17" t="s">
        <v>29</v>
      </c>
      <c r="X115" s="71" t="s">
        <v>30</v>
      </c>
    </row>
    <row r="116" spans="1:24" ht="18.25" customHeight="1" x14ac:dyDescent="0.2">
      <c r="A116" s="55"/>
      <c r="B116" s="55"/>
      <c r="C116" s="55"/>
      <c r="D116" s="55"/>
      <c r="E116" s="55"/>
      <c r="F116" s="55"/>
      <c r="G116" s="55"/>
      <c r="H116" s="55"/>
      <c r="I116" s="55"/>
      <c r="J116" s="55"/>
      <c r="K116" s="55"/>
      <c r="L116" s="55"/>
      <c r="M116" s="55"/>
      <c r="N116" s="55"/>
      <c r="O116" s="55"/>
      <c r="P116" s="55"/>
      <c r="Q116" s="55"/>
      <c r="R116" s="55"/>
      <c r="S116" s="55"/>
      <c r="T116" s="55"/>
      <c r="U116" s="104"/>
      <c r="V116" s="104"/>
      <c r="W116" s="46"/>
      <c r="X116" s="55"/>
    </row>
    <row r="117" spans="1:24" ht="18.25" customHeight="1" x14ac:dyDescent="0.2">
      <c r="A117" s="22">
        <v>2016</v>
      </c>
      <c r="B117" s="32">
        <v>46</v>
      </c>
      <c r="C117" s="32">
        <v>1</v>
      </c>
      <c r="D117" s="32">
        <v>11</v>
      </c>
      <c r="E117" s="32">
        <v>1</v>
      </c>
      <c r="F117" s="32"/>
      <c r="G117" s="32"/>
      <c r="H117" s="32">
        <v>6</v>
      </c>
      <c r="I117" s="32">
        <v>7</v>
      </c>
      <c r="J117" s="32">
        <v>7</v>
      </c>
      <c r="K117" s="32">
        <v>1</v>
      </c>
      <c r="L117" s="32">
        <v>1</v>
      </c>
      <c r="M117" s="22"/>
      <c r="N117" s="32"/>
      <c r="O117" s="24">
        <f>(D117+J117+K117+N117)/(B117+J117+K117+M117)</f>
        <v>0.35185185185185186</v>
      </c>
      <c r="P117" s="24">
        <f>($D117+$E117+($F117*2)+(G117*3))/$B117</f>
        <v>0.2608695652173913</v>
      </c>
      <c r="Q117" s="24">
        <f>D117/B117</f>
        <v>0.2391304347826087</v>
      </c>
      <c r="R117" s="32">
        <v>0</v>
      </c>
      <c r="S117" s="32">
        <v>0</v>
      </c>
      <c r="T117" s="32">
        <v>2</v>
      </c>
      <c r="U117" s="22">
        <v>9</v>
      </c>
      <c r="V117" s="22">
        <v>118</v>
      </c>
      <c r="W117" s="48">
        <f>(U117+V117)/(T117+U117+V117)</f>
        <v>0.98449612403100772</v>
      </c>
      <c r="X117" s="53"/>
    </row>
    <row r="118" spans="1:24" ht="18.25" customHeight="1" x14ac:dyDescent="0.2">
      <c r="A118" s="23">
        <v>2015</v>
      </c>
      <c r="B118" s="23">
        <v>7</v>
      </c>
      <c r="C118" s="23">
        <v>0</v>
      </c>
      <c r="D118" s="23">
        <v>1</v>
      </c>
      <c r="E118" s="23">
        <v>0</v>
      </c>
      <c r="F118" s="23">
        <v>0</v>
      </c>
      <c r="G118" s="23">
        <v>0</v>
      </c>
      <c r="H118" s="23">
        <v>0</v>
      </c>
      <c r="I118" s="23">
        <v>4</v>
      </c>
      <c r="J118" s="23">
        <v>0</v>
      </c>
      <c r="K118" s="23">
        <v>0</v>
      </c>
      <c r="L118" s="23">
        <v>0</v>
      </c>
      <c r="M118" s="23">
        <v>0</v>
      </c>
      <c r="N118" s="23">
        <v>0</v>
      </c>
      <c r="O118" s="24">
        <f>(D118+J118+K118+N118)/(B118+J118+K118+M118)</f>
        <v>0.14285714285714285</v>
      </c>
      <c r="P118" s="24">
        <f>($D118+$E118+($F118*2)+(G118*3))/$B118</f>
        <v>0.14285714285714285</v>
      </c>
      <c r="Q118" s="24">
        <f>D118/B118</f>
        <v>0.14285714285714285</v>
      </c>
      <c r="R118" s="23">
        <v>0</v>
      </c>
      <c r="S118" s="23">
        <v>0</v>
      </c>
      <c r="T118" s="23">
        <v>0</v>
      </c>
      <c r="U118" s="23">
        <v>1</v>
      </c>
      <c r="V118" s="23">
        <v>8</v>
      </c>
      <c r="W118" s="20">
        <f>(U118+V118)/(T118+U118+V118)</f>
        <v>1</v>
      </c>
      <c r="X118" s="53"/>
    </row>
    <row r="119" spans="1:24" ht="19" customHeight="1" x14ac:dyDescent="0.2">
      <c r="A119" s="28"/>
      <c r="B119" s="28"/>
      <c r="C119" s="28"/>
      <c r="D119" s="28"/>
      <c r="E119" s="28"/>
      <c r="F119" s="28"/>
      <c r="G119" s="28"/>
      <c r="H119" s="28"/>
      <c r="I119" s="28"/>
      <c r="J119" s="28"/>
      <c r="K119" s="28"/>
      <c r="L119" s="28"/>
      <c r="M119" s="28"/>
      <c r="N119" s="28"/>
      <c r="O119" s="29"/>
      <c r="P119" s="29"/>
      <c r="Q119" s="29"/>
      <c r="R119" s="28"/>
      <c r="S119" s="28"/>
      <c r="T119" s="28"/>
      <c r="U119" s="28"/>
      <c r="V119" s="28"/>
      <c r="W119" s="27"/>
      <c r="X119" s="30"/>
    </row>
    <row r="120" spans="1:24" ht="17" customHeight="1" x14ac:dyDescent="0.2">
      <c r="A120" s="18" t="s">
        <v>31</v>
      </c>
      <c r="B120" s="19">
        <f t="shared" ref="B120:N120" si="12">SUM(B116:B119)</f>
        <v>53</v>
      </c>
      <c r="C120" s="19">
        <f t="shared" si="12"/>
        <v>1</v>
      </c>
      <c r="D120" s="19">
        <f t="shared" si="12"/>
        <v>12</v>
      </c>
      <c r="E120" s="19">
        <f t="shared" si="12"/>
        <v>1</v>
      </c>
      <c r="F120" s="19">
        <f t="shared" si="12"/>
        <v>0</v>
      </c>
      <c r="G120" s="19">
        <f t="shared" si="12"/>
        <v>0</v>
      </c>
      <c r="H120" s="19">
        <f t="shared" si="12"/>
        <v>6</v>
      </c>
      <c r="I120" s="19">
        <f t="shared" si="12"/>
        <v>11</v>
      </c>
      <c r="J120" s="19">
        <f t="shared" si="12"/>
        <v>7</v>
      </c>
      <c r="K120" s="19">
        <f t="shared" si="12"/>
        <v>1</v>
      </c>
      <c r="L120" s="19">
        <f t="shared" si="12"/>
        <v>1</v>
      </c>
      <c r="M120" s="19">
        <f t="shared" si="12"/>
        <v>0</v>
      </c>
      <c r="N120" s="19">
        <f t="shared" si="12"/>
        <v>0</v>
      </c>
      <c r="O120" s="20">
        <f>(D120+J120+K120+N120)/(B120+J120+K120+M120)</f>
        <v>0.32786885245901637</v>
      </c>
      <c r="P120" s="20">
        <f>($D120+$E120+($F120*2)+(G120*3))/$B120</f>
        <v>0.24528301886792453</v>
      </c>
      <c r="Q120" s="20">
        <f>D120/B120</f>
        <v>0.22641509433962265</v>
      </c>
      <c r="R120" s="19">
        <f>SUM(R116:R119)</f>
        <v>0</v>
      </c>
      <c r="S120" s="19">
        <f>SUM(S116:S119)</f>
        <v>0</v>
      </c>
      <c r="T120" s="19">
        <f>SUM(T116:T119)</f>
        <v>2</v>
      </c>
      <c r="U120" s="18">
        <f>SUM(U116:U119)</f>
        <v>10</v>
      </c>
      <c r="V120" s="18">
        <f>SUM(V116:V119)</f>
        <v>126</v>
      </c>
      <c r="W120" s="20">
        <f>(U120+V120)/(T120+U120+V120)</f>
        <v>0.98550724637681164</v>
      </c>
      <c r="X120" s="20">
        <f>(D120-G120)/(B120-I120-G120+M120)</f>
        <v>0.2857142857142857</v>
      </c>
    </row>
    <row r="121" spans="1:24" ht="18.25" customHeight="1" x14ac:dyDescent="0.2">
      <c r="A121" s="23"/>
      <c r="B121" s="26"/>
      <c r="C121" s="26"/>
      <c r="D121" s="26"/>
      <c r="E121" s="23"/>
      <c r="F121" s="26"/>
      <c r="G121" s="26"/>
      <c r="H121" s="26"/>
      <c r="I121" s="26"/>
      <c r="J121" s="26"/>
      <c r="K121" s="26"/>
      <c r="L121" s="26"/>
      <c r="M121" s="23"/>
      <c r="N121" s="26"/>
      <c r="O121" s="26"/>
      <c r="P121" s="26"/>
      <c r="Q121" s="26"/>
      <c r="R121" s="26"/>
      <c r="S121" s="26"/>
      <c r="T121" s="26"/>
      <c r="U121" s="23"/>
      <c r="V121" s="23"/>
      <c r="W121" s="26"/>
      <c r="X121" s="53"/>
    </row>
    <row r="122" spans="1:24" ht="18.25" customHeight="1" x14ac:dyDescent="0.2">
      <c r="A122" s="23"/>
      <c r="B122" s="23"/>
      <c r="C122" s="23"/>
      <c r="D122" s="23"/>
      <c r="E122" s="41"/>
      <c r="F122" s="23"/>
      <c r="G122" s="23"/>
      <c r="H122" s="23"/>
      <c r="I122" s="23"/>
      <c r="J122" s="23"/>
      <c r="K122" s="23"/>
      <c r="L122" s="42"/>
      <c r="M122" s="23"/>
      <c r="N122" s="26"/>
      <c r="O122" s="26"/>
      <c r="P122" s="23"/>
      <c r="Q122" s="23"/>
      <c r="R122" s="23"/>
      <c r="S122" s="23"/>
      <c r="T122" s="53"/>
      <c r="U122" s="103"/>
      <c r="V122" s="103"/>
      <c r="W122" s="53"/>
      <c r="X122" s="53"/>
    </row>
    <row r="123" spans="1:24" ht="18.25" customHeight="1" x14ac:dyDescent="0.2">
      <c r="A123" s="22" t="s">
        <v>32</v>
      </c>
      <c r="B123" s="23"/>
      <c r="C123" s="23"/>
      <c r="D123" s="23"/>
      <c r="E123" s="23"/>
      <c r="F123" s="23"/>
      <c r="G123" s="23"/>
      <c r="H123" s="23"/>
      <c r="I123" s="23"/>
      <c r="J123" s="23"/>
      <c r="K123" s="23"/>
      <c r="L123" s="23"/>
      <c r="M123" s="23"/>
      <c r="N123" s="23"/>
      <c r="O123" s="23"/>
      <c r="P123" s="23"/>
      <c r="Q123" s="23"/>
      <c r="R123" s="23"/>
      <c r="S123" s="23"/>
      <c r="T123" s="53"/>
      <c r="U123" s="103"/>
      <c r="V123" s="103"/>
      <c r="W123" s="53"/>
      <c r="X123" s="53"/>
    </row>
    <row r="124" spans="1:24" ht="18.25" customHeight="1" x14ac:dyDescent="0.2">
      <c r="A124" s="14" t="s">
        <v>7</v>
      </c>
      <c r="B124" s="16" t="s">
        <v>33</v>
      </c>
      <c r="C124" s="14" t="s">
        <v>34</v>
      </c>
      <c r="D124" s="14" t="s">
        <v>35</v>
      </c>
      <c r="E124" s="14" t="s">
        <v>36</v>
      </c>
      <c r="F124" s="14" t="s">
        <v>37</v>
      </c>
      <c r="G124" s="14" t="s">
        <v>9</v>
      </c>
      <c r="H124" s="14" t="s">
        <v>10</v>
      </c>
      <c r="I124" s="14" t="s">
        <v>15</v>
      </c>
      <c r="J124" s="14" t="s">
        <v>16</v>
      </c>
      <c r="K124" s="14" t="s">
        <v>17</v>
      </c>
      <c r="L124" s="14" t="s">
        <v>45</v>
      </c>
      <c r="M124" s="14" t="s">
        <v>38</v>
      </c>
      <c r="N124" s="14" t="s">
        <v>39</v>
      </c>
      <c r="O124" s="14" t="s">
        <v>40</v>
      </c>
      <c r="P124" s="14" t="s">
        <v>8</v>
      </c>
      <c r="Q124" s="14" t="s">
        <v>41</v>
      </c>
      <c r="R124" s="14" t="s">
        <v>42</v>
      </c>
      <c r="S124" s="23"/>
      <c r="T124" s="53"/>
      <c r="U124" s="103"/>
      <c r="V124" s="103"/>
      <c r="W124" s="53"/>
      <c r="X124" s="53"/>
    </row>
    <row r="125" spans="1:24" ht="18.25" customHeight="1" x14ac:dyDescent="0.2">
      <c r="A125" s="55"/>
      <c r="B125" s="55"/>
      <c r="C125" s="55"/>
      <c r="D125" s="55"/>
      <c r="E125" s="55"/>
      <c r="F125" s="55"/>
      <c r="G125" s="55"/>
      <c r="H125" s="55"/>
      <c r="I125" s="55"/>
      <c r="J125" s="55"/>
      <c r="K125" s="55"/>
      <c r="L125" s="55"/>
      <c r="M125" s="55"/>
      <c r="N125" s="55"/>
      <c r="O125" s="55"/>
      <c r="P125" s="55"/>
      <c r="Q125" s="19"/>
      <c r="R125" s="19"/>
      <c r="S125" s="23"/>
      <c r="T125" s="53"/>
      <c r="U125" s="103"/>
      <c r="V125" s="103"/>
      <c r="W125" s="53"/>
      <c r="X125" s="53"/>
    </row>
    <row r="126" spans="1:24" ht="18.25" customHeight="1" x14ac:dyDescent="0.2">
      <c r="A126" s="53"/>
      <c r="B126" s="53"/>
      <c r="C126" s="53"/>
      <c r="D126" s="53"/>
      <c r="E126" s="53"/>
      <c r="F126" s="53"/>
      <c r="G126" s="53"/>
      <c r="H126" s="53"/>
      <c r="I126" s="53"/>
      <c r="J126" s="53"/>
      <c r="K126" s="53"/>
      <c r="L126" s="53"/>
      <c r="M126" s="53"/>
      <c r="N126" s="53"/>
      <c r="O126" s="53"/>
      <c r="P126" s="23"/>
      <c r="Q126" s="23"/>
      <c r="R126" s="23"/>
      <c r="S126" s="23"/>
      <c r="T126" s="53"/>
      <c r="U126" s="103"/>
      <c r="V126" s="103"/>
      <c r="W126" s="53"/>
      <c r="X126" s="53"/>
    </row>
    <row r="127" spans="1:24" ht="18.25" customHeight="1" x14ac:dyDescent="0.2">
      <c r="A127" s="23"/>
      <c r="B127" s="23"/>
      <c r="C127" s="23"/>
      <c r="D127" s="23"/>
      <c r="E127" s="41"/>
      <c r="F127" s="23"/>
      <c r="G127" s="23"/>
      <c r="H127" s="23"/>
      <c r="I127" s="23"/>
      <c r="J127" s="23"/>
      <c r="K127" s="23"/>
      <c r="L127" s="42"/>
      <c r="M127" s="23"/>
      <c r="N127" s="26"/>
      <c r="O127" s="26"/>
      <c r="P127" s="23"/>
      <c r="Q127" s="23"/>
      <c r="R127" s="23"/>
      <c r="S127" s="23"/>
      <c r="T127" s="53"/>
      <c r="U127" s="103"/>
      <c r="V127" s="103"/>
      <c r="W127" s="53"/>
      <c r="X127" s="53"/>
    </row>
    <row r="128" spans="1:24" ht="18.25" customHeight="1" x14ac:dyDescent="0.2">
      <c r="A128" s="28"/>
      <c r="B128" s="28"/>
      <c r="C128" s="28"/>
      <c r="D128" s="28"/>
      <c r="E128" s="38"/>
      <c r="F128" s="28"/>
      <c r="G128" s="28"/>
      <c r="H128" s="28"/>
      <c r="I128" s="28"/>
      <c r="J128" s="28"/>
      <c r="K128" s="28"/>
      <c r="L128" s="39"/>
      <c r="M128" s="28"/>
      <c r="N128" s="27"/>
      <c r="O128" s="27"/>
      <c r="P128" s="28"/>
      <c r="Q128" s="28"/>
      <c r="R128" s="28"/>
      <c r="S128" s="23"/>
      <c r="T128" s="53"/>
      <c r="U128" s="103"/>
      <c r="V128" s="103"/>
      <c r="W128" s="53"/>
      <c r="X128" s="53"/>
    </row>
    <row r="129" spans="1:24" ht="18.25" customHeight="1" x14ac:dyDescent="0.2">
      <c r="A129" s="18" t="s">
        <v>31</v>
      </c>
      <c r="B129" s="18">
        <f t="shared" ref="B129:M129" si="13">SUM(B122:B128)</f>
        <v>0</v>
      </c>
      <c r="C129" s="18">
        <f t="shared" si="13"/>
        <v>0</v>
      </c>
      <c r="D129" s="18">
        <f t="shared" si="13"/>
        <v>0</v>
      </c>
      <c r="E129" s="36">
        <f t="shared" si="13"/>
        <v>0</v>
      </c>
      <c r="F129" s="18">
        <f t="shared" si="13"/>
        <v>0</v>
      </c>
      <c r="G129" s="18">
        <f t="shared" si="13"/>
        <v>0</v>
      </c>
      <c r="H129" s="18">
        <f t="shared" si="13"/>
        <v>0</v>
      </c>
      <c r="I129" s="18">
        <f t="shared" si="13"/>
        <v>0</v>
      </c>
      <c r="J129" s="18">
        <f t="shared" si="13"/>
        <v>0</v>
      </c>
      <c r="K129" s="18">
        <f t="shared" si="13"/>
        <v>0</v>
      </c>
      <c r="L129" s="18">
        <f t="shared" si="13"/>
        <v>0</v>
      </c>
      <c r="M129" s="18">
        <f t="shared" si="13"/>
        <v>0</v>
      </c>
      <c r="N129" s="36" t="e">
        <f>(M129*7)/F129</f>
        <v>#DIV/0!</v>
      </c>
      <c r="O129" s="37" t="e">
        <f>SUM(H129+J129+K129)/F129</f>
        <v>#DIV/0!</v>
      </c>
      <c r="P129" s="55"/>
      <c r="Q129" s="55"/>
      <c r="R129" s="55"/>
      <c r="S129" s="53"/>
      <c r="T129" s="53"/>
      <c r="U129" s="103"/>
      <c r="V129" s="103"/>
      <c r="W129" s="53"/>
      <c r="X129" s="53"/>
    </row>
    <row r="130" spans="1:24" ht="18.25" customHeight="1" x14ac:dyDescent="0.2">
      <c r="A130" s="53"/>
      <c r="B130" s="53"/>
      <c r="C130" s="53"/>
      <c r="D130" s="53"/>
      <c r="E130" s="53"/>
      <c r="F130" s="53"/>
      <c r="G130" s="53"/>
      <c r="H130" s="53"/>
      <c r="I130" s="53"/>
      <c r="J130" s="53"/>
      <c r="K130" s="53"/>
      <c r="L130" s="53"/>
      <c r="M130" s="53"/>
      <c r="N130" s="53"/>
      <c r="O130" s="53"/>
      <c r="P130" s="53"/>
      <c r="Q130" s="53"/>
      <c r="R130" s="53"/>
      <c r="S130" s="53"/>
      <c r="T130" s="53"/>
      <c r="U130" s="103"/>
      <c r="V130" s="103"/>
      <c r="W130" s="53"/>
      <c r="X130" s="53"/>
    </row>
    <row r="131" spans="1:24" ht="21" customHeight="1" x14ac:dyDescent="0.2">
      <c r="A131" s="10" t="s">
        <v>95</v>
      </c>
      <c r="B131" s="11"/>
      <c r="C131" s="11"/>
      <c r="D131" s="11"/>
      <c r="E131" s="11"/>
      <c r="F131" s="11"/>
      <c r="G131" s="11"/>
      <c r="H131" s="11"/>
      <c r="I131" s="11"/>
      <c r="J131" s="11"/>
      <c r="K131" s="11"/>
      <c r="L131" s="11"/>
      <c r="M131" s="78"/>
      <c r="N131" s="11"/>
      <c r="O131" s="11"/>
      <c r="P131" s="11"/>
      <c r="Q131" s="11"/>
      <c r="R131" s="11"/>
      <c r="S131" s="11"/>
      <c r="T131" s="11"/>
      <c r="U131" s="23"/>
      <c r="V131" s="23"/>
      <c r="W131" s="12"/>
      <c r="X131" s="53"/>
    </row>
    <row r="132" spans="1:24" ht="19" customHeight="1" x14ac:dyDescent="0.2">
      <c r="A132" s="53"/>
      <c r="B132" s="53"/>
      <c r="C132" s="53"/>
      <c r="D132" s="53"/>
      <c r="E132" s="58"/>
      <c r="F132" s="53"/>
      <c r="G132" s="53"/>
      <c r="H132" s="53"/>
      <c r="I132" s="53"/>
      <c r="J132" s="53"/>
      <c r="K132" s="53"/>
      <c r="L132" s="53"/>
      <c r="M132" s="53"/>
      <c r="N132" s="53"/>
      <c r="O132" s="53"/>
      <c r="P132" s="53"/>
      <c r="Q132" s="53"/>
      <c r="R132" s="53"/>
      <c r="S132" s="53"/>
      <c r="T132" s="53"/>
      <c r="U132" s="23"/>
      <c r="V132" s="23"/>
      <c r="W132" s="26"/>
      <c r="X132" s="53"/>
    </row>
    <row r="133" spans="1:24" ht="28.25" customHeight="1" x14ac:dyDescent="0.2">
      <c r="A133" s="14" t="s">
        <v>7</v>
      </c>
      <c r="B133" s="14" t="s">
        <v>8</v>
      </c>
      <c r="C133" s="14" t="s">
        <v>9</v>
      </c>
      <c r="D133" s="14" t="s">
        <v>10</v>
      </c>
      <c r="E133" s="14" t="s">
        <v>11</v>
      </c>
      <c r="F133" s="14" t="s">
        <v>12</v>
      </c>
      <c r="G133" s="14" t="s">
        <v>13</v>
      </c>
      <c r="H133" s="14" t="s">
        <v>14</v>
      </c>
      <c r="I133" s="14" t="s">
        <v>15</v>
      </c>
      <c r="J133" s="14" t="s">
        <v>16</v>
      </c>
      <c r="K133" s="14" t="s">
        <v>17</v>
      </c>
      <c r="L133" s="14" t="s">
        <v>18</v>
      </c>
      <c r="M133" s="14" t="s">
        <v>19</v>
      </c>
      <c r="N133" s="14" t="s">
        <v>20</v>
      </c>
      <c r="O133" s="14" t="s">
        <v>21</v>
      </c>
      <c r="P133" s="15" t="s">
        <v>22</v>
      </c>
      <c r="Q133" s="14" t="s">
        <v>23</v>
      </c>
      <c r="R133" s="16" t="s">
        <v>24</v>
      </c>
      <c r="S133" s="16" t="s">
        <v>25</v>
      </c>
      <c r="T133" s="16" t="s">
        <v>26</v>
      </c>
      <c r="U133" s="14" t="s">
        <v>27</v>
      </c>
      <c r="V133" s="14" t="s">
        <v>28</v>
      </c>
      <c r="W133" s="17" t="s">
        <v>29</v>
      </c>
      <c r="X133" s="71" t="s">
        <v>30</v>
      </c>
    </row>
    <row r="134" spans="1:24" ht="17" customHeight="1" x14ac:dyDescent="0.2">
      <c r="A134" s="18">
        <v>2017</v>
      </c>
      <c r="B134" s="18">
        <v>87</v>
      </c>
      <c r="C134" s="18">
        <v>17</v>
      </c>
      <c r="D134" s="18">
        <v>25</v>
      </c>
      <c r="E134" s="18">
        <v>4</v>
      </c>
      <c r="F134" s="18">
        <v>0</v>
      </c>
      <c r="G134" s="18">
        <v>1</v>
      </c>
      <c r="H134" s="18">
        <v>14</v>
      </c>
      <c r="I134" s="18">
        <v>16</v>
      </c>
      <c r="J134" s="18">
        <v>16</v>
      </c>
      <c r="K134" s="18">
        <v>2</v>
      </c>
      <c r="L134" s="18">
        <v>0</v>
      </c>
      <c r="M134" s="18">
        <v>1</v>
      </c>
      <c r="N134" s="18">
        <v>4</v>
      </c>
      <c r="O134" s="20">
        <f>(D134+J134+K134+N134)/(B134+J134+K134+M134)</f>
        <v>0.44339622641509435</v>
      </c>
      <c r="P134" s="20">
        <f>($D134+$E134+($F134*2)+(G134*3))/$B134</f>
        <v>0.36781609195402298</v>
      </c>
      <c r="Q134" s="20">
        <f>D134/B134</f>
        <v>0.28735632183908044</v>
      </c>
      <c r="R134" s="18">
        <v>11</v>
      </c>
      <c r="S134" s="18">
        <v>3</v>
      </c>
      <c r="T134" s="18">
        <v>9</v>
      </c>
      <c r="U134" s="18">
        <v>61</v>
      </c>
      <c r="V134" s="18">
        <v>34</v>
      </c>
      <c r="W134" s="48">
        <f>(U134+V134)/(T134+U134+V134)</f>
        <v>0.91346153846153844</v>
      </c>
      <c r="X134" s="48">
        <f>(D134-G134)/(B134-I134-G134+M134)</f>
        <v>0.3380281690140845</v>
      </c>
    </row>
    <row r="135" spans="1:24" ht="17" customHeight="1" x14ac:dyDescent="0.2">
      <c r="A135" s="22">
        <v>2016</v>
      </c>
      <c r="B135" s="22">
        <v>82</v>
      </c>
      <c r="C135" s="22">
        <v>18</v>
      </c>
      <c r="D135" s="22">
        <v>32</v>
      </c>
      <c r="E135" s="22">
        <v>7</v>
      </c>
      <c r="F135" s="22">
        <v>1</v>
      </c>
      <c r="G135" s="22">
        <v>0</v>
      </c>
      <c r="H135" s="22">
        <v>16</v>
      </c>
      <c r="I135" s="22">
        <v>17</v>
      </c>
      <c r="J135" s="22">
        <v>9</v>
      </c>
      <c r="K135" s="22">
        <v>5</v>
      </c>
      <c r="L135" s="22">
        <v>0</v>
      </c>
      <c r="M135" s="22">
        <v>1</v>
      </c>
      <c r="N135" s="22">
        <v>2</v>
      </c>
      <c r="O135" s="24">
        <f>(D135+J135+K135+N135)/(B135+J135+K135+M135)</f>
        <v>0.49484536082474229</v>
      </c>
      <c r="P135" s="24">
        <f>($D135+$E135+($F135*2)+(G135*3))/$B135</f>
        <v>0.5</v>
      </c>
      <c r="Q135" s="24">
        <f>D135/B135</f>
        <v>0.3902439024390244</v>
      </c>
      <c r="R135" s="22">
        <v>9</v>
      </c>
      <c r="S135" s="22">
        <v>2</v>
      </c>
      <c r="T135" s="22">
        <v>6</v>
      </c>
      <c r="U135" s="22">
        <v>38</v>
      </c>
      <c r="V135" s="22">
        <v>19</v>
      </c>
      <c r="W135" s="48">
        <f>(U135+V135)/(T135+U135+V135)</f>
        <v>0.90476190476190477</v>
      </c>
      <c r="X135" s="48">
        <f>(D135-G135)/(B135-I135-G135+M135)</f>
        <v>0.48484848484848486</v>
      </c>
    </row>
    <row r="136" spans="1:24" ht="17" customHeight="1" x14ac:dyDescent="0.2">
      <c r="A136" s="23">
        <v>2015</v>
      </c>
      <c r="B136" s="23">
        <v>31</v>
      </c>
      <c r="C136" s="23">
        <v>5</v>
      </c>
      <c r="D136" s="23">
        <v>4</v>
      </c>
      <c r="E136" s="23">
        <v>0</v>
      </c>
      <c r="F136" s="23">
        <v>0</v>
      </c>
      <c r="G136" s="23">
        <v>0</v>
      </c>
      <c r="H136" s="23">
        <v>2</v>
      </c>
      <c r="I136" s="23">
        <v>1</v>
      </c>
      <c r="J136" s="23">
        <v>2</v>
      </c>
      <c r="K136" s="23">
        <v>3</v>
      </c>
      <c r="L136" s="23">
        <v>0</v>
      </c>
      <c r="M136" s="23">
        <v>0</v>
      </c>
      <c r="N136" s="23">
        <v>2</v>
      </c>
      <c r="O136" s="24">
        <f>(D136+J136+K136+N136)/(B136+J136+K136+M136)</f>
        <v>0.30555555555555558</v>
      </c>
      <c r="P136" s="24">
        <f>($D136+$E136+($F136*2)+(G136*3))/$B136</f>
        <v>0.12903225806451613</v>
      </c>
      <c r="Q136" s="24">
        <f>D136/B136</f>
        <v>0.12903225806451613</v>
      </c>
      <c r="R136" s="23">
        <v>3</v>
      </c>
      <c r="S136" s="23">
        <v>1</v>
      </c>
      <c r="T136" s="23">
        <v>4</v>
      </c>
      <c r="U136" s="23">
        <v>23</v>
      </c>
      <c r="V136" s="23">
        <v>9</v>
      </c>
      <c r="W136" s="20">
        <f>(U136+V136)/(T136+U136+V136)</f>
        <v>0.88888888888888884</v>
      </c>
      <c r="X136" s="20">
        <f>(D136-G136)/(B136-I136-G136+M136)</f>
        <v>0.13333333333333333</v>
      </c>
    </row>
    <row r="137" spans="1:24" ht="19" customHeight="1" x14ac:dyDescent="0.2">
      <c r="A137" s="28"/>
      <c r="B137" s="28"/>
      <c r="C137" s="28"/>
      <c r="D137" s="28"/>
      <c r="E137" s="28"/>
      <c r="F137" s="28"/>
      <c r="G137" s="28"/>
      <c r="H137" s="28"/>
      <c r="I137" s="28"/>
      <c r="J137" s="28"/>
      <c r="K137" s="28"/>
      <c r="L137" s="28"/>
      <c r="M137" s="28"/>
      <c r="N137" s="28"/>
      <c r="O137" s="29"/>
      <c r="P137" s="29"/>
      <c r="Q137" s="29"/>
      <c r="R137" s="28"/>
      <c r="S137" s="28"/>
      <c r="T137" s="28"/>
      <c r="U137" s="28"/>
      <c r="V137" s="28"/>
      <c r="W137" s="27"/>
      <c r="X137" s="30"/>
    </row>
    <row r="138" spans="1:24" ht="17" customHeight="1" x14ac:dyDescent="0.2">
      <c r="A138" s="18" t="s">
        <v>31</v>
      </c>
      <c r="B138" s="19">
        <f t="shared" ref="B138:N138" si="14">SUM(B134:B137)</f>
        <v>200</v>
      </c>
      <c r="C138" s="19">
        <f t="shared" si="14"/>
        <v>40</v>
      </c>
      <c r="D138" s="19">
        <f t="shared" si="14"/>
        <v>61</v>
      </c>
      <c r="E138" s="19">
        <f t="shared" si="14"/>
        <v>11</v>
      </c>
      <c r="F138" s="19">
        <f t="shared" si="14"/>
        <v>1</v>
      </c>
      <c r="G138" s="19">
        <f t="shared" si="14"/>
        <v>1</v>
      </c>
      <c r="H138" s="19">
        <f t="shared" si="14"/>
        <v>32</v>
      </c>
      <c r="I138" s="19">
        <f t="shared" si="14"/>
        <v>34</v>
      </c>
      <c r="J138" s="19">
        <f t="shared" si="14"/>
        <v>27</v>
      </c>
      <c r="K138" s="19">
        <f t="shared" si="14"/>
        <v>10</v>
      </c>
      <c r="L138" s="19">
        <f t="shared" si="14"/>
        <v>0</v>
      </c>
      <c r="M138" s="19">
        <f t="shared" si="14"/>
        <v>2</v>
      </c>
      <c r="N138" s="19">
        <f t="shared" si="14"/>
        <v>8</v>
      </c>
      <c r="O138" s="20">
        <f>(D138+J138+K138+N138)/(B138+J138+K138+M138)</f>
        <v>0.44351464435146443</v>
      </c>
      <c r="P138" s="20">
        <f>($D138+$E138+($F138*2)+(G138*3))/$B138</f>
        <v>0.38500000000000001</v>
      </c>
      <c r="Q138" s="20">
        <f>D138/B138</f>
        <v>0.30499999999999999</v>
      </c>
      <c r="R138" s="19">
        <f>SUM(R134:R137)</f>
        <v>23</v>
      </c>
      <c r="S138" s="19">
        <f>SUM(S134:S137)</f>
        <v>6</v>
      </c>
      <c r="T138" s="19">
        <f>SUM(T134:T137)</f>
        <v>19</v>
      </c>
      <c r="U138" s="18">
        <f>SUM(U134:U137)</f>
        <v>122</v>
      </c>
      <c r="V138" s="18">
        <f>SUM(V134:V137)</f>
        <v>62</v>
      </c>
      <c r="W138" s="20">
        <f>(U138+V138)/(T138+U138+V138)</f>
        <v>0.90640394088669951</v>
      </c>
      <c r="X138" s="20">
        <f>(D138-G138)/(B138-I138-G138+M138)</f>
        <v>0.3592814371257485</v>
      </c>
    </row>
    <row r="139" spans="1:24" ht="18.25" customHeight="1" x14ac:dyDescent="0.2">
      <c r="A139" s="23"/>
      <c r="B139" s="26"/>
      <c r="C139" s="26"/>
      <c r="D139" s="26"/>
      <c r="E139" s="23"/>
      <c r="F139" s="26"/>
      <c r="G139" s="26"/>
      <c r="H139" s="26"/>
      <c r="I139" s="26"/>
      <c r="J139" s="26"/>
      <c r="K139" s="26"/>
      <c r="L139" s="26"/>
      <c r="M139" s="23"/>
      <c r="N139" s="26"/>
      <c r="O139" s="26"/>
      <c r="P139" s="26"/>
      <c r="Q139" s="26"/>
      <c r="R139" s="26"/>
      <c r="S139" s="26"/>
      <c r="T139" s="26"/>
      <c r="U139" s="23"/>
      <c r="V139" s="23"/>
      <c r="W139" s="26"/>
      <c r="X139" s="53"/>
    </row>
    <row r="140" spans="1:24" ht="18.25" customHeight="1" x14ac:dyDescent="0.2">
      <c r="A140" s="23"/>
      <c r="B140" s="23"/>
      <c r="C140" s="23"/>
      <c r="D140" s="23"/>
      <c r="E140" s="41"/>
      <c r="F140" s="23"/>
      <c r="G140" s="23"/>
      <c r="H140" s="23"/>
      <c r="I140" s="23"/>
      <c r="J140" s="23"/>
      <c r="K140" s="23"/>
      <c r="L140" s="42"/>
      <c r="M140" s="23"/>
      <c r="N140" s="26"/>
      <c r="O140" s="26"/>
      <c r="P140" s="23"/>
      <c r="Q140" s="23"/>
      <c r="R140" s="23"/>
      <c r="S140" s="23"/>
      <c r="T140" s="53"/>
      <c r="U140" s="103"/>
      <c r="V140" s="103"/>
      <c r="W140" s="53"/>
      <c r="X140" s="53"/>
    </row>
    <row r="141" spans="1:24" ht="18.25" customHeight="1" x14ac:dyDescent="0.2">
      <c r="A141" s="22" t="s">
        <v>32</v>
      </c>
      <c r="B141" s="23"/>
      <c r="C141" s="23"/>
      <c r="D141" s="23"/>
      <c r="E141" s="23"/>
      <c r="F141" s="23"/>
      <c r="G141" s="23"/>
      <c r="H141" s="23"/>
      <c r="I141" s="23"/>
      <c r="J141" s="23"/>
      <c r="K141" s="23"/>
      <c r="L141" s="23"/>
      <c r="M141" s="23"/>
      <c r="N141" s="23"/>
      <c r="O141" s="23"/>
      <c r="P141" s="23"/>
      <c r="Q141" s="23"/>
      <c r="R141" s="23"/>
      <c r="S141" s="23"/>
      <c r="T141" s="53"/>
      <c r="U141" s="103"/>
      <c r="V141" s="103"/>
      <c r="W141" s="53"/>
      <c r="X141" s="53"/>
    </row>
    <row r="142" spans="1:24" ht="18.25" customHeight="1" x14ac:dyDescent="0.2">
      <c r="A142" s="14" t="s">
        <v>7</v>
      </c>
      <c r="B142" s="16" t="s">
        <v>33</v>
      </c>
      <c r="C142" s="14" t="s">
        <v>34</v>
      </c>
      <c r="D142" s="14" t="s">
        <v>35</v>
      </c>
      <c r="E142" s="14" t="s">
        <v>36</v>
      </c>
      <c r="F142" s="14" t="s">
        <v>37</v>
      </c>
      <c r="G142" s="14" t="s">
        <v>9</v>
      </c>
      <c r="H142" s="14" t="s">
        <v>10</v>
      </c>
      <c r="I142" s="14" t="s">
        <v>15</v>
      </c>
      <c r="J142" s="14" t="s">
        <v>16</v>
      </c>
      <c r="K142" s="14" t="s">
        <v>17</v>
      </c>
      <c r="L142" s="14" t="s">
        <v>45</v>
      </c>
      <c r="M142" s="14" t="s">
        <v>38</v>
      </c>
      <c r="N142" s="14" t="s">
        <v>39</v>
      </c>
      <c r="O142" s="14" t="s">
        <v>40</v>
      </c>
      <c r="P142" s="14" t="s">
        <v>8</v>
      </c>
      <c r="Q142" s="14" t="s">
        <v>41</v>
      </c>
      <c r="R142" s="14" t="s">
        <v>42</v>
      </c>
      <c r="S142" s="23"/>
      <c r="T142" s="53"/>
      <c r="U142" s="103"/>
      <c r="V142" s="103"/>
      <c r="W142" s="53"/>
      <c r="X142" s="53"/>
    </row>
    <row r="143" spans="1:24" ht="18.25" customHeight="1" x14ac:dyDescent="0.2">
      <c r="A143" s="19">
        <v>2015</v>
      </c>
      <c r="B143" s="18">
        <v>10</v>
      </c>
      <c r="C143" s="18">
        <v>0</v>
      </c>
      <c r="D143" s="18">
        <v>3</v>
      </c>
      <c r="E143" s="18">
        <v>0</v>
      </c>
      <c r="F143" s="18">
        <v>22.67</v>
      </c>
      <c r="G143" s="18">
        <v>23</v>
      </c>
      <c r="H143" s="18">
        <v>31</v>
      </c>
      <c r="I143" s="18">
        <v>12</v>
      </c>
      <c r="J143" s="18">
        <v>5</v>
      </c>
      <c r="K143" s="18">
        <v>3</v>
      </c>
      <c r="L143" s="18">
        <v>1</v>
      </c>
      <c r="M143" s="18">
        <v>11</v>
      </c>
      <c r="N143" s="40">
        <f>(M143*7)/F143</f>
        <v>3.396559329510366</v>
      </c>
      <c r="O143" s="40">
        <f>SUM(H143+J143+K143)/F143</f>
        <v>1.7203352448169384</v>
      </c>
      <c r="P143" s="18"/>
      <c r="Q143" s="19"/>
      <c r="R143" s="19"/>
      <c r="S143" s="23"/>
      <c r="T143" s="32"/>
      <c r="U143" s="22"/>
      <c r="V143" s="22"/>
      <c r="W143" s="53"/>
      <c r="X143" s="53"/>
    </row>
    <row r="144" spans="1:24" ht="18.25" customHeight="1" x14ac:dyDescent="0.2">
      <c r="A144" s="22">
        <v>2016</v>
      </c>
      <c r="B144" s="22">
        <v>5</v>
      </c>
      <c r="C144" s="22">
        <v>2</v>
      </c>
      <c r="D144" s="22">
        <v>0</v>
      </c>
      <c r="E144" s="22">
        <v>0</v>
      </c>
      <c r="F144" s="22">
        <v>13.33</v>
      </c>
      <c r="G144" s="22">
        <v>11</v>
      </c>
      <c r="H144" s="22">
        <v>18</v>
      </c>
      <c r="I144" s="22">
        <v>20</v>
      </c>
      <c r="J144" s="22">
        <v>4</v>
      </c>
      <c r="K144" s="22">
        <v>1</v>
      </c>
      <c r="L144" s="22">
        <v>1</v>
      </c>
      <c r="M144" s="22">
        <v>2</v>
      </c>
      <c r="N144" s="40">
        <f>(M144*7)/F144</f>
        <v>1.0502625656414104</v>
      </c>
      <c r="O144" s="40">
        <f>SUM(H144+J144+K144)/F144</f>
        <v>1.7254313578394598</v>
      </c>
      <c r="P144" s="23"/>
      <c r="Q144" s="23"/>
      <c r="R144" s="23"/>
      <c r="S144" s="23"/>
      <c r="T144" s="32"/>
      <c r="U144" s="22"/>
      <c r="V144" s="22"/>
      <c r="W144" s="53"/>
      <c r="X144" s="53"/>
    </row>
    <row r="145" spans="1:24" ht="18.25" customHeight="1" x14ac:dyDescent="0.2">
      <c r="A145" s="22">
        <v>2017</v>
      </c>
      <c r="B145" s="23">
        <v>7</v>
      </c>
      <c r="C145" s="23">
        <v>2</v>
      </c>
      <c r="D145" s="23">
        <v>2</v>
      </c>
      <c r="E145" s="41">
        <v>0</v>
      </c>
      <c r="F145" s="23">
        <v>19</v>
      </c>
      <c r="G145" s="23">
        <v>15</v>
      </c>
      <c r="H145" s="23">
        <v>16</v>
      </c>
      <c r="I145" s="23">
        <v>14</v>
      </c>
      <c r="J145" s="23">
        <v>7</v>
      </c>
      <c r="K145" s="23">
        <v>1</v>
      </c>
      <c r="L145" s="23">
        <v>1</v>
      </c>
      <c r="M145" s="23">
        <v>8</v>
      </c>
      <c r="N145" s="36">
        <f>(M145*7)/F145</f>
        <v>2.9473684210526314</v>
      </c>
      <c r="O145" s="36">
        <f>SUM(H145+J145+K145)/F145</f>
        <v>1.263157894736842</v>
      </c>
      <c r="P145" s="23"/>
      <c r="Q145" s="23"/>
      <c r="R145" s="23"/>
      <c r="S145" s="23"/>
      <c r="T145" s="32"/>
      <c r="U145" s="22"/>
      <c r="V145" s="22"/>
      <c r="W145" s="53"/>
      <c r="X145" s="53"/>
    </row>
    <row r="146" spans="1:24" ht="18.25" customHeight="1" x14ac:dyDescent="0.2">
      <c r="A146" s="28"/>
      <c r="B146" s="28"/>
      <c r="C146" s="28"/>
      <c r="D146" s="28"/>
      <c r="E146" s="38"/>
      <c r="F146" s="28"/>
      <c r="G146" s="28"/>
      <c r="H146" s="28"/>
      <c r="I146" s="28"/>
      <c r="J146" s="28"/>
      <c r="K146" s="28"/>
      <c r="L146" s="39"/>
      <c r="M146" s="28"/>
      <c r="N146" s="28"/>
      <c r="O146" s="28"/>
      <c r="P146" s="28"/>
      <c r="Q146" s="28"/>
      <c r="R146" s="28"/>
      <c r="S146" s="23"/>
      <c r="T146" s="32"/>
      <c r="U146" s="22"/>
      <c r="V146" s="22"/>
      <c r="W146" s="53"/>
      <c r="X146" s="53"/>
    </row>
    <row r="147" spans="1:24" ht="19" customHeight="1" x14ac:dyDescent="0.2">
      <c r="A147" s="18" t="s">
        <v>31</v>
      </c>
      <c r="B147" s="18">
        <f t="shared" ref="B147:M147" si="15">SUM(B140:B146)</f>
        <v>22</v>
      </c>
      <c r="C147" s="18">
        <f t="shared" si="15"/>
        <v>4</v>
      </c>
      <c r="D147" s="18">
        <f t="shared" si="15"/>
        <v>5</v>
      </c>
      <c r="E147" s="36">
        <f t="shared" si="15"/>
        <v>0</v>
      </c>
      <c r="F147" s="18">
        <f t="shared" si="15"/>
        <v>55</v>
      </c>
      <c r="G147" s="18">
        <f t="shared" si="15"/>
        <v>49</v>
      </c>
      <c r="H147" s="18">
        <f t="shared" si="15"/>
        <v>65</v>
      </c>
      <c r="I147" s="18">
        <f t="shared" si="15"/>
        <v>46</v>
      </c>
      <c r="J147" s="18">
        <f t="shared" si="15"/>
        <v>16</v>
      </c>
      <c r="K147" s="18">
        <f t="shared" si="15"/>
        <v>5</v>
      </c>
      <c r="L147" s="18">
        <f t="shared" si="15"/>
        <v>3</v>
      </c>
      <c r="M147" s="18">
        <f t="shared" si="15"/>
        <v>21</v>
      </c>
      <c r="N147" s="36">
        <f>(M147*7)/F147</f>
        <v>2.6727272727272728</v>
      </c>
      <c r="O147" s="36">
        <f>SUM(H147+J147+K147)/F147</f>
        <v>1.5636363636363637</v>
      </c>
      <c r="P147" s="54"/>
      <c r="Q147" s="54"/>
      <c r="R147" s="54"/>
      <c r="S147" s="53"/>
      <c r="T147" s="53"/>
      <c r="U147" s="103"/>
      <c r="V147" s="103"/>
      <c r="W147" s="53"/>
      <c r="X147" s="53"/>
    </row>
    <row r="148" spans="1:24" ht="18.25" customHeight="1" x14ac:dyDescent="0.2">
      <c r="A148" s="53"/>
      <c r="B148" s="53"/>
      <c r="C148" s="53"/>
      <c r="D148" s="53"/>
      <c r="E148" s="53"/>
      <c r="F148" s="53"/>
      <c r="G148" s="53"/>
      <c r="H148" s="53"/>
      <c r="I148" s="53"/>
      <c r="J148" s="53"/>
      <c r="K148" s="53"/>
      <c r="L148" s="53"/>
      <c r="M148" s="53"/>
      <c r="N148" s="53"/>
      <c r="O148" s="53"/>
      <c r="P148" s="53"/>
      <c r="Q148" s="53"/>
      <c r="R148" s="53"/>
      <c r="S148" s="53"/>
      <c r="T148" s="53"/>
      <c r="U148" s="103"/>
      <c r="V148" s="103"/>
      <c r="W148" s="53"/>
      <c r="X148" s="53"/>
    </row>
    <row r="149" spans="1:24" ht="21" customHeight="1" x14ac:dyDescent="0.2">
      <c r="A149" s="10" t="s">
        <v>96</v>
      </c>
      <c r="B149" s="11"/>
      <c r="C149" s="11"/>
      <c r="D149" s="11"/>
      <c r="E149" s="11"/>
      <c r="F149" s="11"/>
      <c r="G149" s="11"/>
      <c r="H149" s="11"/>
      <c r="I149" s="11"/>
      <c r="J149" s="11"/>
      <c r="K149" s="11"/>
      <c r="L149" s="11"/>
      <c r="M149" s="78"/>
      <c r="N149" s="11"/>
      <c r="O149" s="11"/>
      <c r="P149" s="11"/>
      <c r="Q149" s="11"/>
      <c r="R149" s="11"/>
      <c r="S149" s="11"/>
      <c r="T149" s="11"/>
      <c r="U149" s="23"/>
      <c r="V149" s="23"/>
      <c r="W149" s="12"/>
      <c r="X149" s="53"/>
    </row>
    <row r="150" spans="1:24" ht="19" customHeight="1" x14ac:dyDescent="0.2">
      <c r="A150" s="53"/>
      <c r="B150" s="53"/>
      <c r="C150" s="53"/>
      <c r="D150" s="53"/>
      <c r="E150" s="58"/>
      <c r="F150" s="53"/>
      <c r="G150" s="53"/>
      <c r="H150" s="53"/>
      <c r="I150" s="53"/>
      <c r="J150" s="53"/>
      <c r="K150" s="53"/>
      <c r="L150" s="53"/>
      <c r="M150" s="53"/>
      <c r="N150" s="53"/>
      <c r="O150" s="53"/>
      <c r="P150" s="53"/>
      <c r="Q150" s="53"/>
      <c r="R150" s="53"/>
      <c r="S150" s="53"/>
      <c r="T150" s="53"/>
      <c r="U150" s="23"/>
      <c r="V150" s="23"/>
      <c r="W150" s="26"/>
      <c r="X150" s="53"/>
    </row>
    <row r="151" spans="1:24" ht="28.25" customHeight="1" x14ac:dyDescent="0.2">
      <c r="A151" s="14" t="s">
        <v>7</v>
      </c>
      <c r="B151" s="14" t="s">
        <v>8</v>
      </c>
      <c r="C151" s="14" t="s">
        <v>9</v>
      </c>
      <c r="D151" s="14" t="s">
        <v>10</v>
      </c>
      <c r="E151" s="14" t="s">
        <v>11</v>
      </c>
      <c r="F151" s="14" t="s">
        <v>12</v>
      </c>
      <c r="G151" s="14" t="s">
        <v>13</v>
      </c>
      <c r="H151" s="14" t="s">
        <v>14</v>
      </c>
      <c r="I151" s="14" t="s">
        <v>15</v>
      </c>
      <c r="J151" s="14" t="s">
        <v>16</v>
      </c>
      <c r="K151" s="14" t="s">
        <v>17</v>
      </c>
      <c r="L151" s="14" t="s">
        <v>18</v>
      </c>
      <c r="M151" s="14" t="s">
        <v>19</v>
      </c>
      <c r="N151" s="14" t="s">
        <v>20</v>
      </c>
      <c r="O151" s="14" t="s">
        <v>21</v>
      </c>
      <c r="P151" s="15" t="s">
        <v>22</v>
      </c>
      <c r="Q151" s="14" t="s">
        <v>23</v>
      </c>
      <c r="R151" s="16" t="s">
        <v>24</v>
      </c>
      <c r="S151" s="16" t="s">
        <v>25</v>
      </c>
      <c r="T151" s="16" t="s">
        <v>26</v>
      </c>
      <c r="U151" s="14" t="s">
        <v>27</v>
      </c>
      <c r="V151" s="14" t="s">
        <v>28</v>
      </c>
      <c r="W151" s="17" t="s">
        <v>29</v>
      </c>
      <c r="X151" s="71" t="s">
        <v>30</v>
      </c>
    </row>
    <row r="152" spans="1:24" ht="17" customHeight="1" x14ac:dyDescent="0.2">
      <c r="A152" s="19">
        <v>2015</v>
      </c>
      <c r="B152" s="18">
        <v>5</v>
      </c>
      <c r="C152" s="18">
        <v>0</v>
      </c>
      <c r="D152" s="18">
        <v>0</v>
      </c>
      <c r="E152" s="18">
        <v>0</v>
      </c>
      <c r="F152" s="18">
        <v>0</v>
      </c>
      <c r="G152" s="18">
        <v>0</v>
      </c>
      <c r="H152" s="18">
        <v>0</v>
      </c>
      <c r="I152" s="18">
        <v>2</v>
      </c>
      <c r="J152" s="18">
        <v>0</v>
      </c>
      <c r="K152" s="18">
        <v>0</v>
      </c>
      <c r="L152" s="18">
        <v>0</v>
      </c>
      <c r="M152" s="18">
        <v>0</v>
      </c>
      <c r="N152" s="18">
        <v>0</v>
      </c>
      <c r="O152" s="48">
        <f>(D152+J152+K152+N152)/(B152+J152+K152+M152)</f>
        <v>0</v>
      </c>
      <c r="P152" s="48">
        <f>($D152+$E152+($F152*2)+(G152*3))/$B152</f>
        <v>0</v>
      </c>
      <c r="Q152" s="48">
        <f>D152/B152</f>
        <v>0</v>
      </c>
      <c r="R152" s="18">
        <v>1</v>
      </c>
      <c r="S152" s="18">
        <v>1</v>
      </c>
      <c r="T152" s="18">
        <v>0</v>
      </c>
      <c r="U152" s="18">
        <v>0</v>
      </c>
      <c r="V152" s="18">
        <v>4</v>
      </c>
      <c r="W152" s="48">
        <f>(U152+V152)/(T152+U152+V152)</f>
        <v>1</v>
      </c>
      <c r="X152" s="48">
        <f>(D152-G152)/(B152-I152-G152+M152)</f>
        <v>0</v>
      </c>
    </row>
    <row r="153" spans="1:24" ht="17" customHeight="1" x14ac:dyDescent="0.2">
      <c r="A153" s="22">
        <v>2016</v>
      </c>
      <c r="B153" s="22">
        <v>33</v>
      </c>
      <c r="C153" s="22">
        <v>17</v>
      </c>
      <c r="D153" s="22">
        <v>5</v>
      </c>
      <c r="E153" s="22">
        <v>0</v>
      </c>
      <c r="F153" s="22">
        <v>0</v>
      </c>
      <c r="G153" s="22">
        <v>1</v>
      </c>
      <c r="H153" s="22">
        <v>5</v>
      </c>
      <c r="I153" s="22">
        <v>9</v>
      </c>
      <c r="J153" s="22">
        <v>7</v>
      </c>
      <c r="K153" s="22">
        <v>1</v>
      </c>
      <c r="L153" s="22">
        <v>0</v>
      </c>
      <c r="M153" s="22">
        <v>0</v>
      </c>
      <c r="N153" s="22">
        <v>3</v>
      </c>
      <c r="O153" s="20">
        <f>(D153+J153+K153+N153)/(B153+J153+K153+M153)</f>
        <v>0.3902439024390244</v>
      </c>
      <c r="P153" s="20">
        <f>($D153+$E153+($F153*2)+(G153*3))/$B153</f>
        <v>0.24242424242424243</v>
      </c>
      <c r="Q153" s="20">
        <f>D153/B153</f>
        <v>0.15151515151515152</v>
      </c>
      <c r="R153" s="22">
        <v>13</v>
      </c>
      <c r="S153" s="22">
        <v>1</v>
      </c>
      <c r="T153" s="22">
        <v>1</v>
      </c>
      <c r="U153" s="22">
        <v>0</v>
      </c>
      <c r="V153" s="22">
        <v>10</v>
      </c>
      <c r="W153" s="20">
        <f>(U153+V153)/(T153+U153+V153)</f>
        <v>0.90909090909090906</v>
      </c>
      <c r="X153" s="20">
        <f>(D153-G153)/(B153-I153-G153+M153)</f>
        <v>0.17391304347826086</v>
      </c>
    </row>
    <row r="154" spans="1:24" ht="17" customHeight="1" x14ac:dyDescent="0.2">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32"/>
    </row>
    <row r="155" spans="1:24" ht="17" customHeight="1" x14ac:dyDescent="0.2">
      <c r="A155" s="28"/>
      <c r="B155" s="28"/>
      <c r="C155" s="28"/>
      <c r="D155" s="28"/>
      <c r="E155" s="28"/>
      <c r="F155" s="28"/>
      <c r="G155" s="28"/>
      <c r="H155" s="28"/>
      <c r="I155" s="28"/>
      <c r="J155" s="28"/>
      <c r="K155" s="28"/>
      <c r="L155" s="28"/>
      <c r="M155" s="28"/>
      <c r="N155" s="28"/>
      <c r="O155" s="29"/>
      <c r="P155" s="29"/>
      <c r="Q155" s="29"/>
      <c r="R155" s="28"/>
      <c r="S155" s="28"/>
      <c r="T155" s="28"/>
      <c r="U155" s="28"/>
      <c r="V155" s="28"/>
      <c r="W155" s="27"/>
      <c r="X155" s="27"/>
    </row>
    <row r="156" spans="1:24" ht="17" customHeight="1" x14ac:dyDescent="0.2">
      <c r="A156" s="18" t="s">
        <v>31</v>
      </c>
      <c r="B156" s="19">
        <f t="shared" ref="B156:N156" si="16">SUM(B152:B155)</f>
        <v>38</v>
      </c>
      <c r="C156" s="19">
        <f t="shared" si="16"/>
        <v>17</v>
      </c>
      <c r="D156" s="19">
        <f t="shared" si="16"/>
        <v>5</v>
      </c>
      <c r="E156" s="19">
        <f t="shared" si="16"/>
        <v>0</v>
      </c>
      <c r="F156" s="19">
        <f t="shared" si="16"/>
        <v>0</v>
      </c>
      <c r="G156" s="19">
        <f t="shared" si="16"/>
        <v>1</v>
      </c>
      <c r="H156" s="19">
        <f t="shared" si="16"/>
        <v>5</v>
      </c>
      <c r="I156" s="19">
        <f t="shared" si="16"/>
        <v>11</v>
      </c>
      <c r="J156" s="19">
        <f t="shared" si="16"/>
        <v>7</v>
      </c>
      <c r="K156" s="19">
        <f t="shared" si="16"/>
        <v>1</v>
      </c>
      <c r="L156" s="19">
        <f t="shared" si="16"/>
        <v>0</v>
      </c>
      <c r="M156" s="19">
        <f t="shared" si="16"/>
        <v>0</v>
      </c>
      <c r="N156" s="19">
        <f t="shared" si="16"/>
        <v>3</v>
      </c>
      <c r="O156" s="20">
        <f>(D156+J156+K156+N156)/(B156+J156+K156+M156)</f>
        <v>0.34782608695652173</v>
      </c>
      <c r="P156" s="20">
        <f>($D156+$E156+($F156*2)+(G156*3))/$B156</f>
        <v>0.21052631578947367</v>
      </c>
      <c r="Q156" s="20">
        <f>D156/B156</f>
        <v>0.13157894736842105</v>
      </c>
      <c r="R156" s="19">
        <f>SUM(R152:R155)</f>
        <v>14</v>
      </c>
      <c r="S156" s="19">
        <f>SUM(S152:S155)</f>
        <v>2</v>
      </c>
      <c r="T156" s="19">
        <f>SUM(T152:T155)</f>
        <v>1</v>
      </c>
      <c r="U156" s="18">
        <f>SUM(U152:U155)</f>
        <v>0</v>
      </c>
      <c r="V156" s="18">
        <f>SUM(V152:V155)</f>
        <v>14</v>
      </c>
      <c r="W156" s="20">
        <f>(U156+V156)/(T156+U156+V156)</f>
        <v>0.93333333333333335</v>
      </c>
      <c r="X156" s="20">
        <f>(D156-G156)/(B156-I156-G156+M156)</f>
        <v>0.15384615384615385</v>
      </c>
    </row>
    <row r="157" spans="1:24" ht="18.25" customHeight="1" x14ac:dyDescent="0.2">
      <c r="A157" s="23"/>
      <c r="B157" s="26"/>
      <c r="C157" s="26"/>
      <c r="D157" s="26"/>
      <c r="E157" s="23"/>
      <c r="F157" s="26"/>
      <c r="G157" s="26"/>
      <c r="H157" s="26"/>
      <c r="I157" s="26"/>
      <c r="J157" s="26"/>
      <c r="K157" s="26"/>
      <c r="L157" s="26"/>
      <c r="M157" s="23"/>
      <c r="N157" s="26"/>
      <c r="O157" s="26"/>
      <c r="P157" s="26"/>
      <c r="Q157" s="26"/>
      <c r="R157" s="26"/>
      <c r="S157" s="26"/>
      <c r="T157" s="26"/>
      <c r="U157" s="23"/>
      <c r="V157" s="23"/>
      <c r="W157" s="26"/>
      <c r="X157" s="53"/>
    </row>
    <row r="158" spans="1:24" ht="18.25" customHeight="1" x14ac:dyDescent="0.2">
      <c r="A158" s="23"/>
      <c r="B158" s="23"/>
      <c r="C158" s="23"/>
      <c r="D158" s="23"/>
      <c r="E158" s="41"/>
      <c r="F158" s="23"/>
      <c r="G158" s="23"/>
      <c r="H158" s="23"/>
      <c r="I158" s="23"/>
      <c r="J158" s="23"/>
      <c r="K158" s="23"/>
      <c r="L158" s="42"/>
      <c r="M158" s="23"/>
      <c r="N158" s="26"/>
      <c r="O158" s="26"/>
      <c r="P158" s="23"/>
      <c r="Q158" s="23"/>
      <c r="R158" s="23"/>
      <c r="S158" s="23"/>
      <c r="T158" s="53"/>
      <c r="U158" s="103"/>
      <c r="V158" s="103"/>
      <c r="W158" s="53"/>
      <c r="X158" s="53"/>
    </row>
    <row r="159" spans="1:24" ht="18.25" customHeight="1" x14ac:dyDescent="0.2">
      <c r="A159" s="22" t="s">
        <v>32</v>
      </c>
      <c r="B159" s="23"/>
      <c r="C159" s="23"/>
      <c r="D159" s="23"/>
      <c r="E159" s="23"/>
      <c r="F159" s="23"/>
      <c r="G159" s="23"/>
      <c r="H159" s="23"/>
      <c r="I159" s="23"/>
      <c r="J159" s="23"/>
      <c r="K159" s="23"/>
      <c r="L159" s="23"/>
      <c r="M159" s="23"/>
      <c r="N159" s="23"/>
      <c r="O159" s="23"/>
      <c r="P159" s="23"/>
      <c r="Q159" s="23"/>
      <c r="R159" s="23"/>
      <c r="S159" s="23"/>
      <c r="T159" s="53"/>
      <c r="U159" s="103"/>
      <c r="V159" s="103"/>
      <c r="W159" s="53"/>
      <c r="X159" s="53"/>
    </row>
    <row r="160" spans="1:24" ht="18.25" customHeight="1" x14ac:dyDescent="0.2">
      <c r="A160" s="14" t="s">
        <v>7</v>
      </c>
      <c r="B160" s="16" t="s">
        <v>33</v>
      </c>
      <c r="C160" s="14" t="s">
        <v>34</v>
      </c>
      <c r="D160" s="14" t="s">
        <v>35</v>
      </c>
      <c r="E160" s="14" t="s">
        <v>36</v>
      </c>
      <c r="F160" s="14" t="s">
        <v>37</v>
      </c>
      <c r="G160" s="14" t="s">
        <v>9</v>
      </c>
      <c r="H160" s="14" t="s">
        <v>10</v>
      </c>
      <c r="I160" s="14" t="s">
        <v>15</v>
      </c>
      <c r="J160" s="14" t="s">
        <v>16</v>
      </c>
      <c r="K160" s="14" t="s">
        <v>17</v>
      </c>
      <c r="L160" s="14" t="s">
        <v>45</v>
      </c>
      <c r="M160" s="14" t="s">
        <v>38</v>
      </c>
      <c r="N160" s="14" t="s">
        <v>39</v>
      </c>
      <c r="O160" s="14" t="s">
        <v>40</v>
      </c>
      <c r="P160" s="14" t="s">
        <v>8</v>
      </c>
      <c r="Q160" s="14" t="s">
        <v>41</v>
      </c>
      <c r="R160" s="14" t="s">
        <v>42</v>
      </c>
      <c r="S160" s="23"/>
      <c r="T160" s="53"/>
      <c r="U160" s="103"/>
      <c r="V160" s="103"/>
      <c r="W160" s="53"/>
      <c r="X160" s="53"/>
    </row>
    <row r="161" spans="1:24" ht="18.25" customHeight="1" x14ac:dyDescent="0.2">
      <c r="A161" s="19">
        <v>2015</v>
      </c>
      <c r="B161" s="31">
        <v>10</v>
      </c>
      <c r="C161" s="31">
        <v>0</v>
      </c>
      <c r="D161" s="31">
        <v>3</v>
      </c>
      <c r="E161" s="18">
        <v>0</v>
      </c>
      <c r="F161" s="31">
        <v>22.67</v>
      </c>
      <c r="G161" s="31">
        <v>23</v>
      </c>
      <c r="H161" s="31">
        <v>31</v>
      </c>
      <c r="I161" s="31">
        <v>12</v>
      </c>
      <c r="J161" s="31">
        <v>5</v>
      </c>
      <c r="K161" s="18">
        <v>3</v>
      </c>
      <c r="L161" s="18">
        <v>1</v>
      </c>
      <c r="M161" s="18">
        <v>11</v>
      </c>
      <c r="N161" s="31"/>
      <c r="O161" s="31"/>
      <c r="P161" s="31"/>
      <c r="Q161" s="19"/>
      <c r="R161" s="19"/>
      <c r="S161" s="23"/>
      <c r="T161" s="32"/>
      <c r="U161" s="22"/>
      <c r="V161" s="22"/>
      <c r="W161" s="53"/>
      <c r="X161" s="53"/>
    </row>
    <row r="162" spans="1:24" ht="18.25" customHeight="1" x14ac:dyDescent="0.2">
      <c r="A162" s="53"/>
      <c r="B162" s="32"/>
      <c r="C162" s="32"/>
      <c r="D162" s="32"/>
      <c r="E162" s="32"/>
      <c r="F162" s="32"/>
      <c r="G162" s="32"/>
      <c r="H162" s="32"/>
      <c r="I162" s="32"/>
      <c r="J162" s="32"/>
      <c r="K162" s="32"/>
      <c r="L162" s="32"/>
      <c r="M162" s="22"/>
      <c r="N162" s="32"/>
      <c r="O162" s="32"/>
      <c r="P162" s="23"/>
      <c r="Q162" s="23"/>
      <c r="R162" s="23"/>
      <c r="S162" s="23"/>
      <c r="T162" s="32"/>
      <c r="U162" s="22"/>
      <c r="V162" s="22"/>
      <c r="W162" s="53"/>
      <c r="X162" s="53"/>
    </row>
    <row r="163" spans="1:24" ht="18.25" customHeight="1" x14ac:dyDescent="0.2">
      <c r="A163" s="23"/>
      <c r="B163" s="23"/>
      <c r="C163" s="23"/>
      <c r="D163" s="23"/>
      <c r="E163" s="41"/>
      <c r="F163" s="23"/>
      <c r="G163" s="23"/>
      <c r="H163" s="23"/>
      <c r="I163" s="23"/>
      <c r="J163" s="23"/>
      <c r="K163" s="23"/>
      <c r="L163" s="42"/>
      <c r="M163" s="23"/>
      <c r="N163" s="26"/>
      <c r="O163" s="26"/>
      <c r="P163" s="23"/>
      <c r="Q163" s="23"/>
      <c r="R163" s="23"/>
      <c r="S163" s="23"/>
      <c r="T163" s="32"/>
      <c r="U163" s="22"/>
      <c r="V163" s="22"/>
      <c r="W163" s="53"/>
      <c r="X163" s="53"/>
    </row>
    <row r="164" spans="1:24" ht="18.25" customHeight="1" x14ac:dyDescent="0.2">
      <c r="A164" s="28"/>
      <c r="B164" s="28"/>
      <c r="C164" s="28"/>
      <c r="D164" s="28"/>
      <c r="E164" s="38"/>
      <c r="F164" s="28"/>
      <c r="G164" s="28"/>
      <c r="H164" s="28"/>
      <c r="I164" s="28"/>
      <c r="J164" s="28"/>
      <c r="K164" s="28"/>
      <c r="L164" s="39"/>
      <c r="M164" s="28"/>
      <c r="N164" s="27"/>
      <c r="O164" s="27"/>
      <c r="P164" s="28"/>
      <c r="Q164" s="28"/>
      <c r="R164" s="28"/>
      <c r="S164" s="23"/>
      <c r="T164" s="32"/>
      <c r="U164" s="22"/>
      <c r="V164" s="22"/>
      <c r="W164" s="53"/>
      <c r="X164" s="53"/>
    </row>
    <row r="165" spans="1:24" ht="18.25" customHeight="1" x14ac:dyDescent="0.2">
      <c r="A165" s="45" t="s">
        <v>31</v>
      </c>
      <c r="B165" s="45">
        <f t="shared" ref="B165:M165" si="17">SUM(B158:B164)</f>
        <v>10</v>
      </c>
      <c r="C165" s="45">
        <f t="shared" si="17"/>
        <v>0</v>
      </c>
      <c r="D165" s="45">
        <f t="shared" si="17"/>
        <v>3</v>
      </c>
      <c r="E165" s="40">
        <f t="shared" si="17"/>
        <v>0</v>
      </c>
      <c r="F165" s="45">
        <f t="shared" si="17"/>
        <v>22.67</v>
      </c>
      <c r="G165" s="45">
        <f t="shared" si="17"/>
        <v>23</v>
      </c>
      <c r="H165" s="45">
        <f t="shared" si="17"/>
        <v>31</v>
      </c>
      <c r="I165" s="45">
        <f t="shared" si="17"/>
        <v>12</v>
      </c>
      <c r="J165" s="45">
        <f t="shared" si="17"/>
        <v>5</v>
      </c>
      <c r="K165" s="45">
        <f t="shared" si="17"/>
        <v>3</v>
      </c>
      <c r="L165" s="45">
        <f t="shared" si="17"/>
        <v>1</v>
      </c>
      <c r="M165" s="45">
        <f t="shared" si="17"/>
        <v>11</v>
      </c>
      <c r="N165" s="40">
        <f>(M165*7)/F165</f>
        <v>3.396559329510366</v>
      </c>
      <c r="O165" s="67">
        <f>SUM(H165+J165+K165)/F165</f>
        <v>1.7203352448169384</v>
      </c>
      <c r="P165" s="55"/>
      <c r="Q165" s="55"/>
      <c r="R165" s="55"/>
      <c r="S165" s="53"/>
      <c r="T165" s="53"/>
      <c r="U165" s="103"/>
      <c r="V165" s="103"/>
      <c r="W165" s="53"/>
      <c r="X165" s="53"/>
    </row>
    <row r="166" spans="1:24" ht="18.25" customHeight="1" x14ac:dyDescent="0.2">
      <c r="A166" s="50"/>
      <c r="B166" s="50"/>
      <c r="C166" s="50"/>
      <c r="D166" s="50"/>
      <c r="E166" s="36"/>
      <c r="F166" s="50"/>
      <c r="G166" s="50"/>
      <c r="H166" s="50"/>
      <c r="I166" s="50"/>
      <c r="J166" s="50"/>
      <c r="K166" s="50"/>
      <c r="L166" s="50"/>
      <c r="M166" s="50"/>
      <c r="N166" s="36"/>
      <c r="O166" s="37"/>
      <c r="P166" s="53"/>
      <c r="Q166" s="53"/>
      <c r="R166" s="53"/>
      <c r="S166" s="53"/>
      <c r="T166" s="53"/>
      <c r="U166" s="103"/>
      <c r="V166" s="103"/>
      <c r="W166" s="53"/>
      <c r="X166" s="53"/>
    </row>
    <row r="167" spans="1:24" ht="21" customHeight="1" x14ac:dyDescent="0.2">
      <c r="A167" s="10" t="s">
        <v>97</v>
      </c>
      <c r="B167" s="11"/>
      <c r="C167" s="11"/>
      <c r="D167" s="11"/>
      <c r="E167" s="11"/>
      <c r="F167" s="11"/>
      <c r="G167" s="11"/>
      <c r="H167" s="11"/>
      <c r="I167" s="11"/>
      <c r="J167" s="11"/>
      <c r="K167" s="11"/>
      <c r="L167" s="11"/>
      <c r="M167" s="78"/>
      <c r="N167" s="11"/>
      <c r="O167" s="11"/>
      <c r="P167" s="11"/>
      <c r="Q167" s="11"/>
      <c r="R167" s="11"/>
      <c r="S167" s="11"/>
      <c r="T167" s="11"/>
      <c r="U167" s="23"/>
      <c r="V167" s="23"/>
      <c r="W167" s="12"/>
      <c r="X167" s="53"/>
    </row>
    <row r="168" spans="1:24" ht="19" customHeight="1" x14ac:dyDescent="0.2">
      <c r="A168" s="53"/>
      <c r="B168" s="53"/>
      <c r="C168" s="53"/>
      <c r="D168" s="53"/>
      <c r="E168" s="58"/>
      <c r="F168" s="53"/>
      <c r="G168" s="53"/>
      <c r="H168" s="53"/>
      <c r="I168" s="53"/>
      <c r="J168" s="53"/>
      <c r="K168" s="53"/>
      <c r="L168" s="53"/>
      <c r="M168" s="53"/>
      <c r="N168" s="53"/>
      <c r="O168" s="53"/>
      <c r="P168" s="53"/>
      <c r="Q168" s="53"/>
      <c r="R168" s="53"/>
      <c r="S168" s="53"/>
      <c r="T168" s="53"/>
      <c r="U168" s="23"/>
      <c r="V168" s="23"/>
      <c r="W168" s="26"/>
      <c r="X168" s="53"/>
    </row>
    <row r="169" spans="1:24" ht="28.25" customHeight="1" x14ac:dyDescent="0.2">
      <c r="A169" s="14" t="s">
        <v>7</v>
      </c>
      <c r="B169" s="14" t="s">
        <v>8</v>
      </c>
      <c r="C169" s="14" t="s">
        <v>9</v>
      </c>
      <c r="D169" s="14" t="s">
        <v>10</v>
      </c>
      <c r="E169" s="14" t="s">
        <v>11</v>
      </c>
      <c r="F169" s="14" t="s">
        <v>12</v>
      </c>
      <c r="G169" s="14" t="s">
        <v>13</v>
      </c>
      <c r="H169" s="14" t="s">
        <v>14</v>
      </c>
      <c r="I169" s="14" t="s">
        <v>15</v>
      </c>
      <c r="J169" s="14" t="s">
        <v>16</v>
      </c>
      <c r="K169" s="14" t="s">
        <v>17</v>
      </c>
      <c r="L169" s="14" t="s">
        <v>18</v>
      </c>
      <c r="M169" s="14" t="s">
        <v>19</v>
      </c>
      <c r="N169" s="14" t="s">
        <v>20</v>
      </c>
      <c r="O169" s="14" t="s">
        <v>21</v>
      </c>
      <c r="P169" s="15" t="s">
        <v>22</v>
      </c>
      <c r="Q169" s="14" t="s">
        <v>23</v>
      </c>
      <c r="R169" s="16" t="s">
        <v>24</v>
      </c>
      <c r="S169" s="16" t="s">
        <v>25</v>
      </c>
      <c r="T169" s="16" t="s">
        <v>26</v>
      </c>
      <c r="U169" s="14" t="s">
        <v>27</v>
      </c>
      <c r="V169" s="14" t="s">
        <v>28</v>
      </c>
      <c r="W169" s="17" t="s">
        <v>29</v>
      </c>
      <c r="X169" s="71" t="s">
        <v>30</v>
      </c>
    </row>
    <row r="170" spans="1:24" ht="18.25" customHeight="1" x14ac:dyDescent="0.2">
      <c r="A170" s="19">
        <v>2015</v>
      </c>
      <c r="B170" s="55"/>
      <c r="C170" s="55"/>
      <c r="D170" s="55"/>
      <c r="E170" s="55"/>
      <c r="F170" s="55"/>
      <c r="G170" s="55"/>
      <c r="H170" s="55"/>
      <c r="I170" s="55"/>
      <c r="J170" s="55"/>
      <c r="K170" s="55"/>
      <c r="L170" s="55"/>
      <c r="M170" s="55"/>
      <c r="N170" s="55"/>
      <c r="O170" s="55"/>
      <c r="P170" s="55"/>
      <c r="Q170" s="55"/>
      <c r="R170" s="55"/>
      <c r="S170" s="55"/>
      <c r="T170" s="55"/>
      <c r="U170" s="104"/>
      <c r="V170" s="104"/>
      <c r="W170" s="34"/>
      <c r="X170" s="31"/>
    </row>
    <row r="171" spans="1:24" ht="17" customHeight="1" x14ac:dyDescent="0.2">
      <c r="A171" s="22"/>
      <c r="B171" s="32"/>
      <c r="C171" s="32"/>
      <c r="D171" s="32"/>
      <c r="E171" s="32"/>
      <c r="F171" s="32"/>
      <c r="G171" s="32"/>
      <c r="H171" s="32"/>
      <c r="I171" s="32"/>
      <c r="J171" s="32"/>
      <c r="K171" s="32"/>
      <c r="L171" s="32"/>
      <c r="M171" s="22"/>
      <c r="N171" s="32"/>
      <c r="O171" s="32"/>
      <c r="P171" s="32"/>
      <c r="Q171" s="32"/>
      <c r="R171" s="32"/>
      <c r="S171" s="32"/>
      <c r="T171" s="32"/>
      <c r="U171" s="22"/>
      <c r="V171" s="22"/>
      <c r="W171" s="26"/>
      <c r="X171" s="32"/>
    </row>
    <row r="172" spans="1:24" ht="17" customHeight="1" x14ac:dyDescent="0.2">
      <c r="A172" s="28"/>
      <c r="B172" s="28"/>
      <c r="C172" s="28"/>
      <c r="D172" s="28"/>
      <c r="E172" s="28"/>
      <c r="F172" s="28"/>
      <c r="G172" s="28"/>
      <c r="H172" s="28"/>
      <c r="I172" s="28"/>
      <c r="J172" s="28"/>
      <c r="K172" s="28"/>
      <c r="L172" s="28"/>
      <c r="M172" s="28"/>
      <c r="N172" s="28"/>
      <c r="O172" s="29"/>
      <c r="P172" s="29"/>
      <c r="Q172" s="29"/>
      <c r="R172" s="28"/>
      <c r="S172" s="28"/>
      <c r="T172" s="28"/>
      <c r="U172" s="28"/>
      <c r="V172" s="28"/>
      <c r="W172" s="27"/>
      <c r="X172" s="27"/>
    </row>
    <row r="173" spans="1:24" ht="17" customHeight="1" x14ac:dyDescent="0.2">
      <c r="A173" s="18" t="s">
        <v>31</v>
      </c>
      <c r="B173" s="19">
        <f t="shared" ref="B173:N173" si="18">SUM(B170:B172)</f>
        <v>0</v>
      </c>
      <c r="C173" s="19">
        <f t="shared" si="18"/>
        <v>0</v>
      </c>
      <c r="D173" s="19">
        <f t="shared" si="18"/>
        <v>0</v>
      </c>
      <c r="E173" s="19">
        <f t="shared" si="18"/>
        <v>0</v>
      </c>
      <c r="F173" s="19">
        <f t="shared" si="18"/>
        <v>0</v>
      </c>
      <c r="G173" s="19">
        <f t="shared" si="18"/>
        <v>0</v>
      </c>
      <c r="H173" s="19">
        <f t="shared" si="18"/>
        <v>0</v>
      </c>
      <c r="I173" s="19">
        <f t="shared" si="18"/>
        <v>0</v>
      </c>
      <c r="J173" s="19">
        <f t="shared" si="18"/>
        <v>0</v>
      </c>
      <c r="K173" s="19">
        <f t="shared" si="18"/>
        <v>0</v>
      </c>
      <c r="L173" s="19">
        <f t="shared" si="18"/>
        <v>0</v>
      </c>
      <c r="M173" s="19">
        <f t="shared" si="18"/>
        <v>0</v>
      </c>
      <c r="N173" s="19">
        <f t="shared" si="18"/>
        <v>0</v>
      </c>
      <c r="O173" s="20" t="e">
        <f>(D173+J173+K173+N173)/(B173+J173+K173+M173)</f>
        <v>#DIV/0!</v>
      </c>
      <c r="P173" s="20" t="e">
        <f>($D173+$E173+($F173*2)+(G173*3))/$B173</f>
        <v>#DIV/0!</v>
      </c>
      <c r="Q173" s="20" t="e">
        <f>D173/B173</f>
        <v>#DIV/0!</v>
      </c>
      <c r="R173" s="19">
        <f>SUM(R170:R172)</f>
        <v>0</v>
      </c>
      <c r="S173" s="19">
        <f>SUM(S170:S172)</f>
        <v>0</v>
      </c>
      <c r="T173" s="19">
        <f>SUM(T170:T172)</f>
        <v>0</v>
      </c>
      <c r="U173" s="18">
        <f>SUM(U170:U172)</f>
        <v>0</v>
      </c>
      <c r="V173" s="18">
        <f>SUM(V170:V172)</f>
        <v>0</v>
      </c>
      <c r="W173" s="20" t="e">
        <f>(U173+V173)/(T173+U173+V173)</f>
        <v>#DIV/0!</v>
      </c>
      <c r="X173" s="20" t="e">
        <f>(D173-G173)/(B173-I173-G173+M173)</f>
        <v>#DIV/0!</v>
      </c>
    </row>
    <row r="174" spans="1:24" ht="18.25" customHeight="1" x14ac:dyDescent="0.2">
      <c r="A174" s="23"/>
      <c r="B174" s="26"/>
      <c r="C174" s="26"/>
      <c r="D174" s="26"/>
      <c r="E174" s="23"/>
      <c r="F174" s="26"/>
      <c r="G174" s="26"/>
      <c r="H174" s="26"/>
      <c r="I174" s="26"/>
      <c r="J174" s="26"/>
      <c r="K174" s="26"/>
      <c r="L174" s="26"/>
      <c r="M174" s="23"/>
      <c r="N174" s="26"/>
      <c r="O174" s="26"/>
      <c r="P174" s="26"/>
      <c r="Q174" s="26"/>
      <c r="R174" s="26"/>
      <c r="S174" s="26"/>
      <c r="T174" s="26"/>
      <c r="U174" s="23"/>
      <c r="V174" s="23"/>
      <c r="W174" s="26"/>
      <c r="X174" s="53"/>
    </row>
    <row r="175" spans="1:24" ht="18.25" customHeight="1" x14ac:dyDescent="0.2">
      <c r="A175" s="23"/>
      <c r="B175" s="23"/>
      <c r="C175" s="23"/>
      <c r="D175" s="23"/>
      <c r="E175" s="41"/>
      <c r="F175" s="23"/>
      <c r="G175" s="23"/>
      <c r="H175" s="23"/>
      <c r="I175" s="23"/>
      <c r="J175" s="23"/>
      <c r="K175" s="23"/>
      <c r="L175" s="42"/>
      <c r="M175" s="23"/>
      <c r="N175" s="26"/>
      <c r="O175" s="26"/>
      <c r="P175" s="23"/>
      <c r="Q175" s="23"/>
      <c r="R175" s="23"/>
      <c r="S175" s="23"/>
      <c r="T175" s="53"/>
      <c r="U175" s="103"/>
      <c r="V175" s="103"/>
      <c r="W175" s="53"/>
      <c r="X175" s="53"/>
    </row>
    <row r="176" spans="1:24" ht="18.25" customHeight="1" x14ac:dyDescent="0.2">
      <c r="A176" s="22" t="s">
        <v>32</v>
      </c>
      <c r="B176" s="23"/>
      <c r="C176" s="23"/>
      <c r="D176" s="23"/>
      <c r="E176" s="23"/>
      <c r="F176" s="23"/>
      <c r="G176" s="23"/>
      <c r="H176" s="23"/>
      <c r="I176" s="23"/>
      <c r="J176" s="23"/>
      <c r="K176" s="23"/>
      <c r="L176" s="23"/>
      <c r="M176" s="23"/>
      <c r="N176" s="23"/>
      <c r="O176" s="23"/>
      <c r="P176" s="23"/>
      <c r="Q176" s="23"/>
      <c r="R176" s="23"/>
      <c r="S176" s="23"/>
      <c r="T176" s="53"/>
      <c r="U176" s="103"/>
      <c r="V176" s="103"/>
      <c r="W176" s="53"/>
      <c r="X176" s="53"/>
    </row>
    <row r="177" spans="1:24" ht="18.25" customHeight="1" x14ac:dyDescent="0.2">
      <c r="A177" s="14" t="s">
        <v>7</v>
      </c>
      <c r="B177" s="16" t="s">
        <v>33</v>
      </c>
      <c r="C177" s="14" t="s">
        <v>34</v>
      </c>
      <c r="D177" s="14" t="s">
        <v>35</v>
      </c>
      <c r="E177" s="14" t="s">
        <v>36</v>
      </c>
      <c r="F177" s="14" t="s">
        <v>37</v>
      </c>
      <c r="G177" s="14" t="s">
        <v>9</v>
      </c>
      <c r="H177" s="14" t="s">
        <v>10</v>
      </c>
      <c r="I177" s="14" t="s">
        <v>15</v>
      </c>
      <c r="J177" s="14" t="s">
        <v>16</v>
      </c>
      <c r="K177" s="14" t="s">
        <v>17</v>
      </c>
      <c r="L177" s="14" t="s">
        <v>45</v>
      </c>
      <c r="M177" s="14" t="s">
        <v>38</v>
      </c>
      <c r="N177" s="14" t="s">
        <v>39</v>
      </c>
      <c r="O177" s="14" t="s">
        <v>40</v>
      </c>
      <c r="P177" s="14" t="s">
        <v>8</v>
      </c>
      <c r="Q177" s="14" t="s">
        <v>41</v>
      </c>
      <c r="R177" s="14" t="s">
        <v>42</v>
      </c>
      <c r="S177" s="23"/>
      <c r="T177" s="53"/>
      <c r="U177" s="103"/>
      <c r="V177" s="103"/>
      <c r="W177" s="53"/>
      <c r="X177" s="53"/>
    </row>
    <row r="178" spans="1:24" ht="18.25" customHeight="1" x14ac:dyDescent="0.2">
      <c r="A178" s="19">
        <v>2015</v>
      </c>
      <c r="B178" s="31">
        <v>8</v>
      </c>
      <c r="C178" s="31">
        <v>0</v>
      </c>
      <c r="D178" s="31">
        <v>1</v>
      </c>
      <c r="E178" s="18">
        <v>0</v>
      </c>
      <c r="F178" s="31">
        <v>7.33</v>
      </c>
      <c r="G178" s="31">
        <v>14</v>
      </c>
      <c r="H178" s="31">
        <v>14</v>
      </c>
      <c r="I178" s="31">
        <v>3</v>
      </c>
      <c r="J178" s="31">
        <v>5</v>
      </c>
      <c r="K178" s="18">
        <v>1</v>
      </c>
      <c r="L178" s="18">
        <v>0</v>
      </c>
      <c r="M178" s="18">
        <v>8</v>
      </c>
      <c r="N178" s="31"/>
      <c r="O178" s="31"/>
      <c r="P178" s="31"/>
      <c r="Q178" s="19"/>
      <c r="R178" s="19"/>
      <c r="S178" s="23"/>
      <c r="T178" s="32"/>
      <c r="U178" s="22"/>
      <c r="V178" s="22"/>
      <c r="W178" s="53"/>
      <c r="X178" s="53"/>
    </row>
    <row r="179" spans="1:24" ht="18.25" customHeight="1" x14ac:dyDescent="0.2">
      <c r="A179" s="53"/>
      <c r="B179" s="32"/>
      <c r="C179" s="32"/>
      <c r="D179" s="32"/>
      <c r="E179" s="32"/>
      <c r="F179" s="32"/>
      <c r="G179" s="32"/>
      <c r="H179" s="32"/>
      <c r="I179" s="32"/>
      <c r="J179" s="32"/>
      <c r="K179" s="32"/>
      <c r="L179" s="32"/>
      <c r="M179" s="22"/>
      <c r="N179" s="32"/>
      <c r="O179" s="32"/>
      <c r="P179" s="23"/>
      <c r="Q179" s="23"/>
      <c r="R179" s="23"/>
      <c r="S179" s="23"/>
      <c r="T179" s="32"/>
      <c r="U179" s="22"/>
      <c r="V179" s="22"/>
      <c r="W179" s="53"/>
      <c r="X179" s="53"/>
    </row>
    <row r="180" spans="1:24" ht="18.25" customHeight="1" x14ac:dyDescent="0.2">
      <c r="A180" s="28"/>
      <c r="B180" s="28"/>
      <c r="C180" s="28"/>
      <c r="D180" s="28"/>
      <c r="E180" s="38"/>
      <c r="F180" s="28"/>
      <c r="G180" s="28"/>
      <c r="H180" s="28"/>
      <c r="I180" s="28"/>
      <c r="J180" s="28"/>
      <c r="K180" s="28"/>
      <c r="L180" s="39"/>
      <c r="M180" s="28"/>
      <c r="N180" s="27"/>
      <c r="O180" s="27"/>
      <c r="P180" s="28"/>
      <c r="Q180" s="28"/>
      <c r="R180" s="28"/>
      <c r="S180" s="23"/>
      <c r="T180" s="32"/>
      <c r="U180" s="22"/>
      <c r="V180" s="22"/>
      <c r="W180" s="53"/>
      <c r="X180" s="53"/>
    </row>
    <row r="181" spans="1:24" ht="18.25" customHeight="1" x14ac:dyDescent="0.2">
      <c r="A181" s="45" t="s">
        <v>31</v>
      </c>
      <c r="B181" s="45">
        <f t="shared" ref="B181:M181" si="19">SUM(B175:B180)</f>
        <v>8</v>
      </c>
      <c r="C181" s="45">
        <f t="shared" si="19"/>
        <v>0</v>
      </c>
      <c r="D181" s="45">
        <f t="shared" si="19"/>
        <v>1</v>
      </c>
      <c r="E181" s="40">
        <f t="shared" si="19"/>
        <v>0</v>
      </c>
      <c r="F181" s="45">
        <f t="shared" si="19"/>
        <v>7.33</v>
      </c>
      <c r="G181" s="45">
        <f t="shared" si="19"/>
        <v>14</v>
      </c>
      <c r="H181" s="45">
        <f t="shared" si="19"/>
        <v>14</v>
      </c>
      <c r="I181" s="45">
        <f t="shared" si="19"/>
        <v>3</v>
      </c>
      <c r="J181" s="45">
        <f t="shared" si="19"/>
        <v>5</v>
      </c>
      <c r="K181" s="45">
        <f t="shared" si="19"/>
        <v>1</v>
      </c>
      <c r="L181" s="45">
        <f t="shared" si="19"/>
        <v>0</v>
      </c>
      <c r="M181" s="45">
        <f t="shared" si="19"/>
        <v>8</v>
      </c>
      <c r="N181" s="40">
        <f>(M181*7)/F181</f>
        <v>7.6398362892223739</v>
      </c>
      <c r="O181" s="67">
        <f>SUM(H181+J181+K181)/F181</f>
        <v>2.7285129604365621</v>
      </c>
      <c r="P181" s="55"/>
      <c r="Q181" s="55"/>
      <c r="R181" s="55"/>
      <c r="S181" s="53"/>
      <c r="T181" s="53"/>
      <c r="U181" s="103"/>
      <c r="V181" s="103"/>
      <c r="W181" s="53"/>
      <c r="X181" s="53"/>
    </row>
    <row r="182" spans="1:24" ht="18.25" customHeight="1" x14ac:dyDescent="0.2">
      <c r="A182" s="50"/>
      <c r="B182" s="50"/>
      <c r="C182" s="50"/>
      <c r="D182" s="50"/>
      <c r="E182" s="36"/>
      <c r="F182" s="50"/>
      <c r="G182" s="50"/>
      <c r="H182" s="50"/>
      <c r="I182" s="50"/>
      <c r="J182" s="50"/>
      <c r="K182" s="50"/>
      <c r="L182" s="50"/>
      <c r="M182" s="50"/>
      <c r="N182" s="36"/>
      <c r="O182" s="37"/>
      <c r="P182" s="53"/>
      <c r="Q182" s="53"/>
      <c r="R182" s="53"/>
      <c r="S182" s="53"/>
      <c r="T182" s="53"/>
      <c r="U182" s="103"/>
      <c r="V182" s="103"/>
      <c r="W182" s="53"/>
      <c r="X182" s="53"/>
    </row>
    <row r="183" spans="1:24" ht="21" customHeight="1" x14ac:dyDescent="0.2">
      <c r="A183" s="10" t="s">
        <v>98</v>
      </c>
      <c r="B183" s="11"/>
      <c r="C183" s="11"/>
      <c r="D183" s="11"/>
      <c r="E183" s="11"/>
      <c r="F183" s="11"/>
      <c r="G183" s="11"/>
      <c r="H183" s="11"/>
      <c r="I183" s="11"/>
      <c r="J183" s="11"/>
      <c r="K183" s="11"/>
      <c r="L183" s="11"/>
      <c r="M183" s="78"/>
      <c r="N183" s="11"/>
      <c r="O183" s="11"/>
      <c r="P183" s="11"/>
      <c r="Q183" s="11"/>
      <c r="R183" s="11"/>
      <c r="S183" s="11"/>
      <c r="T183" s="11"/>
      <c r="U183" s="23"/>
      <c r="V183" s="23"/>
      <c r="W183" s="12"/>
      <c r="X183" s="53"/>
    </row>
    <row r="184" spans="1:24" ht="19" customHeight="1" x14ac:dyDescent="0.2">
      <c r="A184" s="53"/>
      <c r="B184" s="53"/>
      <c r="C184" s="53"/>
      <c r="D184" s="53"/>
      <c r="E184" s="58"/>
      <c r="F184" s="53"/>
      <c r="G184" s="53"/>
      <c r="H184" s="53"/>
      <c r="I184" s="53"/>
      <c r="J184" s="53"/>
      <c r="K184" s="53"/>
      <c r="L184" s="53"/>
      <c r="M184" s="53"/>
      <c r="N184" s="53"/>
      <c r="O184" s="53"/>
      <c r="P184" s="53"/>
      <c r="Q184" s="53"/>
      <c r="R184" s="53"/>
      <c r="S184" s="53"/>
      <c r="T184" s="53"/>
      <c r="U184" s="23"/>
      <c r="V184" s="23"/>
      <c r="W184" s="26"/>
      <c r="X184" s="53"/>
    </row>
    <row r="185" spans="1:24" ht="28.25" customHeight="1" x14ac:dyDescent="0.2">
      <c r="A185" s="14" t="s">
        <v>7</v>
      </c>
      <c r="B185" s="14" t="s">
        <v>8</v>
      </c>
      <c r="C185" s="14" t="s">
        <v>9</v>
      </c>
      <c r="D185" s="14" t="s">
        <v>10</v>
      </c>
      <c r="E185" s="14" t="s">
        <v>11</v>
      </c>
      <c r="F185" s="14" t="s">
        <v>12</v>
      </c>
      <c r="G185" s="14" t="s">
        <v>13</v>
      </c>
      <c r="H185" s="14" t="s">
        <v>14</v>
      </c>
      <c r="I185" s="14" t="s">
        <v>15</v>
      </c>
      <c r="J185" s="14" t="s">
        <v>16</v>
      </c>
      <c r="K185" s="14" t="s">
        <v>17</v>
      </c>
      <c r="L185" s="14" t="s">
        <v>18</v>
      </c>
      <c r="M185" s="14" t="s">
        <v>19</v>
      </c>
      <c r="N185" s="14" t="s">
        <v>20</v>
      </c>
      <c r="O185" s="14" t="s">
        <v>21</v>
      </c>
      <c r="P185" s="15" t="s">
        <v>22</v>
      </c>
      <c r="Q185" s="14" t="s">
        <v>23</v>
      </c>
      <c r="R185" s="16" t="s">
        <v>24</v>
      </c>
      <c r="S185" s="16" t="s">
        <v>25</v>
      </c>
      <c r="T185" s="16" t="s">
        <v>26</v>
      </c>
      <c r="U185" s="14" t="s">
        <v>27</v>
      </c>
      <c r="V185" s="14" t="s">
        <v>28</v>
      </c>
      <c r="W185" s="17" t="s">
        <v>29</v>
      </c>
      <c r="X185" s="71" t="s">
        <v>30</v>
      </c>
    </row>
    <row r="186" spans="1:24" ht="17" customHeight="1" x14ac:dyDescent="0.2">
      <c r="A186" s="19">
        <v>2015</v>
      </c>
      <c r="B186" s="18">
        <v>8</v>
      </c>
      <c r="C186" s="18">
        <v>1</v>
      </c>
      <c r="D186" s="18">
        <v>0</v>
      </c>
      <c r="E186" s="18">
        <v>0</v>
      </c>
      <c r="F186" s="18">
        <v>0</v>
      </c>
      <c r="G186" s="18">
        <v>0</v>
      </c>
      <c r="H186" s="18">
        <v>1</v>
      </c>
      <c r="I186" s="18">
        <v>6</v>
      </c>
      <c r="J186" s="18">
        <v>1</v>
      </c>
      <c r="K186" s="18">
        <v>0</v>
      </c>
      <c r="L186" s="18">
        <v>0</v>
      </c>
      <c r="M186" s="18">
        <v>1</v>
      </c>
      <c r="N186" s="18">
        <v>0</v>
      </c>
      <c r="O186" s="18"/>
      <c r="P186" s="18"/>
      <c r="Q186" s="18"/>
      <c r="R186" s="18"/>
      <c r="S186" s="18"/>
      <c r="T186" s="18">
        <v>1</v>
      </c>
      <c r="U186" s="18">
        <v>1</v>
      </c>
      <c r="V186" s="18">
        <v>10</v>
      </c>
      <c r="W186" s="34"/>
      <c r="X186" s="31"/>
    </row>
    <row r="187" spans="1:24" ht="17" customHeight="1" x14ac:dyDescent="0.2">
      <c r="A187" s="22"/>
      <c r="B187" s="32"/>
      <c r="C187" s="32"/>
      <c r="D187" s="32"/>
      <c r="E187" s="32"/>
      <c r="F187" s="32"/>
      <c r="G187" s="32"/>
      <c r="H187" s="32"/>
      <c r="I187" s="32"/>
      <c r="J187" s="32"/>
      <c r="K187" s="32"/>
      <c r="L187" s="32"/>
      <c r="M187" s="22"/>
      <c r="N187" s="32"/>
      <c r="O187" s="32"/>
      <c r="P187" s="32"/>
      <c r="Q187" s="32"/>
      <c r="R187" s="32"/>
      <c r="S187" s="32"/>
      <c r="T187" s="32"/>
      <c r="U187" s="22"/>
      <c r="V187" s="22"/>
      <c r="W187" s="26"/>
      <c r="X187" s="32"/>
    </row>
    <row r="188" spans="1:24" ht="17" customHeight="1" x14ac:dyDescent="0.2">
      <c r="A188" s="28"/>
      <c r="B188" s="28"/>
      <c r="C188" s="28"/>
      <c r="D188" s="28"/>
      <c r="E188" s="28"/>
      <c r="F188" s="28"/>
      <c r="G188" s="28"/>
      <c r="H188" s="28"/>
      <c r="I188" s="28"/>
      <c r="J188" s="28"/>
      <c r="K188" s="28"/>
      <c r="L188" s="28"/>
      <c r="M188" s="28"/>
      <c r="N188" s="28"/>
      <c r="O188" s="29"/>
      <c r="P188" s="29"/>
      <c r="Q188" s="29"/>
      <c r="R188" s="28"/>
      <c r="S188" s="28"/>
      <c r="T188" s="28"/>
      <c r="U188" s="28"/>
      <c r="V188" s="28"/>
      <c r="W188" s="27"/>
      <c r="X188" s="27"/>
    </row>
    <row r="189" spans="1:24" ht="17" customHeight="1" x14ac:dyDescent="0.2">
      <c r="A189" s="18" t="s">
        <v>31</v>
      </c>
      <c r="B189" s="19">
        <f t="shared" ref="B189:N189" si="20">SUM(B186:B188)</f>
        <v>8</v>
      </c>
      <c r="C189" s="19">
        <f t="shared" si="20"/>
        <v>1</v>
      </c>
      <c r="D189" s="19">
        <f t="shared" si="20"/>
        <v>0</v>
      </c>
      <c r="E189" s="19">
        <f t="shared" si="20"/>
        <v>0</v>
      </c>
      <c r="F189" s="19">
        <f t="shared" si="20"/>
        <v>0</v>
      </c>
      <c r="G189" s="19">
        <f t="shared" si="20"/>
        <v>0</v>
      </c>
      <c r="H189" s="19">
        <f t="shared" si="20"/>
        <v>1</v>
      </c>
      <c r="I189" s="19">
        <f t="shared" si="20"/>
        <v>6</v>
      </c>
      <c r="J189" s="19">
        <f t="shared" si="20"/>
        <v>1</v>
      </c>
      <c r="K189" s="19">
        <f t="shared" si="20"/>
        <v>0</v>
      </c>
      <c r="L189" s="19">
        <f t="shared" si="20"/>
        <v>0</v>
      </c>
      <c r="M189" s="19">
        <f t="shared" si="20"/>
        <v>1</v>
      </c>
      <c r="N189" s="19">
        <f t="shared" si="20"/>
        <v>0</v>
      </c>
      <c r="O189" s="20">
        <f>(D189+J189+K189+N189)/(B189+J189+K189+M189)</f>
        <v>0.1</v>
      </c>
      <c r="P189" s="20">
        <f>($D189+$E189+($F189*2)+(G189*3))/$B189</f>
        <v>0</v>
      </c>
      <c r="Q189" s="20">
        <f>D189/B189</f>
        <v>0</v>
      </c>
      <c r="R189" s="19">
        <f>SUM(R186:R188)</f>
        <v>0</v>
      </c>
      <c r="S189" s="19">
        <f>SUM(S186:S188)</f>
        <v>0</v>
      </c>
      <c r="T189" s="19">
        <f>SUM(T186:T188)</f>
        <v>1</v>
      </c>
      <c r="U189" s="18">
        <f>SUM(U186:U188)</f>
        <v>1</v>
      </c>
      <c r="V189" s="18">
        <f>SUM(V186:V188)</f>
        <v>10</v>
      </c>
      <c r="W189" s="20">
        <f>(U189+V189)/(T189+U189+V189)</f>
        <v>0.91666666666666663</v>
      </c>
      <c r="X189" s="20">
        <f>(D189-G189)/(B189-I189-G189+M189)</f>
        <v>0</v>
      </c>
    </row>
    <row r="190" spans="1:24" ht="18.25" customHeight="1" x14ac:dyDescent="0.2">
      <c r="A190" s="23"/>
      <c r="B190" s="26"/>
      <c r="C190" s="26"/>
      <c r="D190" s="26"/>
      <c r="E190" s="23"/>
      <c r="F190" s="26"/>
      <c r="G190" s="26"/>
      <c r="H190" s="26"/>
      <c r="I190" s="26"/>
      <c r="J190" s="26"/>
      <c r="K190" s="26"/>
      <c r="L190" s="26"/>
      <c r="M190" s="23"/>
      <c r="N190" s="26"/>
      <c r="O190" s="26"/>
      <c r="P190" s="26"/>
      <c r="Q190" s="26"/>
      <c r="R190" s="26"/>
      <c r="S190" s="26"/>
      <c r="T190" s="26"/>
      <c r="U190" s="23"/>
      <c r="V190" s="23"/>
      <c r="W190" s="26"/>
      <c r="X190" s="53"/>
    </row>
    <row r="191" spans="1:24" ht="18.25" customHeight="1" x14ac:dyDescent="0.2">
      <c r="A191" s="23"/>
      <c r="B191" s="23"/>
      <c r="C191" s="23"/>
      <c r="D191" s="23"/>
      <c r="E191" s="41"/>
      <c r="F191" s="23"/>
      <c r="G191" s="23"/>
      <c r="H191" s="23"/>
      <c r="I191" s="23"/>
      <c r="J191" s="23"/>
      <c r="K191" s="23"/>
      <c r="L191" s="42"/>
      <c r="M191" s="23"/>
      <c r="N191" s="26"/>
      <c r="O191" s="26"/>
      <c r="P191" s="23"/>
      <c r="Q191" s="23"/>
      <c r="R191" s="23"/>
      <c r="S191" s="23"/>
      <c r="T191" s="53"/>
      <c r="U191" s="103"/>
      <c r="V191" s="103"/>
      <c r="W191" s="53"/>
      <c r="X191" s="53"/>
    </row>
    <row r="192" spans="1:24" ht="18.25" customHeight="1" x14ac:dyDescent="0.2">
      <c r="A192" s="22" t="s">
        <v>32</v>
      </c>
      <c r="B192" s="23"/>
      <c r="C192" s="23"/>
      <c r="D192" s="23"/>
      <c r="E192" s="23"/>
      <c r="F192" s="23"/>
      <c r="G192" s="23"/>
      <c r="H192" s="23"/>
      <c r="I192" s="23"/>
      <c r="J192" s="23"/>
      <c r="K192" s="23"/>
      <c r="L192" s="23"/>
      <c r="M192" s="23"/>
      <c r="N192" s="23"/>
      <c r="O192" s="23"/>
      <c r="P192" s="23"/>
      <c r="Q192" s="23"/>
      <c r="R192" s="23"/>
      <c r="S192" s="23"/>
      <c r="T192" s="53"/>
      <c r="U192" s="103"/>
      <c r="V192" s="103"/>
      <c r="W192" s="53"/>
      <c r="X192" s="53"/>
    </row>
    <row r="193" spans="1:24" ht="18.25" customHeight="1" x14ac:dyDescent="0.2">
      <c r="A193" s="14" t="s">
        <v>7</v>
      </c>
      <c r="B193" s="16" t="s">
        <v>33</v>
      </c>
      <c r="C193" s="14" t="s">
        <v>34</v>
      </c>
      <c r="D193" s="14" t="s">
        <v>35</v>
      </c>
      <c r="E193" s="14" t="s">
        <v>36</v>
      </c>
      <c r="F193" s="14" t="s">
        <v>37</v>
      </c>
      <c r="G193" s="14" t="s">
        <v>9</v>
      </c>
      <c r="H193" s="14" t="s">
        <v>10</v>
      </c>
      <c r="I193" s="14" t="s">
        <v>15</v>
      </c>
      <c r="J193" s="14" t="s">
        <v>16</v>
      </c>
      <c r="K193" s="14" t="s">
        <v>17</v>
      </c>
      <c r="L193" s="14" t="s">
        <v>45</v>
      </c>
      <c r="M193" s="14" t="s">
        <v>38</v>
      </c>
      <c r="N193" s="14" t="s">
        <v>39</v>
      </c>
      <c r="O193" s="14" t="s">
        <v>40</v>
      </c>
      <c r="P193" s="14" t="s">
        <v>8</v>
      </c>
      <c r="Q193" s="14" t="s">
        <v>41</v>
      </c>
      <c r="R193" s="14" t="s">
        <v>42</v>
      </c>
      <c r="S193" s="23"/>
      <c r="T193" s="53"/>
      <c r="U193" s="103"/>
      <c r="V193" s="103"/>
      <c r="W193" s="53"/>
      <c r="X193" s="53"/>
    </row>
    <row r="194" spans="1:24" ht="18.25" customHeight="1" x14ac:dyDescent="0.2">
      <c r="A194" s="55"/>
      <c r="B194" s="55"/>
      <c r="C194" s="55"/>
      <c r="D194" s="55"/>
      <c r="E194" s="55"/>
      <c r="F194" s="55"/>
      <c r="G194" s="55"/>
      <c r="H194" s="55"/>
      <c r="I194" s="55"/>
      <c r="J194" s="55"/>
      <c r="K194" s="55"/>
      <c r="L194" s="55"/>
      <c r="M194" s="55"/>
      <c r="N194" s="55"/>
      <c r="O194" s="55"/>
      <c r="P194" s="31"/>
      <c r="Q194" s="19"/>
      <c r="R194" s="19"/>
      <c r="S194" s="23"/>
      <c r="T194" s="32"/>
      <c r="U194" s="22"/>
      <c r="V194" s="22"/>
      <c r="W194" s="53"/>
      <c r="X194" s="53"/>
    </row>
    <row r="195" spans="1:24" ht="18.25" customHeight="1" x14ac:dyDescent="0.2">
      <c r="A195" s="53"/>
      <c r="B195" s="32"/>
      <c r="C195" s="32"/>
      <c r="D195" s="32"/>
      <c r="E195" s="32"/>
      <c r="F195" s="32"/>
      <c r="G195" s="32"/>
      <c r="H195" s="32"/>
      <c r="I195" s="32"/>
      <c r="J195" s="32"/>
      <c r="K195" s="32"/>
      <c r="L195" s="32"/>
      <c r="M195" s="22"/>
      <c r="N195" s="32"/>
      <c r="O195" s="32"/>
      <c r="P195" s="23"/>
      <c r="Q195" s="23"/>
      <c r="R195" s="23"/>
      <c r="S195" s="23"/>
      <c r="T195" s="32"/>
      <c r="U195" s="22"/>
      <c r="V195" s="22"/>
      <c r="W195" s="53"/>
      <c r="X195" s="53"/>
    </row>
    <row r="196" spans="1:24" ht="18.25" customHeight="1" x14ac:dyDescent="0.2">
      <c r="A196" s="28"/>
      <c r="B196" s="28"/>
      <c r="C196" s="28"/>
      <c r="D196" s="28"/>
      <c r="E196" s="38"/>
      <c r="F196" s="28"/>
      <c r="G196" s="28"/>
      <c r="H196" s="28"/>
      <c r="I196" s="28"/>
      <c r="J196" s="28"/>
      <c r="K196" s="28"/>
      <c r="L196" s="39"/>
      <c r="M196" s="28"/>
      <c r="N196" s="27"/>
      <c r="O196" s="27"/>
      <c r="P196" s="28"/>
      <c r="Q196" s="28"/>
      <c r="R196" s="28"/>
      <c r="S196" s="23"/>
      <c r="T196" s="32"/>
      <c r="U196" s="22"/>
      <c r="V196" s="22"/>
      <c r="W196" s="53"/>
      <c r="X196" s="53"/>
    </row>
    <row r="197" spans="1:24" ht="18.25" customHeight="1" x14ac:dyDescent="0.2">
      <c r="A197" s="45" t="s">
        <v>31</v>
      </c>
      <c r="B197" s="45">
        <f t="shared" ref="B197:M197" si="21">SUM(B191:B196)</f>
        <v>0</v>
      </c>
      <c r="C197" s="45">
        <f t="shared" si="21"/>
        <v>0</v>
      </c>
      <c r="D197" s="45">
        <f t="shared" si="21"/>
        <v>0</v>
      </c>
      <c r="E197" s="40">
        <f t="shared" si="21"/>
        <v>0</v>
      </c>
      <c r="F197" s="45">
        <f t="shared" si="21"/>
        <v>0</v>
      </c>
      <c r="G197" s="45">
        <f t="shared" si="21"/>
        <v>0</v>
      </c>
      <c r="H197" s="45">
        <f t="shared" si="21"/>
        <v>0</v>
      </c>
      <c r="I197" s="45">
        <f t="shared" si="21"/>
        <v>0</v>
      </c>
      <c r="J197" s="45">
        <f t="shared" si="21"/>
        <v>0</v>
      </c>
      <c r="K197" s="45">
        <f t="shared" si="21"/>
        <v>0</v>
      </c>
      <c r="L197" s="45">
        <f t="shared" si="21"/>
        <v>0</v>
      </c>
      <c r="M197" s="45">
        <f t="shared" si="21"/>
        <v>0</v>
      </c>
      <c r="N197" s="40" t="e">
        <f>(M197*7)/F197</f>
        <v>#DIV/0!</v>
      </c>
      <c r="O197" s="67" t="e">
        <f>SUM(H197+J197+K197)/F197</f>
        <v>#DIV/0!</v>
      </c>
      <c r="P197" s="55"/>
      <c r="Q197" s="55"/>
      <c r="R197" s="55"/>
      <c r="S197" s="53"/>
      <c r="T197" s="53"/>
      <c r="U197" s="103"/>
      <c r="V197" s="103"/>
      <c r="W197" s="53"/>
      <c r="X197" s="53"/>
    </row>
    <row r="198" spans="1:24" ht="18.25" customHeight="1" x14ac:dyDescent="0.2">
      <c r="A198" s="50"/>
      <c r="B198" s="50"/>
      <c r="C198" s="50"/>
      <c r="D198" s="50"/>
      <c r="E198" s="36"/>
      <c r="F198" s="50"/>
      <c r="G198" s="50"/>
      <c r="H198" s="50"/>
      <c r="I198" s="50"/>
      <c r="J198" s="50"/>
      <c r="K198" s="50"/>
      <c r="L198" s="50"/>
      <c r="M198" s="50"/>
      <c r="N198" s="36"/>
      <c r="O198" s="37"/>
      <c r="P198" s="53"/>
      <c r="Q198" s="53"/>
      <c r="R198" s="53"/>
      <c r="S198" s="53"/>
      <c r="T198" s="53"/>
      <c r="U198" s="103"/>
      <c r="V198" s="103"/>
      <c r="W198" s="53"/>
      <c r="X198" s="53"/>
    </row>
    <row r="199" spans="1:24" ht="21" customHeight="1" x14ac:dyDescent="0.2">
      <c r="A199" s="10" t="s">
        <v>99</v>
      </c>
      <c r="B199" s="11"/>
      <c r="C199" s="11"/>
      <c r="D199" s="11"/>
      <c r="E199" s="11"/>
      <c r="F199" s="11"/>
      <c r="G199" s="11"/>
      <c r="H199" s="11"/>
      <c r="I199" s="11"/>
      <c r="J199" s="11"/>
      <c r="K199" s="11"/>
      <c r="L199" s="11"/>
      <c r="M199" s="78"/>
      <c r="N199" s="11"/>
      <c r="O199" s="11"/>
      <c r="P199" s="11"/>
      <c r="Q199" s="11"/>
      <c r="R199" s="11"/>
      <c r="S199" s="11"/>
      <c r="T199" s="11"/>
      <c r="U199" s="23"/>
      <c r="V199" s="23"/>
      <c r="W199" s="12"/>
      <c r="X199" s="53"/>
    </row>
    <row r="200" spans="1:24" ht="19" customHeight="1" x14ac:dyDescent="0.2">
      <c r="A200" s="53"/>
      <c r="B200" s="53"/>
      <c r="C200" s="53"/>
      <c r="D200" s="53"/>
      <c r="E200" s="58"/>
      <c r="F200" s="53"/>
      <c r="G200" s="53"/>
      <c r="H200" s="53"/>
      <c r="I200" s="53"/>
      <c r="J200" s="53"/>
      <c r="K200" s="53"/>
      <c r="L200" s="53"/>
      <c r="M200" s="53"/>
      <c r="N200" s="53"/>
      <c r="O200" s="53"/>
      <c r="P200" s="53"/>
      <c r="Q200" s="53"/>
      <c r="R200" s="53"/>
      <c r="S200" s="53"/>
      <c r="T200" s="53"/>
      <c r="U200" s="23"/>
      <c r="V200" s="23"/>
      <c r="W200" s="26"/>
      <c r="X200" s="53"/>
    </row>
    <row r="201" spans="1:24" ht="28.25" customHeight="1" x14ac:dyDescent="0.2">
      <c r="A201" s="14" t="s">
        <v>7</v>
      </c>
      <c r="B201" s="14" t="s">
        <v>8</v>
      </c>
      <c r="C201" s="14" t="s">
        <v>9</v>
      </c>
      <c r="D201" s="14" t="s">
        <v>10</v>
      </c>
      <c r="E201" s="14" t="s">
        <v>11</v>
      </c>
      <c r="F201" s="14" t="s">
        <v>12</v>
      </c>
      <c r="G201" s="14" t="s">
        <v>13</v>
      </c>
      <c r="H201" s="14" t="s">
        <v>14</v>
      </c>
      <c r="I201" s="14" t="s">
        <v>15</v>
      </c>
      <c r="J201" s="14" t="s">
        <v>16</v>
      </c>
      <c r="K201" s="14" t="s">
        <v>17</v>
      </c>
      <c r="L201" s="14" t="s">
        <v>18</v>
      </c>
      <c r="M201" s="14" t="s">
        <v>19</v>
      </c>
      <c r="N201" s="14" t="s">
        <v>20</v>
      </c>
      <c r="O201" s="14" t="s">
        <v>21</v>
      </c>
      <c r="P201" s="15" t="s">
        <v>22</v>
      </c>
      <c r="Q201" s="14" t="s">
        <v>23</v>
      </c>
      <c r="R201" s="16" t="s">
        <v>24</v>
      </c>
      <c r="S201" s="16" t="s">
        <v>25</v>
      </c>
      <c r="T201" s="16" t="s">
        <v>26</v>
      </c>
      <c r="U201" s="14" t="s">
        <v>27</v>
      </c>
      <c r="V201" s="14" t="s">
        <v>28</v>
      </c>
      <c r="W201" s="17" t="s">
        <v>29</v>
      </c>
      <c r="X201" s="71" t="s">
        <v>30</v>
      </c>
    </row>
    <row r="202" spans="1:24" ht="17" customHeight="1" x14ac:dyDescent="0.2">
      <c r="A202" s="19">
        <v>2015</v>
      </c>
      <c r="B202" s="18">
        <v>0</v>
      </c>
      <c r="C202" s="18">
        <v>0</v>
      </c>
      <c r="D202" s="18">
        <v>0</v>
      </c>
      <c r="E202" s="18">
        <v>0</v>
      </c>
      <c r="F202" s="18">
        <v>0</v>
      </c>
      <c r="G202" s="18">
        <v>0</v>
      </c>
      <c r="H202" s="18">
        <v>0</v>
      </c>
      <c r="I202" s="18">
        <v>0</v>
      </c>
      <c r="J202" s="18">
        <v>0</v>
      </c>
      <c r="K202" s="18">
        <v>0</v>
      </c>
      <c r="L202" s="18">
        <v>0</v>
      </c>
      <c r="M202" s="18">
        <v>0</v>
      </c>
      <c r="N202" s="18">
        <v>0</v>
      </c>
      <c r="O202" s="18"/>
      <c r="P202" s="18"/>
      <c r="Q202" s="18"/>
      <c r="R202" s="18"/>
      <c r="S202" s="18"/>
      <c r="T202" s="18">
        <v>2</v>
      </c>
      <c r="U202" s="18">
        <v>3</v>
      </c>
      <c r="V202" s="18">
        <v>0</v>
      </c>
      <c r="W202" s="48">
        <f>(U202+V202)/(T202+U202+V202)</f>
        <v>0.6</v>
      </c>
      <c r="X202" s="18"/>
    </row>
    <row r="203" spans="1:24" ht="17" customHeight="1" x14ac:dyDescent="0.2">
      <c r="A203" s="22">
        <v>2016</v>
      </c>
      <c r="B203" s="22">
        <v>1</v>
      </c>
      <c r="C203" s="22">
        <v>1</v>
      </c>
      <c r="D203" s="22">
        <v>0</v>
      </c>
      <c r="E203" s="22"/>
      <c r="F203" s="22"/>
      <c r="G203" s="22"/>
      <c r="H203" s="22"/>
      <c r="I203" s="22"/>
      <c r="J203" s="22"/>
      <c r="K203" s="22"/>
      <c r="L203" s="22"/>
      <c r="M203" s="22"/>
      <c r="N203" s="22"/>
      <c r="O203" s="22"/>
      <c r="P203" s="22"/>
      <c r="Q203" s="22"/>
      <c r="R203" s="22"/>
      <c r="S203" s="22"/>
      <c r="T203" s="22">
        <v>1</v>
      </c>
      <c r="U203" s="22">
        <v>3</v>
      </c>
      <c r="V203" s="22">
        <v>0</v>
      </c>
      <c r="W203" s="20">
        <f>(U203+V203)/(T203+U203+V203)</f>
        <v>0.75</v>
      </c>
      <c r="X203" s="22"/>
    </row>
    <row r="204" spans="1:24" ht="17" customHeight="1" x14ac:dyDescent="0.2">
      <c r="A204" s="28"/>
      <c r="B204" s="28"/>
      <c r="C204" s="28"/>
      <c r="D204" s="28"/>
      <c r="E204" s="28"/>
      <c r="F204" s="28"/>
      <c r="G204" s="28"/>
      <c r="H204" s="28"/>
      <c r="I204" s="28"/>
      <c r="J204" s="28"/>
      <c r="K204" s="28"/>
      <c r="L204" s="28"/>
      <c r="M204" s="28"/>
      <c r="N204" s="28"/>
      <c r="O204" s="29"/>
      <c r="P204" s="29"/>
      <c r="Q204" s="29"/>
      <c r="R204" s="28"/>
      <c r="S204" s="28"/>
      <c r="T204" s="28"/>
      <c r="U204" s="28"/>
      <c r="V204" s="28"/>
      <c r="W204" s="28"/>
      <c r="X204" s="28"/>
    </row>
    <row r="205" spans="1:24" ht="17" customHeight="1" x14ac:dyDescent="0.2">
      <c r="A205" s="18" t="s">
        <v>31</v>
      </c>
      <c r="B205" s="19">
        <f t="shared" ref="B205:N205" si="22">SUM(B202:B204)</f>
        <v>1</v>
      </c>
      <c r="C205" s="19">
        <f t="shared" si="22"/>
        <v>1</v>
      </c>
      <c r="D205" s="19">
        <f t="shared" si="22"/>
        <v>0</v>
      </c>
      <c r="E205" s="19">
        <f t="shared" si="22"/>
        <v>0</v>
      </c>
      <c r="F205" s="19">
        <f t="shared" si="22"/>
        <v>0</v>
      </c>
      <c r="G205" s="19">
        <f t="shared" si="22"/>
        <v>0</v>
      </c>
      <c r="H205" s="19">
        <f t="shared" si="22"/>
        <v>0</v>
      </c>
      <c r="I205" s="19">
        <f t="shared" si="22"/>
        <v>0</v>
      </c>
      <c r="J205" s="19">
        <f t="shared" si="22"/>
        <v>0</v>
      </c>
      <c r="K205" s="19">
        <f t="shared" si="22"/>
        <v>0</v>
      </c>
      <c r="L205" s="19">
        <f t="shared" si="22"/>
        <v>0</v>
      </c>
      <c r="M205" s="19">
        <f t="shared" si="22"/>
        <v>0</v>
      </c>
      <c r="N205" s="19">
        <f t="shared" si="22"/>
        <v>0</v>
      </c>
      <c r="O205" s="20">
        <f>(D205+J205+K205+N205)/(B205+J205+K205+M205)</f>
        <v>0</v>
      </c>
      <c r="P205" s="20">
        <f>($D205+$E205+($F205*2)+(G205*3))/$B205</f>
        <v>0</v>
      </c>
      <c r="Q205" s="20">
        <f>D205/B205</f>
        <v>0</v>
      </c>
      <c r="R205" s="19">
        <f>SUM(R202:R204)</f>
        <v>0</v>
      </c>
      <c r="S205" s="19">
        <f>SUM(S202:S204)</f>
        <v>0</v>
      </c>
      <c r="T205" s="19">
        <f>SUM(T202:T204)</f>
        <v>3</v>
      </c>
      <c r="U205" s="18">
        <f>SUM(U202:U204)</f>
        <v>6</v>
      </c>
      <c r="V205" s="18">
        <f>SUM(V202:V204)</f>
        <v>0</v>
      </c>
      <c r="W205" s="20">
        <f>(U205+V205)/(T205+U205+V205)</f>
        <v>0.66666666666666663</v>
      </c>
      <c r="X205" s="20">
        <f>(D205-G205)/(B205-I205-G205+M205)</f>
        <v>0</v>
      </c>
    </row>
    <row r="206" spans="1:24" ht="18.25" customHeight="1" x14ac:dyDescent="0.2">
      <c r="A206" s="23"/>
      <c r="B206" s="26"/>
      <c r="C206" s="26"/>
      <c r="D206" s="26"/>
      <c r="E206" s="23"/>
      <c r="F206" s="26"/>
      <c r="G206" s="26"/>
      <c r="H206" s="26"/>
      <c r="I206" s="26"/>
      <c r="J206" s="26"/>
      <c r="K206" s="26"/>
      <c r="L206" s="26"/>
      <c r="M206" s="23"/>
      <c r="N206" s="26"/>
      <c r="O206" s="26"/>
      <c r="P206" s="26"/>
      <c r="Q206" s="26"/>
      <c r="R206" s="26"/>
      <c r="S206" s="26"/>
      <c r="T206" s="26"/>
      <c r="U206" s="23"/>
      <c r="V206" s="23"/>
      <c r="W206" s="26"/>
      <c r="X206" s="53"/>
    </row>
    <row r="207" spans="1:24" ht="18.25" customHeight="1" x14ac:dyDescent="0.2">
      <c r="A207" s="23"/>
      <c r="B207" s="23"/>
      <c r="C207" s="23"/>
      <c r="D207" s="23"/>
      <c r="E207" s="41"/>
      <c r="F207" s="23"/>
      <c r="G207" s="23"/>
      <c r="H207" s="23"/>
      <c r="I207" s="23"/>
      <c r="J207" s="23"/>
      <c r="K207" s="23"/>
      <c r="L207" s="42"/>
      <c r="M207" s="23"/>
      <c r="N207" s="26"/>
      <c r="O207" s="26"/>
      <c r="P207" s="23"/>
      <c r="Q207" s="23"/>
      <c r="R207" s="23"/>
      <c r="S207" s="23"/>
      <c r="T207" s="53"/>
      <c r="U207" s="103"/>
      <c r="V207" s="103"/>
      <c r="W207" s="53"/>
      <c r="X207" s="53"/>
    </row>
    <row r="208" spans="1:24" ht="18.25" customHeight="1" x14ac:dyDescent="0.2">
      <c r="A208" s="22" t="s">
        <v>32</v>
      </c>
      <c r="B208" s="23"/>
      <c r="C208" s="23"/>
      <c r="D208" s="23"/>
      <c r="E208" s="23"/>
      <c r="F208" s="23"/>
      <c r="G208" s="23"/>
      <c r="H208" s="23"/>
      <c r="I208" s="23"/>
      <c r="J208" s="23"/>
      <c r="K208" s="23"/>
      <c r="L208" s="23"/>
      <c r="M208" s="23"/>
      <c r="N208" s="23"/>
      <c r="O208" s="23"/>
      <c r="P208" s="23"/>
      <c r="Q208" s="23"/>
      <c r="R208" s="23"/>
      <c r="S208" s="23"/>
      <c r="T208" s="53"/>
      <c r="U208" s="103"/>
      <c r="V208" s="103"/>
      <c r="W208" s="53"/>
      <c r="X208" s="53"/>
    </row>
    <row r="209" spans="1:24" ht="18.25" customHeight="1" x14ac:dyDescent="0.2">
      <c r="A209" s="14" t="s">
        <v>7</v>
      </c>
      <c r="B209" s="16" t="s">
        <v>33</v>
      </c>
      <c r="C209" s="14" t="s">
        <v>34</v>
      </c>
      <c r="D209" s="14" t="s">
        <v>35</v>
      </c>
      <c r="E209" s="14" t="s">
        <v>36</v>
      </c>
      <c r="F209" s="14" t="s">
        <v>37</v>
      </c>
      <c r="G209" s="14" t="s">
        <v>9</v>
      </c>
      <c r="H209" s="14" t="s">
        <v>10</v>
      </c>
      <c r="I209" s="14" t="s">
        <v>15</v>
      </c>
      <c r="J209" s="14" t="s">
        <v>16</v>
      </c>
      <c r="K209" s="14" t="s">
        <v>17</v>
      </c>
      <c r="L209" s="14" t="s">
        <v>45</v>
      </c>
      <c r="M209" s="14" t="s">
        <v>38</v>
      </c>
      <c r="N209" s="14" t="s">
        <v>39</v>
      </c>
      <c r="O209" s="14" t="s">
        <v>40</v>
      </c>
      <c r="P209" s="14" t="s">
        <v>8</v>
      </c>
      <c r="Q209" s="14" t="s">
        <v>41</v>
      </c>
      <c r="R209" s="14" t="s">
        <v>42</v>
      </c>
      <c r="S209" s="23"/>
      <c r="T209" s="53"/>
      <c r="U209" s="103"/>
      <c r="V209" s="103"/>
      <c r="W209" s="53"/>
      <c r="X209" s="53"/>
    </row>
    <row r="210" spans="1:24" ht="18.25" customHeight="1" x14ac:dyDescent="0.2">
      <c r="A210" s="19">
        <v>2015</v>
      </c>
      <c r="B210" s="18">
        <v>10</v>
      </c>
      <c r="C210" s="18">
        <v>3</v>
      </c>
      <c r="D210" s="18">
        <v>2</v>
      </c>
      <c r="E210" s="18">
        <v>0</v>
      </c>
      <c r="F210" s="18">
        <v>36.33</v>
      </c>
      <c r="G210" s="18">
        <v>18</v>
      </c>
      <c r="H210" s="18">
        <v>33</v>
      </c>
      <c r="I210" s="18">
        <v>27</v>
      </c>
      <c r="J210" s="18">
        <v>9</v>
      </c>
      <c r="K210" s="18">
        <v>0</v>
      </c>
      <c r="L210" s="18">
        <v>1</v>
      </c>
      <c r="M210" s="18">
        <v>15</v>
      </c>
      <c r="N210" s="40">
        <f>(M210*7)/F210</f>
        <v>2.8901734104046244</v>
      </c>
      <c r="O210" s="67">
        <f>SUM(H210+J210+K210)/F210</f>
        <v>1.1560693641618498</v>
      </c>
      <c r="P210" s="18"/>
      <c r="Q210" s="19"/>
      <c r="R210" s="19"/>
      <c r="S210" s="23"/>
      <c r="T210" s="32"/>
      <c r="U210" s="22"/>
      <c r="V210" s="22"/>
      <c r="W210" s="53"/>
      <c r="X210" s="53"/>
    </row>
    <row r="211" spans="1:24" ht="18.25" customHeight="1" x14ac:dyDescent="0.2">
      <c r="A211" s="22">
        <v>2016</v>
      </c>
      <c r="B211" s="22">
        <v>12</v>
      </c>
      <c r="C211" s="22">
        <v>0</v>
      </c>
      <c r="D211" s="22">
        <v>2</v>
      </c>
      <c r="E211" s="22">
        <v>3</v>
      </c>
      <c r="F211" s="22">
        <v>28.33</v>
      </c>
      <c r="G211" s="22">
        <v>16</v>
      </c>
      <c r="H211" s="22">
        <v>35</v>
      </c>
      <c r="I211" s="22">
        <v>22</v>
      </c>
      <c r="J211" s="22">
        <v>8</v>
      </c>
      <c r="K211" s="22">
        <v>8</v>
      </c>
      <c r="L211" s="22">
        <v>3</v>
      </c>
      <c r="M211" s="22">
        <v>13</v>
      </c>
      <c r="N211" s="36">
        <f>(M211*7)/F211</f>
        <v>3.2121426050123545</v>
      </c>
      <c r="O211" s="37">
        <f>SUM(H211+J211+K211)/F211</f>
        <v>1.8002117896223087</v>
      </c>
      <c r="P211" s="23"/>
      <c r="Q211" s="23"/>
      <c r="R211" s="23"/>
      <c r="S211" s="23"/>
      <c r="T211" s="32"/>
      <c r="U211" s="22"/>
      <c r="V211" s="22"/>
      <c r="W211" s="53"/>
      <c r="X211" s="53"/>
    </row>
    <row r="212" spans="1:24" ht="18.25" customHeight="1" x14ac:dyDescent="0.2">
      <c r="A212" s="28"/>
      <c r="B212" s="28"/>
      <c r="C212" s="28"/>
      <c r="D212" s="28"/>
      <c r="E212" s="38"/>
      <c r="F212" s="28"/>
      <c r="G212" s="28"/>
      <c r="H212" s="28"/>
      <c r="I212" s="28"/>
      <c r="J212" s="28"/>
      <c r="K212" s="28"/>
      <c r="L212" s="39"/>
      <c r="M212" s="28"/>
      <c r="N212" s="28"/>
      <c r="O212" s="28"/>
      <c r="P212" s="28"/>
      <c r="Q212" s="28"/>
      <c r="R212" s="28"/>
      <c r="S212" s="23"/>
      <c r="T212" s="32"/>
      <c r="U212" s="22"/>
      <c r="V212" s="22"/>
      <c r="W212" s="53"/>
      <c r="X212" s="53"/>
    </row>
    <row r="213" spans="1:24" ht="18.25" customHeight="1" x14ac:dyDescent="0.2">
      <c r="A213" s="45" t="s">
        <v>31</v>
      </c>
      <c r="B213" s="45">
        <f t="shared" ref="B213:M213" si="23">SUM(B207:B212)</f>
        <v>22</v>
      </c>
      <c r="C213" s="45">
        <f t="shared" si="23"/>
        <v>3</v>
      </c>
      <c r="D213" s="45">
        <f t="shared" si="23"/>
        <v>4</v>
      </c>
      <c r="E213" s="40">
        <f t="shared" si="23"/>
        <v>3</v>
      </c>
      <c r="F213" s="45">
        <f t="shared" si="23"/>
        <v>64.66</v>
      </c>
      <c r="G213" s="45">
        <f t="shared" si="23"/>
        <v>34</v>
      </c>
      <c r="H213" s="45">
        <f t="shared" si="23"/>
        <v>68</v>
      </c>
      <c r="I213" s="45">
        <f t="shared" si="23"/>
        <v>49</v>
      </c>
      <c r="J213" s="45">
        <f t="shared" si="23"/>
        <v>17</v>
      </c>
      <c r="K213" s="45">
        <f t="shared" si="23"/>
        <v>8</v>
      </c>
      <c r="L213" s="45">
        <f t="shared" si="23"/>
        <v>4</v>
      </c>
      <c r="M213" s="45">
        <f t="shared" si="23"/>
        <v>28</v>
      </c>
      <c r="N213" s="40">
        <f>(M213*7)/F213</f>
        <v>3.0312403340550573</v>
      </c>
      <c r="O213" s="67">
        <f>SUM(H213+J213+K213)/F213</f>
        <v>1.4382926074853077</v>
      </c>
      <c r="P213" s="55"/>
      <c r="Q213" s="55"/>
      <c r="R213" s="55"/>
      <c r="S213" s="53"/>
      <c r="T213" s="53"/>
      <c r="U213" s="103"/>
      <c r="V213" s="103"/>
      <c r="W213" s="53"/>
      <c r="X213" s="53"/>
    </row>
    <row r="214" spans="1:24" ht="18.25" customHeight="1" x14ac:dyDescent="0.2">
      <c r="A214" s="50"/>
      <c r="B214" s="50"/>
      <c r="C214" s="50"/>
      <c r="D214" s="50"/>
      <c r="E214" s="36"/>
      <c r="F214" s="50"/>
      <c r="G214" s="50"/>
      <c r="H214" s="50"/>
      <c r="I214" s="50"/>
      <c r="J214" s="50"/>
      <c r="K214" s="50"/>
      <c r="L214" s="50"/>
      <c r="M214" s="50"/>
      <c r="N214" s="36"/>
      <c r="O214" s="37"/>
      <c r="P214" s="53"/>
      <c r="Q214" s="53"/>
      <c r="R214" s="53"/>
      <c r="S214" s="53"/>
      <c r="T214" s="53"/>
      <c r="U214" s="103"/>
      <c r="V214" s="103"/>
      <c r="W214" s="53"/>
      <c r="X214" s="53"/>
    </row>
    <row r="215" spans="1:24" ht="21" customHeight="1" x14ac:dyDescent="0.2">
      <c r="A215" s="10" t="s">
        <v>100</v>
      </c>
      <c r="B215" s="11"/>
      <c r="C215" s="11"/>
      <c r="D215" s="11"/>
      <c r="E215" s="11"/>
      <c r="F215" s="11"/>
      <c r="G215" s="11"/>
      <c r="H215" s="11"/>
      <c r="I215" s="11"/>
      <c r="J215" s="11"/>
      <c r="K215" s="11"/>
      <c r="L215" s="11"/>
      <c r="M215" s="78"/>
      <c r="N215" s="11"/>
      <c r="O215" s="11"/>
      <c r="P215" s="11"/>
      <c r="Q215" s="11"/>
      <c r="R215" s="11"/>
      <c r="S215" s="11"/>
      <c r="T215" s="11"/>
      <c r="U215" s="23"/>
      <c r="V215" s="23"/>
      <c r="W215" s="12"/>
      <c r="X215" s="53"/>
    </row>
    <row r="216" spans="1:24" ht="19" customHeight="1" x14ac:dyDescent="0.2">
      <c r="A216" s="53"/>
      <c r="B216" s="53"/>
      <c r="C216" s="53"/>
      <c r="D216" s="53"/>
      <c r="E216" s="58"/>
      <c r="F216" s="53"/>
      <c r="G216" s="53"/>
      <c r="H216" s="53"/>
      <c r="I216" s="53"/>
      <c r="J216" s="53"/>
      <c r="K216" s="53"/>
      <c r="L216" s="53"/>
      <c r="M216" s="53"/>
      <c r="N216" s="53"/>
      <c r="O216" s="53"/>
      <c r="P216" s="53"/>
      <c r="Q216" s="53"/>
      <c r="R216" s="53"/>
      <c r="S216" s="53"/>
      <c r="T216" s="53"/>
      <c r="U216" s="23"/>
      <c r="V216" s="23"/>
      <c r="W216" s="26"/>
      <c r="X216" s="53"/>
    </row>
    <row r="217" spans="1:24" ht="28.25" customHeight="1" x14ac:dyDescent="0.2">
      <c r="A217" s="14" t="s">
        <v>7</v>
      </c>
      <c r="B217" s="14" t="s">
        <v>8</v>
      </c>
      <c r="C217" s="14" t="s">
        <v>9</v>
      </c>
      <c r="D217" s="14" t="s">
        <v>10</v>
      </c>
      <c r="E217" s="14" t="s">
        <v>11</v>
      </c>
      <c r="F217" s="14" t="s">
        <v>12</v>
      </c>
      <c r="G217" s="14" t="s">
        <v>13</v>
      </c>
      <c r="H217" s="14" t="s">
        <v>14</v>
      </c>
      <c r="I217" s="14" t="s">
        <v>15</v>
      </c>
      <c r="J217" s="14" t="s">
        <v>16</v>
      </c>
      <c r="K217" s="14" t="s">
        <v>17</v>
      </c>
      <c r="L217" s="14" t="s">
        <v>18</v>
      </c>
      <c r="M217" s="14" t="s">
        <v>19</v>
      </c>
      <c r="N217" s="14" t="s">
        <v>20</v>
      </c>
      <c r="O217" s="14" t="s">
        <v>21</v>
      </c>
      <c r="P217" s="15" t="s">
        <v>22</v>
      </c>
      <c r="Q217" s="14" t="s">
        <v>23</v>
      </c>
      <c r="R217" s="16" t="s">
        <v>24</v>
      </c>
      <c r="S217" s="16" t="s">
        <v>25</v>
      </c>
      <c r="T217" s="16" t="s">
        <v>26</v>
      </c>
      <c r="U217" s="14" t="s">
        <v>27</v>
      </c>
      <c r="V217" s="14" t="s">
        <v>28</v>
      </c>
      <c r="W217" s="17" t="s">
        <v>29</v>
      </c>
      <c r="X217" s="71" t="s">
        <v>30</v>
      </c>
    </row>
    <row r="218" spans="1:24" ht="17" customHeight="1" x14ac:dyDescent="0.2">
      <c r="A218" s="19">
        <v>2015</v>
      </c>
      <c r="B218" s="18">
        <v>3</v>
      </c>
      <c r="C218" s="18">
        <v>1</v>
      </c>
      <c r="D218" s="18">
        <v>0</v>
      </c>
      <c r="E218" s="18">
        <v>0</v>
      </c>
      <c r="F218" s="18">
        <v>0</v>
      </c>
      <c r="G218" s="18">
        <v>0</v>
      </c>
      <c r="H218" s="18">
        <v>0</v>
      </c>
      <c r="I218" s="18">
        <v>1</v>
      </c>
      <c r="J218" s="18">
        <v>3</v>
      </c>
      <c r="K218" s="18">
        <v>0</v>
      </c>
      <c r="L218" s="18">
        <v>0</v>
      </c>
      <c r="M218" s="18">
        <v>0</v>
      </c>
      <c r="N218" s="18">
        <v>0</v>
      </c>
      <c r="O218" s="18"/>
      <c r="P218" s="18"/>
      <c r="Q218" s="18"/>
      <c r="R218" s="18"/>
      <c r="S218" s="18"/>
      <c r="T218" s="18">
        <v>0</v>
      </c>
      <c r="U218" s="18">
        <v>0</v>
      </c>
      <c r="V218" s="18">
        <v>0</v>
      </c>
      <c r="W218" s="34"/>
      <c r="X218" s="31"/>
    </row>
    <row r="219" spans="1:24" ht="17" customHeight="1" x14ac:dyDescent="0.2">
      <c r="A219" s="22"/>
      <c r="B219" s="32"/>
      <c r="C219" s="32"/>
      <c r="D219" s="32"/>
      <c r="E219" s="32"/>
      <c r="F219" s="32"/>
      <c r="G219" s="32"/>
      <c r="H219" s="32"/>
      <c r="I219" s="32"/>
      <c r="J219" s="32"/>
      <c r="K219" s="32"/>
      <c r="L219" s="32"/>
      <c r="M219" s="22"/>
      <c r="N219" s="32"/>
      <c r="O219" s="32"/>
      <c r="P219" s="32"/>
      <c r="Q219" s="32"/>
      <c r="R219" s="32"/>
      <c r="S219" s="32"/>
      <c r="T219" s="32"/>
      <c r="U219" s="22"/>
      <c r="V219" s="22"/>
      <c r="W219" s="26"/>
      <c r="X219" s="32"/>
    </row>
    <row r="220" spans="1:24" ht="17" customHeight="1" x14ac:dyDescent="0.2">
      <c r="A220" s="28"/>
      <c r="B220" s="28"/>
      <c r="C220" s="28"/>
      <c r="D220" s="28"/>
      <c r="E220" s="28"/>
      <c r="F220" s="28"/>
      <c r="G220" s="28"/>
      <c r="H220" s="28"/>
      <c r="I220" s="28"/>
      <c r="J220" s="28"/>
      <c r="K220" s="28"/>
      <c r="L220" s="28"/>
      <c r="M220" s="28"/>
      <c r="N220" s="28"/>
      <c r="O220" s="29"/>
      <c r="P220" s="29"/>
      <c r="Q220" s="29"/>
      <c r="R220" s="28"/>
      <c r="S220" s="28"/>
      <c r="T220" s="28"/>
      <c r="U220" s="28"/>
      <c r="V220" s="28"/>
      <c r="W220" s="27"/>
      <c r="X220" s="27"/>
    </row>
    <row r="221" spans="1:24" ht="17" customHeight="1" x14ac:dyDescent="0.2">
      <c r="A221" s="45" t="s">
        <v>31</v>
      </c>
      <c r="B221" s="65">
        <f t="shared" ref="B221:N221" si="24">SUM(B218:B220)</f>
        <v>3</v>
      </c>
      <c r="C221" s="65">
        <f t="shared" si="24"/>
        <v>1</v>
      </c>
      <c r="D221" s="65">
        <f t="shared" si="24"/>
        <v>0</v>
      </c>
      <c r="E221" s="65">
        <f t="shared" si="24"/>
        <v>0</v>
      </c>
      <c r="F221" s="65">
        <f t="shared" si="24"/>
        <v>0</v>
      </c>
      <c r="G221" s="65">
        <f t="shared" si="24"/>
        <v>0</v>
      </c>
      <c r="H221" s="65">
        <f t="shared" si="24"/>
        <v>0</v>
      </c>
      <c r="I221" s="65">
        <f t="shared" si="24"/>
        <v>1</v>
      </c>
      <c r="J221" s="65">
        <f t="shared" si="24"/>
        <v>3</v>
      </c>
      <c r="K221" s="65">
        <f t="shared" si="24"/>
        <v>0</v>
      </c>
      <c r="L221" s="65">
        <f t="shared" si="24"/>
        <v>0</v>
      </c>
      <c r="M221" s="65">
        <f t="shared" si="24"/>
        <v>0</v>
      </c>
      <c r="N221" s="65">
        <f t="shared" si="24"/>
        <v>0</v>
      </c>
      <c r="O221" s="48">
        <f>(D221+J221+K221+N221)/(B221+J221+K221+M221)</f>
        <v>0.5</v>
      </c>
      <c r="P221" s="20">
        <f>($D221+$E221+($F221*2)+(G221*3))/$B221</f>
        <v>0</v>
      </c>
      <c r="Q221" s="20">
        <f>D221/B221</f>
        <v>0</v>
      </c>
      <c r="R221" s="19">
        <f>SUM(R218:R220)</f>
        <v>0</v>
      </c>
      <c r="S221" s="19">
        <f>SUM(S218:S220)</f>
        <v>0</v>
      </c>
      <c r="T221" s="19">
        <f>SUM(T218:T220)</f>
        <v>0</v>
      </c>
      <c r="U221" s="18">
        <f>SUM(U218:U220)</f>
        <v>0</v>
      </c>
      <c r="V221" s="18">
        <f>SUM(V218:V220)</f>
        <v>0</v>
      </c>
      <c r="W221" s="20" t="e">
        <f>(U221+V221)/(T221+U221+V221)</f>
        <v>#DIV/0!</v>
      </c>
      <c r="X221" s="20">
        <f>(D221-G221)/(B221-I221-G221+M221)</f>
        <v>0</v>
      </c>
    </row>
    <row r="222" spans="1:24" ht="18.25" customHeight="1" x14ac:dyDescent="0.2">
      <c r="A222" s="63"/>
      <c r="B222" s="63"/>
      <c r="C222" s="63"/>
      <c r="D222" s="63"/>
      <c r="E222" s="40"/>
      <c r="F222" s="63"/>
      <c r="G222" s="63"/>
      <c r="H222" s="63"/>
      <c r="I222" s="63"/>
      <c r="J222" s="63"/>
      <c r="K222" s="63"/>
      <c r="L222" s="63"/>
      <c r="M222" s="63"/>
      <c r="N222" s="40"/>
      <c r="O222" s="67"/>
      <c r="P222" s="53"/>
      <c r="Q222" s="53"/>
      <c r="R222" s="53"/>
      <c r="S222" s="53"/>
      <c r="T222" s="53"/>
      <c r="U222" s="103"/>
      <c r="V222" s="103"/>
      <c r="W222" s="53"/>
      <c r="X222" s="53"/>
    </row>
    <row r="223" spans="1:24" ht="18.25" customHeight="1" x14ac:dyDescent="0.2">
      <c r="A223" s="50"/>
      <c r="B223" s="50"/>
      <c r="C223" s="50"/>
      <c r="D223" s="50"/>
      <c r="E223" s="36"/>
      <c r="F223" s="50"/>
      <c r="G223" s="50"/>
      <c r="H223" s="50"/>
      <c r="I223" s="50"/>
      <c r="J223" s="50"/>
      <c r="K223" s="50"/>
      <c r="L223" s="50"/>
      <c r="M223" s="50"/>
      <c r="N223" s="36"/>
      <c r="O223" s="37"/>
      <c r="P223" s="53"/>
      <c r="Q223" s="53"/>
      <c r="R223" s="53"/>
      <c r="S223" s="53"/>
      <c r="T223" s="53"/>
      <c r="U223" s="103"/>
      <c r="V223" s="103"/>
      <c r="W223" s="53"/>
      <c r="X223" s="53"/>
    </row>
    <row r="224" spans="1:24" ht="21" customHeight="1" x14ac:dyDescent="0.2">
      <c r="A224" s="10" t="s">
        <v>101</v>
      </c>
      <c r="B224" s="11"/>
      <c r="C224" s="11"/>
      <c r="D224" s="11"/>
      <c r="E224" s="11"/>
      <c r="F224" s="11"/>
      <c r="G224" s="11"/>
      <c r="H224" s="11"/>
      <c r="I224" s="11"/>
      <c r="J224" s="11"/>
      <c r="K224" s="11"/>
      <c r="L224" s="11"/>
      <c r="M224" s="78"/>
      <c r="N224" s="11"/>
      <c r="O224" s="11"/>
      <c r="P224" s="11"/>
      <c r="Q224" s="11"/>
      <c r="R224" s="11"/>
      <c r="S224" s="11"/>
      <c r="T224" s="11"/>
      <c r="U224" s="23"/>
      <c r="V224" s="23"/>
      <c r="W224" s="12"/>
      <c r="X224" s="53"/>
    </row>
    <row r="225" spans="1:24" ht="19" customHeight="1" x14ac:dyDescent="0.2">
      <c r="A225" s="53"/>
      <c r="B225" s="53"/>
      <c r="C225" s="53"/>
      <c r="D225" s="53"/>
      <c r="E225" s="58"/>
      <c r="F225" s="53"/>
      <c r="G225" s="53"/>
      <c r="H225" s="53"/>
      <c r="I225" s="53"/>
      <c r="J225" s="53"/>
      <c r="K225" s="53"/>
      <c r="L225" s="53"/>
      <c r="M225" s="53"/>
      <c r="N225" s="53"/>
      <c r="O225" s="53"/>
      <c r="P225" s="53"/>
      <c r="Q225" s="53"/>
      <c r="R225" s="53"/>
      <c r="S225" s="53"/>
      <c r="T225" s="53"/>
      <c r="U225" s="23"/>
      <c r="V225" s="23"/>
      <c r="W225" s="26"/>
      <c r="X225" s="53"/>
    </row>
    <row r="226" spans="1:24" ht="28.25" customHeight="1" x14ac:dyDescent="0.2">
      <c r="A226" s="14" t="s">
        <v>7</v>
      </c>
      <c r="B226" s="14" t="s">
        <v>8</v>
      </c>
      <c r="C226" s="14" t="s">
        <v>9</v>
      </c>
      <c r="D226" s="14" t="s">
        <v>10</v>
      </c>
      <c r="E226" s="14" t="s">
        <v>11</v>
      </c>
      <c r="F226" s="14" t="s">
        <v>12</v>
      </c>
      <c r="G226" s="14" t="s">
        <v>13</v>
      </c>
      <c r="H226" s="14" t="s">
        <v>14</v>
      </c>
      <c r="I226" s="14" t="s">
        <v>15</v>
      </c>
      <c r="J226" s="14" t="s">
        <v>16</v>
      </c>
      <c r="K226" s="14" t="s">
        <v>17</v>
      </c>
      <c r="L226" s="14" t="s">
        <v>18</v>
      </c>
      <c r="M226" s="14" t="s">
        <v>19</v>
      </c>
      <c r="N226" s="14" t="s">
        <v>20</v>
      </c>
      <c r="O226" s="14" t="s">
        <v>21</v>
      </c>
      <c r="P226" s="15" t="s">
        <v>22</v>
      </c>
      <c r="Q226" s="14" t="s">
        <v>23</v>
      </c>
      <c r="R226" s="16" t="s">
        <v>24</v>
      </c>
      <c r="S226" s="16" t="s">
        <v>25</v>
      </c>
      <c r="T226" s="16" t="s">
        <v>26</v>
      </c>
      <c r="U226" s="14" t="s">
        <v>27</v>
      </c>
      <c r="V226" s="14" t="s">
        <v>28</v>
      </c>
      <c r="W226" s="17" t="s">
        <v>29</v>
      </c>
      <c r="X226" s="71" t="s">
        <v>30</v>
      </c>
    </row>
    <row r="227" spans="1:24" ht="17" customHeight="1" x14ac:dyDescent="0.2">
      <c r="A227" s="19">
        <v>2015</v>
      </c>
      <c r="B227" s="18">
        <v>26</v>
      </c>
      <c r="C227" s="18">
        <v>5</v>
      </c>
      <c r="D227" s="18">
        <v>5</v>
      </c>
      <c r="E227" s="18">
        <v>1</v>
      </c>
      <c r="F227" s="18">
        <v>0</v>
      </c>
      <c r="G227" s="18">
        <v>0</v>
      </c>
      <c r="H227" s="18">
        <v>3</v>
      </c>
      <c r="I227" s="18">
        <v>5</v>
      </c>
      <c r="J227" s="18">
        <v>5</v>
      </c>
      <c r="K227" s="18">
        <v>0</v>
      </c>
      <c r="L227" s="18">
        <v>0</v>
      </c>
      <c r="M227" s="18">
        <v>0</v>
      </c>
      <c r="N227" s="18">
        <v>1</v>
      </c>
      <c r="O227" s="48">
        <f>(D227+J227+K227+N227)/(B227+J227+K227+M227)</f>
        <v>0.35483870967741937</v>
      </c>
      <c r="P227" s="48">
        <f>($D227+$E227+($F227*2)+(G227*3))/$B227</f>
        <v>0.23076923076923078</v>
      </c>
      <c r="Q227" s="48">
        <f>D227/B227</f>
        <v>0.19230769230769232</v>
      </c>
      <c r="R227" s="18">
        <v>3</v>
      </c>
      <c r="S227" s="18"/>
      <c r="T227" s="18">
        <v>0</v>
      </c>
      <c r="U227" s="18">
        <v>5</v>
      </c>
      <c r="V227" s="18">
        <v>4</v>
      </c>
      <c r="W227" s="20">
        <f>(U227+V227)/(T227+U227+V227)</f>
        <v>1</v>
      </c>
      <c r="X227" s="20">
        <f>(D227-G227)/(B227-I227-G227+M227)</f>
        <v>0.23809523809523808</v>
      </c>
    </row>
    <row r="228" spans="1:24" ht="17" customHeight="1" x14ac:dyDescent="0.2">
      <c r="A228" s="22">
        <v>2016</v>
      </c>
      <c r="B228" s="22">
        <v>29</v>
      </c>
      <c r="C228" s="22">
        <v>5</v>
      </c>
      <c r="D228" s="22">
        <v>6</v>
      </c>
      <c r="E228" s="22">
        <v>1</v>
      </c>
      <c r="F228" s="22"/>
      <c r="G228" s="22"/>
      <c r="H228" s="22">
        <v>2</v>
      </c>
      <c r="I228" s="22">
        <v>6</v>
      </c>
      <c r="J228" s="22">
        <v>8</v>
      </c>
      <c r="K228" s="22">
        <v>3</v>
      </c>
      <c r="L228" s="22"/>
      <c r="M228" s="22"/>
      <c r="N228" s="22"/>
      <c r="O228" s="20">
        <f>(D228+J228+K228+N228)/(B228+J228+K228+M228)</f>
        <v>0.42499999999999999</v>
      </c>
      <c r="P228" s="20">
        <f>($D228+$E228+($F228*2)+(G228*3))/$B228</f>
        <v>0.2413793103448276</v>
      </c>
      <c r="Q228" s="20">
        <f>D228/B228</f>
        <v>0.20689655172413793</v>
      </c>
      <c r="R228" s="22">
        <v>1</v>
      </c>
      <c r="S228" s="22">
        <v>3</v>
      </c>
      <c r="T228" s="22"/>
      <c r="U228" s="22">
        <v>1</v>
      </c>
      <c r="V228" s="22">
        <v>63</v>
      </c>
      <c r="W228" s="23"/>
      <c r="X228" s="22"/>
    </row>
    <row r="229" spans="1:24" ht="17" customHeight="1" x14ac:dyDescent="0.2">
      <c r="A229" s="28"/>
      <c r="B229" s="28"/>
      <c r="C229" s="28"/>
      <c r="D229" s="28"/>
      <c r="E229" s="28"/>
      <c r="F229" s="28"/>
      <c r="G229" s="28"/>
      <c r="H229" s="28"/>
      <c r="I229" s="28"/>
      <c r="J229" s="28"/>
      <c r="K229" s="28"/>
      <c r="L229" s="28"/>
      <c r="M229" s="28"/>
      <c r="N229" s="28"/>
      <c r="O229" s="29"/>
      <c r="P229" s="29"/>
      <c r="Q229" s="29"/>
      <c r="R229" s="28"/>
      <c r="S229" s="28"/>
      <c r="T229" s="28"/>
      <c r="U229" s="28"/>
      <c r="V229" s="28"/>
      <c r="W229" s="28"/>
      <c r="X229" s="28"/>
    </row>
    <row r="230" spans="1:24" ht="17" customHeight="1" x14ac:dyDescent="0.2">
      <c r="A230" s="45" t="s">
        <v>31</v>
      </c>
      <c r="B230" s="65">
        <f t="shared" ref="B230:N230" si="25">SUM(B227:B229)</f>
        <v>55</v>
      </c>
      <c r="C230" s="65">
        <f t="shared" si="25"/>
        <v>10</v>
      </c>
      <c r="D230" s="65">
        <f t="shared" si="25"/>
        <v>11</v>
      </c>
      <c r="E230" s="65">
        <f t="shared" si="25"/>
        <v>2</v>
      </c>
      <c r="F230" s="65">
        <f t="shared" si="25"/>
        <v>0</v>
      </c>
      <c r="G230" s="65">
        <f t="shared" si="25"/>
        <v>0</v>
      </c>
      <c r="H230" s="65">
        <f t="shared" si="25"/>
        <v>5</v>
      </c>
      <c r="I230" s="65">
        <f t="shared" si="25"/>
        <v>11</v>
      </c>
      <c r="J230" s="65">
        <f t="shared" si="25"/>
        <v>13</v>
      </c>
      <c r="K230" s="65">
        <f t="shared" si="25"/>
        <v>3</v>
      </c>
      <c r="L230" s="65">
        <f t="shared" si="25"/>
        <v>0</v>
      </c>
      <c r="M230" s="65">
        <f t="shared" si="25"/>
        <v>0</v>
      </c>
      <c r="N230" s="65">
        <f t="shared" si="25"/>
        <v>1</v>
      </c>
      <c r="O230" s="48">
        <f>(D230+J230+K230+N230)/(B230+J230+K230+M230)</f>
        <v>0.39436619718309857</v>
      </c>
      <c r="P230" s="20">
        <f>($D230+$E230+($F230*2)+(G230*3))/$B230</f>
        <v>0.23636363636363636</v>
      </c>
      <c r="Q230" s="20">
        <f>D230/B230</f>
        <v>0.2</v>
      </c>
      <c r="R230" s="19">
        <f>SUM(R227:R229)</f>
        <v>4</v>
      </c>
      <c r="S230" s="19">
        <f>SUM(S227:S229)</f>
        <v>3</v>
      </c>
      <c r="T230" s="19">
        <f>SUM(T227:T229)</f>
        <v>0</v>
      </c>
      <c r="U230" s="18">
        <f>SUM(U227:U229)</f>
        <v>6</v>
      </c>
      <c r="V230" s="18">
        <f>SUM(V227:V229)</f>
        <v>67</v>
      </c>
      <c r="W230" s="20">
        <f>(U230+V230)/(T230+U230+V230)</f>
        <v>1</v>
      </c>
      <c r="X230" s="20">
        <f>(D230-G230)/(B230-I230-G230+M230)</f>
        <v>0.25</v>
      </c>
    </row>
    <row r="231" spans="1:24" ht="18.25" customHeight="1" x14ac:dyDescent="0.2">
      <c r="A231" s="63"/>
      <c r="B231" s="63"/>
      <c r="C231" s="63"/>
      <c r="D231" s="63"/>
      <c r="E231" s="40"/>
      <c r="F231" s="63"/>
      <c r="G231" s="63"/>
      <c r="H231" s="63"/>
      <c r="I231" s="63"/>
      <c r="J231" s="63"/>
      <c r="K231" s="63"/>
      <c r="L231" s="63"/>
      <c r="M231" s="63"/>
      <c r="N231" s="40"/>
      <c r="O231" s="67"/>
      <c r="P231" s="53"/>
      <c r="Q231" s="53"/>
      <c r="R231" s="53"/>
      <c r="S231" s="53"/>
      <c r="T231" s="53"/>
      <c r="U231" s="103"/>
      <c r="V231" s="103"/>
      <c r="W231" s="53"/>
      <c r="X231" s="53"/>
    </row>
    <row r="232" spans="1:24" ht="18.25" customHeight="1" x14ac:dyDescent="0.2">
      <c r="A232" s="50"/>
      <c r="B232" s="50"/>
      <c r="C232" s="50"/>
      <c r="D232" s="50"/>
      <c r="E232" s="36"/>
      <c r="F232" s="50"/>
      <c r="G232" s="50"/>
      <c r="H232" s="50"/>
      <c r="I232" s="50"/>
      <c r="J232" s="50"/>
      <c r="K232" s="50"/>
      <c r="L232" s="50"/>
      <c r="M232" s="50"/>
      <c r="N232" s="36"/>
      <c r="O232" s="37"/>
      <c r="P232" s="53"/>
      <c r="Q232" s="53"/>
      <c r="R232" s="53"/>
      <c r="S232" s="53"/>
      <c r="T232" s="53"/>
      <c r="U232" s="103"/>
      <c r="V232" s="103"/>
      <c r="W232" s="53"/>
      <c r="X232" s="53"/>
    </row>
    <row r="233" spans="1:24" ht="21" customHeight="1" x14ac:dyDescent="0.2">
      <c r="A233" s="10" t="s">
        <v>102</v>
      </c>
      <c r="B233" s="11"/>
      <c r="C233" s="11"/>
      <c r="D233" s="11"/>
      <c r="E233" s="11"/>
      <c r="F233" s="11"/>
      <c r="G233" s="11"/>
      <c r="H233" s="11"/>
      <c r="I233" s="11"/>
      <c r="J233" s="11"/>
      <c r="K233" s="11"/>
      <c r="L233" s="11"/>
      <c r="M233" s="78"/>
      <c r="N233" s="11"/>
      <c r="O233" s="11"/>
      <c r="P233" s="11"/>
      <c r="Q233" s="11"/>
      <c r="R233" s="11"/>
      <c r="S233" s="11"/>
      <c r="T233" s="11"/>
      <c r="U233" s="23"/>
      <c r="V233" s="23"/>
      <c r="W233" s="12"/>
      <c r="X233" s="53"/>
    </row>
    <row r="234" spans="1:24" ht="19" customHeight="1" x14ac:dyDescent="0.2">
      <c r="A234" s="53"/>
      <c r="B234" s="53"/>
      <c r="C234" s="53"/>
      <c r="D234" s="53"/>
      <c r="E234" s="58"/>
      <c r="F234" s="53"/>
      <c r="G234" s="53"/>
      <c r="H234" s="53"/>
      <c r="I234" s="53"/>
      <c r="J234" s="53"/>
      <c r="K234" s="53"/>
      <c r="L234" s="53"/>
      <c r="M234" s="53"/>
      <c r="N234" s="53"/>
      <c r="O234" s="53"/>
      <c r="P234" s="53"/>
      <c r="Q234" s="53"/>
      <c r="R234" s="53"/>
      <c r="S234" s="53"/>
      <c r="T234" s="53"/>
      <c r="U234" s="23"/>
      <c r="V234" s="23"/>
      <c r="W234" s="26"/>
      <c r="X234" s="53"/>
    </row>
    <row r="235" spans="1:24" ht="28.25" customHeight="1" x14ac:dyDescent="0.2">
      <c r="A235" s="14" t="s">
        <v>7</v>
      </c>
      <c r="B235" s="14" t="s">
        <v>8</v>
      </c>
      <c r="C235" s="14" t="s">
        <v>9</v>
      </c>
      <c r="D235" s="14" t="s">
        <v>10</v>
      </c>
      <c r="E235" s="14" t="s">
        <v>11</v>
      </c>
      <c r="F235" s="14" t="s">
        <v>12</v>
      </c>
      <c r="G235" s="14" t="s">
        <v>13</v>
      </c>
      <c r="H235" s="14" t="s">
        <v>14</v>
      </c>
      <c r="I235" s="14" t="s">
        <v>15</v>
      </c>
      <c r="J235" s="14" t="s">
        <v>16</v>
      </c>
      <c r="K235" s="14" t="s">
        <v>17</v>
      </c>
      <c r="L235" s="14" t="s">
        <v>18</v>
      </c>
      <c r="M235" s="14" t="s">
        <v>19</v>
      </c>
      <c r="N235" s="14" t="s">
        <v>20</v>
      </c>
      <c r="O235" s="14" t="s">
        <v>21</v>
      </c>
      <c r="P235" s="15" t="s">
        <v>22</v>
      </c>
      <c r="Q235" s="14" t="s">
        <v>23</v>
      </c>
      <c r="R235" s="16" t="s">
        <v>24</v>
      </c>
      <c r="S235" s="16" t="s">
        <v>25</v>
      </c>
      <c r="T235" s="16" t="s">
        <v>26</v>
      </c>
      <c r="U235" s="14" t="s">
        <v>27</v>
      </c>
      <c r="V235" s="14" t="s">
        <v>28</v>
      </c>
      <c r="W235" s="17" t="s">
        <v>29</v>
      </c>
      <c r="X235" s="71" t="s">
        <v>30</v>
      </c>
    </row>
    <row r="236" spans="1:24" ht="17" customHeight="1" x14ac:dyDescent="0.2">
      <c r="A236" s="18">
        <v>2017</v>
      </c>
      <c r="B236" s="18">
        <v>78</v>
      </c>
      <c r="C236" s="18">
        <v>6</v>
      </c>
      <c r="D236" s="18">
        <v>26</v>
      </c>
      <c r="E236" s="18">
        <v>4</v>
      </c>
      <c r="F236" s="18"/>
      <c r="G236" s="18"/>
      <c r="H236" s="18">
        <v>16</v>
      </c>
      <c r="I236" s="18">
        <v>13</v>
      </c>
      <c r="J236" s="18">
        <v>7</v>
      </c>
      <c r="K236" s="18">
        <v>3</v>
      </c>
      <c r="L236" s="18">
        <v>3</v>
      </c>
      <c r="M236" s="18">
        <v>1</v>
      </c>
      <c r="N236" s="18">
        <v>2</v>
      </c>
      <c r="O236" s="48">
        <f>(D236+J236+K236+N236)/(B236+J236+K236+M236)</f>
        <v>0.42696629213483145</v>
      </c>
      <c r="P236" s="48">
        <f>($D236+$E236+($F236*2)+(G236*3))/$B236</f>
        <v>0.38461538461538464</v>
      </c>
      <c r="Q236" s="48">
        <f>D236/B236</f>
        <v>0.33333333333333331</v>
      </c>
      <c r="R236" s="18">
        <v>3</v>
      </c>
      <c r="S236" s="18">
        <v>0</v>
      </c>
      <c r="T236" s="18">
        <v>1</v>
      </c>
      <c r="U236" s="18">
        <v>12</v>
      </c>
      <c r="V236" s="18">
        <v>33</v>
      </c>
      <c r="W236" s="48">
        <f>(U236+V236)/(T236+U236+V236)</f>
        <v>0.97826086956521741</v>
      </c>
      <c r="X236" s="48">
        <f>(D236-G236)/(B236-I236-G236+M236)</f>
        <v>0.39393939393939392</v>
      </c>
    </row>
    <row r="237" spans="1:24" ht="17" customHeight="1" x14ac:dyDescent="0.2">
      <c r="A237" s="22">
        <v>2016</v>
      </c>
      <c r="B237" s="22">
        <v>54</v>
      </c>
      <c r="C237" s="22">
        <v>7</v>
      </c>
      <c r="D237" s="22">
        <v>19</v>
      </c>
      <c r="E237" s="22">
        <v>4</v>
      </c>
      <c r="F237" s="22"/>
      <c r="G237" s="22"/>
      <c r="H237" s="22">
        <v>11</v>
      </c>
      <c r="I237" s="22">
        <v>8</v>
      </c>
      <c r="J237" s="22">
        <v>4</v>
      </c>
      <c r="K237" s="22"/>
      <c r="L237" s="22"/>
      <c r="M237" s="22">
        <v>2</v>
      </c>
      <c r="N237" s="22"/>
      <c r="O237" s="20">
        <f>(D237+J237+K237+N237)/(B237+J237+K237+M237)</f>
        <v>0.38333333333333336</v>
      </c>
      <c r="P237" s="20">
        <f>($D237+$E237+($F237*2)+(G237*3))/$B237</f>
        <v>0.42592592592592593</v>
      </c>
      <c r="Q237" s="20">
        <f>D237/B237</f>
        <v>0.35185185185185186</v>
      </c>
      <c r="R237" s="22">
        <v>2</v>
      </c>
      <c r="S237" s="22"/>
      <c r="T237" s="22">
        <v>2</v>
      </c>
      <c r="U237" s="22">
        <v>6</v>
      </c>
      <c r="V237" s="22">
        <v>13</v>
      </c>
      <c r="W237" s="20">
        <f>(U237+V237)/(T237+U237+V237)</f>
        <v>0.90476190476190477</v>
      </c>
      <c r="X237" s="20">
        <f>(D237-G237)/(B237-I237-G237+M237)</f>
        <v>0.39583333333333331</v>
      </c>
    </row>
    <row r="238" spans="1:24" ht="17" customHeight="1" x14ac:dyDescent="0.2">
      <c r="A238" s="28">
        <v>2018</v>
      </c>
      <c r="B238" s="28">
        <v>47</v>
      </c>
      <c r="C238" s="28">
        <v>8</v>
      </c>
      <c r="D238" s="28">
        <v>8</v>
      </c>
      <c r="E238" s="28">
        <v>2</v>
      </c>
      <c r="F238" s="28"/>
      <c r="G238" s="28"/>
      <c r="H238" s="28">
        <v>3</v>
      </c>
      <c r="I238" s="28">
        <v>10</v>
      </c>
      <c r="J238" s="28">
        <v>9</v>
      </c>
      <c r="K238" s="28">
        <v>3</v>
      </c>
      <c r="L238" s="28">
        <v>0</v>
      </c>
      <c r="M238" s="28">
        <v>0</v>
      </c>
      <c r="N238" s="28">
        <v>1</v>
      </c>
      <c r="O238" s="20">
        <f>(D238+J238+K238+N238)/(B238+J238+K238+M238)</f>
        <v>0.3559322033898305</v>
      </c>
      <c r="P238" s="20">
        <f>($D238+$E238+($F238*2)+(G238*3))/$B238</f>
        <v>0.21276595744680851</v>
      </c>
      <c r="Q238" s="20">
        <f>D238/B238</f>
        <v>0.1702127659574468</v>
      </c>
      <c r="R238" s="28">
        <v>0</v>
      </c>
      <c r="S238" s="28">
        <v>1</v>
      </c>
      <c r="T238" s="28">
        <v>0</v>
      </c>
      <c r="U238" s="28">
        <v>3</v>
      </c>
      <c r="V238" s="28">
        <v>19</v>
      </c>
      <c r="W238" s="20">
        <f>(U238+V238)/(T238+U238+V238)</f>
        <v>1</v>
      </c>
      <c r="X238" s="20">
        <f>(D238-G238)/(B238-I238-G238+M238)</f>
        <v>0.21621621621621623</v>
      </c>
    </row>
    <row r="239" spans="1:24" ht="17" customHeight="1" x14ac:dyDescent="0.2">
      <c r="A239" s="18" t="s">
        <v>31</v>
      </c>
      <c r="B239" s="19">
        <f t="shared" ref="B239:N239" si="26">SUM(B236:B238)</f>
        <v>179</v>
      </c>
      <c r="C239" s="19">
        <f t="shared" si="26"/>
        <v>21</v>
      </c>
      <c r="D239" s="19">
        <f t="shared" si="26"/>
        <v>53</v>
      </c>
      <c r="E239" s="19">
        <f t="shared" si="26"/>
        <v>10</v>
      </c>
      <c r="F239" s="19">
        <f t="shared" si="26"/>
        <v>0</v>
      </c>
      <c r="G239" s="19">
        <f t="shared" si="26"/>
        <v>0</v>
      </c>
      <c r="H239" s="19">
        <f t="shared" si="26"/>
        <v>30</v>
      </c>
      <c r="I239" s="19">
        <f t="shared" si="26"/>
        <v>31</v>
      </c>
      <c r="J239" s="19">
        <f t="shared" si="26"/>
        <v>20</v>
      </c>
      <c r="K239" s="19">
        <f t="shared" si="26"/>
        <v>6</v>
      </c>
      <c r="L239" s="19">
        <f t="shared" si="26"/>
        <v>3</v>
      </c>
      <c r="M239" s="19">
        <f t="shared" si="26"/>
        <v>3</v>
      </c>
      <c r="N239" s="19">
        <f t="shared" si="26"/>
        <v>3</v>
      </c>
      <c r="O239" s="20">
        <f>(D239+J239+K239+N239)/(B239+J239+K239+M239)</f>
        <v>0.39423076923076922</v>
      </c>
      <c r="P239" s="20">
        <f>($D239+$E239+($F239*2)+(G239*3))/$B239</f>
        <v>0.35195530726256985</v>
      </c>
      <c r="Q239" s="20">
        <f>D239/B239</f>
        <v>0.29608938547486036</v>
      </c>
      <c r="R239" s="19">
        <f>SUM(R236:R238)</f>
        <v>5</v>
      </c>
      <c r="S239" s="19">
        <f>SUM(S236:S238)</f>
        <v>1</v>
      </c>
      <c r="T239" s="19">
        <f>SUM(T236:T238)</f>
        <v>3</v>
      </c>
      <c r="U239" s="18">
        <f>SUM(U236:U238)</f>
        <v>21</v>
      </c>
      <c r="V239" s="18">
        <f>SUM(V236:V238)</f>
        <v>65</v>
      </c>
      <c r="W239" s="20">
        <f>(U239+V239)/(T239+U239+V239)</f>
        <v>0.9662921348314607</v>
      </c>
      <c r="X239" s="20">
        <f>(D239-G239)/(B239-I239-G239+M239)</f>
        <v>0.35099337748344372</v>
      </c>
    </row>
    <row r="240" spans="1:24" ht="18.25" customHeight="1" x14ac:dyDescent="0.2">
      <c r="A240" s="23"/>
      <c r="B240" s="26"/>
      <c r="C240" s="26"/>
      <c r="D240" s="26"/>
      <c r="E240" s="23"/>
      <c r="F240" s="26"/>
      <c r="G240" s="26"/>
      <c r="H240" s="26"/>
      <c r="I240" s="26"/>
      <c r="J240" s="26"/>
      <c r="K240" s="26"/>
      <c r="L240" s="26"/>
      <c r="M240" s="23"/>
      <c r="N240" s="26"/>
      <c r="O240" s="26"/>
      <c r="P240" s="26"/>
      <c r="Q240" s="26"/>
      <c r="R240" s="26"/>
      <c r="S240" s="26"/>
      <c r="T240" s="26"/>
      <c r="U240" s="23"/>
      <c r="V240" s="23"/>
      <c r="W240" s="26"/>
      <c r="X240" s="53"/>
    </row>
    <row r="241" spans="1:24" ht="18.25" customHeight="1" x14ac:dyDescent="0.2">
      <c r="A241" s="23"/>
      <c r="B241" s="23"/>
      <c r="C241" s="23"/>
      <c r="D241" s="23"/>
      <c r="E241" s="41"/>
      <c r="F241" s="23"/>
      <c r="G241" s="23"/>
      <c r="H241" s="23"/>
      <c r="I241" s="23"/>
      <c r="J241" s="23"/>
      <c r="K241" s="23"/>
      <c r="L241" s="42"/>
      <c r="M241" s="23"/>
      <c r="N241" s="26"/>
      <c r="O241" s="26"/>
      <c r="P241" s="23"/>
      <c r="Q241" s="23"/>
      <c r="R241" s="23"/>
      <c r="S241" s="23"/>
      <c r="T241" s="53"/>
      <c r="U241" s="103"/>
      <c r="V241" s="103"/>
      <c r="W241" s="53"/>
      <c r="X241" s="53"/>
    </row>
    <row r="242" spans="1:24" ht="18.25" customHeight="1" x14ac:dyDescent="0.2">
      <c r="A242" s="22" t="s">
        <v>32</v>
      </c>
      <c r="B242" s="23"/>
      <c r="C242" s="23"/>
      <c r="D242" s="23"/>
      <c r="E242" s="23"/>
      <c r="F242" s="23"/>
      <c r="G242" s="23"/>
      <c r="H242" s="23"/>
      <c r="I242" s="23"/>
      <c r="J242" s="23"/>
      <c r="K242" s="23"/>
      <c r="L242" s="23"/>
      <c r="M242" s="23"/>
      <c r="N242" s="23"/>
      <c r="O242" s="23"/>
      <c r="P242" s="23"/>
      <c r="Q242" s="23"/>
      <c r="R242" s="23"/>
      <c r="S242" s="23"/>
      <c r="T242" s="53"/>
      <c r="U242" s="103"/>
      <c r="V242" s="103"/>
      <c r="W242" s="53"/>
      <c r="X242" s="53"/>
    </row>
    <row r="243" spans="1:24" ht="18.25" customHeight="1" x14ac:dyDescent="0.2">
      <c r="A243" s="14" t="s">
        <v>7</v>
      </c>
      <c r="B243" s="16" t="s">
        <v>33</v>
      </c>
      <c r="C243" s="14" t="s">
        <v>34</v>
      </c>
      <c r="D243" s="14" t="s">
        <v>35</v>
      </c>
      <c r="E243" s="14" t="s">
        <v>36</v>
      </c>
      <c r="F243" s="14" t="s">
        <v>37</v>
      </c>
      <c r="G243" s="14" t="s">
        <v>9</v>
      </c>
      <c r="H243" s="14" t="s">
        <v>10</v>
      </c>
      <c r="I243" s="14" t="s">
        <v>15</v>
      </c>
      <c r="J243" s="14" t="s">
        <v>16</v>
      </c>
      <c r="K243" s="14" t="s">
        <v>17</v>
      </c>
      <c r="L243" s="14" t="s">
        <v>45</v>
      </c>
      <c r="M243" s="14" t="s">
        <v>38</v>
      </c>
      <c r="N243" s="14" t="s">
        <v>39</v>
      </c>
      <c r="O243" s="14" t="s">
        <v>40</v>
      </c>
      <c r="P243" s="14" t="s">
        <v>8</v>
      </c>
      <c r="Q243" s="14" t="s">
        <v>41</v>
      </c>
      <c r="R243" s="14" t="s">
        <v>42</v>
      </c>
      <c r="S243" s="23"/>
      <c r="T243" s="53"/>
      <c r="U243" s="103"/>
      <c r="V243" s="103"/>
      <c r="W243" s="53"/>
      <c r="X243" s="53"/>
    </row>
    <row r="244" spans="1:24" ht="18.25" customHeight="1" x14ac:dyDescent="0.2">
      <c r="A244" s="18">
        <v>2017</v>
      </c>
      <c r="B244" s="18">
        <v>8</v>
      </c>
      <c r="C244" s="18">
        <v>1</v>
      </c>
      <c r="D244" s="18">
        <v>4</v>
      </c>
      <c r="E244" s="18">
        <v>0</v>
      </c>
      <c r="F244" s="18">
        <v>30</v>
      </c>
      <c r="G244" s="18">
        <v>14</v>
      </c>
      <c r="H244" s="18">
        <v>23</v>
      </c>
      <c r="I244" s="18">
        <v>30</v>
      </c>
      <c r="J244" s="18">
        <v>15</v>
      </c>
      <c r="K244" s="18">
        <v>7</v>
      </c>
      <c r="L244" s="18">
        <v>4</v>
      </c>
      <c r="M244" s="18">
        <v>8</v>
      </c>
      <c r="N244" s="40">
        <f>(M244*7)/F244</f>
        <v>1.8666666666666667</v>
      </c>
      <c r="O244" s="67">
        <f>SUM(H244+J244+K244)/F244</f>
        <v>1.5</v>
      </c>
      <c r="P244" s="18"/>
      <c r="Q244" s="19"/>
      <c r="R244" s="19"/>
      <c r="S244" s="23"/>
      <c r="T244" s="32"/>
      <c r="U244" s="22"/>
      <c r="V244" s="22"/>
      <c r="W244" s="53"/>
      <c r="X244" s="53"/>
    </row>
    <row r="245" spans="1:24" ht="18.25" customHeight="1" x14ac:dyDescent="0.2">
      <c r="A245" s="22">
        <v>2016</v>
      </c>
      <c r="B245" s="22">
        <v>6</v>
      </c>
      <c r="C245" s="22">
        <v>1</v>
      </c>
      <c r="D245" s="22">
        <v>1</v>
      </c>
      <c r="E245" s="22">
        <v>0</v>
      </c>
      <c r="F245" s="22">
        <v>8.33</v>
      </c>
      <c r="G245" s="22">
        <v>5</v>
      </c>
      <c r="H245" s="22">
        <v>6</v>
      </c>
      <c r="I245" s="22">
        <v>11</v>
      </c>
      <c r="J245" s="22">
        <v>5</v>
      </c>
      <c r="K245" s="22">
        <v>2</v>
      </c>
      <c r="L245" s="22">
        <v>1</v>
      </c>
      <c r="M245" s="22">
        <v>0</v>
      </c>
      <c r="N245" s="36">
        <f>(M245*7)/F245</f>
        <v>0</v>
      </c>
      <c r="O245" s="37">
        <f>SUM(H245+J245+K245)/F245</f>
        <v>1.5606242496998799</v>
      </c>
      <c r="P245" s="23"/>
      <c r="Q245" s="23"/>
      <c r="R245" s="23"/>
      <c r="S245" s="23"/>
      <c r="T245" s="32"/>
      <c r="U245" s="22"/>
      <c r="V245" s="22"/>
      <c r="W245" s="53"/>
      <c r="X245" s="53"/>
    </row>
    <row r="246" spans="1:24" ht="18.25" customHeight="1" x14ac:dyDescent="0.2">
      <c r="A246" s="28">
        <v>2018</v>
      </c>
      <c r="B246" s="28">
        <v>9</v>
      </c>
      <c r="C246" s="28">
        <v>2</v>
      </c>
      <c r="D246" s="28">
        <v>3</v>
      </c>
      <c r="E246" s="38">
        <v>1</v>
      </c>
      <c r="F246" s="39">
        <v>19.670000000000002</v>
      </c>
      <c r="G246" s="28">
        <v>20</v>
      </c>
      <c r="H246" s="28">
        <v>19</v>
      </c>
      <c r="I246" s="28">
        <v>17</v>
      </c>
      <c r="J246" s="28">
        <v>21</v>
      </c>
      <c r="K246" s="28">
        <v>6</v>
      </c>
      <c r="L246" s="28">
        <v>5</v>
      </c>
      <c r="M246" s="28">
        <v>15</v>
      </c>
      <c r="N246" s="36">
        <f>(M246*7)/F246</f>
        <v>5.3380782918149459</v>
      </c>
      <c r="O246" s="37">
        <f>SUM(H246+J246+K246)/F246</f>
        <v>2.3385866802236905</v>
      </c>
      <c r="P246" s="28"/>
      <c r="Q246" s="28"/>
      <c r="R246" s="28"/>
      <c r="S246" s="23"/>
      <c r="T246" s="32"/>
      <c r="U246" s="22"/>
      <c r="V246" s="22"/>
      <c r="W246" s="53"/>
      <c r="X246" s="53"/>
    </row>
    <row r="247" spans="1:24" ht="18.25" customHeight="1" x14ac:dyDescent="0.2">
      <c r="A247" s="45" t="s">
        <v>31</v>
      </c>
      <c r="B247" s="45">
        <f t="shared" ref="B247:M247" si="27">SUM(B241:B246)</f>
        <v>23</v>
      </c>
      <c r="C247" s="45">
        <f t="shared" si="27"/>
        <v>4</v>
      </c>
      <c r="D247" s="45">
        <f t="shared" si="27"/>
        <v>8</v>
      </c>
      <c r="E247" s="45">
        <f t="shared" si="27"/>
        <v>1</v>
      </c>
      <c r="F247" s="45">
        <f t="shared" si="27"/>
        <v>58</v>
      </c>
      <c r="G247" s="45">
        <f t="shared" si="27"/>
        <v>39</v>
      </c>
      <c r="H247" s="45">
        <f t="shared" si="27"/>
        <v>48</v>
      </c>
      <c r="I247" s="45">
        <f t="shared" si="27"/>
        <v>58</v>
      </c>
      <c r="J247" s="45">
        <f t="shared" si="27"/>
        <v>41</v>
      </c>
      <c r="K247" s="45">
        <f t="shared" si="27"/>
        <v>15</v>
      </c>
      <c r="L247" s="45">
        <f t="shared" si="27"/>
        <v>10</v>
      </c>
      <c r="M247" s="45">
        <f t="shared" si="27"/>
        <v>23</v>
      </c>
      <c r="N247" s="40">
        <f>(M247*7)/F247</f>
        <v>2.7758620689655173</v>
      </c>
      <c r="O247" s="67">
        <f>SUM(H247+J247+K247)/F247</f>
        <v>1.7931034482758621</v>
      </c>
      <c r="P247" s="55"/>
      <c r="Q247" s="55"/>
      <c r="R247" s="55"/>
      <c r="S247" s="53"/>
      <c r="T247" s="53"/>
      <c r="U247" s="103"/>
      <c r="V247" s="103"/>
      <c r="W247" s="53"/>
      <c r="X247" s="53"/>
    </row>
    <row r="248" spans="1:24" ht="18.25" customHeight="1" x14ac:dyDescent="0.2">
      <c r="A248" s="63"/>
      <c r="B248" s="63"/>
      <c r="C248" s="63"/>
      <c r="D248" s="63"/>
      <c r="E248" s="40"/>
      <c r="F248" s="63"/>
      <c r="G248" s="63"/>
      <c r="H248" s="63"/>
      <c r="I248" s="63"/>
      <c r="J248" s="63"/>
      <c r="K248" s="63"/>
      <c r="L248" s="63"/>
      <c r="M248" s="63"/>
      <c r="N248" s="40"/>
      <c r="O248" s="67"/>
      <c r="P248" s="53"/>
      <c r="Q248" s="53"/>
      <c r="R248" s="53"/>
      <c r="S248" s="53"/>
      <c r="T248" s="53"/>
      <c r="U248" s="103"/>
      <c r="V248" s="103"/>
      <c r="W248" s="53"/>
      <c r="X248" s="53"/>
    </row>
    <row r="249" spans="1:24" ht="18.25" customHeight="1" x14ac:dyDescent="0.2">
      <c r="A249" s="50"/>
      <c r="B249" s="50"/>
      <c r="C249" s="50"/>
      <c r="D249" s="50"/>
      <c r="E249" s="36"/>
      <c r="F249" s="50"/>
      <c r="G249" s="50"/>
      <c r="H249" s="50"/>
      <c r="I249" s="50"/>
      <c r="J249" s="50"/>
      <c r="K249" s="50"/>
      <c r="L249" s="50"/>
      <c r="M249" s="50"/>
      <c r="N249" s="36"/>
      <c r="O249" s="37"/>
      <c r="P249" s="53"/>
      <c r="Q249" s="53"/>
      <c r="R249" s="53"/>
      <c r="S249" s="53"/>
      <c r="T249" s="53"/>
      <c r="U249" s="103"/>
      <c r="V249" s="103"/>
      <c r="W249" s="53"/>
      <c r="X249" s="53"/>
    </row>
    <row r="250" spans="1:24" ht="21" customHeight="1" x14ac:dyDescent="0.2">
      <c r="A250" s="10"/>
      <c r="B250" s="11"/>
      <c r="C250" s="11"/>
      <c r="D250" s="11"/>
      <c r="E250" s="11"/>
      <c r="F250" s="11"/>
      <c r="G250" s="11"/>
      <c r="H250" s="11"/>
      <c r="I250" s="11"/>
      <c r="J250" s="11"/>
      <c r="K250" s="11"/>
      <c r="L250" s="11"/>
      <c r="M250" s="78"/>
      <c r="N250" s="11"/>
      <c r="O250" s="11"/>
      <c r="P250" s="11"/>
      <c r="Q250" s="11"/>
      <c r="R250" s="11"/>
      <c r="S250" s="11"/>
      <c r="T250" s="11"/>
      <c r="U250" s="23"/>
      <c r="V250" s="23"/>
      <c r="W250" s="12"/>
      <c r="X250" s="53"/>
    </row>
    <row r="251" spans="1:24" ht="19" customHeight="1" x14ac:dyDescent="0.2">
      <c r="A251" s="53" t="s">
        <v>103</v>
      </c>
      <c r="B251" s="53"/>
      <c r="C251" s="53"/>
      <c r="D251" s="53"/>
      <c r="E251" s="58"/>
      <c r="F251" s="53"/>
      <c r="G251" s="53"/>
      <c r="H251" s="53"/>
      <c r="I251" s="53"/>
      <c r="J251" s="53"/>
      <c r="K251" s="53"/>
      <c r="L251" s="53"/>
      <c r="M251" s="53"/>
      <c r="N251" s="53"/>
      <c r="O251" s="53"/>
      <c r="P251" s="53"/>
      <c r="Q251" s="53"/>
      <c r="R251" s="53"/>
      <c r="S251" s="53"/>
      <c r="T251" s="53"/>
      <c r="U251" s="23"/>
      <c r="V251" s="23"/>
      <c r="W251" s="26"/>
      <c r="X251" s="53"/>
    </row>
    <row r="252" spans="1:24" ht="28.25" customHeight="1" x14ac:dyDescent="0.2">
      <c r="A252" s="14" t="s">
        <v>7</v>
      </c>
      <c r="B252" s="14" t="s">
        <v>8</v>
      </c>
      <c r="C252" s="14" t="s">
        <v>9</v>
      </c>
      <c r="D252" s="14" t="s">
        <v>10</v>
      </c>
      <c r="E252" s="14" t="s">
        <v>11</v>
      </c>
      <c r="F252" s="14" t="s">
        <v>12</v>
      </c>
      <c r="G252" s="14" t="s">
        <v>13</v>
      </c>
      <c r="H252" s="14" t="s">
        <v>14</v>
      </c>
      <c r="I252" s="14" t="s">
        <v>15</v>
      </c>
      <c r="J252" s="14" t="s">
        <v>16</v>
      </c>
      <c r="K252" s="14" t="s">
        <v>17</v>
      </c>
      <c r="L252" s="14" t="s">
        <v>18</v>
      </c>
      <c r="M252" s="14" t="s">
        <v>19</v>
      </c>
      <c r="N252" s="14" t="s">
        <v>20</v>
      </c>
      <c r="O252" s="14" t="s">
        <v>21</v>
      </c>
      <c r="P252" s="15" t="s">
        <v>22</v>
      </c>
      <c r="Q252" s="14" t="s">
        <v>23</v>
      </c>
      <c r="R252" s="16" t="s">
        <v>24</v>
      </c>
      <c r="S252" s="16" t="s">
        <v>25</v>
      </c>
      <c r="T252" s="16" t="s">
        <v>26</v>
      </c>
      <c r="U252" s="14" t="s">
        <v>27</v>
      </c>
      <c r="V252" s="14" t="s">
        <v>28</v>
      </c>
      <c r="W252" s="17" t="s">
        <v>29</v>
      </c>
      <c r="X252" s="71" t="s">
        <v>30</v>
      </c>
    </row>
    <row r="253" spans="1:24" ht="17" customHeight="1" x14ac:dyDescent="0.2">
      <c r="A253" s="19">
        <v>2016</v>
      </c>
      <c r="B253" s="18">
        <v>68</v>
      </c>
      <c r="C253" s="18">
        <v>27</v>
      </c>
      <c r="D253" s="18">
        <v>29</v>
      </c>
      <c r="E253" s="18">
        <v>3</v>
      </c>
      <c r="F253" s="18">
        <v>2</v>
      </c>
      <c r="G253" s="18">
        <v>0</v>
      </c>
      <c r="H253" s="18">
        <v>15</v>
      </c>
      <c r="I253" s="18">
        <v>6</v>
      </c>
      <c r="J253" s="18">
        <v>15</v>
      </c>
      <c r="K253" s="18">
        <v>4</v>
      </c>
      <c r="L253" s="18">
        <v>0</v>
      </c>
      <c r="M253" s="18">
        <v>2</v>
      </c>
      <c r="N253" s="18">
        <v>1</v>
      </c>
      <c r="O253" s="48">
        <f>(D253+J253+K253+N253)/(B253+J253+K253+M253)</f>
        <v>0.550561797752809</v>
      </c>
      <c r="P253" s="48">
        <f>($D253+$E253+($F253*2)+(G253*3))/$B253</f>
        <v>0.52941176470588236</v>
      </c>
      <c r="Q253" s="48">
        <f>D253/B253</f>
        <v>0.4264705882352941</v>
      </c>
      <c r="R253" s="18">
        <v>25</v>
      </c>
      <c r="S253" s="18">
        <v>4</v>
      </c>
      <c r="T253" s="18">
        <v>0</v>
      </c>
      <c r="U253" s="18">
        <v>3</v>
      </c>
      <c r="V253" s="18">
        <v>37</v>
      </c>
      <c r="W253" s="48">
        <f>(U253+V253)/(T253+U253+V253)</f>
        <v>1</v>
      </c>
      <c r="X253" s="48">
        <f>(D253-G253)/(B253-I253-G253+M253)</f>
        <v>0.453125</v>
      </c>
    </row>
    <row r="254" spans="1:24" ht="17" customHeight="1" x14ac:dyDescent="0.2">
      <c r="A254" s="22">
        <v>2017</v>
      </c>
      <c r="B254" s="22">
        <v>82</v>
      </c>
      <c r="C254" s="22">
        <v>31</v>
      </c>
      <c r="D254" s="22">
        <v>28</v>
      </c>
      <c r="E254" s="22">
        <v>2</v>
      </c>
      <c r="F254" s="22">
        <v>1</v>
      </c>
      <c r="G254" s="22">
        <v>1</v>
      </c>
      <c r="H254" s="22">
        <v>9</v>
      </c>
      <c r="I254" s="22">
        <v>6</v>
      </c>
      <c r="J254" s="22">
        <v>14</v>
      </c>
      <c r="K254" s="22">
        <v>6</v>
      </c>
      <c r="L254" s="22">
        <v>4</v>
      </c>
      <c r="M254" s="22">
        <v>1</v>
      </c>
      <c r="N254" s="22">
        <v>5</v>
      </c>
      <c r="O254" s="20">
        <f>(D254+J254+K254+N254)/(B254+J254+K254+M254)</f>
        <v>0.5145631067961165</v>
      </c>
      <c r="P254" s="20">
        <f>($D254+$E254+($F254*2)+(G254*3))/$B254</f>
        <v>0.42682926829268292</v>
      </c>
      <c r="Q254" s="20">
        <f>D254/B254</f>
        <v>0.34146341463414637</v>
      </c>
      <c r="R254" s="22">
        <v>13</v>
      </c>
      <c r="S254" s="22">
        <v>6</v>
      </c>
      <c r="T254" s="22">
        <v>1</v>
      </c>
      <c r="U254" s="22">
        <v>27</v>
      </c>
      <c r="V254" s="22">
        <v>44</v>
      </c>
      <c r="W254" s="20">
        <f>(U254+V254)/(T254+U254+V254)</f>
        <v>0.98611111111111116</v>
      </c>
      <c r="X254" s="20">
        <f>(D254-G254)/(B254-I254-G254+M254)</f>
        <v>0.35526315789473684</v>
      </c>
    </row>
    <row r="255" spans="1:24" ht="17" customHeight="1" x14ac:dyDescent="0.2">
      <c r="A255" s="28">
        <v>2018</v>
      </c>
      <c r="B255" s="28">
        <v>84</v>
      </c>
      <c r="C255" s="28">
        <v>21</v>
      </c>
      <c r="D255" s="28">
        <v>31</v>
      </c>
      <c r="E255" s="28">
        <v>6</v>
      </c>
      <c r="F255" s="28">
        <v>2</v>
      </c>
      <c r="G255" s="28">
        <v>0</v>
      </c>
      <c r="H255" s="28">
        <v>15</v>
      </c>
      <c r="I255" s="28">
        <v>6</v>
      </c>
      <c r="J255" s="28">
        <v>13</v>
      </c>
      <c r="K255" s="28">
        <v>6</v>
      </c>
      <c r="L255" s="28">
        <v>0</v>
      </c>
      <c r="M255" s="28">
        <v>2</v>
      </c>
      <c r="N255" s="28">
        <v>2</v>
      </c>
      <c r="O255" s="20">
        <f>(D255+J255+K255+N255)/(B255+J255+K255+M255)</f>
        <v>0.49523809523809526</v>
      </c>
      <c r="P255" s="20">
        <f>($D255+$E255+($F255*2)+(G255*3))/$B255</f>
        <v>0.48809523809523808</v>
      </c>
      <c r="Q255" s="20">
        <f>D255/B255</f>
        <v>0.36904761904761907</v>
      </c>
      <c r="R255" s="28">
        <v>18</v>
      </c>
      <c r="S255" s="28">
        <v>8</v>
      </c>
      <c r="T255" s="28">
        <v>7</v>
      </c>
      <c r="U255" s="28">
        <v>48</v>
      </c>
      <c r="V255" s="28">
        <v>49</v>
      </c>
      <c r="W255" s="20">
        <f>(U255+V255)/(T255+U255+V255)</f>
        <v>0.93269230769230771</v>
      </c>
      <c r="X255" s="20">
        <f>(D255-G255)/(B255-I255-G255+M255)</f>
        <v>0.38750000000000001</v>
      </c>
    </row>
    <row r="256" spans="1:24" ht="17" customHeight="1" x14ac:dyDescent="0.2">
      <c r="A256" s="45" t="s">
        <v>31</v>
      </c>
      <c r="B256" s="65">
        <f t="shared" ref="B256:N256" si="28">SUM(B253:B255)</f>
        <v>234</v>
      </c>
      <c r="C256" s="65">
        <f t="shared" si="28"/>
        <v>79</v>
      </c>
      <c r="D256" s="65">
        <f t="shared" si="28"/>
        <v>88</v>
      </c>
      <c r="E256" s="65">
        <f t="shared" si="28"/>
        <v>11</v>
      </c>
      <c r="F256" s="65">
        <f t="shared" si="28"/>
        <v>5</v>
      </c>
      <c r="G256" s="65">
        <f t="shared" si="28"/>
        <v>1</v>
      </c>
      <c r="H256" s="65">
        <f t="shared" si="28"/>
        <v>39</v>
      </c>
      <c r="I256" s="65">
        <f t="shared" si="28"/>
        <v>18</v>
      </c>
      <c r="J256" s="65">
        <f t="shared" si="28"/>
        <v>42</v>
      </c>
      <c r="K256" s="65">
        <f t="shared" si="28"/>
        <v>16</v>
      </c>
      <c r="L256" s="65">
        <f t="shared" si="28"/>
        <v>4</v>
      </c>
      <c r="M256" s="65">
        <f t="shared" si="28"/>
        <v>5</v>
      </c>
      <c r="N256" s="65">
        <f t="shared" si="28"/>
        <v>8</v>
      </c>
      <c r="O256" s="48">
        <f>(D256+J256+K256+N256)/(B256+J256+K256+M256)</f>
        <v>0.51851851851851849</v>
      </c>
      <c r="P256" s="20">
        <f>($D256+$E256+($F256*2)+(G256*3))/$B256</f>
        <v>0.47863247863247865</v>
      </c>
      <c r="Q256" s="20">
        <f>D256/B256</f>
        <v>0.37606837606837606</v>
      </c>
      <c r="R256" s="19">
        <f>SUM(R253:R255)</f>
        <v>56</v>
      </c>
      <c r="S256" s="19">
        <f>SUM(S253:S255)</f>
        <v>18</v>
      </c>
      <c r="T256" s="19">
        <f>SUM(T253:T255)</f>
        <v>8</v>
      </c>
      <c r="U256" s="18">
        <f>SUM(U253:U255)</f>
        <v>78</v>
      </c>
      <c r="V256" s="18">
        <f>SUM(V253:V255)</f>
        <v>130</v>
      </c>
      <c r="W256" s="20">
        <f>(U256+V256)/(T256+U256+V256)</f>
        <v>0.96296296296296291</v>
      </c>
      <c r="X256" s="20">
        <f>(D256-G256)/(B256-I256-G256+M256)</f>
        <v>0.39545454545454545</v>
      </c>
    </row>
    <row r="257" spans="1:24" ht="18.25" customHeight="1" x14ac:dyDescent="0.2">
      <c r="A257" s="50"/>
      <c r="B257" s="50"/>
      <c r="C257" s="50"/>
      <c r="D257" s="50"/>
      <c r="E257" s="36"/>
      <c r="F257" s="50"/>
      <c r="G257" s="50"/>
      <c r="H257" s="50"/>
      <c r="I257" s="50"/>
      <c r="J257" s="50"/>
      <c r="K257" s="50"/>
      <c r="L257" s="50"/>
      <c r="M257" s="50"/>
      <c r="N257" s="36"/>
      <c r="O257" s="37"/>
      <c r="P257" s="53"/>
      <c r="Q257" s="53"/>
      <c r="R257" s="53"/>
      <c r="S257" s="53"/>
      <c r="T257" s="53"/>
      <c r="U257" s="103"/>
      <c r="V257" s="103"/>
      <c r="W257" s="53"/>
      <c r="X257" s="53"/>
    </row>
    <row r="258" spans="1:24" ht="21" customHeight="1" x14ac:dyDescent="0.2">
      <c r="A258" s="10" t="s">
        <v>104</v>
      </c>
      <c r="B258" s="11"/>
      <c r="C258" s="11"/>
      <c r="D258" s="11"/>
      <c r="E258" s="11"/>
      <c r="F258" s="11"/>
      <c r="G258" s="11"/>
      <c r="H258" s="11"/>
      <c r="I258" s="11"/>
      <c r="J258" s="11"/>
      <c r="K258" s="11"/>
      <c r="L258" s="11"/>
      <c r="M258" s="78"/>
      <c r="N258" s="11"/>
      <c r="O258" s="11"/>
      <c r="P258" s="11"/>
      <c r="Q258" s="11"/>
      <c r="R258" s="11"/>
      <c r="S258" s="11"/>
      <c r="T258" s="11"/>
      <c r="U258" s="23"/>
      <c r="V258" s="23"/>
      <c r="W258" s="12"/>
      <c r="X258" s="53"/>
    </row>
    <row r="259" spans="1:24" ht="19" customHeight="1" x14ac:dyDescent="0.2">
      <c r="A259" s="53"/>
      <c r="B259" s="53"/>
      <c r="C259" s="53"/>
      <c r="D259" s="53"/>
      <c r="E259" s="58"/>
      <c r="F259" s="53"/>
      <c r="G259" s="53"/>
      <c r="H259" s="53"/>
      <c r="I259" s="53"/>
      <c r="J259" s="53"/>
      <c r="K259" s="53"/>
      <c r="L259" s="53"/>
      <c r="M259" s="53"/>
      <c r="N259" s="53"/>
      <c r="O259" s="53"/>
      <c r="P259" s="53"/>
      <c r="Q259" s="53"/>
      <c r="R259" s="53"/>
      <c r="S259" s="53"/>
      <c r="T259" s="53"/>
      <c r="U259" s="23"/>
      <c r="V259" s="23"/>
      <c r="W259" s="26"/>
      <c r="X259" s="53"/>
    </row>
    <row r="260" spans="1:24" ht="28.25" customHeight="1" x14ac:dyDescent="0.2">
      <c r="A260" s="14" t="s">
        <v>7</v>
      </c>
      <c r="B260" s="14" t="s">
        <v>8</v>
      </c>
      <c r="C260" s="14" t="s">
        <v>9</v>
      </c>
      <c r="D260" s="14" t="s">
        <v>10</v>
      </c>
      <c r="E260" s="14" t="s">
        <v>11</v>
      </c>
      <c r="F260" s="14" t="s">
        <v>12</v>
      </c>
      <c r="G260" s="14" t="s">
        <v>13</v>
      </c>
      <c r="H260" s="14" t="s">
        <v>14</v>
      </c>
      <c r="I260" s="14" t="s">
        <v>15</v>
      </c>
      <c r="J260" s="14" t="s">
        <v>16</v>
      </c>
      <c r="K260" s="14" t="s">
        <v>17</v>
      </c>
      <c r="L260" s="14" t="s">
        <v>18</v>
      </c>
      <c r="M260" s="14" t="s">
        <v>19</v>
      </c>
      <c r="N260" s="14" t="s">
        <v>20</v>
      </c>
      <c r="O260" s="14" t="s">
        <v>21</v>
      </c>
      <c r="P260" s="15" t="s">
        <v>22</v>
      </c>
      <c r="Q260" s="14" t="s">
        <v>23</v>
      </c>
      <c r="R260" s="16" t="s">
        <v>24</v>
      </c>
      <c r="S260" s="16" t="s">
        <v>25</v>
      </c>
      <c r="T260" s="16" t="s">
        <v>26</v>
      </c>
      <c r="U260" s="14" t="s">
        <v>27</v>
      </c>
      <c r="V260" s="14" t="s">
        <v>28</v>
      </c>
      <c r="W260" s="17" t="s">
        <v>29</v>
      </c>
      <c r="X260" s="71" t="s">
        <v>30</v>
      </c>
    </row>
    <row r="261" spans="1:24" ht="17" customHeight="1" x14ac:dyDescent="0.2">
      <c r="A261" s="19">
        <v>2016</v>
      </c>
      <c r="B261" s="18">
        <v>31</v>
      </c>
      <c r="C261" s="18">
        <v>2</v>
      </c>
      <c r="D261" s="18">
        <v>10</v>
      </c>
      <c r="E261" s="18">
        <v>0</v>
      </c>
      <c r="F261" s="18">
        <v>0</v>
      </c>
      <c r="G261" s="18">
        <v>0</v>
      </c>
      <c r="H261" s="18">
        <v>8</v>
      </c>
      <c r="I261" s="18">
        <v>3</v>
      </c>
      <c r="J261" s="18">
        <v>2</v>
      </c>
      <c r="K261" s="18">
        <v>2</v>
      </c>
      <c r="L261" s="18">
        <v>1</v>
      </c>
      <c r="M261" s="18">
        <v>0</v>
      </c>
      <c r="N261" s="18">
        <v>1</v>
      </c>
      <c r="O261" s="48">
        <f>(D261+J261+K261+N261)/(B261+J261+K261+M261)</f>
        <v>0.42857142857142855</v>
      </c>
      <c r="P261" s="48">
        <f>($D261+$E261+($F261*2)+(G261*3))/$B261</f>
        <v>0.32258064516129031</v>
      </c>
      <c r="Q261" s="48">
        <f>D261/B261</f>
        <v>0.32258064516129031</v>
      </c>
      <c r="R261" s="18">
        <v>0</v>
      </c>
      <c r="S261" s="18">
        <v>1</v>
      </c>
      <c r="T261" s="18">
        <v>1</v>
      </c>
      <c r="U261" s="18">
        <v>4</v>
      </c>
      <c r="V261" s="18">
        <v>48</v>
      </c>
      <c r="W261" s="48">
        <f>(U261+V261)/(T261+U261+V261)</f>
        <v>0.98113207547169812</v>
      </c>
      <c r="X261" s="48">
        <f>(D261-G261)/(B261-I261-G261+M261)</f>
        <v>0.35714285714285715</v>
      </c>
    </row>
    <row r="262" spans="1:24" ht="17" customHeight="1" x14ac:dyDescent="0.2">
      <c r="A262" s="22">
        <v>2017</v>
      </c>
      <c r="B262" s="22">
        <v>50</v>
      </c>
      <c r="C262" s="22">
        <v>0</v>
      </c>
      <c r="D262" s="22">
        <v>14</v>
      </c>
      <c r="E262" s="22">
        <v>2</v>
      </c>
      <c r="F262" s="22">
        <v>0</v>
      </c>
      <c r="G262" s="22">
        <v>0</v>
      </c>
      <c r="H262" s="22">
        <v>5</v>
      </c>
      <c r="I262" s="22">
        <v>13</v>
      </c>
      <c r="J262" s="22">
        <v>3</v>
      </c>
      <c r="K262" s="22">
        <v>2</v>
      </c>
      <c r="L262" s="22">
        <v>2</v>
      </c>
      <c r="M262" s="22">
        <v>0</v>
      </c>
      <c r="N262" s="22">
        <v>1</v>
      </c>
      <c r="O262" s="20">
        <f>(D262+J262+K262+N262)/(B262+J262+K262+M262)</f>
        <v>0.36363636363636365</v>
      </c>
      <c r="P262" s="20">
        <f>($D262+$E262+($F262*2)+(G262*3))/$B262</f>
        <v>0.32</v>
      </c>
      <c r="Q262" s="20">
        <f>D262/B262</f>
        <v>0.28000000000000003</v>
      </c>
      <c r="R262" s="22">
        <v>0</v>
      </c>
      <c r="S262" s="22">
        <v>0</v>
      </c>
      <c r="T262" s="22">
        <v>3</v>
      </c>
      <c r="U262" s="22">
        <v>7</v>
      </c>
      <c r="V262" s="22">
        <v>83</v>
      </c>
      <c r="W262" s="20">
        <f>(U262+V262)/(T262+U262+V262)</f>
        <v>0.967741935483871</v>
      </c>
      <c r="X262" s="20">
        <f>(D262-G262)/(B262-I262-G262+M262)</f>
        <v>0.3783783783783784</v>
      </c>
    </row>
    <row r="263" spans="1:24" ht="17" customHeight="1" x14ac:dyDescent="0.2">
      <c r="A263" s="28"/>
      <c r="B263" s="28"/>
      <c r="C263" s="28"/>
      <c r="D263" s="28"/>
      <c r="E263" s="28"/>
      <c r="F263" s="28"/>
      <c r="G263" s="28"/>
      <c r="H263" s="28"/>
      <c r="I263" s="28"/>
      <c r="J263" s="28"/>
      <c r="K263" s="28"/>
      <c r="L263" s="28"/>
      <c r="M263" s="28"/>
      <c r="N263" s="28"/>
      <c r="O263" s="29"/>
      <c r="P263" s="29"/>
      <c r="Q263" s="29"/>
      <c r="R263" s="28"/>
      <c r="S263" s="28"/>
      <c r="T263" s="28"/>
      <c r="U263" s="28"/>
      <c r="V263" s="28"/>
      <c r="W263" s="27"/>
      <c r="X263" s="27"/>
    </row>
    <row r="264" spans="1:24" ht="17" customHeight="1" x14ac:dyDescent="0.2">
      <c r="A264" s="45" t="s">
        <v>31</v>
      </c>
      <c r="B264" s="65">
        <f t="shared" ref="B264:N264" si="29">SUM(B261:B263)</f>
        <v>81</v>
      </c>
      <c r="C264" s="65">
        <f t="shared" si="29"/>
        <v>2</v>
      </c>
      <c r="D264" s="65">
        <f t="shared" si="29"/>
        <v>24</v>
      </c>
      <c r="E264" s="65">
        <f t="shared" si="29"/>
        <v>2</v>
      </c>
      <c r="F264" s="65">
        <f t="shared" si="29"/>
        <v>0</v>
      </c>
      <c r="G264" s="65">
        <f t="shared" si="29"/>
        <v>0</v>
      </c>
      <c r="H264" s="65">
        <f t="shared" si="29"/>
        <v>13</v>
      </c>
      <c r="I264" s="65">
        <f t="shared" si="29"/>
        <v>16</v>
      </c>
      <c r="J264" s="65">
        <f t="shared" si="29"/>
        <v>5</v>
      </c>
      <c r="K264" s="65">
        <f t="shared" si="29"/>
        <v>4</v>
      </c>
      <c r="L264" s="65">
        <f t="shared" si="29"/>
        <v>3</v>
      </c>
      <c r="M264" s="65">
        <f t="shared" si="29"/>
        <v>0</v>
      </c>
      <c r="N264" s="65">
        <f t="shared" si="29"/>
        <v>2</v>
      </c>
      <c r="O264" s="48">
        <f>(D264+J264+K264+N264)/(B264+J264+K264+M264)</f>
        <v>0.3888888888888889</v>
      </c>
      <c r="P264" s="20">
        <f>($D264+$E264+($F264*2)+(G264*3))/$B264</f>
        <v>0.32098765432098764</v>
      </c>
      <c r="Q264" s="20">
        <f>D264/B264</f>
        <v>0.29629629629629628</v>
      </c>
      <c r="R264" s="19">
        <f>SUM(R261:R263)</f>
        <v>0</v>
      </c>
      <c r="S264" s="19">
        <f>SUM(S261:S263)</f>
        <v>1</v>
      </c>
      <c r="T264" s="19">
        <f>SUM(T261:T263)</f>
        <v>4</v>
      </c>
      <c r="U264" s="18">
        <f>SUM(U261:U263)</f>
        <v>11</v>
      </c>
      <c r="V264" s="18">
        <f>SUM(V261:V263)</f>
        <v>131</v>
      </c>
      <c r="W264" s="20">
        <f>(U264+V264)/(T264+U264+V264)</f>
        <v>0.9726027397260274</v>
      </c>
      <c r="X264" s="20">
        <f>(D264-G264)/(B264-I264-G264+M264)</f>
        <v>0.36923076923076925</v>
      </c>
    </row>
    <row r="265" spans="1:24" ht="18.25" customHeight="1" x14ac:dyDescent="0.2">
      <c r="A265" s="50"/>
      <c r="B265" s="50"/>
      <c r="C265" s="50"/>
      <c r="D265" s="50"/>
      <c r="E265" s="36"/>
      <c r="F265" s="50"/>
      <c r="G265" s="50"/>
      <c r="H265" s="50"/>
      <c r="I265" s="50"/>
      <c r="J265" s="50"/>
      <c r="K265" s="50"/>
      <c r="L265" s="50"/>
      <c r="M265" s="50"/>
      <c r="N265" s="36"/>
      <c r="O265" s="37"/>
      <c r="P265" s="53"/>
      <c r="Q265" s="53"/>
      <c r="R265" s="53"/>
      <c r="S265" s="53"/>
      <c r="T265" s="53"/>
      <c r="U265" s="103"/>
      <c r="V265" s="103"/>
      <c r="W265" s="53"/>
      <c r="X265" s="53"/>
    </row>
    <row r="266" spans="1:24" ht="21" customHeight="1" x14ac:dyDescent="0.2">
      <c r="A266" s="10" t="s">
        <v>105</v>
      </c>
      <c r="B266" s="11"/>
      <c r="C266" s="11"/>
      <c r="D266" s="11"/>
      <c r="E266" s="11"/>
      <c r="F266" s="11"/>
      <c r="G266" s="11"/>
      <c r="H266" s="11"/>
      <c r="I266" s="11"/>
      <c r="J266" s="11"/>
      <c r="K266" s="11"/>
      <c r="L266" s="11"/>
      <c r="M266" s="78"/>
      <c r="N266" s="11"/>
      <c r="O266" s="11"/>
      <c r="P266" s="11"/>
      <c r="Q266" s="11"/>
      <c r="R266" s="11"/>
      <c r="S266" s="11"/>
      <c r="T266" s="11"/>
      <c r="U266" s="23"/>
      <c r="V266" s="23"/>
      <c r="W266" s="12"/>
      <c r="X266" s="53"/>
    </row>
    <row r="267" spans="1:24" ht="19" customHeight="1" x14ac:dyDescent="0.2">
      <c r="A267" s="53"/>
      <c r="B267" s="53"/>
      <c r="C267" s="53"/>
      <c r="D267" s="53"/>
      <c r="E267" s="58"/>
      <c r="F267" s="53"/>
      <c r="G267" s="53"/>
      <c r="H267" s="53"/>
      <c r="I267" s="53"/>
      <c r="J267" s="53"/>
      <c r="K267" s="53"/>
      <c r="L267" s="53"/>
      <c r="M267" s="53"/>
      <c r="N267" s="53"/>
      <c r="O267" s="53"/>
      <c r="P267" s="53"/>
      <c r="Q267" s="53"/>
      <c r="R267" s="53"/>
      <c r="S267" s="53"/>
      <c r="T267" s="53"/>
      <c r="U267" s="23"/>
      <c r="V267" s="23"/>
      <c r="W267" s="26"/>
      <c r="X267" s="53"/>
    </row>
    <row r="268" spans="1:24" ht="28.25" customHeight="1" x14ac:dyDescent="0.2">
      <c r="A268" s="14" t="s">
        <v>7</v>
      </c>
      <c r="B268" s="14" t="s">
        <v>8</v>
      </c>
      <c r="C268" s="14" t="s">
        <v>9</v>
      </c>
      <c r="D268" s="14" t="s">
        <v>10</v>
      </c>
      <c r="E268" s="14" t="s">
        <v>11</v>
      </c>
      <c r="F268" s="14" t="s">
        <v>12</v>
      </c>
      <c r="G268" s="14" t="s">
        <v>13</v>
      </c>
      <c r="H268" s="14" t="s">
        <v>14</v>
      </c>
      <c r="I268" s="14" t="s">
        <v>15</v>
      </c>
      <c r="J268" s="14" t="s">
        <v>16</v>
      </c>
      <c r="K268" s="14" t="s">
        <v>17</v>
      </c>
      <c r="L268" s="14" t="s">
        <v>18</v>
      </c>
      <c r="M268" s="14" t="s">
        <v>19</v>
      </c>
      <c r="N268" s="14" t="s">
        <v>20</v>
      </c>
      <c r="O268" s="14" t="s">
        <v>21</v>
      </c>
      <c r="P268" s="15" t="s">
        <v>22</v>
      </c>
      <c r="Q268" s="14" t="s">
        <v>23</v>
      </c>
      <c r="R268" s="16" t="s">
        <v>24</v>
      </c>
      <c r="S268" s="16" t="s">
        <v>25</v>
      </c>
      <c r="T268" s="16" t="s">
        <v>26</v>
      </c>
      <c r="U268" s="14" t="s">
        <v>27</v>
      </c>
      <c r="V268" s="14" t="s">
        <v>28</v>
      </c>
      <c r="W268" s="17" t="s">
        <v>29</v>
      </c>
      <c r="X268" s="71" t="s">
        <v>30</v>
      </c>
    </row>
    <row r="269" spans="1:24" ht="17" customHeight="1" x14ac:dyDescent="0.2">
      <c r="A269" s="19">
        <v>2016</v>
      </c>
      <c r="B269" s="18">
        <v>69</v>
      </c>
      <c r="C269" s="18">
        <v>11</v>
      </c>
      <c r="D269" s="18">
        <v>25</v>
      </c>
      <c r="E269" s="18">
        <v>4</v>
      </c>
      <c r="F269" s="18">
        <v>0</v>
      </c>
      <c r="G269" s="18">
        <v>2</v>
      </c>
      <c r="H269" s="18">
        <v>11</v>
      </c>
      <c r="I269" s="18">
        <v>5</v>
      </c>
      <c r="J269" s="18">
        <v>9</v>
      </c>
      <c r="K269" s="18">
        <v>5</v>
      </c>
      <c r="L269" s="18">
        <v>0</v>
      </c>
      <c r="M269" s="18">
        <v>1</v>
      </c>
      <c r="N269" s="18">
        <v>5</v>
      </c>
      <c r="O269" s="48">
        <f>(D269+J269+K269+N269)/(B269+J269+K269+M269)</f>
        <v>0.52380952380952384</v>
      </c>
      <c r="P269" s="48">
        <f>($D269+$E269+($F269*2)+(G269*3))/$B269</f>
        <v>0.50724637681159424</v>
      </c>
      <c r="Q269" s="48">
        <f>D269/B269</f>
        <v>0.36231884057971014</v>
      </c>
      <c r="R269" s="18">
        <v>6</v>
      </c>
      <c r="S269" s="18">
        <v>3</v>
      </c>
      <c r="T269" s="18">
        <v>6</v>
      </c>
      <c r="U269" s="18">
        <v>25</v>
      </c>
      <c r="V269" s="18">
        <v>32</v>
      </c>
      <c r="W269" s="48">
        <f>(U269+V269)/(T269+U269+V269)</f>
        <v>0.90476190476190477</v>
      </c>
      <c r="X269" s="48">
        <f>(D269-G269)/(B269-I269-G269+M269)</f>
        <v>0.36507936507936506</v>
      </c>
    </row>
    <row r="270" spans="1:24" ht="17" customHeight="1" x14ac:dyDescent="0.2">
      <c r="A270" s="22">
        <v>2017</v>
      </c>
      <c r="B270" s="22">
        <v>76</v>
      </c>
      <c r="C270" s="22">
        <v>15</v>
      </c>
      <c r="D270" s="22">
        <v>26</v>
      </c>
      <c r="E270" s="22">
        <v>7</v>
      </c>
      <c r="F270" s="22">
        <v>1</v>
      </c>
      <c r="G270" s="22">
        <v>3</v>
      </c>
      <c r="H270" s="22">
        <v>16</v>
      </c>
      <c r="I270" s="22">
        <v>10</v>
      </c>
      <c r="J270" s="22">
        <v>6</v>
      </c>
      <c r="K270" s="22">
        <v>4</v>
      </c>
      <c r="L270" s="22">
        <v>0</v>
      </c>
      <c r="M270" s="22">
        <v>1</v>
      </c>
      <c r="N270" s="22">
        <v>2</v>
      </c>
      <c r="O270" s="20">
        <f>(D270+J270+K270+N270)/(B270+J270+K270+M270)</f>
        <v>0.43678160919540232</v>
      </c>
      <c r="P270" s="20">
        <f>($D270+$E270+($F270*2)+(G270*3))/$B270</f>
        <v>0.57894736842105265</v>
      </c>
      <c r="Q270" s="20">
        <f>D270/B270</f>
        <v>0.34210526315789475</v>
      </c>
      <c r="R270" s="22">
        <v>6</v>
      </c>
      <c r="S270" s="22">
        <v>1</v>
      </c>
      <c r="T270" s="22">
        <v>9</v>
      </c>
      <c r="U270" s="22">
        <v>34</v>
      </c>
      <c r="V270" s="22">
        <v>23</v>
      </c>
      <c r="W270" s="20">
        <f>(U270+V270)/(T270+U270+V270)</f>
        <v>0.86363636363636365</v>
      </c>
      <c r="X270" s="20">
        <f>(D270-G270)/(B270-I270-G270+M270)</f>
        <v>0.359375</v>
      </c>
    </row>
    <row r="271" spans="1:24" ht="17" customHeight="1" x14ac:dyDescent="0.2">
      <c r="A271" s="28"/>
      <c r="B271" s="28"/>
      <c r="C271" s="28"/>
      <c r="D271" s="28"/>
      <c r="E271" s="28"/>
      <c r="F271" s="28"/>
      <c r="G271" s="28"/>
      <c r="H271" s="28"/>
      <c r="I271" s="28"/>
      <c r="J271" s="28"/>
      <c r="K271" s="28"/>
      <c r="L271" s="28"/>
      <c r="M271" s="28"/>
      <c r="N271" s="28"/>
      <c r="O271" s="29"/>
      <c r="P271" s="29"/>
      <c r="Q271" s="29"/>
      <c r="R271" s="28"/>
      <c r="S271" s="28"/>
      <c r="T271" s="28"/>
      <c r="U271" s="28"/>
      <c r="V271" s="28"/>
      <c r="W271" s="27"/>
      <c r="X271" s="27"/>
    </row>
    <row r="272" spans="1:24" ht="17" customHeight="1" x14ac:dyDescent="0.2">
      <c r="A272" s="45" t="s">
        <v>31</v>
      </c>
      <c r="B272" s="65">
        <f t="shared" ref="B272:N272" si="30">SUM(B269:B271)</f>
        <v>145</v>
      </c>
      <c r="C272" s="65">
        <f t="shared" si="30"/>
        <v>26</v>
      </c>
      <c r="D272" s="65">
        <f t="shared" si="30"/>
        <v>51</v>
      </c>
      <c r="E272" s="65">
        <f t="shared" si="30"/>
        <v>11</v>
      </c>
      <c r="F272" s="65">
        <f t="shared" si="30"/>
        <v>1</v>
      </c>
      <c r="G272" s="65">
        <f t="shared" si="30"/>
        <v>5</v>
      </c>
      <c r="H272" s="65">
        <f t="shared" si="30"/>
        <v>27</v>
      </c>
      <c r="I272" s="65">
        <f t="shared" si="30"/>
        <v>15</v>
      </c>
      <c r="J272" s="65">
        <f t="shared" si="30"/>
        <v>15</v>
      </c>
      <c r="K272" s="65">
        <f t="shared" si="30"/>
        <v>9</v>
      </c>
      <c r="L272" s="65">
        <f t="shared" si="30"/>
        <v>0</v>
      </c>
      <c r="M272" s="65">
        <f t="shared" si="30"/>
        <v>2</v>
      </c>
      <c r="N272" s="65">
        <f t="shared" si="30"/>
        <v>7</v>
      </c>
      <c r="O272" s="48">
        <f>(D272+J272+K272+N272)/(B272+J272+K272+M272)</f>
        <v>0.47953216374269003</v>
      </c>
      <c r="P272" s="20">
        <f>($D272+$E272+($F272*2)+(G272*3))/$B272</f>
        <v>0.54482758620689653</v>
      </c>
      <c r="Q272" s="20">
        <f>D272/B272</f>
        <v>0.35172413793103446</v>
      </c>
      <c r="R272" s="19">
        <f>SUM(R269:R271)</f>
        <v>12</v>
      </c>
      <c r="S272" s="19">
        <f>SUM(S269:S271)</f>
        <v>4</v>
      </c>
      <c r="T272" s="19">
        <f>SUM(T269:T271)</f>
        <v>15</v>
      </c>
      <c r="U272" s="18">
        <f>SUM(U269:U271)</f>
        <v>59</v>
      </c>
      <c r="V272" s="18">
        <f>SUM(V269:V271)</f>
        <v>55</v>
      </c>
      <c r="W272" s="20">
        <f>(U272+V272)/(T272+U272+V272)</f>
        <v>0.88372093023255816</v>
      </c>
      <c r="X272" s="20">
        <f>(D272-G272)/(B272-I272-G272+M272)</f>
        <v>0.36220472440944884</v>
      </c>
    </row>
    <row r="273" spans="1:24" ht="18.25" customHeight="1" x14ac:dyDescent="0.2">
      <c r="A273" s="50"/>
      <c r="B273" s="50"/>
      <c r="C273" s="50"/>
      <c r="D273" s="50"/>
      <c r="E273" s="36"/>
      <c r="F273" s="50"/>
      <c r="G273" s="50"/>
      <c r="H273" s="50"/>
      <c r="I273" s="50"/>
      <c r="J273" s="50"/>
      <c r="K273" s="50"/>
      <c r="L273" s="50"/>
      <c r="M273" s="50"/>
      <c r="N273" s="36"/>
      <c r="O273" s="37"/>
      <c r="P273" s="53"/>
      <c r="Q273" s="53"/>
      <c r="R273" s="53"/>
      <c r="S273" s="53"/>
      <c r="T273" s="53"/>
      <c r="U273" s="103"/>
      <c r="V273" s="103"/>
      <c r="W273" s="53"/>
      <c r="X273" s="53"/>
    </row>
    <row r="274" spans="1:24" ht="18.25" customHeight="1" x14ac:dyDescent="0.2">
      <c r="A274" s="22" t="s">
        <v>32</v>
      </c>
      <c r="B274" s="23"/>
      <c r="C274" s="23"/>
      <c r="D274" s="23"/>
      <c r="E274" s="23"/>
      <c r="F274" s="23"/>
      <c r="G274" s="23"/>
      <c r="H274" s="23"/>
      <c r="I274" s="23"/>
      <c r="J274" s="23"/>
      <c r="K274" s="23"/>
      <c r="L274" s="23"/>
      <c r="M274" s="23"/>
      <c r="N274" s="23"/>
      <c r="O274" s="23"/>
      <c r="P274" s="23"/>
      <c r="Q274" s="23"/>
      <c r="R274" s="53"/>
      <c r="S274" s="53"/>
      <c r="T274" s="53"/>
      <c r="U274" s="103"/>
      <c r="V274" s="103"/>
      <c r="W274" s="53"/>
      <c r="X274" s="53"/>
    </row>
    <row r="275" spans="1:24" ht="18.25" customHeight="1" x14ac:dyDescent="0.2">
      <c r="A275" s="14" t="s">
        <v>7</v>
      </c>
      <c r="B275" s="16" t="s">
        <v>33</v>
      </c>
      <c r="C275" s="14" t="s">
        <v>34</v>
      </c>
      <c r="D275" s="14" t="s">
        <v>35</v>
      </c>
      <c r="E275" s="14" t="s">
        <v>36</v>
      </c>
      <c r="F275" s="14" t="s">
        <v>37</v>
      </c>
      <c r="G275" s="14" t="s">
        <v>9</v>
      </c>
      <c r="H275" s="14" t="s">
        <v>10</v>
      </c>
      <c r="I275" s="14" t="s">
        <v>15</v>
      </c>
      <c r="J275" s="14" t="s">
        <v>16</v>
      </c>
      <c r="K275" s="14" t="s">
        <v>17</v>
      </c>
      <c r="L275" s="14" t="s">
        <v>45</v>
      </c>
      <c r="M275" s="14" t="s">
        <v>38</v>
      </c>
      <c r="N275" s="14" t="s">
        <v>39</v>
      </c>
      <c r="O275" s="14" t="s">
        <v>40</v>
      </c>
      <c r="P275" s="14" t="s">
        <v>8</v>
      </c>
      <c r="Q275" s="14" t="s">
        <v>41</v>
      </c>
      <c r="R275" s="53"/>
      <c r="S275" s="53"/>
      <c r="T275" s="53"/>
      <c r="U275" s="103"/>
      <c r="V275" s="103"/>
      <c r="W275" s="53"/>
      <c r="X275" s="53"/>
    </row>
    <row r="276" spans="1:24" ht="18.25" customHeight="1" x14ac:dyDescent="0.2">
      <c r="A276" s="19"/>
      <c r="B276" s="50"/>
      <c r="C276" s="50"/>
      <c r="D276" s="50"/>
      <c r="E276" s="50"/>
      <c r="F276" s="50"/>
      <c r="G276" s="50"/>
      <c r="H276" s="50"/>
      <c r="I276" s="50"/>
      <c r="J276" s="50"/>
      <c r="K276" s="50"/>
      <c r="L276" s="50"/>
      <c r="M276" s="50"/>
      <c r="N276" s="40"/>
      <c r="O276" s="67"/>
      <c r="P276" s="18"/>
      <c r="Q276" s="19"/>
      <c r="R276" s="53"/>
      <c r="S276" s="53"/>
      <c r="T276" s="53"/>
      <c r="U276" s="103"/>
      <c r="V276" s="103"/>
      <c r="W276" s="53"/>
      <c r="X276" s="53"/>
    </row>
    <row r="277" spans="1:24" ht="18.25" customHeight="1" x14ac:dyDescent="0.2">
      <c r="A277" s="22">
        <v>2017</v>
      </c>
      <c r="B277" s="22">
        <v>4</v>
      </c>
      <c r="C277" s="22">
        <v>0</v>
      </c>
      <c r="D277" s="22">
        <v>0</v>
      </c>
      <c r="E277" s="22">
        <v>1</v>
      </c>
      <c r="F277" s="22">
        <v>4.33</v>
      </c>
      <c r="G277" s="22">
        <v>2</v>
      </c>
      <c r="H277" s="22">
        <v>6</v>
      </c>
      <c r="I277" s="22">
        <v>2</v>
      </c>
      <c r="J277" s="22">
        <v>1</v>
      </c>
      <c r="K277" s="22">
        <v>1</v>
      </c>
      <c r="L277" s="22">
        <v>0</v>
      </c>
      <c r="M277" s="22">
        <v>1</v>
      </c>
      <c r="N277" s="36">
        <f>(M277*7)/F277</f>
        <v>1.6166281755196306</v>
      </c>
      <c r="O277" s="37">
        <f>SUM(H277+J277+K277)/F277</f>
        <v>1.8475750577367205</v>
      </c>
      <c r="P277" s="23"/>
      <c r="Q277" s="23"/>
      <c r="R277" s="53"/>
      <c r="S277" s="53"/>
      <c r="T277" s="53"/>
      <c r="U277" s="103"/>
      <c r="V277" s="103"/>
      <c r="W277" s="53"/>
      <c r="X277" s="53"/>
    </row>
    <row r="278" spans="1:24" ht="18.25" customHeight="1" x14ac:dyDescent="0.2">
      <c r="A278" s="28"/>
      <c r="B278" s="28"/>
      <c r="C278" s="28"/>
      <c r="D278" s="28"/>
      <c r="E278" s="38"/>
      <c r="F278" s="28"/>
      <c r="G278" s="28"/>
      <c r="H278" s="28"/>
      <c r="I278" s="28"/>
      <c r="J278" s="28"/>
      <c r="K278" s="28"/>
      <c r="L278" s="39"/>
      <c r="M278" s="28"/>
      <c r="N278" s="28"/>
      <c r="O278" s="28"/>
      <c r="P278" s="28"/>
      <c r="Q278" s="28"/>
      <c r="R278" s="53"/>
      <c r="S278" s="53"/>
      <c r="T278" s="53"/>
      <c r="U278" s="103"/>
      <c r="V278" s="103"/>
      <c r="W278" s="53"/>
      <c r="X278" s="53"/>
    </row>
    <row r="279" spans="1:24" ht="18.25" customHeight="1" x14ac:dyDescent="0.2">
      <c r="A279" s="18" t="s">
        <v>31</v>
      </c>
      <c r="B279" s="18">
        <f t="shared" ref="B279:M279" si="31">SUM(B273:B278)</f>
        <v>4</v>
      </c>
      <c r="C279" s="18">
        <f t="shared" si="31"/>
        <v>0</v>
      </c>
      <c r="D279" s="18">
        <f t="shared" si="31"/>
        <v>0</v>
      </c>
      <c r="E279" s="18">
        <f t="shared" si="31"/>
        <v>1</v>
      </c>
      <c r="F279" s="18">
        <f t="shared" si="31"/>
        <v>4.33</v>
      </c>
      <c r="G279" s="18">
        <f t="shared" si="31"/>
        <v>2</v>
      </c>
      <c r="H279" s="18">
        <f t="shared" si="31"/>
        <v>6</v>
      </c>
      <c r="I279" s="18">
        <f t="shared" si="31"/>
        <v>2</v>
      </c>
      <c r="J279" s="18">
        <f t="shared" si="31"/>
        <v>1</v>
      </c>
      <c r="K279" s="18">
        <f t="shared" si="31"/>
        <v>1</v>
      </c>
      <c r="L279" s="18">
        <f t="shared" si="31"/>
        <v>0</v>
      </c>
      <c r="M279" s="18">
        <f t="shared" si="31"/>
        <v>1</v>
      </c>
      <c r="N279" s="36">
        <f>(M279*7)/F279</f>
        <v>1.6166281755196306</v>
      </c>
      <c r="O279" s="37">
        <f>SUM(H279+J279+K279)/F279</f>
        <v>1.8475750577367205</v>
      </c>
      <c r="P279" s="55"/>
      <c r="Q279" s="55"/>
      <c r="R279" s="53"/>
      <c r="S279" s="53"/>
      <c r="T279" s="53"/>
      <c r="U279" s="103"/>
      <c r="V279" s="103"/>
      <c r="W279" s="53"/>
      <c r="X279" s="53"/>
    </row>
    <row r="280" spans="1:24" ht="21" customHeight="1" x14ac:dyDescent="0.2">
      <c r="A280" s="10" t="s">
        <v>106</v>
      </c>
      <c r="B280" s="11"/>
      <c r="C280" s="11"/>
      <c r="D280" s="11"/>
      <c r="E280" s="11"/>
      <c r="F280" s="11"/>
      <c r="G280" s="11"/>
      <c r="H280" s="11"/>
      <c r="I280" s="11"/>
      <c r="J280" s="11"/>
      <c r="K280" s="11"/>
      <c r="L280" s="11"/>
      <c r="M280" s="78"/>
      <c r="N280" s="11"/>
      <c r="O280" s="11"/>
      <c r="P280" s="11"/>
      <c r="Q280" s="11"/>
      <c r="R280" s="11"/>
      <c r="S280" s="11"/>
      <c r="T280" s="11"/>
      <c r="U280" s="23"/>
      <c r="V280" s="23"/>
      <c r="W280" s="12"/>
      <c r="X280" s="53"/>
    </row>
    <row r="281" spans="1:24" ht="19" customHeight="1" x14ac:dyDescent="0.2">
      <c r="A281" s="53"/>
      <c r="B281" s="53"/>
      <c r="C281" s="53"/>
      <c r="D281" s="53"/>
      <c r="E281" s="58"/>
      <c r="F281" s="53"/>
      <c r="G281" s="53"/>
      <c r="H281" s="53"/>
      <c r="I281" s="53"/>
      <c r="J281" s="53"/>
      <c r="K281" s="53"/>
      <c r="L281" s="53"/>
      <c r="M281" s="53"/>
      <c r="N281" s="53"/>
      <c r="O281" s="53"/>
      <c r="P281" s="53"/>
      <c r="Q281" s="53"/>
      <c r="R281" s="53"/>
      <c r="S281" s="53"/>
      <c r="T281" s="53"/>
      <c r="U281" s="23"/>
      <c r="V281" s="23"/>
      <c r="W281" s="26"/>
      <c r="X281" s="53"/>
    </row>
    <row r="282" spans="1:24" ht="28.25" customHeight="1" x14ac:dyDescent="0.2">
      <c r="A282" s="14" t="s">
        <v>7</v>
      </c>
      <c r="B282" s="14" t="s">
        <v>8</v>
      </c>
      <c r="C282" s="14" t="s">
        <v>9</v>
      </c>
      <c r="D282" s="14" t="s">
        <v>10</v>
      </c>
      <c r="E282" s="14" t="s">
        <v>11</v>
      </c>
      <c r="F282" s="14" t="s">
        <v>12</v>
      </c>
      <c r="G282" s="14" t="s">
        <v>13</v>
      </c>
      <c r="H282" s="14" t="s">
        <v>14</v>
      </c>
      <c r="I282" s="14" t="s">
        <v>15</v>
      </c>
      <c r="J282" s="14" t="s">
        <v>16</v>
      </c>
      <c r="K282" s="14" t="s">
        <v>17</v>
      </c>
      <c r="L282" s="14" t="s">
        <v>18</v>
      </c>
      <c r="M282" s="14" t="s">
        <v>19</v>
      </c>
      <c r="N282" s="14" t="s">
        <v>20</v>
      </c>
      <c r="O282" s="14" t="s">
        <v>21</v>
      </c>
      <c r="P282" s="15" t="s">
        <v>22</v>
      </c>
      <c r="Q282" s="14" t="s">
        <v>23</v>
      </c>
      <c r="R282" s="16" t="s">
        <v>24</v>
      </c>
      <c r="S282" s="16" t="s">
        <v>25</v>
      </c>
      <c r="T282" s="16" t="s">
        <v>26</v>
      </c>
      <c r="U282" s="14" t="s">
        <v>27</v>
      </c>
      <c r="V282" s="14" t="s">
        <v>28</v>
      </c>
      <c r="W282" s="17" t="s">
        <v>29</v>
      </c>
      <c r="X282" s="71" t="s">
        <v>30</v>
      </c>
    </row>
    <row r="283" spans="1:24" ht="18.25" customHeight="1" x14ac:dyDescent="0.2">
      <c r="A283" s="55"/>
      <c r="B283" s="55"/>
      <c r="C283" s="55"/>
      <c r="D283" s="55"/>
      <c r="E283" s="55"/>
      <c r="F283" s="55"/>
      <c r="G283" s="55"/>
      <c r="H283" s="55"/>
      <c r="I283" s="55"/>
      <c r="J283" s="55"/>
      <c r="K283" s="55"/>
      <c r="L283" s="55"/>
      <c r="M283" s="55"/>
      <c r="N283" s="55"/>
      <c r="O283" s="66"/>
      <c r="P283" s="66"/>
      <c r="Q283" s="66"/>
      <c r="R283" s="55"/>
      <c r="S283" s="55"/>
      <c r="T283" s="55"/>
      <c r="U283" s="104"/>
      <c r="V283" s="104"/>
      <c r="W283" s="66"/>
      <c r="X283" s="45"/>
    </row>
    <row r="284" spans="1:24" ht="17" customHeight="1" x14ac:dyDescent="0.2">
      <c r="A284" s="22">
        <v>2016</v>
      </c>
      <c r="B284" s="22">
        <v>38</v>
      </c>
      <c r="C284" s="22">
        <v>4</v>
      </c>
      <c r="D284" s="22">
        <v>11</v>
      </c>
      <c r="E284" s="22">
        <v>1</v>
      </c>
      <c r="F284" s="22"/>
      <c r="G284" s="22"/>
      <c r="H284" s="22">
        <v>2</v>
      </c>
      <c r="I284" s="22">
        <v>14</v>
      </c>
      <c r="J284" s="22">
        <v>2</v>
      </c>
      <c r="K284" s="22">
        <v>0</v>
      </c>
      <c r="L284" s="22">
        <v>0</v>
      </c>
      <c r="M284" s="22">
        <v>4</v>
      </c>
      <c r="N284" s="22">
        <v>1</v>
      </c>
      <c r="O284" s="20">
        <f>(D284+J284+K284+N284)/(B284+J284+K284+M284)</f>
        <v>0.31818181818181818</v>
      </c>
      <c r="P284" s="20">
        <f>($D284+$E284+($F284*2)+(G284*3))/$B284</f>
        <v>0.31578947368421051</v>
      </c>
      <c r="Q284" s="20">
        <f>D284/B284</f>
        <v>0.28947368421052633</v>
      </c>
      <c r="R284" s="22">
        <v>1</v>
      </c>
      <c r="S284" s="22">
        <v>0</v>
      </c>
      <c r="T284" s="22">
        <v>2</v>
      </c>
      <c r="U284" s="22">
        <v>7</v>
      </c>
      <c r="V284" s="22">
        <v>46</v>
      </c>
      <c r="W284" s="20">
        <f>(U284+V284)/(T284+U284+V284)</f>
        <v>0.96363636363636362</v>
      </c>
      <c r="X284" s="20">
        <f>(D284-G284)/(B284-I284-G284+M284)</f>
        <v>0.39285714285714285</v>
      </c>
    </row>
    <row r="285" spans="1:24" ht="17" customHeight="1" x14ac:dyDescent="0.2">
      <c r="A285" s="28"/>
      <c r="B285" s="28"/>
      <c r="C285" s="28"/>
      <c r="D285" s="28"/>
      <c r="E285" s="28"/>
      <c r="F285" s="28"/>
      <c r="G285" s="28"/>
      <c r="H285" s="28"/>
      <c r="I285" s="28"/>
      <c r="J285" s="28"/>
      <c r="K285" s="28"/>
      <c r="L285" s="28"/>
      <c r="M285" s="28"/>
      <c r="N285" s="28"/>
      <c r="O285" s="29"/>
      <c r="P285" s="29"/>
      <c r="Q285" s="29"/>
      <c r="R285" s="28"/>
      <c r="S285" s="28"/>
      <c r="T285" s="28"/>
      <c r="U285" s="28"/>
      <c r="V285" s="28"/>
      <c r="W285" s="28"/>
      <c r="X285" s="28"/>
    </row>
    <row r="286" spans="1:24" ht="17" customHeight="1" x14ac:dyDescent="0.2">
      <c r="A286" s="18" t="s">
        <v>31</v>
      </c>
      <c r="B286" s="19">
        <f t="shared" ref="B286:N286" si="32">SUM(B283:B285)</f>
        <v>38</v>
      </c>
      <c r="C286" s="19">
        <f t="shared" si="32"/>
        <v>4</v>
      </c>
      <c r="D286" s="19">
        <f t="shared" si="32"/>
        <v>11</v>
      </c>
      <c r="E286" s="19">
        <f t="shared" si="32"/>
        <v>1</v>
      </c>
      <c r="F286" s="19">
        <f t="shared" si="32"/>
        <v>0</v>
      </c>
      <c r="G286" s="19">
        <f t="shared" si="32"/>
        <v>0</v>
      </c>
      <c r="H286" s="19">
        <f t="shared" si="32"/>
        <v>2</v>
      </c>
      <c r="I286" s="19">
        <f t="shared" si="32"/>
        <v>14</v>
      </c>
      <c r="J286" s="19">
        <f t="shared" si="32"/>
        <v>2</v>
      </c>
      <c r="K286" s="19">
        <f t="shared" si="32"/>
        <v>0</v>
      </c>
      <c r="L286" s="19">
        <f t="shared" si="32"/>
        <v>0</v>
      </c>
      <c r="M286" s="19">
        <f t="shared" si="32"/>
        <v>4</v>
      </c>
      <c r="N286" s="19">
        <f t="shared" si="32"/>
        <v>1</v>
      </c>
      <c r="O286" s="20">
        <f>(D286+J286+K286+N286)/(B286+J286+K286+M286)</f>
        <v>0.31818181818181818</v>
      </c>
      <c r="P286" s="20">
        <f>($D286+$E286+($F286*2)+(G286*3))/$B286</f>
        <v>0.31578947368421051</v>
      </c>
      <c r="Q286" s="20">
        <f>D286/B286</f>
        <v>0.28947368421052633</v>
      </c>
      <c r="R286" s="19">
        <f>SUM(R283:R285)</f>
        <v>1</v>
      </c>
      <c r="S286" s="19">
        <f>SUM(S283:S285)</f>
        <v>0</v>
      </c>
      <c r="T286" s="19">
        <f>SUM(T283:T285)</f>
        <v>2</v>
      </c>
      <c r="U286" s="18">
        <f>SUM(U283:U285)</f>
        <v>7</v>
      </c>
      <c r="V286" s="18">
        <f>SUM(V283:V285)</f>
        <v>46</v>
      </c>
      <c r="W286" s="20">
        <f>(U286+V286)/(T286+U286+V286)</f>
        <v>0.96363636363636362</v>
      </c>
      <c r="X286" s="20">
        <f>(D286-G286)/(B286-I286-G286+M286)</f>
        <v>0.39285714285714285</v>
      </c>
    </row>
    <row r="287" spans="1:24" ht="18.25" customHeight="1" x14ac:dyDescent="0.2">
      <c r="A287" s="23"/>
      <c r="B287" s="26"/>
      <c r="C287" s="26"/>
      <c r="D287" s="26"/>
      <c r="E287" s="23"/>
      <c r="F287" s="26"/>
      <c r="G287" s="26"/>
      <c r="H287" s="26"/>
      <c r="I287" s="26"/>
      <c r="J287" s="26"/>
      <c r="K287" s="26"/>
      <c r="L287" s="26"/>
      <c r="M287" s="23"/>
      <c r="N287" s="26"/>
      <c r="O287" s="26"/>
      <c r="P287" s="26"/>
      <c r="Q287" s="26"/>
      <c r="R287" s="26"/>
      <c r="S287" s="26"/>
      <c r="T287" s="26"/>
      <c r="U287" s="23"/>
      <c r="V287" s="23"/>
      <c r="W287" s="26"/>
      <c r="X287" s="53"/>
    </row>
    <row r="288" spans="1:24" ht="18.25" customHeight="1" x14ac:dyDescent="0.2">
      <c r="A288" s="23"/>
      <c r="B288" s="23"/>
      <c r="C288" s="23"/>
      <c r="D288" s="23"/>
      <c r="E288" s="41"/>
      <c r="F288" s="23"/>
      <c r="G288" s="23"/>
      <c r="H288" s="23"/>
      <c r="I288" s="23"/>
      <c r="J288" s="23"/>
      <c r="K288" s="23"/>
      <c r="L288" s="42"/>
      <c r="M288" s="23"/>
      <c r="N288" s="26"/>
      <c r="O288" s="26"/>
      <c r="P288" s="23"/>
      <c r="Q288" s="23"/>
      <c r="R288" s="23"/>
      <c r="S288" s="23"/>
      <c r="T288" s="53"/>
      <c r="U288" s="103"/>
      <c r="V288" s="103"/>
      <c r="W288" s="53"/>
      <c r="X288" s="53"/>
    </row>
    <row r="289" spans="1:24" ht="18.25" customHeight="1" x14ac:dyDescent="0.2">
      <c r="A289" s="22" t="s">
        <v>32</v>
      </c>
      <c r="B289" s="23"/>
      <c r="C289" s="23"/>
      <c r="D289" s="23"/>
      <c r="E289" s="23"/>
      <c r="F289" s="23"/>
      <c r="G289" s="23"/>
      <c r="H289" s="23"/>
      <c r="I289" s="23"/>
      <c r="J289" s="23"/>
      <c r="K289" s="23"/>
      <c r="L289" s="23"/>
      <c r="M289" s="23"/>
      <c r="N289" s="23"/>
      <c r="O289" s="23"/>
      <c r="P289" s="23"/>
      <c r="Q289" s="23"/>
      <c r="R289" s="23"/>
      <c r="S289" s="23"/>
      <c r="T289" s="53"/>
      <c r="U289" s="103"/>
      <c r="V289" s="103"/>
      <c r="W289" s="53"/>
      <c r="X289" s="53"/>
    </row>
    <row r="290" spans="1:24" ht="18.25" customHeight="1" x14ac:dyDescent="0.2">
      <c r="A290" s="14" t="s">
        <v>7</v>
      </c>
      <c r="B290" s="16" t="s">
        <v>33</v>
      </c>
      <c r="C290" s="14" t="s">
        <v>34</v>
      </c>
      <c r="D290" s="14" t="s">
        <v>35</v>
      </c>
      <c r="E290" s="14" t="s">
        <v>36</v>
      </c>
      <c r="F290" s="14" t="s">
        <v>37</v>
      </c>
      <c r="G290" s="14" t="s">
        <v>9</v>
      </c>
      <c r="H290" s="14" t="s">
        <v>10</v>
      </c>
      <c r="I290" s="14" t="s">
        <v>15</v>
      </c>
      <c r="J290" s="14" t="s">
        <v>16</v>
      </c>
      <c r="K290" s="14" t="s">
        <v>17</v>
      </c>
      <c r="L290" s="14" t="s">
        <v>45</v>
      </c>
      <c r="M290" s="14" t="s">
        <v>38</v>
      </c>
      <c r="N290" s="14" t="s">
        <v>39</v>
      </c>
      <c r="O290" s="14" t="s">
        <v>40</v>
      </c>
      <c r="P290" s="14" t="s">
        <v>8</v>
      </c>
      <c r="Q290" s="14" t="s">
        <v>41</v>
      </c>
      <c r="R290" s="68"/>
      <c r="S290" s="23"/>
      <c r="T290" s="53"/>
      <c r="U290" s="103"/>
      <c r="V290" s="103"/>
      <c r="W290" s="53"/>
      <c r="X290" s="53"/>
    </row>
    <row r="291" spans="1:24" ht="18.25" customHeight="1" x14ac:dyDescent="0.2">
      <c r="A291" s="19"/>
      <c r="B291" s="50"/>
      <c r="C291" s="50"/>
      <c r="D291" s="50"/>
      <c r="E291" s="50"/>
      <c r="F291" s="50"/>
      <c r="G291" s="50"/>
      <c r="H291" s="50"/>
      <c r="I291" s="50"/>
      <c r="J291" s="50"/>
      <c r="K291" s="50"/>
      <c r="L291" s="50"/>
      <c r="M291" s="50"/>
      <c r="N291" s="40"/>
      <c r="O291" s="67"/>
      <c r="P291" s="18"/>
      <c r="Q291" s="19"/>
      <c r="R291" s="19"/>
      <c r="S291" s="23"/>
      <c r="T291" s="32"/>
      <c r="U291" s="22"/>
      <c r="V291" s="22"/>
      <c r="W291" s="53"/>
      <c r="X291" s="53"/>
    </row>
    <row r="292" spans="1:24" ht="18.25" customHeight="1" x14ac:dyDescent="0.2">
      <c r="A292" s="22">
        <v>2016</v>
      </c>
      <c r="B292" s="22">
        <v>8</v>
      </c>
      <c r="C292" s="22">
        <v>2</v>
      </c>
      <c r="D292" s="22">
        <v>2</v>
      </c>
      <c r="E292" s="22">
        <v>0</v>
      </c>
      <c r="F292" s="22">
        <v>25.67</v>
      </c>
      <c r="G292" s="22">
        <v>9</v>
      </c>
      <c r="H292" s="22">
        <v>16</v>
      </c>
      <c r="I292" s="22">
        <v>35</v>
      </c>
      <c r="J292" s="22">
        <v>20</v>
      </c>
      <c r="K292" s="22">
        <v>1</v>
      </c>
      <c r="L292" s="22">
        <v>2</v>
      </c>
      <c r="M292" s="22">
        <v>3</v>
      </c>
      <c r="N292" s="36">
        <f>(M292*7)/F292</f>
        <v>0.81807557460070113</v>
      </c>
      <c r="O292" s="37">
        <f>SUM(H292+J292+K292)/F292</f>
        <v>1.4413712504869496</v>
      </c>
      <c r="P292" s="23"/>
      <c r="Q292" s="23"/>
      <c r="R292" s="23"/>
      <c r="S292" s="23"/>
      <c r="T292" s="32"/>
      <c r="U292" s="22"/>
      <c r="V292" s="22"/>
      <c r="W292" s="53"/>
      <c r="X292" s="53"/>
    </row>
    <row r="293" spans="1:24" ht="18.25" customHeight="1" x14ac:dyDescent="0.2">
      <c r="A293" s="28"/>
      <c r="B293" s="28"/>
      <c r="C293" s="28"/>
      <c r="D293" s="28"/>
      <c r="E293" s="38"/>
      <c r="F293" s="28"/>
      <c r="G293" s="28"/>
      <c r="H293" s="28"/>
      <c r="I293" s="28"/>
      <c r="J293" s="28"/>
      <c r="K293" s="28"/>
      <c r="L293" s="39"/>
      <c r="M293" s="28"/>
      <c r="N293" s="28"/>
      <c r="O293" s="28"/>
      <c r="P293" s="28"/>
      <c r="Q293" s="28"/>
      <c r="R293" s="28"/>
      <c r="S293" s="23"/>
      <c r="T293" s="32"/>
      <c r="U293" s="22"/>
      <c r="V293" s="22"/>
      <c r="W293" s="53"/>
      <c r="X293" s="53"/>
    </row>
    <row r="294" spans="1:24" ht="18.25" customHeight="1" x14ac:dyDescent="0.2">
      <c r="A294" s="45" t="s">
        <v>31</v>
      </c>
      <c r="B294" s="45">
        <f t="shared" ref="B294:M294" si="33">SUM(B288:B293)</f>
        <v>8</v>
      </c>
      <c r="C294" s="45">
        <f t="shared" si="33"/>
        <v>2</v>
      </c>
      <c r="D294" s="45">
        <f t="shared" si="33"/>
        <v>2</v>
      </c>
      <c r="E294" s="45">
        <f t="shared" si="33"/>
        <v>0</v>
      </c>
      <c r="F294" s="45">
        <f t="shared" si="33"/>
        <v>25.67</v>
      </c>
      <c r="G294" s="45">
        <f t="shared" si="33"/>
        <v>9</v>
      </c>
      <c r="H294" s="45">
        <f t="shared" si="33"/>
        <v>16</v>
      </c>
      <c r="I294" s="45">
        <f t="shared" si="33"/>
        <v>35</v>
      </c>
      <c r="J294" s="45">
        <f t="shared" si="33"/>
        <v>20</v>
      </c>
      <c r="K294" s="45">
        <f t="shared" si="33"/>
        <v>1</v>
      </c>
      <c r="L294" s="45">
        <f t="shared" si="33"/>
        <v>2</v>
      </c>
      <c r="M294" s="45">
        <f t="shared" si="33"/>
        <v>3</v>
      </c>
      <c r="N294" s="40">
        <f>(M294*7)/F294</f>
        <v>0.81807557460070113</v>
      </c>
      <c r="O294" s="67">
        <f>SUM(H294+J294+K294)/F294</f>
        <v>1.4413712504869496</v>
      </c>
      <c r="P294" s="55"/>
      <c r="Q294" s="55"/>
      <c r="R294" s="55"/>
      <c r="S294" s="53"/>
      <c r="T294" s="53"/>
      <c r="U294" s="103"/>
      <c r="V294" s="103"/>
      <c r="W294" s="53"/>
      <c r="X294" s="53"/>
    </row>
    <row r="295" spans="1:24" ht="18.25" customHeight="1" x14ac:dyDescent="0.2">
      <c r="A295" s="50"/>
      <c r="B295" s="50"/>
      <c r="C295" s="50"/>
      <c r="D295" s="50"/>
      <c r="E295" s="36"/>
      <c r="F295" s="50"/>
      <c r="G295" s="50"/>
      <c r="H295" s="50"/>
      <c r="I295" s="50"/>
      <c r="J295" s="50"/>
      <c r="K295" s="50"/>
      <c r="L295" s="50"/>
      <c r="M295" s="50"/>
      <c r="N295" s="36"/>
      <c r="O295" s="37"/>
      <c r="P295" s="53"/>
      <c r="Q295" s="53"/>
      <c r="R295" s="53"/>
      <c r="S295" s="53"/>
      <c r="T295" s="53"/>
      <c r="U295" s="103"/>
      <c r="V295" s="103"/>
      <c r="W295" s="53"/>
      <c r="X295" s="53"/>
    </row>
    <row r="296" spans="1:24" ht="21" customHeight="1" x14ac:dyDescent="0.2">
      <c r="A296" s="10" t="s">
        <v>107</v>
      </c>
      <c r="B296" s="11"/>
      <c r="C296" s="11"/>
      <c r="D296" s="11"/>
      <c r="E296" s="11"/>
      <c r="F296" s="11"/>
      <c r="G296" s="11"/>
      <c r="H296" s="11"/>
      <c r="I296" s="11"/>
      <c r="J296" s="11"/>
      <c r="K296" s="11"/>
      <c r="L296" s="11"/>
      <c r="M296" s="78"/>
      <c r="N296" s="11"/>
      <c r="O296" s="11"/>
      <c r="P296" s="11"/>
      <c r="Q296" s="11"/>
      <c r="R296" s="11"/>
      <c r="S296" s="11"/>
      <c r="T296" s="11"/>
      <c r="U296" s="23"/>
      <c r="V296" s="23"/>
      <c r="W296" s="12"/>
      <c r="X296" s="53"/>
    </row>
    <row r="297" spans="1:24" ht="19" customHeight="1" x14ac:dyDescent="0.2">
      <c r="A297" s="53"/>
      <c r="B297" s="53"/>
      <c r="C297" s="53"/>
      <c r="D297" s="53"/>
      <c r="E297" s="58"/>
      <c r="F297" s="53"/>
      <c r="G297" s="53"/>
      <c r="H297" s="53"/>
      <c r="I297" s="53"/>
      <c r="J297" s="53"/>
      <c r="K297" s="53"/>
      <c r="L297" s="53"/>
      <c r="M297" s="53"/>
      <c r="N297" s="53"/>
      <c r="O297" s="53"/>
      <c r="P297" s="53"/>
      <c r="Q297" s="53"/>
      <c r="R297" s="53"/>
      <c r="S297" s="53"/>
      <c r="T297" s="53"/>
      <c r="U297" s="23"/>
      <c r="V297" s="23"/>
      <c r="W297" s="26"/>
      <c r="X297" s="53"/>
    </row>
    <row r="298" spans="1:24" ht="28.25" customHeight="1" x14ac:dyDescent="0.2">
      <c r="A298" s="14" t="s">
        <v>7</v>
      </c>
      <c r="B298" s="14" t="s">
        <v>8</v>
      </c>
      <c r="C298" s="14" t="s">
        <v>9</v>
      </c>
      <c r="D298" s="14" t="s">
        <v>10</v>
      </c>
      <c r="E298" s="14" t="s">
        <v>11</v>
      </c>
      <c r="F298" s="14" t="s">
        <v>12</v>
      </c>
      <c r="G298" s="14" t="s">
        <v>13</v>
      </c>
      <c r="H298" s="14" t="s">
        <v>14</v>
      </c>
      <c r="I298" s="14" t="s">
        <v>15</v>
      </c>
      <c r="J298" s="14" t="s">
        <v>16</v>
      </c>
      <c r="K298" s="14" t="s">
        <v>17</v>
      </c>
      <c r="L298" s="14" t="s">
        <v>18</v>
      </c>
      <c r="M298" s="14" t="s">
        <v>19</v>
      </c>
      <c r="N298" s="14" t="s">
        <v>20</v>
      </c>
      <c r="O298" s="14" t="s">
        <v>21</v>
      </c>
      <c r="P298" s="15" t="s">
        <v>22</v>
      </c>
      <c r="Q298" s="14" t="s">
        <v>23</v>
      </c>
      <c r="R298" s="16" t="s">
        <v>24</v>
      </c>
      <c r="S298" s="16" t="s">
        <v>25</v>
      </c>
      <c r="T298" s="16" t="s">
        <v>26</v>
      </c>
      <c r="U298" s="14" t="s">
        <v>27</v>
      </c>
      <c r="V298" s="14" t="s">
        <v>28</v>
      </c>
      <c r="W298" s="17" t="s">
        <v>29</v>
      </c>
      <c r="X298" s="71" t="s">
        <v>30</v>
      </c>
    </row>
    <row r="299" spans="1:24" ht="17" customHeight="1" x14ac:dyDescent="0.2">
      <c r="A299" s="18">
        <v>2017</v>
      </c>
      <c r="B299" s="18">
        <v>0</v>
      </c>
      <c r="C299" s="18">
        <v>0</v>
      </c>
      <c r="D299" s="18">
        <v>0</v>
      </c>
      <c r="E299" s="18">
        <v>0</v>
      </c>
      <c r="F299" s="18">
        <v>0</v>
      </c>
      <c r="G299" s="18">
        <v>0</v>
      </c>
      <c r="H299" s="18">
        <v>0</v>
      </c>
      <c r="I299" s="18">
        <v>0</v>
      </c>
      <c r="J299" s="18">
        <v>0</v>
      </c>
      <c r="K299" s="18">
        <v>0</v>
      </c>
      <c r="L299" s="18">
        <v>0</v>
      </c>
      <c r="M299" s="18">
        <v>0</v>
      </c>
      <c r="N299" s="18">
        <v>0</v>
      </c>
      <c r="O299" s="18"/>
      <c r="P299" s="18"/>
      <c r="Q299" s="18"/>
      <c r="R299" s="18">
        <v>0</v>
      </c>
      <c r="S299" s="18">
        <v>1</v>
      </c>
      <c r="T299" s="18">
        <v>0</v>
      </c>
      <c r="U299" s="18">
        <v>10</v>
      </c>
      <c r="V299" s="18">
        <v>2</v>
      </c>
      <c r="W299" s="48">
        <f>(U299+V299)/(T299+U299+V299)</f>
        <v>1</v>
      </c>
      <c r="X299" s="18"/>
    </row>
    <row r="300" spans="1:24" ht="17" customHeight="1" x14ac:dyDescent="0.2">
      <c r="A300" s="22">
        <v>2016</v>
      </c>
      <c r="B300" s="22">
        <v>0</v>
      </c>
      <c r="C300" s="22">
        <v>0</v>
      </c>
      <c r="D300" s="22">
        <v>0</v>
      </c>
      <c r="E300" s="22"/>
      <c r="F300" s="22"/>
      <c r="G300" s="22"/>
      <c r="H300" s="22"/>
      <c r="I300" s="22"/>
      <c r="J300" s="22"/>
      <c r="K300" s="22"/>
      <c r="L300" s="22"/>
      <c r="M300" s="22"/>
      <c r="N300" s="22"/>
      <c r="O300" s="22"/>
      <c r="P300" s="22"/>
      <c r="Q300" s="22"/>
      <c r="R300" s="22"/>
      <c r="S300" s="22"/>
      <c r="T300" s="22">
        <v>0</v>
      </c>
      <c r="U300" s="22">
        <v>3</v>
      </c>
      <c r="V300" s="22">
        <v>1</v>
      </c>
      <c r="W300" s="20">
        <f>(U300+V300)/(T300+U300+V300)</f>
        <v>1</v>
      </c>
      <c r="X300" s="22"/>
    </row>
    <row r="301" spans="1:24" ht="17" customHeight="1" x14ac:dyDescent="0.2">
      <c r="A301" s="28">
        <v>2018</v>
      </c>
      <c r="B301" s="28">
        <v>0</v>
      </c>
      <c r="C301" s="28">
        <v>1</v>
      </c>
      <c r="D301" s="28">
        <v>0</v>
      </c>
      <c r="E301" s="28"/>
      <c r="F301" s="28"/>
      <c r="G301" s="28"/>
      <c r="H301" s="28"/>
      <c r="I301" s="28"/>
      <c r="J301" s="28"/>
      <c r="K301" s="28"/>
      <c r="L301" s="28"/>
      <c r="M301" s="28">
        <v>1</v>
      </c>
      <c r="N301" s="28"/>
      <c r="O301" s="29"/>
      <c r="P301" s="29"/>
      <c r="Q301" s="29"/>
      <c r="R301" s="28"/>
      <c r="S301" s="28"/>
      <c r="T301" s="28">
        <v>1</v>
      </c>
      <c r="U301" s="28">
        <v>10</v>
      </c>
      <c r="V301" s="28">
        <v>1</v>
      </c>
      <c r="W301" s="20">
        <f>(U301+V301)/(T301+U301+V301)</f>
        <v>0.91666666666666663</v>
      </c>
      <c r="X301" s="28"/>
    </row>
    <row r="302" spans="1:24" ht="17" customHeight="1" x14ac:dyDescent="0.2">
      <c r="A302" s="18" t="s">
        <v>31</v>
      </c>
      <c r="B302" s="19">
        <f t="shared" ref="B302:N302" si="34">SUM(B299:B301)</f>
        <v>0</v>
      </c>
      <c r="C302" s="19">
        <f t="shared" si="34"/>
        <v>1</v>
      </c>
      <c r="D302" s="19">
        <f t="shared" si="34"/>
        <v>0</v>
      </c>
      <c r="E302" s="19">
        <f t="shared" si="34"/>
        <v>0</v>
      </c>
      <c r="F302" s="19">
        <f t="shared" si="34"/>
        <v>0</v>
      </c>
      <c r="G302" s="19">
        <f t="shared" si="34"/>
        <v>0</v>
      </c>
      <c r="H302" s="19">
        <f t="shared" si="34"/>
        <v>0</v>
      </c>
      <c r="I302" s="19">
        <f t="shared" si="34"/>
        <v>0</v>
      </c>
      <c r="J302" s="19">
        <f t="shared" si="34"/>
        <v>0</v>
      </c>
      <c r="K302" s="19">
        <f t="shared" si="34"/>
        <v>0</v>
      </c>
      <c r="L302" s="19">
        <f t="shared" si="34"/>
        <v>0</v>
      </c>
      <c r="M302" s="19">
        <f t="shared" si="34"/>
        <v>1</v>
      </c>
      <c r="N302" s="19">
        <f t="shared" si="34"/>
        <v>0</v>
      </c>
      <c r="O302" s="20">
        <f>(D302+J302+K302+N302)/(B302+J302+K302+M302)</f>
        <v>0</v>
      </c>
      <c r="P302" s="20" t="e">
        <f>($D302+$E302+($F302*2)+(G302*3))/$B302</f>
        <v>#DIV/0!</v>
      </c>
      <c r="Q302" s="20" t="e">
        <f>D302/B302</f>
        <v>#DIV/0!</v>
      </c>
      <c r="R302" s="19">
        <f>SUM(R299:R301)</f>
        <v>0</v>
      </c>
      <c r="S302" s="19">
        <f>SUM(S299:S301)</f>
        <v>1</v>
      </c>
      <c r="T302" s="19">
        <f>SUM(T299:T301)</f>
        <v>1</v>
      </c>
      <c r="U302" s="18">
        <f>SUM(U299:U301)</f>
        <v>23</v>
      </c>
      <c r="V302" s="18">
        <f>SUM(V299:V301)</f>
        <v>4</v>
      </c>
      <c r="W302" s="20">
        <f>(U302+V302)/(T302+U302+V302)</f>
        <v>0.9642857142857143</v>
      </c>
      <c r="X302" s="20">
        <f>(D302-G302)/(B302-I302-G302+M302)</f>
        <v>0</v>
      </c>
    </row>
    <row r="303" spans="1:24" ht="18.25" customHeight="1" x14ac:dyDescent="0.2">
      <c r="A303" s="23"/>
      <c r="B303" s="26"/>
      <c r="C303" s="26"/>
      <c r="D303" s="26"/>
      <c r="E303" s="23"/>
      <c r="F303" s="26"/>
      <c r="G303" s="26"/>
      <c r="H303" s="26"/>
      <c r="I303" s="26"/>
      <c r="J303" s="26"/>
      <c r="K303" s="26"/>
      <c r="L303" s="26"/>
      <c r="M303" s="23"/>
      <c r="N303" s="26"/>
      <c r="O303" s="26"/>
      <c r="P303" s="26"/>
      <c r="Q303" s="26"/>
      <c r="R303" s="26"/>
      <c r="S303" s="26"/>
      <c r="T303" s="26"/>
      <c r="U303" s="23"/>
      <c r="V303" s="23"/>
      <c r="W303" s="26"/>
      <c r="X303" s="53"/>
    </row>
    <row r="304" spans="1:24" ht="18.25" customHeight="1" x14ac:dyDescent="0.2">
      <c r="A304" s="23"/>
      <c r="B304" s="23"/>
      <c r="C304" s="23"/>
      <c r="D304" s="23"/>
      <c r="E304" s="41"/>
      <c r="F304" s="23"/>
      <c r="G304" s="23"/>
      <c r="H304" s="23"/>
      <c r="I304" s="23"/>
      <c r="J304" s="23"/>
      <c r="K304" s="23"/>
      <c r="L304" s="42"/>
      <c r="M304" s="23"/>
      <c r="N304" s="26"/>
      <c r="O304" s="26"/>
      <c r="P304" s="23"/>
      <c r="Q304" s="23"/>
      <c r="R304" s="23"/>
      <c r="S304" s="23"/>
      <c r="T304" s="53"/>
      <c r="U304" s="103"/>
      <c r="V304" s="103"/>
      <c r="W304" s="53"/>
      <c r="X304" s="53"/>
    </row>
    <row r="305" spans="1:24" ht="18.25" customHeight="1" x14ac:dyDescent="0.2">
      <c r="A305" s="22" t="s">
        <v>32</v>
      </c>
      <c r="B305" s="23"/>
      <c r="C305" s="23"/>
      <c r="D305" s="23"/>
      <c r="E305" s="23"/>
      <c r="F305" s="23"/>
      <c r="G305" s="23"/>
      <c r="H305" s="23"/>
      <c r="I305" s="23"/>
      <c r="J305" s="23"/>
      <c r="K305" s="23"/>
      <c r="L305" s="23"/>
      <c r="M305" s="23"/>
      <c r="N305" s="23"/>
      <c r="O305" s="23"/>
      <c r="P305" s="23"/>
      <c r="Q305" s="23"/>
      <c r="R305" s="23"/>
      <c r="S305" s="23"/>
      <c r="T305" s="53"/>
      <c r="U305" s="103"/>
      <c r="V305" s="103"/>
      <c r="W305" s="53"/>
      <c r="X305" s="53"/>
    </row>
    <row r="306" spans="1:24" ht="18.25" customHeight="1" x14ac:dyDescent="0.2">
      <c r="A306" s="14" t="s">
        <v>7</v>
      </c>
      <c r="B306" s="16" t="s">
        <v>33</v>
      </c>
      <c r="C306" s="14" t="s">
        <v>34</v>
      </c>
      <c r="D306" s="14" t="s">
        <v>35</v>
      </c>
      <c r="E306" s="14" t="s">
        <v>36</v>
      </c>
      <c r="F306" s="14" t="s">
        <v>37</v>
      </c>
      <c r="G306" s="14" t="s">
        <v>9</v>
      </c>
      <c r="H306" s="14" t="s">
        <v>10</v>
      </c>
      <c r="I306" s="14" t="s">
        <v>15</v>
      </c>
      <c r="J306" s="14" t="s">
        <v>16</v>
      </c>
      <c r="K306" s="14" t="s">
        <v>17</v>
      </c>
      <c r="L306" s="14" t="s">
        <v>45</v>
      </c>
      <c r="M306" s="14" t="s">
        <v>38</v>
      </c>
      <c r="N306" s="14" t="s">
        <v>39</v>
      </c>
      <c r="O306" s="14" t="s">
        <v>40</v>
      </c>
      <c r="P306" s="14" t="s">
        <v>8</v>
      </c>
      <c r="Q306" s="14" t="s">
        <v>41</v>
      </c>
      <c r="R306" s="14" t="s">
        <v>42</v>
      </c>
      <c r="S306" s="23"/>
      <c r="T306" s="53"/>
      <c r="U306" s="103"/>
      <c r="V306" s="103"/>
      <c r="W306" s="53"/>
      <c r="X306" s="53"/>
    </row>
    <row r="307" spans="1:24" ht="18.25" customHeight="1" x14ac:dyDescent="0.2">
      <c r="A307" s="18">
        <v>2017</v>
      </c>
      <c r="B307" s="18">
        <v>10</v>
      </c>
      <c r="C307" s="18">
        <v>7</v>
      </c>
      <c r="D307" s="18">
        <v>1</v>
      </c>
      <c r="E307" s="18">
        <v>0</v>
      </c>
      <c r="F307" s="18">
        <v>42.33</v>
      </c>
      <c r="G307" s="18">
        <v>7</v>
      </c>
      <c r="H307" s="18">
        <v>26</v>
      </c>
      <c r="I307" s="18">
        <v>36</v>
      </c>
      <c r="J307" s="18">
        <v>11</v>
      </c>
      <c r="K307" s="18">
        <v>4</v>
      </c>
      <c r="L307" s="18">
        <v>0</v>
      </c>
      <c r="M307" s="18">
        <v>7</v>
      </c>
      <c r="N307" s="40">
        <f>(M307*7)/F307</f>
        <v>1.1575714623198678</v>
      </c>
      <c r="O307" s="40">
        <f>SUM(H307+J307+K307)/F307</f>
        <v>0.96858020316560367</v>
      </c>
      <c r="P307" s="18"/>
      <c r="Q307" s="19"/>
      <c r="R307" s="19"/>
      <c r="S307" s="23"/>
      <c r="T307" s="32"/>
      <c r="U307" s="22"/>
      <c r="V307" s="22"/>
      <c r="W307" s="53"/>
      <c r="X307" s="53"/>
    </row>
    <row r="308" spans="1:24" ht="18.25" customHeight="1" x14ac:dyDescent="0.2">
      <c r="A308" s="22">
        <v>2016</v>
      </c>
      <c r="B308" s="22">
        <v>11</v>
      </c>
      <c r="C308" s="22">
        <v>2</v>
      </c>
      <c r="D308" s="22">
        <v>4</v>
      </c>
      <c r="E308" s="22">
        <v>0</v>
      </c>
      <c r="F308" s="22">
        <v>35.33</v>
      </c>
      <c r="G308" s="22">
        <v>20</v>
      </c>
      <c r="H308" s="22">
        <v>32</v>
      </c>
      <c r="I308" s="22">
        <v>30</v>
      </c>
      <c r="J308" s="22">
        <v>11</v>
      </c>
      <c r="K308" s="22">
        <v>1</v>
      </c>
      <c r="L308" s="22">
        <v>1</v>
      </c>
      <c r="M308" s="22">
        <v>14</v>
      </c>
      <c r="N308" s="36">
        <f>(M308*7)/F308</f>
        <v>2.7738465893008777</v>
      </c>
      <c r="O308" s="37">
        <f>SUM(H308+J308+K308)/F308</f>
        <v>1.2454005094820266</v>
      </c>
      <c r="P308" s="23"/>
      <c r="Q308" s="23"/>
      <c r="R308" s="23"/>
      <c r="S308" s="23"/>
      <c r="T308" s="32"/>
      <c r="U308" s="22"/>
      <c r="V308" s="22"/>
      <c r="W308" s="53"/>
      <c r="X308" s="53"/>
    </row>
    <row r="309" spans="1:24" ht="18.25" customHeight="1" x14ac:dyDescent="0.2">
      <c r="A309" s="28">
        <v>2018</v>
      </c>
      <c r="B309" s="28">
        <v>12</v>
      </c>
      <c r="C309" s="28">
        <v>4</v>
      </c>
      <c r="D309" s="28">
        <v>1</v>
      </c>
      <c r="E309" s="38">
        <v>0</v>
      </c>
      <c r="F309" s="39">
        <v>46.33</v>
      </c>
      <c r="G309" s="28">
        <v>29</v>
      </c>
      <c r="H309" s="28">
        <v>39</v>
      </c>
      <c r="I309" s="28">
        <v>56</v>
      </c>
      <c r="J309" s="28">
        <v>17</v>
      </c>
      <c r="K309" s="28">
        <v>7</v>
      </c>
      <c r="L309" s="18">
        <v>2</v>
      </c>
      <c r="M309" s="28">
        <v>23</v>
      </c>
      <c r="N309" s="36">
        <f>(M309*7)/F309</f>
        <v>3.4750701489315778</v>
      </c>
      <c r="O309" s="37">
        <f>SUM(H309+J309+K309)/F309</f>
        <v>1.3598100582775741</v>
      </c>
      <c r="P309" s="28"/>
      <c r="Q309" s="28"/>
      <c r="R309" s="28"/>
      <c r="S309" s="23"/>
      <c r="T309" s="32"/>
      <c r="U309" s="22"/>
      <c r="V309" s="22"/>
      <c r="W309" s="53"/>
      <c r="X309" s="53"/>
    </row>
    <row r="310" spans="1:24" ht="18.25" customHeight="1" x14ac:dyDescent="0.2">
      <c r="A310" s="45" t="s">
        <v>31</v>
      </c>
      <c r="B310" s="45">
        <f t="shared" ref="B310:M310" si="35">SUM(B304:B309)</f>
        <v>33</v>
      </c>
      <c r="C310" s="45">
        <f t="shared" si="35"/>
        <v>13</v>
      </c>
      <c r="D310" s="45">
        <f t="shared" si="35"/>
        <v>6</v>
      </c>
      <c r="E310" s="40">
        <f t="shared" si="35"/>
        <v>0</v>
      </c>
      <c r="F310" s="105">
        <f t="shared" si="35"/>
        <v>123.99</v>
      </c>
      <c r="G310" s="45">
        <f t="shared" si="35"/>
        <v>56</v>
      </c>
      <c r="H310" s="45">
        <f t="shared" si="35"/>
        <v>97</v>
      </c>
      <c r="I310" s="45">
        <f t="shared" si="35"/>
        <v>122</v>
      </c>
      <c r="J310" s="45">
        <f t="shared" si="35"/>
        <v>39</v>
      </c>
      <c r="K310" s="45">
        <f t="shared" si="35"/>
        <v>12</v>
      </c>
      <c r="L310" s="45">
        <f t="shared" si="35"/>
        <v>3</v>
      </c>
      <c r="M310" s="45">
        <f t="shared" si="35"/>
        <v>44</v>
      </c>
      <c r="N310" s="40">
        <f>(M310*7)/F310</f>
        <v>2.4840712960722642</v>
      </c>
      <c r="O310" s="67">
        <f>SUM(H310+J310+K310)/F310</f>
        <v>1.1936446487619969</v>
      </c>
      <c r="P310" s="55"/>
      <c r="Q310" s="55"/>
      <c r="R310" s="55"/>
      <c r="S310" s="53"/>
      <c r="T310" s="53"/>
      <c r="U310" s="103"/>
      <c r="V310" s="103"/>
      <c r="W310" s="53"/>
      <c r="X310" s="53"/>
    </row>
    <row r="311" spans="1:24" ht="18.25" customHeight="1" x14ac:dyDescent="0.2">
      <c r="A311" s="50"/>
      <c r="B311" s="63"/>
      <c r="C311" s="63"/>
      <c r="D311" s="63"/>
      <c r="E311" s="40"/>
      <c r="F311" s="63"/>
      <c r="G311" s="63"/>
      <c r="H311" s="63"/>
      <c r="I311" s="63"/>
      <c r="J311" s="63"/>
      <c r="K311" s="63"/>
      <c r="L311" s="63"/>
      <c r="M311" s="63"/>
      <c r="N311" s="40"/>
      <c r="O311" s="67"/>
      <c r="P311" s="53"/>
      <c r="Q311" s="53"/>
      <c r="R311" s="53"/>
      <c r="S311" s="53"/>
      <c r="T311" s="53"/>
      <c r="U311" s="103"/>
      <c r="V311" s="103"/>
      <c r="W311" s="53"/>
      <c r="X311" s="53"/>
    </row>
    <row r="312" spans="1:24" ht="18.25" customHeight="1" x14ac:dyDescent="0.2">
      <c r="A312" s="42" t="e">
        <f>(#REF!/#REF!*9)</f>
        <v>#REF!</v>
      </c>
      <c r="B312" s="50"/>
      <c r="C312" s="50"/>
      <c r="D312" s="50"/>
      <c r="E312" s="36"/>
      <c r="F312" s="50"/>
      <c r="G312" s="50"/>
      <c r="H312" s="50"/>
      <c r="I312" s="50"/>
      <c r="J312" s="50"/>
      <c r="K312" s="50"/>
      <c r="L312" s="50"/>
      <c r="M312" s="50"/>
      <c r="N312" s="36"/>
      <c r="O312" s="37"/>
      <c r="P312" s="53"/>
      <c r="Q312" s="53"/>
      <c r="R312" s="53"/>
      <c r="S312" s="53"/>
      <c r="T312" s="53"/>
      <c r="U312" s="103"/>
      <c r="V312" s="103"/>
      <c r="W312" s="53"/>
      <c r="X312" s="53"/>
    </row>
    <row r="313" spans="1:24" ht="21" customHeight="1" x14ac:dyDescent="0.2">
      <c r="A313" s="10" t="s">
        <v>108</v>
      </c>
      <c r="B313" s="11"/>
      <c r="C313" s="11"/>
      <c r="D313" s="11"/>
      <c r="E313" s="11"/>
      <c r="F313" s="11"/>
      <c r="G313" s="11"/>
      <c r="H313" s="11"/>
      <c r="I313" s="11"/>
      <c r="J313" s="11"/>
      <c r="K313" s="11"/>
      <c r="L313" s="11"/>
      <c r="M313" s="78"/>
      <c r="N313" s="11"/>
      <c r="O313" s="11"/>
      <c r="P313" s="11"/>
      <c r="Q313" s="11"/>
      <c r="R313" s="11"/>
      <c r="S313" s="11"/>
      <c r="T313" s="11"/>
      <c r="U313" s="23"/>
      <c r="V313" s="23"/>
      <c r="W313" s="12"/>
      <c r="X313" s="53"/>
    </row>
    <row r="314" spans="1:24" ht="19" customHeight="1" x14ac:dyDescent="0.2">
      <c r="A314" s="53"/>
      <c r="B314" s="53"/>
      <c r="C314" s="53"/>
      <c r="D314" s="53"/>
      <c r="E314" s="58"/>
      <c r="F314" s="53"/>
      <c r="G314" s="53"/>
      <c r="H314" s="53"/>
      <c r="I314" s="53"/>
      <c r="J314" s="53"/>
      <c r="K314" s="53"/>
      <c r="L314" s="53"/>
      <c r="M314" s="53"/>
      <c r="N314" s="53"/>
      <c r="O314" s="53"/>
      <c r="P314" s="53"/>
      <c r="Q314" s="53"/>
      <c r="R314" s="53"/>
      <c r="S314" s="53"/>
      <c r="T314" s="53"/>
      <c r="U314" s="23"/>
      <c r="V314" s="23"/>
      <c r="W314" s="26"/>
      <c r="X314" s="53"/>
    </row>
    <row r="315" spans="1:24" ht="28.25" customHeight="1" x14ac:dyDescent="0.2">
      <c r="A315" s="14" t="s">
        <v>7</v>
      </c>
      <c r="B315" s="14" t="s">
        <v>8</v>
      </c>
      <c r="C315" s="14" t="s">
        <v>9</v>
      </c>
      <c r="D315" s="14" t="s">
        <v>10</v>
      </c>
      <c r="E315" s="14" t="s">
        <v>11</v>
      </c>
      <c r="F315" s="14" t="s">
        <v>12</v>
      </c>
      <c r="G315" s="14" t="s">
        <v>13</v>
      </c>
      <c r="H315" s="14" t="s">
        <v>14</v>
      </c>
      <c r="I315" s="14" t="s">
        <v>15</v>
      </c>
      <c r="J315" s="14" t="s">
        <v>16</v>
      </c>
      <c r="K315" s="14" t="s">
        <v>17</v>
      </c>
      <c r="L315" s="14" t="s">
        <v>18</v>
      </c>
      <c r="M315" s="14" t="s">
        <v>19</v>
      </c>
      <c r="N315" s="14" t="s">
        <v>20</v>
      </c>
      <c r="O315" s="14" t="s">
        <v>21</v>
      </c>
      <c r="P315" s="15" t="s">
        <v>22</v>
      </c>
      <c r="Q315" s="14" t="s">
        <v>23</v>
      </c>
      <c r="R315" s="16" t="s">
        <v>24</v>
      </c>
      <c r="S315" s="16" t="s">
        <v>25</v>
      </c>
      <c r="T315" s="16" t="s">
        <v>26</v>
      </c>
      <c r="U315" s="14" t="s">
        <v>27</v>
      </c>
      <c r="V315" s="14" t="s">
        <v>28</v>
      </c>
      <c r="W315" s="17" t="s">
        <v>29</v>
      </c>
      <c r="X315" s="71" t="s">
        <v>30</v>
      </c>
    </row>
    <row r="316" spans="1:24" ht="17" customHeight="1" x14ac:dyDescent="0.2">
      <c r="A316" s="18">
        <v>2017</v>
      </c>
      <c r="B316" s="18">
        <v>85</v>
      </c>
      <c r="C316" s="18">
        <v>17</v>
      </c>
      <c r="D316" s="18">
        <v>27</v>
      </c>
      <c r="E316" s="18">
        <v>2</v>
      </c>
      <c r="F316" s="18">
        <v>0</v>
      </c>
      <c r="G316" s="18">
        <v>0</v>
      </c>
      <c r="H316" s="18">
        <v>16</v>
      </c>
      <c r="I316" s="18">
        <v>17</v>
      </c>
      <c r="J316" s="18">
        <v>8</v>
      </c>
      <c r="K316" s="18">
        <v>3</v>
      </c>
      <c r="L316" s="18">
        <v>0</v>
      </c>
      <c r="M316" s="18">
        <v>4</v>
      </c>
      <c r="N316" s="18">
        <v>4</v>
      </c>
      <c r="O316" s="48">
        <f>(D316+J316+K316+N316)/(B316+J316+K316+M316)</f>
        <v>0.42</v>
      </c>
      <c r="P316" s="48">
        <f>($D316+$E316+($F316*2)+(G316*3))/$B316</f>
        <v>0.3411764705882353</v>
      </c>
      <c r="Q316" s="48">
        <f>D316/B316</f>
        <v>0.31764705882352939</v>
      </c>
      <c r="R316" s="18">
        <v>3</v>
      </c>
      <c r="S316" s="18">
        <v>6</v>
      </c>
      <c r="T316" s="18">
        <v>0</v>
      </c>
      <c r="U316" s="18">
        <v>4</v>
      </c>
      <c r="V316" s="18">
        <v>26</v>
      </c>
      <c r="W316" s="48">
        <f>(U316+V316)/(T316+U316+V316)</f>
        <v>1</v>
      </c>
      <c r="X316" s="18"/>
    </row>
    <row r="317" spans="1:24" ht="17" customHeight="1" x14ac:dyDescent="0.2">
      <c r="A317" s="22">
        <v>2016</v>
      </c>
      <c r="B317" s="22">
        <v>52</v>
      </c>
      <c r="C317" s="22">
        <v>5</v>
      </c>
      <c r="D317" s="22">
        <v>11</v>
      </c>
      <c r="E317" s="22">
        <v>3</v>
      </c>
      <c r="F317" s="22">
        <v>0</v>
      </c>
      <c r="G317" s="22">
        <v>0</v>
      </c>
      <c r="H317" s="22">
        <v>8</v>
      </c>
      <c r="I317" s="22">
        <v>8</v>
      </c>
      <c r="J317" s="22">
        <v>2</v>
      </c>
      <c r="K317" s="22">
        <v>1</v>
      </c>
      <c r="L317" s="22">
        <v>0</v>
      </c>
      <c r="M317" s="22">
        <v>1</v>
      </c>
      <c r="N317" s="22">
        <v>1</v>
      </c>
      <c r="O317" s="20">
        <f>(D317+J317+K317+N317)/(B317+J317+K317+M317)</f>
        <v>0.26785714285714285</v>
      </c>
      <c r="P317" s="20">
        <f>($D317+$E317+($F317*2)+(G317*3))/$B317</f>
        <v>0.26923076923076922</v>
      </c>
      <c r="Q317" s="20">
        <f>D317/B317</f>
        <v>0.21153846153846154</v>
      </c>
      <c r="R317" s="22">
        <v>1</v>
      </c>
      <c r="S317" s="22">
        <v>1</v>
      </c>
      <c r="T317" s="22">
        <v>0</v>
      </c>
      <c r="U317" s="22">
        <v>5</v>
      </c>
      <c r="V317" s="22">
        <v>13</v>
      </c>
      <c r="W317" s="20">
        <f>(U317+V317)/(T317+U317+V317)</f>
        <v>1</v>
      </c>
      <c r="X317" s="22"/>
    </row>
    <row r="318" spans="1:24" ht="17" customHeight="1" x14ac:dyDescent="0.2">
      <c r="A318" s="28"/>
      <c r="B318" s="28"/>
      <c r="C318" s="28"/>
      <c r="D318" s="28"/>
      <c r="E318" s="28"/>
      <c r="F318" s="28"/>
      <c r="G318" s="28"/>
      <c r="H318" s="28"/>
      <c r="I318" s="28"/>
      <c r="J318" s="28"/>
      <c r="K318" s="28"/>
      <c r="L318" s="28"/>
      <c r="M318" s="28"/>
      <c r="N318" s="28"/>
      <c r="O318" s="29"/>
      <c r="P318" s="29"/>
      <c r="Q318" s="29"/>
      <c r="R318" s="28"/>
      <c r="S318" s="28"/>
      <c r="T318" s="28"/>
      <c r="U318" s="28"/>
      <c r="V318" s="28"/>
      <c r="W318" s="28"/>
      <c r="X318" s="28"/>
    </row>
    <row r="319" spans="1:24" ht="17" customHeight="1" x14ac:dyDescent="0.2">
      <c r="A319" s="18" t="s">
        <v>31</v>
      </c>
      <c r="B319" s="19">
        <f t="shared" ref="B319:N319" si="36">SUM(B316:B318)</f>
        <v>137</v>
      </c>
      <c r="C319" s="19">
        <f t="shared" si="36"/>
        <v>22</v>
      </c>
      <c r="D319" s="19">
        <f t="shared" si="36"/>
        <v>38</v>
      </c>
      <c r="E319" s="19">
        <f t="shared" si="36"/>
        <v>5</v>
      </c>
      <c r="F319" s="19">
        <f t="shared" si="36"/>
        <v>0</v>
      </c>
      <c r="G319" s="19">
        <f t="shared" si="36"/>
        <v>0</v>
      </c>
      <c r="H319" s="19">
        <f t="shared" si="36"/>
        <v>24</v>
      </c>
      <c r="I319" s="19">
        <f t="shared" si="36"/>
        <v>25</v>
      </c>
      <c r="J319" s="19">
        <f t="shared" si="36"/>
        <v>10</v>
      </c>
      <c r="K319" s="19">
        <f t="shared" si="36"/>
        <v>4</v>
      </c>
      <c r="L319" s="19">
        <f t="shared" si="36"/>
        <v>0</v>
      </c>
      <c r="M319" s="19">
        <f t="shared" si="36"/>
        <v>5</v>
      </c>
      <c r="N319" s="19">
        <f t="shared" si="36"/>
        <v>5</v>
      </c>
      <c r="O319" s="20">
        <f>(D319+J319+K319+N319)/(B319+J319+K319+M319)</f>
        <v>0.36538461538461536</v>
      </c>
      <c r="P319" s="20">
        <f>($D319+$E319+($F319*2)+(G319*3))/$B319</f>
        <v>0.31386861313868614</v>
      </c>
      <c r="Q319" s="20">
        <f>D319/B319</f>
        <v>0.27737226277372262</v>
      </c>
      <c r="R319" s="19">
        <f>SUM(R316:R318)</f>
        <v>4</v>
      </c>
      <c r="S319" s="19">
        <f>SUM(S316:S318)</f>
        <v>7</v>
      </c>
      <c r="T319" s="19">
        <f>SUM(T316:T318)</f>
        <v>0</v>
      </c>
      <c r="U319" s="18">
        <f>SUM(U316:U318)</f>
        <v>9</v>
      </c>
      <c r="V319" s="18">
        <f>SUM(V316:V318)</f>
        <v>39</v>
      </c>
      <c r="W319" s="20">
        <f>(U319+V319)/(T319+U319+V319)</f>
        <v>1</v>
      </c>
      <c r="X319" s="20">
        <f>(D319-G319)/(B319-I319-G319+M319)</f>
        <v>0.3247863247863248</v>
      </c>
    </row>
    <row r="320" spans="1:24" ht="18.25" customHeight="1" x14ac:dyDescent="0.2">
      <c r="A320" s="23"/>
      <c r="B320" s="26"/>
      <c r="C320" s="26"/>
      <c r="D320" s="26"/>
      <c r="E320" s="23"/>
      <c r="F320" s="26"/>
      <c r="G320" s="26"/>
      <c r="H320" s="26"/>
      <c r="I320" s="26"/>
      <c r="J320" s="26"/>
      <c r="K320" s="26"/>
      <c r="L320" s="26"/>
      <c r="M320" s="23"/>
      <c r="N320" s="26"/>
      <c r="O320" s="26"/>
      <c r="P320" s="26"/>
      <c r="Q320" s="26"/>
      <c r="R320" s="26"/>
      <c r="S320" s="26"/>
      <c r="T320" s="26"/>
      <c r="U320" s="23"/>
      <c r="V320" s="23"/>
      <c r="W320" s="26"/>
      <c r="X320" s="53"/>
    </row>
    <row r="321" spans="1:24" ht="18.25" customHeight="1" x14ac:dyDescent="0.2">
      <c r="A321" s="23"/>
      <c r="B321" s="23"/>
      <c r="C321" s="23"/>
      <c r="D321" s="23"/>
      <c r="E321" s="41"/>
      <c r="F321" s="23"/>
      <c r="G321" s="23"/>
      <c r="H321" s="23"/>
      <c r="I321" s="23"/>
      <c r="J321" s="23"/>
      <c r="K321" s="23"/>
      <c r="L321" s="42"/>
      <c r="M321" s="23"/>
      <c r="N321" s="26"/>
      <c r="O321" s="26"/>
      <c r="P321" s="23"/>
      <c r="Q321" s="23"/>
      <c r="R321" s="23"/>
      <c r="S321" s="23"/>
      <c r="T321" s="53"/>
      <c r="U321" s="103"/>
      <c r="V321" s="103"/>
      <c r="W321" s="53"/>
      <c r="X321" s="53"/>
    </row>
    <row r="322" spans="1:24" ht="18.25" customHeight="1" x14ac:dyDescent="0.2">
      <c r="A322" s="22" t="s">
        <v>32</v>
      </c>
      <c r="B322" s="23"/>
      <c r="C322" s="23"/>
      <c r="D322" s="23"/>
      <c r="E322" s="23"/>
      <c r="F322" s="23"/>
      <c r="G322" s="23"/>
      <c r="H322" s="23"/>
      <c r="I322" s="23"/>
      <c r="J322" s="23"/>
      <c r="K322" s="23"/>
      <c r="L322" s="23"/>
      <c r="M322" s="23"/>
      <c r="N322" s="23"/>
      <c r="O322" s="23"/>
      <c r="P322" s="23"/>
      <c r="Q322" s="23"/>
      <c r="R322" s="23"/>
      <c r="S322" s="23"/>
      <c r="T322" s="53"/>
      <c r="U322" s="103"/>
      <c r="V322" s="103"/>
      <c r="W322" s="53"/>
      <c r="X322" s="53"/>
    </row>
    <row r="323" spans="1:24" ht="18.25" customHeight="1" x14ac:dyDescent="0.2">
      <c r="A323" s="14" t="s">
        <v>7</v>
      </c>
      <c r="B323" s="16" t="s">
        <v>33</v>
      </c>
      <c r="C323" s="14" t="s">
        <v>34</v>
      </c>
      <c r="D323" s="14" t="s">
        <v>35</v>
      </c>
      <c r="E323" s="14" t="s">
        <v>36</v>
      </c>
      <c r="F323" s="14" t="s">
        <v>37</v>
      </c>
      <c r="G323" s="14" t="s">
        <v>9</v>
      </c>
      <c r="H323" s="14" t="s">
        <v>10</v>
      </c>
      <c r="I323" s="14" t="s">
        <v>15</v>
      </c>
      <c r="J323" s="14" t="s">
        <v>16</v>
      </c>
      <c r="K323" s="14" t="s">
        <v>17</v>
      </c>
      <c r="L323" s="14" t="s">
        <v>45</v>
      </c>
      <c r="M323" s="14" t="s">
        <v>38</v>
      </c>
      <c r="N323" s="14" t="s">
        <v>39</v>
      </c>
      <c r="O323" s="14" t="s">
        <v>40</v>
      </c>
      <c r="P323" s="14" t="s">
        <v>8</v>
      </c>
      <c r="Q323" s="14" t="s">
        <v>41</v>
      </c>
      <c r="R323" s="68"/>
      <c r="S323" s="23"/>
      <c r="T323" s="53"/>
      <c r="U323" s="103"/>
      <c r="V323" s="103"/>
      <c r="W323" s="53"/>
      <c r="X323" s="53"/>
    </row>
    <row r="324" spans="1:24" ht="18.25" customHeight="1" x14ac:dyDescent="0.2">
      <c r="A324" s="18">
        <v>2017</v>
      </c>
      <c r="B324" s="18">
        <v>7</v>
      </c>
      <c r="C324" s="18">
        <v>0</v>
      </c>
      <c r="D324" s="18">
        <v>1</v>
      </c>
      <c r="E324" s="18">
        <v>2</v>
      </c>
      <c r="F324" s="18">
        <v>10.67</v>
      </c>
      <c r="G324" s="18">
        <v>9</v>
      </c>
      <c r="H324" s="18">
        <v>5</v>
      </c>
      <c r="I324" s="18">
        <v>14</v>
      </c>
      <c r="J324" s="18">
        <v>6</v>
      </c>
      <c r="K324" s="18">
        <v>1</v>
      </c>
      <c r="L324" s="18">
        <v>1</v>
      </c>
      <c r="M324" s="18">
        <v>4</v>
      </c>
      <c r="N324" s="40">
        <f>(M324*7)/F324</f>
        <v>2.6241799437675728</v>
      </c>
      <c r="O324" s="67">
        <f>SUM(H324+J324+K324)/F324</f>
        <v>1.1246485473289598</v>
      </c>
      <c r="P324" s="18"/>
      <c r="Q324" s="19"/>
      <c r="R324" s="19"/>
      <c r="S324" s="23"/>
      <c r="T324" s="32"/>
      <c r="U324" s="22"/>
      <c r="V324" s="22"/>
      <c r="W324" s="53"/>
      <c r="X324" s="53"/>
    </row>
    <row r="325" spans="1:24" ht="18.25" customHeight="1" x14ac:dyDescent="0.2">
      <c r="A325" s="22">
        <v>2016</v>
      </c>
      <c r="B325" s="22">
        <v>7</v>
      </c>
      <c r="C325" s="22">
        <v>3</v>
      </c>
      <c r="D325" s="22">
        <v>1</v>
      </c>
      <c r="E325" s="22">
        <v>0</v>
      </c>
      <c r="F325" s="22">
        <v>15.67</v>
      </c>
      <c r="G325" s="22">
        <v>7</v>
      </c>
      <c r="H325" s="22">
        <v>9</v>
      </c>
      <c r="I325" s="22">
        <v>19</v>
      </c>
      <c r="J325" s="22">
        <v>7</v>
      </c>
      <c r="K325" s="22">
        <v>7</v>
      </c>
      <c r="L325" s="22">
        <v>3</v>
      </c>
      <c r="M325" s="22">
        <v>4</v>
      </c>
      <c r="N325" s="36">
        <f>(M325*7)/F325</f>
        <v>1.7868538608806637</v>
      </c>
      <c r="O325" s="37">
        <f>SUM(H325+J325+K325)/F325</f>
        <v>1.467772814294831</v>
      </c>
      <c r="P325" s="23"/>
      <c r="Q325" s="23"/>
      <c r="R325" s="23"/>
      <c r="S325" s="23"/>
      <c r="T325" s="32"/>
      <c r="U325" s="22"/>
      <c r="V325" s="22"/>
      <c r="W325" s="53"/>
      <c r="X325" s="53"/>
    </row>
    <row r="326" spans="1:24" ht="18.25" customHeight="1" x14ac:dyDescent="0.2">
      <c r="A326" s="28"/>
      <c r="B326" s="28"/>
      <c r="C326" s="28"/>
      <c r="D326" s="28"/>
      <c r="E326" s="38"/>
      <c r="F326" s="28"/>
      <c r="G326" s="28"/>
      <c r="H326" s="28"/>
      <c r="I326" s="28"/>
      <c r="J326" s="28"/>
      <c r="K326" s="28"/>
      <c r="L326" s="39"/>
      <c r="M326" s="28"/>
      <c r="N326" s="28"/>
      <c r="O326" s="28"/>
      <c r="P326" s="28"/>
      <c r="Q326" s="28"/>
      <c r="R326" s="28"/>
      <c r="S326" s="23"/>
      <c r="T326" s="32"/>
      <c r="U326" s="22"/>
      <c r="V326" s="22"/>
      <c r="W326" s="53"/>
      <c r="X326" s="53"/>
    </row>
    <row r="327" spans="1:24" ht="18.25" customHeight="1" x14ac:dyDescent="0.2">
      <c r="A327" s="45" t="s">
        <v>31</v>
      </c>
      <c r="B327" s="45">
        <f t="shared" ref="B327:M327" si="37">SUM(B321:B326)</f>
        <v>14</v>
      </c>
      <c r="C327" s="45">
        <f t="shared" si="37"/>
        <v>3</v>
      </c>
      <c r="D327" s="45">
        <f t="shared" si="37"/>
        <v>2</v>
      </c>
      <c r="E327" s="65">
        <f t="shared" si="37"/>
        <v>2</v>
      </c>
      <c r="F327" s="45">
        <f t="shared" si="37"/>
        <v>26.34</v>
      </c>
      <c r="G327" s="45">
        <f t="shared" si="37"/>
        <v>16</v>
      </c>
      <c r="H327" s="45">
        <f t="shared" si="37"/>
        <v>14</v>
      </c>
      <c r="I327" s="45">
        <f t="shared" si="37"/>
        <v>33</v>
      </c>
      <c r="J327" s="45">
        <f t="shared" si="37"/>
        <v>13</v>
      </c>
      <c r="K327" s="45">
        <f t="shared" si="37"/>
        <v>8</v>
      </c>
      <c r="L327" s="45">
        <f t="shared" si="37"/>
        <v>4</v>
      </c>
      <c r="M327" s="45">
        <f t="shared" si="37"/>
        <v>8</v>
      </c>
      <c r="N327" s="40">
        <f>(M327*7)/F327</f>
        <v>2.1260440394836748</v>
      </c>
      <c r="O327" s="67">
        <f>SUM(H327+J327+K327)/F327</f>
        <v>1.3287775246772968</v>
      </c>
      <c r="P327" s="55"/>
      <c r="Q327" s="55"/>
      <c r="R327" s="55"/>
      <c r="S327" s="53"/>
      <c r="T327" s="53"/>
      <c r="U327" s="103"/>
      <c r="V327" s="103"/>
      <c r="W327" s="53"/>
      <c r="X327" s="53"/>
    </row>
    <row r="328" spans="1:24" ht="18.25" customHeight="1" x14ac:dyDescent="0.2">
      <c r="A328" s="50"/>
      <c r="B328" s="50"/>
      <c r="C328" s="50"/>
      <c r="D328" s="50"/>
      <c r="E328" s="36"/>
      <c r="F328" s="50"/>
      <c r="G328" s="50"/>
      <c r="H328" s="50"/>
      <c r="I328" s="50"/>
      <c r="J328" s="50"/>
      <c r="K328" s="50"/>
      <c r="L328" s="50"/>
      <c r="M328" s="50"/>
      <c r="N328" s="36"/>
      <c r="O328" s="37"/>
      <c r="P328" s="53"/>
      <c r="Q328" s="53"/>
      <c r="R328" s="53"/>
      <c r="S328" s="53"/>
      <c r="T328" s="53"/>
      <c r="U328" s="103"/>
      <c r="V328" s="103"/>
      <c r="W328" s="53"/>
      <c r="X328" s="53"/>
    </row>
    <row r="329" spans="1:24" ht="21" customHeight="1" x14ac:dyDescent="0.2">
      <c r="A329" s="10" t="s">
        <v>109</v>
      </c>
      <c r="B329" s="11"/>
      <c r="C329" s="11"/>
      <c r="D329" s="11"/>
      <c r="E329" s="11"/>
      <c r="F329" s="11"/>
      <c r="G329" s="11"/>
      <c r="H329" s="11"/>
      <c r="I329" s="11"/>
      <c r="J329" s="11"/>
      <c r="K329" s="11"/>
      <c r="L329" s="11"/>
      <c r="M329" s="78"/>
      <c r="N329" s="11"/>
      <c r="O329" s="11"/>
      <c r="P329" s="11"/>
      <c r="Q329" s="11"/>
      <c r="R329" s="11"/>
      <c r="S329" s="11"/>
      <c r="T329" s="11"/>
      <c r="U329" s="23"/>
      <c r="V329" s="23"/>
      <c r="W329" s="12"/>
      <c r="X329" s="53"/>
    </row>
    <row r="330" spans="1:24" ht="19" customHeight="1" x14ac:dyDescent="0.2">
      <c r="A330" s="53"/>
      <c r="B330" s="53"/>
      <c r="C330" s="53"/>
      <c r="D330" s="53"/>
      <c r="E330" s="58"/>
      <c r="F330" s="53"/>
      <c r="G330" s="53"/>
      <c r="H330" s="53"/>
      <c r="I330" s="53"/>
      <c r="J330" s="53"/>
      <c r="K330" s="53"/>
      <c r="L330" s="53"/>
      <c r="M330" s="53"/>
      <c r="N330" s="53"/>
      <c r="O330" s="53"/>
      <c r="P330" s="53"/>
      <c r="Q330" s="53"/>
      <c r="R330" s="53"/>
      <c r="S330" s="53"/>
      <c r="T330" s="53"/>
      <c r="U330" s="23"/>
      <c r="V330" s="23"/>
      <c r="W330" s="26"/>
      <c r="X330" s="53"/>
    </row>
    <row r="331" spans="1:24" ht="28.25" customHeight="1" x14ac:dyDescent="0.2">
      <c r="A331" s="14" t="s">
        <v>7</v>
      </c>
      <c r="B331" s="14" t="s">
        <v>8</v>
      </c>
      <c r="C331" s="14" t="s">
        <v>9</v>
      </c>
      <c r="D331" s="14" t="s">
        <v>10</v>
      </c>
      <c r="E331" s="14" t="s">
        <v>11</v>
      </c>
      <c r="F331" s="14" t="s">
        <v>12</v>
      </c>
      <c r="G331" s="14" t="s">
        <v>13</v>
      </c>
      <c r="H331" s="14" t="s">
        <v>14</v>
      </c>
      <c r="I331" s="14" t="s">
        <v>15</v>
      </c>
      <c r="J331" s="14" t="s">
        <v>16</v>
      </c>
      <c r="K331" s="14" t="s">
        <v>17</v>
      </c>
      <c r="L331" s="14" t="s">
        <v>18</v>
      </c>
      <c r="M331" s="14" t="s">
        <v>19</v>
      </c>
      <c r="N331" s="14" t="s">
        <v>20</v>
      </c>
      <c r="O331" s="14" t="s">
        <v>21</v>
      </c>
      <c r="P331" s="15" t="s">
        <v>22</v>
      </c>
      <c r="Q331" s="14" t="s">
        <v>23</v>
      </c>
      <c r="R331" s="16" t="s">
        <v>24</v>
      </c>
      <c r="S331" s="16" t="s">
        <v>25</v>
      </c>
      <c r="T331" s="16" t="s">
        <v>26</v>
      </c>
      <c r="U331" s="14" t="s">
        <v>27</v>
      </c>
      <c r="V331" s="14" t="s">
        <v>28</v>
      </c>
      <c r="W331" s="17" t="s">
        <v>29</v>
      </c>
      <c r="X331" s="71" t="s">
        <v>30</v>
      </c>
    </row>
    <row r="332" spans="1:24" ht="18.25" customHeight="1" x14ac:dyDescent="0.2">
      <c r="A332" s="55"/>
      <c r="B332" s="55"/>
      <c r="C332" s="55"/>
      <c r="D332" s="55"/>
      <c r="E332" s="55"/>
      <c r="F332" s="55"/>
      <c r="G332" s="55"/>
      <c r="H332" s="55"/>
      <c r="I332" s="55"/>
      <c r="J332" s="55"/>
      <c r="K332" s="55"/>
      <c r="L332" s="55"/>
      <c r="M332" s="55"/>
      <c r="N332" s="55"/>
      <c r="O332" s="66"/>
      <c r="P332" s="66"/>
      <c r="Q332" s="66"/>
      <c r="R332" s="55"/>
      <c r="S332" s="55"/>
      <c r="T332" s="55"/>
      <c r="U332" s="104"/>
      <c r="V332" s="104"/>
      <c r="W332" s="66"/>
      <c r="X332" s="18"/>
    </row>
    <row r="333" spans="1:24" ht="17" customHeight="1" x14ac:dyDescent="0.2">
      <c r="A333" s="22">
        <v>2016</v>
      </c>
      <c r="B333" s="22">
        <v>1</v>
      </c>
      <c r="C333" s="22">
        <v>0</v>
      </c>
      <c r="D333" s="22">
        <v>0</v>
      </c>
      <c r="E333" s="22">
        <v>0</v>
      </c>
      <c r="F333" s="22">
        <v>0</v>
      </c>
      <c r="G333" s="22">
        <v>0</v>
      </c>
      <c r="H333" s="22">
        <v>0</v>
      </c>
      <c r="I333" s="22">
        <v>1</v>
      </c>
      <c r="J333" s="22">
        <v>0</v>
      </c>
      <c r="K333" s="22">
        <v>0</v>
      </c>
      <c r="L333" s="22">
        <v>0</v>
      </c>
      <c r="M333" s="22">
        <v>0</v>
      </c>
      <c r="N333" s="22">
        <v>0</v>
      </c>
      <c r="O333" s="20">
        <f>(D333+J333+K333+N333)/(B333+J333+K333+M333)</f>
        <v>0</v>
      </c>
      <c r="P333" s="20">
        <f>($D333+$E333+($F333*2)+(G333*3))/$B333</f>
        <v>0</v>
      </c>
      <c r="Q333" s="20">
        <f>D333/B333</f>
        <v>0</v>
      </c>
      <c r="R333" s="22">
        <v>0</v>
      </c>
      <c r="S333" s="22">
        <v>0</v>
      </c>
      <c r="T333" s="22">
        <v>1</v>
      </c>
      <c r="U333" s="22">
        <v>3</v>
      </c>
      <c r="V333" s="22">
        <v>0</v>
      </c>
      <c r="W333" s="20">
        <f>(U333+V333)/(T333+U333+V333)</f>
        <v>0.75</v>
      </c>
      <c r="X333" s="22"/>
    </row>
    <row r="334" spans="1:24" ht="17" customHeight="1" x14ac:dyDescent="0.2">
      <c r="A334" s="28"/>
      <c r="B334" s="28"/>
      <c r="C334" s="28"/>
      <c r="D334" s="28"/>
      <c r="E334" s="28"/>
      <c r="F334" s="28"/>
      <c r="G334" s="28"/>
      <c r="H334" s="28"/>
      <c r="I334" s="28"/>
      <c r="J334" s="28"/>
      <c r="K334" s="28"/>
      <c r="L334" s="28"/>
      <c r="M334" s="28"/>
      <c r="N334" s="28"/>
      <c r="O334" s="29"/>
      <c r="P334" s="29"/>
      <c r="Q334" s="29"/>
      <c r="R334" s="28"/>
      <c r="S334" s="28"/>
      <c r="T334" s="28"/>
      <c r="U334" s="28"/>
      <c r="V334" s="28"/>
      <c r="W334" s="28"/>
      <c r="X334" s="28"/>
    </row>
    <row r="335" spans="1:24" ht="17" customHeight="1" x14ac:dyDescent="0.2">
      <c r="A335" s="18" t="s">
        <v>31</v>
      </c>
      <c r="B335" s="19">
        <f t="shared" ref="B335:N335" si="38">SUM(B332:B334)</f>
        <v>1</v>
      </c>
      <c r="C335" s="19">
        <f t="shared" si="38"/>
        <v>0</v>
      </c>
      <c r="D335" s="19">
        <f t="shared" si="38"/>
        <v>0</v>
      </c>
      <c r="E335" s="19">
        <f t="shared" si="38"/>
        <v>0</v>
      </c>
      <c r="F335" s="19">
        <f t="shared" si="38"/>
        <v>0</v>
      </c>
      <c r="G335" s="19">
        <f t="shared" si="38"/>
        <v>0</v>
      </c>
      <c r="H335" s="19">
        <f t="shared" si="38"/>
        <v>0</v>
      </c>
      <c r="I335" s="19">
        <f t="shared" si="38"/>
        <v>1</v>
      </c>
      <c r="J335" s="19">
        <f t="shared" si="38"/>
        <v>0</v>
      </c>
      <c r="K335" s="19">
        <f t="shared" si="38"/>
        <v>0</v>
      </c>
      <c r="L335" s="19">
        <f t="shared" si="38"/>
        <v>0</v>
      </c>
      <c r="M335" s="19">
        <f t="shared" si="38"/>
        <v>0</v>
      </c>
      <c r="N335" s="19">
        <f t="shared" si="38"/>
        <v>0</v>
      </c>
      <c r="O335" s="20">
        <f>(D335+J335+K335+N335)/(B335+J335+K335+M335)</f>
        <v>0</v>
      </c>
      <c r="P335" s="20">
        <f>($D335+$E335+($F335*2)+(G335*3))/$B335</f>
        <v>0</v>
      </c>
      <c r="Q335" s="20">
        <f>D335/B335</f>
        <v>0</v>
      </c>
      <c r="R335" s="19">
        <f>SUM(R332:R334)</f>
        <v>0</v>
      </c>
      <c r="S335" s="19">
        <f>SUM(S332:S334)</f>
        <v>0</v>
      </c>
      <c r="T335" s="19">
        <f>SUM(T332:T334)</f>
        <v>1</v>
      </c>
      <c r="U335" s="18">
        <f>SUM(U332:U334)</f>
        <v>3</v>
      </c>
      <c r="V335" s="18">
        <f>SUM(V332:V334)</f>
        <v>0</v>
      </c>
      <c r="W335" s="20">
        <f>(U335+V335)/(T335+U335+V335)</f>
        <v>0.75</v>
      </c>
      <c r="X335" s="20" t="e">
        <f>(D335-G335)/(B335-I335-G335+M335)</f>
        <v>#DIV/0!</v>
      </c>
    </row>
    <row r="336" spans="1:24" ht="18.25" customHeight="1" x14ac:dyDescent="0.2">
      <c r="A336" s="23"/>
      <c r="B336" s="26"/>
      <c r="C336" s="26"/>
      <c r="D336" s="26"/>
      <c r="E336" s="23"/>
      <c r="F336" s="26"/>
      <c r="G336" s="26"/>
      <c r="H336" s="26"/>
      <c r="I336" s="26"/>
      <c r="J336" s="26"/>
      <c r="K336" s="26"/>
      <c r="L336" s="26"/>
      <c r="M336" s="23"/>
      <c r="N336" s="26"/>
      <c r="O336" s="26"/>
      <c r="P336" s="26"/>
      <c r="Q336" s="26"/>
      <c r="R336" s="26"/>
      <c r="S336" s="26"/>
      <c r="T336" s="26"/>
      <c r="U336" s="23"/>
      <c r="V336" s="23"/>
      <c r="W336" s="26"/>
      <c r="X336" s="53"/>
    </row>
    <row r="337" spans="1:24" ht="18.25" customHeight="1" x14ac:dyDescent="0.2">
      <c r="A337" s="23"/>
      <c r="B337" s="23"/>
      <c r="C337" s="23"/>
      <c r="D337" s="23"/>
      <c r="E337" s="41"/>
      <c r="F337" s="23"/>
      <c r="G337" s="23"/>
      <c r="H337" s="23"/>
      <c r="I337" s="23"/>
      <c r="J337" s="23"/>
      <c r="K337" s="23"/>
      <c r="L337" s="42"/>
      <c r="M337" s="23"/>
      <c r="N337" s="26"/>
      <c r="O337" s="26"/>
      <c r="P337" s="23"/>
      <c r="Q337" s="23"/>
      <c r="R337" s="23"/>
      <c r="S337" s="23"/>
      <c r="T337" s="53"/>
      <c r="U337" s="103"/>
      <c r="V337" s="103"/>
      <c r="W337" s="53"/>
      <c r="X337" s="53"/>
    </row>
    <row r="338" spans="1:24" ht="18.25" customHeight="1" x14ac:dyDescent="0.2">
      <c r="A338" s="22" t="s">
        <v>32</v>
      </c>
      <c r="B338" s="23"/>
      <c r="C338" s="23"/>
      <c r="D338" s="23"/>
      <c r="E338" s="23"/>
      <c r="F338" s="23"/>
      <c r="G338" s="23"/>
      <c r="H338" s="23"/>
      <c r="I338" s="23"/>
      <c r="J338" s="23"/>
      <c r="K338" s="23"/>
      <c r="L338" s="23"/>
      <c r="M338" s="23"/>
      <c r="N338" s="23"/>
      <c r="O338" s="23"/>
      <c r="P338" s="23"/>
      <c r="Q338" s="23"/>
      <c r="R338" s="23"/>
      <c r="S338" s="23"/>
      <c r="T338" s="53"/>
      <c r="U338" s="103"/>
      <c r="V338" s="103"/>
      <c r="W338" s="53"/>
      <c r="X338" s="53"/>
    </row>
    <row r="339" spans="1:24" ht="18.25" customHeight="1" x14ac:dyDescent="0.2">
      <c r="A339" s="14" t="s">
        <v>7</v>
      </c>
      <c r="B339" s="16" t="s">
        <v>33</v>
      </c>
      <c r="C339" s="14" t="s">
        <v>34</v>
      </c>
      <c r="D339" s="14" t="s">
        <v>35</v>
      </c>
      <c r="E339" s="14" t="s">
        <v>36</v>
      </c>
      <c r="F339" s="14" t="s">
        <v>37</v>
      </c>
      <c r="G339" s="14" t="s">
        <v>9</v>
      </c>
      <c r="H339" s="14" t="s">
        <v>10</v>
      </c>
      <c r="I339" s="14" t="s">
        <v>15</v>
      </c>
      <c r="J339" s="14" t="s">
        <v>16</v>
      </c>
      <c r="K339" s="14" t="s">
        <v>17</v>
      </c>
      <c r="L339" s="14" t="s">
        <v>45</v>
      </c>
      <c r="M339" s="14" t="s">
        <v>38</v>
      </c>
      <c r="N339" s="14" t="s">
        <v>39</v>
      </c>
      <c r="O339" s="14" t="s">
        <v>40</v>
      </c>
      <c r="P339" s="14" t="s">
        <v>8</v>
      </c>
      <c r="Q339" s="14" t="s">
        <v>41</v>
      </c>
      <c r="R339" s="68"/>
      <c r="S339" s="23"/>
      <c r="T339" s="53"/>
      <c r="U339" s="103"/>
      <c r="V339" s="103"/>
      <c r="W339" s="53"/>
      <c r="X339" s="53"/>
    </row>
    <row r="340" spans="1:24" ht="18.25" customHeight="1" x14ac:dyDescent="0.2">
      <c r="A340" s="55"/>
      <c r="B340" s="55"/>
      <c r="C340" s="55"/>
      <c r="D340" s="55"/>
      <c r="E340" s="55"/>
      <c r="F340" s="55"/>
      <c r="G340" s="55"/>
      <c r="H340" s="55"/>
      <c r="I340" s="55"/>
      <c r="J340" s="55"/>
      <c r="K340" s="55"/>
      <c r="L340" s="55"/>
      <c r="M340" s="55"/>
      <c r="N340" s="66"/>
      <c r="O340" s="66"/>
      <c r="P340" s="18"/>
      <c r="Q340" s="19"/>
      <c r="R340" s="19"/>
      <c r="S340" s="23"/>
      <c r="T340" s="32"/>
      <c r="U340" s="22"/>
      <c r="V340" s="22"/>
      <c r="W340" s="53"/>
      <c r="X340" s="53"/>
    </row>
    <row r="341" spans="1:24" ht="18.25" customHeight="1" x14ac:dyDescent="0.2">
      <c r="A341" s="22">
        <v>2016</v>
      </c>
      <c r="B341" s="22">
        <v>9</v>
      </c>
      <c r="C341" s="22">
        <v>0</v>
      </c>
      <c r="D341" s="22">
        <v>3</v>
      </c>
      <c r="E341" s="22">
        <v>1</v>
      </c>
      <c r="F341" s="22">
        <v>13</v>
      </c>
      <c r="G341" s="22">
        <v>22</v>
      </c>
      <c r="H341" s="22">
        <v>20</v>
      </c>
      <c r="I341" s="22">
        <v>12</v>
      </c>
      <c r="J341" s="22">
        <v>14</v>
      </c>
      <c r="K341" s="22">
        <v>5</v>
      </c>
      <c r="L341" s="22">
        <v>7</v>
      </c>
      <c r="M341" s="22">
        <v>15</v>
      </c>
      <c r="N341" s="36">
        <f>(M341*7)/F341</f>
        <v>8.0769230769230766</v>
      </c>
      <c r="O341" s="37">
        <f>SUM(H341+J341+K341)/F341</f>
        <v>3</v>
      </c>
      <c r="P341" s="23"/>
      <c r="Q341" s="23"/>
      <c r="R341" s="23"/>
      <c r="S341" s="23"/>
      <c r="T341" s="32"/>
      <c r="U341" s="22"/>
      <c r="V341" s="22"/>
      <c r="W341" s="53"/>
      <c r="X341" s="53"/>
    </row>
    <row r="342" spans="1:24" ht="18.25" customHeight="1" x14ac:dyDescent="0.2">
      <c r="A342" s="28"/>
      <c r="B342" s="28"/>
      <c r="C342" s="28"/>
      <c r="D342" s="28"/>
      <c r="E342" s="38"/>
      <c r="F342" s="28"/>
      <c r="G342" s="28"/>
      <c r="H342" s="28"/>
      <c r="I342" s="28"/>
      <c r="J342" s="28"/>
      <c r="K342" s="28"/>
      <c r="L342" s="39"/>
      <c r="M342" s="28"/>
      <c r="N342" s="28"/>
      <c r="O342" s="28"/>
      <c r="P342" s="28"/>
      <c r="Q342" s="28"/>
      <c r="R342" s="28"/>
      <c r="S342" s="23"/>
      <c r="T342" s="32"/>
      <c r="U342" s="22"/>
      <c r="V342" s="22"/>
      <c r="W342" s="53"/>
      <c r="X342" s="53"/>
    </row>
    <row r="343" spans="1:24" ht="18.25" customHeight="1" x14ac:dyDescent="0.2">
      <c r="A343" s="45" t="s">
        <v>31</v>
      </c>
      <c r="B343" s="45">
        <f t="shared" ref="B343:M343" si="39">SUM(B337:B342)</f>
        <v>9</v>
      </c>
      <c r="C343" s="45">
        <f t="shared" si="39"/>
        <v>0</v>
      </c>
      <c r="D343" s="45">
        <f t="shared" si="39"/>
        <v>3</v>
      </c>
      <c r="E343" s="40">
        <f t="shared" si="39"/>
        <v>1</v>
      </c>
      <c r="F343" s="45">
        <f t="shared" si="39"/>
        <v>13</v>
      </c>
      <c r="G343" s="45">
        <f t="shared" si="39"/>
        <v>22</v>
      </c>
      <c r="H343" s="45">
        <f t="shared" si="39"/>
        <v>20</v>
      </c>
      <c r="I343" s="45">
        <f t="shared" si="39"/>
        <v>12</v>
      </c>
      <c r="J343" s="45">
        <f t="shared" si="39"/>
        <v>14</v>
      </c>
      <c r="K343" s="45">
        <f t="shared" si="39"/>
        <v>5</v>
      </c>
      <c r="L343" s="45">
        <f t="shared" si="39"/>
        <v>7</v>
      </c>
      <c r="M343" s="45">
        <f t="shared" si="39"/>
        <v>15</v>
      </c>
      <c r="N343" s="40">
        <f>(M343*7)/F343</f>
        <v>8.0769230769230766</v>
      </c>
      <c r="O343" s="67">
        <f>SUM(H343+J343+K343)/F343</f>
        <v>3</v>
      </c>
      <c r="P343" s="55"/>
      <c r="Q343" s="55"/>
      <c r="R343" s="55"/>
      <c r="S343" s="53"/>
      <c r="T343" s="53"/>
      <c r="U343" s="103"/>
      <c r="V343" s="103"/>
      <c r="W343" s="53"/>
      <c r="X343" s="53"/>
    </row>
    <row r="344" spans="1:24" ht="18.25" customHeight="1" x14ac:dyDescent="0.2">
      <c r="A344" s="50"/>
      <c r="B344" s="50"/>
      <c r="C344" s="50"/>
      <c r="D344" s="50"/>
      <c r="E344" s="36"/>
      <c r="F344" s="50"/>
      <c r="G344" s="50"/>
      <c r="H344" s="50"/>
      <c r="I344" s="50"/>
      <c r="J344" s="50"/>
      <c r="K344" s="50"/>
      <c r="L344" s="50"/>
      <c r="M344" s="50"/>
      <c r="N344" s="36"/>
      <c r="O344" s="37"/>
      <c r="P344" s="53"/>
      <c r="Q344" s="53"/>
      <c r="R344" s="53"/>
      <c r="S344" s="53"/>
      <c r="T344" s="53"/>
      <c r="U344" s="103"/>
      <c r="V344" s="103"/>
      <c r="W344" s="53"/>
      <c r="X344" s="53"/>
    </row>
    <row r="345" spans="1:24" ht="21" customHeight="1" x14ac:dyDescent="0.2">
      <c r="A345" s="10" t="s">
        <v>110</v>
      </c>
      <c r="B345" s="11"/>
      <c r="C345" s="11"/>
      <c r="D345" s="11"/>
      <c r="E345" s="11"/>
      <c r="F345" s="11"/>
      <c r="G345" s="11"/>
      <c r="H345" s="11"/>
      <c r="I345" s="11"/>
      <c r="J345" s="11"/>
      <c r="K345" s="11"/>
      <c r="L345" s="11"/>
      <c r="M345" s="78"/>
      <c r="N345" s="11"/>
      <c r="O345" s="11"/>
      <c r="P345" s="11"/>
      <c r="Q345" s="11"/>
      <c r="R345" s="11"/>
      <c r="S345" s="11"/>
      <c r="T345" s="11"/>
      <c r="U345" s="23"/>
      <c r="V345" s="23"/>
      <c r="W345" s="12"/>
      <c r="X345" s="53"/>
    </row>
    <row r="346" spans="1:24" ht="19" customHeight="1" x14ac:dyDescent="0.2">
      <c r="A346" s="53"/>
      <c r="B346" s="53"/>
      <c r="C346" s="53"/>
      <c r="D346" s="53"/>
      <c r="E346" s="58"/>
      <c r="F346" s="53"/>
      <c r="G346" s="53"/>
      <c r="H346" s="53"/>
      <c r="I346" s="53"/>
      <c r="J346" s="53"/>
      <c r="K346" s="53"/>
      <c r="L346" s="53"/>
      <c r="M346" s="53"/>
      <c r="N346" s="53"/>
      <c r="O346" s="53"/>
      <c r="P346" s="53"/>
      <c r="Q346" s="53"/>
      <c r="R346" s="53"/>
      <c r="S346" s="53"/>
      <c r="T346" s="53"/>
      <c r="U346" s="23"/>
      <c r="V346" s="23"/>
      <c r="W346" s="26"/>
      <c r="X346" s="53"/>
    </row>
    <row r="347" spans="1:24" ht="28.25" customHeight="1" x14ac:dyDescent="0.2">
      <c r="A347" s="14" t="s">
        <v>7</v>
      </c>
      <c r="B347" s="14" t="s">
        <v>8</v>
      </c>
      <c r="C347" s="14" t="s">
        <v>9</v>
      </c>
      <c r="D347" s="14" t="s">
        <v>10</v>
      </c>
      <c r="E347" s="14" t="s">
        <v>11</v>
      </c>
      <c r="F347" s="14" t="s">
        <v>12</v>
      </c>
      <c r="G347" s="14" t="s">
        <v>13</v>
      </c>
      <c r="H347" s="14" t="s">
        <v>14</v>
      </c>
      <c r="I347" s="14" t="s">
        <v>15</v>
      </c>
      <c r="J347" s="14" t="s">
        <v>16</v>
      </c>
      <c r="K347" s="14" t="s">
        <v>17</v>
      </c>
      <c r="L347" s="14" t="s">
        <v>18</v>
      </c>
      <c r="M347" s="14" t="s">
        <v>19</v>
      </c>
      <c r="N347" s="14" t="s">
        <v>20</v>
      </c>
      <c r="O347" s="14" t="s">
        <v>21</v>
      </c>
      <c r="P347" s="15" t="s">
        <v>22</v>
      </c>
      <c r="Q347" s="14" t="s">
        <v>23</v>
      </c>
      <c r="R347" s="16" t="s">
        <v>24</v>
      </c>
      <c r="S347" s="16" t="s">
        <v>25</v>
      </c>
      <c r="T347" s="16" t="s">
        <v>26</v>
      </c>
      <c r="U347" s="14" t="s">
        <v>27</v>
      </c>
      <c r="V347" s="14" t="s">
        <v>28</v>
      </c>
      <c r="W347" s="17" t="s">
        <v>29</v>
      </c>
      <c r="X347" s="71" t="s">
        <v>30</v>
      </c>
    </row>
    <row r="348" spans="1:24" ht="18.25" customHeight="1" x14ac:dyDescent="0.2">
      <c r="A348" s="55"/>
      <c r="B348" s="55"/>
      <c r="C348" s="55"/>
      <c r="D348" s="55"/>
      <c r="E348" s="55"/>
      <c r="F348" s="55"/>
      <c r="G348" s="55"/>
      <c r="H348" s="55"/>
      <c r="I348" s="55"/>
      <c r="J348" s="55"/>
      <c r="K348" s="55"/>
      <c r="L348" s="55"/>
      <c r="M348" s="55"/>
      <c r="N348" s="55"/>
      <c r="O348" s="66"/>
      <c r="P348" s="66"/>
      <c r="Q348" s="66"/>
      <c r="R348" s="55"/>
      <c r="S348" s="55"/>
      <c r="T348" s="55"/>
      <c r="U348" s="104"/>
      <c r="V348" s="104"/>
      <c r="W348" s="66"/>
      <c r="X348" s="18"/>
    </row>
    <row r="349" spans="1:24" ht="17" customHeight="1" x14ac:dyDescent="0.2">
      <c r="A349" s="22">
        <v>2016</v>
      </c>
      <c r="B349" s="22">
        <v>1</v>
      </c>
      <c r="C349" s="22">
        <v>0</v>
      </c>
      <c r="D349" s="22">
        <v>0</v>
      </c>
      <c r="E349" s="22">
        <v>0</v>
      </c>
      <c r="F349" s="22">
        <v>0</v>
      </c>
      <c r="G349" s="22">
        <v>0</v>
      </c>
      <c r="H349" s="22">
        <v>0</v>
      </c>
      <c r="I349" s="22">
        <v>1</v>
      </c>
      <c r="J349" s="22">
        <v>1</v>
      </c>
      <c r="K349" s="22">
        <v>0</v>
      </c>
      <c r="L349" s="22">
        <v>0</v>
      </c>
      <c r="M349" s="22">
        <v>0</v>
      </c>
      <c r="N349" s="22">
        <v>0</v>
      </c>
      <c r="O349" s="20">
        <f>(D349+J349+K349+N349)/(B349+J349+K349+M349)</f>
        <v>0.5</v>
      </c>
      <c r="P349" s="20">
        <f>($D349+$E349+($F349*2)+(G349*3))/$B349</f>
        <v>0</v>
      </c>
      <c r="Q349" s="20">
        <f>D349/B349</f>
        <v>0</v>
      </c>
      <c r="R349" s="22">
        <v>0</v>
      </c>
      <c r="S349" s="22">
        <v>0</v>
      </c>
      <c r="T349" s="22">
        <v>2</v>
      </c>
      <c r="U349" s="22">
        <v>2</v>
      </c>
      <c r="V349" s="22">
        <v>0</v>
      </c>
      <c r="W349" s="20">
        <f>(U349+V349)/(T349+U349+V349)</f>
        <v>0.5</v>
      </c>
      <c r="X349" s="22"/>
    </row>
    <row r="350" spans="1:24" ht="17" customHeight="1" x14ac:dyDescent="0.2">
      <c r="A350" s="28"/>
      <c r="B350" s="28"/>
      <c r="C350" s="28"/>
      <c r="D350" s="28"/>
      <c r="E350" s="28"/>
      <c r="F350" s="28"/>
      <c r="G350" s="28"/>
      <c r="H350" s="28"/>
      <c r="I350" s="28"/>
      <c r="J350" s="28"/>
      <c r="K350" s="28"/>
      <c r="L350" s="28"/>
      <c r="M350" s="28"/>
      <c r="N350" s="28"/>
      <c r="O350" s="29"/>
      <c r="P350" s="29"/>
      <c r="Q350" s="29"/>
      <c r="R350" s="28"/>
      <c r="S350" s="28"/>
      <c r="T350" s="28"/>
      <c r="U350" s="28"/>
      <c r="V350" s="28"/>
      <c r="W350" s="28"/>
      <c r="X350" s="28"/>
    </row>
    <row r="351" spans="1:24" ht="17" customHeight="1" x14ac:dyDescent="0.2">
      <c r="A351" s="18" t="s">
        <v>31</v>
      </c>
      <c r="B351" s="19">
        <f t="shared" ref="B351:N351" si="40">SUM(B348:B350)</f>
        <v>1</v>
      </c>
      <c r="C351" s="19">
        <f t="shared" si="40"/>
        <v>0</v>
      </c>
      <c r="D351" s="19">
        <f t="shared" si="40"/>
        <v>0</v>
      </c>
      <c r="E351" s="19">
        <f t="shared" si="40"/>
        <v>0</v>
      </c>
      <c r="F351" s="19">
        <f t="shared" si="40"/>
        <v>0</v>
      </c>
      <c r="G351" s="19">
        <f t="shared" si="40"/>
        <v>0</v>
      </c>
      <c r="H351" s="19">
        <f t="shared" si="40"/>
        <v>0</v>
      </c>
      <c r="I351" s="19">
        <f t="shared" si="40"/>
        <v>1</v>
      </c>
      <c r="J351" s="19">
        <f t="shared" si="40"/>
        <v>1</v>
      </c>
      <c r="K351" s="19">
        <f t="shared" si="40"/>
        <v>0</v>
      </c>
      <c r="L351" s="19">
        <f t="shared" si="40"/>
        <v>0</v>
      </c>
      <c r="M351" s="19">
        <f t="shared" si="40"/>
        <v>0</v>
      </c>
      <c r="N351" s="19">
        <f t="shared" si="40"/>
        <v>0</v>
      </c>
      <c r="O351" s="20">
        <f>(D351+J351+K351+N351)/(B351+J351+K351+M351)</f>
        <v>0.5</v>
      </c>
      <c r="P351" s="20">
        <f>($D351+$E351+($F351*2)+(G351*3))/$B351</f>
        <v>0</v>
      </c>
      <c r="Q351" s="20">
        <f>D351/B351</f>
        <v>0</v>
      </c>
      <c r="R351" s="19">
        <f>SUM(R348:R350)</f>
        <v>0</v>
      </c>
      <c r="S351" s="19">
        <f>SUM(S348:S350)</f>
        <v>0</v>
      </c>
      <c r="T351" s="19">
        <f>SUM(T348:T350)</f>
        <v>2</v>
      </c>
      <c r="U351" s="18">
        <f>SUM(U348:U350)</f>
        <v>2</v>
      </c>
      <c r="V351" s="18">
        <f>SUM(V348:V350)</f>
        <v>0</v>
      </c>
      <c r="W351" s="20">
        <f>(U351+V351)/(T351+U351+V351)</f>
        <v>0.5</v>
      </c>
      <c r="X351" s="20" t="e">
        <f>(D351-G351)/(B351-I351-G351+M351)</f>
        <v>#DIV/0!</v>
      </c>
    </row>
    <row r="352" spans="1:24" ht="18.25" customHeight="1" x14ac:dyDescent="0.2">
      <c r="A352" s="23"/>
      <c r="B352" s="26"/>
      <c r="C352" s="26"/>
      <c r="D352" s="26"/>
      <c r="E352" s="23"/>
      <c r="F352" s="26"/>
      <c r="G352" s="26"/>
      <c r="H352" s="26"/>
      <c r="I352" s="26"/>
      <c r="J352" s="26"/>
      <c r="K352" s="26"/>
      <c r="L352" s="26"/>
      <c r="M352" s="23"/>
      <c r="N352" s="26"/>
      <c r="O352" s="26"/>
      <c r="P352" s="26"/>
      <c r="Q352" s="26"/>
      <c r="R352" s="26"/>
      <c r="S352" s="26"/>
      <c r="T352" s="26"/>
      <c r="U352" s="23"/>
      <c r="V352" s="23"/>
      <c r="W352" s="26"/>
      <c r="X352" s="53"/>
    </row>
    <row r="353" spans="1:24" ht="18.25" customHeight="1" x14ac:dyDescent="0.2">
      <c r="A353" s="23"/>
      <c r="B353" s="23"/>
      <c r="C353" s="23"/>
      <c r="D353" s="23"/>
      <c r="E353" s="41"/>
      <c r="F353" s="23"/>
      <c r="G353" s="23"/>
      <c r="H353" s="23"/>
      <c r="I353" s="23"/>
      <c r="J353" s="23"/>
      <c r="K353" s="23"/>
      <c r="L353" s="42"/>
      <c r="M353" s="23"/>
      <c r="N353" s="26"/>
      <c r="O353" s="26"/>
      <c r="P353" s="23"/>
      <c r="Q353" s="23"/>
      <c r="R353" s="23"/>
      <c r="S353" s="23"/>
      <c r="T353" s="53"/>
      <c r="U353" s="103"/>
      <c r="V353" s="103"/>
      <c r="W353" s="53"/>
      <c r="X353" s="53"/>
    </row>
    <row r="354" spans="1:24" ht="18.25" customHeight="1" x14ac:dyDescent="0.2">
      <c r="A354" s="22" t="s">
        <v>32</v>
      </c>
      <c r="B354" s="23"/>
      <c r="C354" s="23"/>
      <c r="D354" s="23"/>
      <c r="E354" s="23"/>
      <c r="F354" s="23"/>
      <c r="G354" s="23"/>
      <c r="H354" s="23"/>
      <c r="I354" s="23"/>
      <c r="J354" s="23"/>
      <c r="K354" s="23"/>
      <c r="L354" s="23"/>
      <c r="M354" s="23"/>
      <c r="N354" s="23"/>
      <c r="O354" s="23"/>
      <c r="P354" s="23"/>
      <c r="Q354" s="23"/>
      <c r="R354" s="23"/>
      <c r="S354" s="23"/>
      <c r="T354" s="53"/>
      <c r="U354" s="103"/>
      <c r="V354" s="103"/>
      <c r="W354" s="53"/>
      <c r="X354" s="53"/>
    </row>
    <row r="355" spans="1:24" ht="18.25" customHeight="1" x14ac:dyDescent="0.2">
      <c r="A355" s="14" t="s">
        <v>7</v>
      </c>
      <c r="B355" s="16" t="s">
        <v>33</v>
      </c>
      <c r="C355" s="14" t="s">
        <v>34</v>
      </c>
      <c r="D355" s="14" t="s">
        <v>35</v>
      </c>
      <c r="E355" s="14" t="s">
        <v>36</v>
      </c>
      <c r="F355" s="14" t="s">
        <v>37</v>
      </c>
      <c r="G355" s="14" t="s">
        <v>9</v>
      </c>
      <c r="H355" s="14" t="s">
        <v>10</v>
      </c>
      <c r="I355" s="14" t="s">
        <v>15</v>
      </c>
      <c r="J355" s="14" t="s">
        <v>16</v>
      </c>
      <c r="K355" s="14" t="s">
        <v>17</v>
      </c>
      <c r="L355" s="14" t="s">
        <v>45</v>
      </c>
      <c r="M355" s="14" t="s">
        <v>38</v>
      </c>
      <c r="N355" s="14" t="s">
        <v>39</v>
      </c>
      <c r="O355" s="14" t="s">
        <v>40</v>
      </c>
      <c r="P355" s="14" t="s">
        <v>8</v>
      </c>
      <c r="Q355" s="14" t="s">
        <v>41</v>
      </c>
      <c r="R355" s="68"/>
      <c r="S355" s="23"/>
      <c r="T355" s="53"/>
      <c r="U355" s="103"/>
      <c r="V355" s="103"/>
      <c r="W355" s="53"/>
      <c r="X355" s="53"/>
    </row>
    <row r="356" spans="1:24" ht="18.25" customHeight="1" x14ac:dyDescent="0.2">
      <c r="A356" s="55"/>
      <c r="B356" s="55"/>
      <c r="C356" s="55"/>
      <c r="D356" s="55"/>
      <c r="E356" s="55"/>
      <c r="F356" s="55"/>
      <c r="G356" s="55"/>
      <c r="H356" s="55"/>
      <c r="I356" s="55"/>
      <c r="J356" s="55"/>
      <c r="K356" s="55"/>
      <c r="L356" s="55"/>
      <c r="M356" s="55"/>
      <c r="N356" s="66"/>
      <c r="O356" s="66"/>
      <c r="P356" s="18"/>
      <c r="Q356" s="19"/>
      <c r="R356" s="19"/>
      <c r="S356" s="23"/>
      <c r="T356" s="32"/>
      <c r="U356" s="22"/>
      <c r="V356" s="22"/>
      <c r="W356" s="53"/>
      <c r="X356" s="53"/>
    </row>
    <row r="357" spans="1:24" ht="18.25" customHeight="1" x14ac:dyDescent="0.2">
      <c r="A357" s="22">
        <v>2016</v>
      </c>
      <c r="B357" s="22">
        <v>11</v>
      </c>
      <c r="C357" s="22">
        <v>1</v>
      </c>
      <c r="D357" s="22">
        <v>1</v>
      </c>
      <c r="E357" s="22">
        <v>1</v>
      </c>
      <c r="F357" s="22">
        <v>23.67</v>
      </c>
      <c r="G357" s="22">
        <v>17</v>
      </c>
      <c r="H357" s="22">
        <v>21</v>
      </c>
      <c r="I357" s="22">
        <v>22</v>
      </c>
      <c r="J357" s="22">
        <v>11</v>
      </c>
      <c r="K357" s="22">
        <v>7</v>
      </c>
      <c r="L357" s="22">
        <v>6</v>
      </c>
      <c r="M357" s="22">
        <v>8</v>
      </c>
      <c r="N357" s="36">
        <f>(M357*7)/F357</f>
        <v>2.3658639628221376</v>
      </c>
      <c r="O357" s="37">
        <f>SUM(H357+J357+K357)/F357</f>
        <v>1.64765525982256</v>
      </c>
      <c r="P357" s="23"/>
      <c r="Q357" s="23"/>
      <c r="R357" s="23"/>
      <c r="S357" s="23"/>
      <c r="T357" s="32"/>
      <c r="U357" s="22"/>
      <c r="V357" s="22"/>
      <c r="W357" s="53"/>
      <c r="X357" s="53"/>
    </row>
    <row r="358" spans="1:24" ht="18.25" customHeight="1" x14ac:dyDescent="0.2">
      <c r="A358" s="28"/>
      <c r="B358" s="28"/>
      <c r="C358" s="28"/>
      <c r="D358" s="28"/>
      <c r="E358" s="38"/>
      <c r="F358" s="28"/>
      <c r="G358" s="28"/>
      <c r="H358" s="28"/>
      <c r="I358" s="28"/>
      <c r="J358" s="28"/>
      <c r="K358" s="28"/>
      <c r="L358" s="39"/>
      <c r="M358" s="28"/>
      <c r="N358" s="28"/>
      <c r="O358" s="28"/>
      <c r="P358" s="28"/>
      <c r="Q358" s="28"/>
      <c r="R358" s="28"/>
      <c r="S358" s="23"/>
      <c r="T358" s="32"/>
      <c r="U358" s="22"/>
      <c r="V358" s="22"/>
      <c r="W358" s="53"/>
      <c r="X358" s="53"/>
    </row>
    <row r="359" spans="1:24" ht="18.25" customHeight="1" x14ac:dyDescent="0.2">
      <c r="A359" s="45" t="s">
        <v>31</v>
      </c>
      <c r="B359" s="45">
        <f t="shared" ref="B359:M359" si="41">SUM(B353:B358)</f>
        <v>11</v>
      </c>
      <c r="C359" s="45">
        <f t="shared" si="41"/>
        <v>1</v>
      </c>
      <c r="D359" s="45">
        <f t="shared" si="41"/>
        <v>1</v>
      </c>
      <c r="E359" s="40">
        <f t="shared" si="41"/>
        <v>1</v>
      </c>
      <c r="F359" s="45">
        <f t="shared" si="41"/>
        <v>23.67</v>
      </c>
      <c r="G359" s="45">
        <f t="shared" si="41"/>
        <v>17</v>
      </c>
      <c r="H359" s="45">
        <f t="shared" si="41"/>
        <v>21</v>
      </c>
      <c r="I359" s="45">
        <f t="shared" si="41"/>
        <v>22</v>
      </c>
      <c r="J359" s="45">
        <f t="shared" si="41"/>
        <v>11</v>
      </c>
      <c r="K359" s="45">
        <f t="shared" si="41"/>
        <v>7</v>
      </c>
      <c r="L359" s="45">
        <f t="shared" si="41"/>
        <v>6</v>
      </c>
      <c r="M359" s="45">
        <f t="shared" si="41"/>
        <v>8</v>
      </c>
      <c r="N359" s="40">
        <f>(M359*7)/F359</f>
        <v>2.3658639628221376</v>
      </c>
      <c r="O359" s="67">
        <f>SUM(H359+J359+K359)/F359</f>
        <v>1.64765525982256</v>
      </c>
      <c r="P359" s="55"/>
      <c r="Q359" s="55"/>
      <c r="R359" s="55"/>
      <c r="S359" s="53"/>
      <c r="T359" s="53"/>
      <c r="U359" s="103"/>
      <c r="V359" s="103"/>
      <c r="W359" s="53"/>
      <c r="X359" s="53"/>
    </row>
    <row r="360" spans="1:24" ht="18.25" customHeight="1" x14ac:dyDescent="0.2">
      <c r="A360" s="63"/>
      <c r="B360" s="63"/>
      <c r="C360" s="63"/>
      <c r="D360" s="63"/>
      <c r="E360" s="40"/>
      <c r="F360" s="63"/>
      <c r="G360" s="63"/>
      <c r="H360" s="63"/>
      <c r="I360" s="63"/>
      <c r="J360" s="63"/>
      <c r="K360" s="63"/>
      <c r="L360" s="63"/>
      <c r="M360" s="63"/>
      <c r="N360" s="40"/>
      <c r="O360" s="67"/>
      <c r="P360" s="53"/>
      <c r="Q360" s="53"/>
      <c r="R360" s="53"/>
      <c r="S360" s="53"/>
      <c r="T360" s="53"/>
      <c r="U360" s="103"/>
      <c r="V360" s="103"/>
      <c r="W360" s="53"/>
      <c r="X360" s="53"/>
    </row>
    <row r="361" spans="1:24" ht="18.25" customHeight="1" x14ac:dyDescent="0.2">
      <c r="A361" s="50"/>
      <c r="B361" s="50"/>
      <c r="C361" s="50"/>
      <c r="D361" s="50"/>
      <c r="E361" s="36"/>
      <c r="F361" s="50"/>
      <c r="G361" s="50"/>
      <c r="H361" s="50"/>
      <c r="I361" s="50"/>
      <c r="J361" s="50"/>
      <c r="K361" s="50"/>
      <c r="L361" s="50"/>
      <c r="M361" s="50"/>
      <c r="N361" s="36"/>
      <c r="O361" s="37"/>
      <c r="P361" s="53"/>
      <c r="Q361" s="53"/>
      <c r="R361" s="53"/>
      <c r="S361" s="53"/>
      <c r="T361" s="53"/>
      <c r="U361" s="103"/>
      <c r="V361" s="103"/>
      <c r="W361" s="53"/>
      <c r="X361" s="53"/>
    </row>
    <row r="362" spans="1:24" ht="21" customHeight="1" x14ac:dyDescent="0.2">
      <c r="A362" s="10" t="s">
        <v>111</v>
      </c>
      <c r="B362" s="11"/>
      <c r="C362" s="11"/>
      <c r="D362" s="11"/>
      <c r="E362" s="11"/>
      <c r="F362" s="11"/>
      <c r="G362" s="11"/>
      <c r="H362" s="11"/>
      <c r="I362" s="11"/>
      <c r="J362" s="11"/>
      <c r="K362" s="11"/>
      <c r="L362" s="11"/>
      <c r="M362" s="78"/>
      <c r="N362" s="11"/>
      <c r="O362" s="11"/>
      <c r="P362" s="11"/>
      <c r="Q362" s="11"/>
      <c r="R362" s="11"/>
      <c r="S362" s="11"/>
      <c r="T362" s="11"/>
      <c r="U362" s="23"/>
      <c r="V362" s="23"/>
      <c r="W362" s="12"/>
      <c r="X362" s="53"/>
    </row>
    <row r="363" spans="1:24" ht="19" customHeight="1" x14ac:dyDescent="0.2">
      <c r="A363" s="53"/>
      <c r="B363" s="53"/>
      <c r="C363" s="53"/>
      <c r="D363" s="53"/>
      <c r="E363" s="58"/>
      <c r="F363" s="53"/>
      <c r="G363" s="53"/>
      <c r="H363" s="53"/>
      <c r="I363" s="53"/>
      <c r="J363" s="53"/>
      <c r="K363" s="53"/>
      <c r="L363" s="53"/>
      <c r="M363" s="53"/>
      <c r="N363" s="53"/>
      <c r="O363" s="53"/>
      <c r="P363" s="53"/>
      <c r="Q363" s="53"/>
      <c r="R363" s="53"/>
      <c r="S363" s="53"/>
      <c r="T363" s="53"/>
      <c r="U363" s="23"/>
      <c r="V363" s="23"/>
      <c r="W363" s="26"/>
      <c r="X363" s="53"/>
    </row>
    <row r="364" spans="1:24" ht="28.25" customHeight="1" x14ac:dyDescent="0.2">
      <c r="A364" s="14" t="s">
        <v>7</v>
      </c>
      <c r="B364" s="14" t="s">
        <v>8</v>
      </c>
      <c r="C364" s="14" t="s">
        <v>9</v>
      </c>
      <c r="D364" s="14" t="s">
        <v>10</v>
      </c>
      <c r="E364" s="14" t="s">
        <v>11</v>
      </c>
      <c r="F364" s="14" t="s">
        <v>12</v>
      </c>
      <c r="G364" s="14" t="s">
        <v>13</v>
      </c>
      <c r="H364" s="14" t="s">
        <v>14</v>
      </c>
      <c r="I364" s="14" t="s">
        <v>15</v>
      </c>
      <c r="J364" s="14" t="s">
        <v>16</v>
      </c>
      <c r="K364" s="14" t="s">
        <v>17</v>
      </c>
      <c r="L364" s="14" t="s">
        <v>18</v>
      </c>
      <c r="M364" s="14" t="s">
        <v>19</v>
      </c>
      <c r="N364" s="14" t="s">
        <v>20</v>
      </c>
      <c r="O364" s="14" t="s">
        <v>21</v>
      </c>
      <c r="P364" s="15" t="s">
        <v>22</v>
      </c>
      <c r="Q364" s="14" t="s">
        <v>23</v>
      </c>
      <c r="R364" s="16" t="s">
        <v>24</v>
      </c>
      <c r="S364" s="16" t="s">
        <v>25</v>
      </c>
      <c r="T364" s="16" t="s">
        <v>26</v>
      </c>
      <c r="U364" s="14" t="s">
        <v>27</v>
      </c>
      <c r="V364" s="14" t="s">
        <v>28</v>
      </c>
      <c r="W364" s="17" t="s">
        <v>29</v>
      </c>
      <c r="X364" s="71" t="s">
        <v>30</v>
      </c>
    </row>
    <row r="365" spans="1:24" ht="18.25" customHeight="1" x14ac:dyDescent="0.2">
      <c r="A365" s="55"/>
      <c r="B365" s="55"/>
      <c r="C365" s="55"/>
      <c r="D365" s="55"/>
      <c r="E365" s="55"/>
      <c r="F365" s="55"/>
      <c r="G365" s="55"/>
      <c r="H365" s="55"/>
      <c r="I365" s="55"/>
      <c r="J365" s="55"/>
      <c r="K365" s="55"/>
      <c r="L365" s="55"/>
      <c r="M365" s="55"/>
      <c r="N365" s="55"/>
      <c r="O365" s="66"/>
      <c r="P365" s="66"/>
      <c r="Q365" s="66"/>
      <c r="R365" s="55"/>
      <c r="S365" s="55"/>
      <c r="T365" s="55"/>
      <c r="U365" s="104"/>
      <c r="V365" s="104"/>
      <c r="W365" s="66"/>
      <c r="X365" s="45"/>
    </row>
    <row r="366" spans="1:24" ht="17" customHeight="1" x14ac:dyDescent="0.2">
      <c r="A366" s="22">
        <v>2017</v>
      </c>
      <c r="B366" s="22">
        <v>4</v>
      </c>
      <c r="C366" s="22">
        <v>1</v>
      </c>
      <c r="D366" s="22">
        <v>0</v>
      </c>
      <c r="E366" s="22">
        <v>0</v>
      </c>
      <c r="F366" s="22">
        <v>0</v>
      </c>
      <c r="G366" s="22">
        <v>0</v>
      </c>
      <c r="H366" s="22">
        <v>0</v>
      </c>
      <c r="I366" s="22">
        <v>1</v>
      </c>
      <c r="J366" s="22">
        <v>0</v>
      </c>
      <c r="K366" s="22">
        <v>0</v>
      </c>
      <c r="L366" s="22">
        <v>0</v>
      </c>
      <c r="M366" s="22">
        <v>0</v>
      </c>
      <c r="N366" s="22">
        <v>0</v>
      </c>
      <c r="O366" s="20">
        <f>(D366+J366+K366+N366)/(B366+J366+K366+M366)</f>
        <v>0</v>
      </c>
      <c r="P366" s="20">
        <f>($D366+$E366+($F366*2)+(G366*3))/$B366</f>
        <v>0</v>
      </c>
      <c r="Q366" s="20">
        <f>D366/B366</f>
        <v>0</v>
      </c>
      <c r="R366" s="22">
        <v>0</v>
      </c>
      <c r="S366" s="22">
        <v>0</v>
      </c>
      <c r="T366" s="22">
        <v>0</v>
      </c>
      <c r="U366" s="22">
        <v>1</v>
      </c>
      <c r="V366" s="22">
        <v>1</v>
      </c>
      <c r="W366" s="20">
        <f>(U366+V366)/(T366+U366+V366)</f>
        <v>1</v>
      </c>
      <c r="X366" s="20">
        <f>(D366-G366)/(B366-I366-G366+M366)</f>
        <v>0</v>
      </c>
    </row>
    <row r="367" spans="1:24" ht="17" customHeight="1" x14ac:dyDescent="0.2">
      <c r="A367" s="28"/>
      <c r="B367" s="28"/>
      <c r="C367" s="28"/>
      <c r="D367" s="28"/>
      <c r="E367" s="28"/>
      <c r="F367" s="28"/>
      <c r="G367" s="28"/>
      <c r="H367" s="28"/>
      <c r="I367" s="28"/>
      <c r="J367" s="28"/>
      <c r="K367" s="28"/>
      <c r="L367" s="28"/>
      <c r="M367" s="28"/>
      <c r="N367" s="28"/>
      <c r="O367" s="29"/>
      <c r="P367" s="29"/>
      <c r="Q367" s="29"/>
      <c r="R367" s="28"/>
      <c r="S367" s="28"/>
      <c r="T367" s="28"/>
      <c r="U367" s="28"/>
      <c r="V367" s="28"/>
      <c r="W367" s="28"/>
      <c r="X367" s="28"/>
    </row>
    <row r="368" spans="1:24" ht="17" customHeight="1" x14ac:dyDescent="0.2">
      <c r="A368" s="18" t="s">
        <v>31</v>
      </c>
      <c r="B368" s="19">
        <f t="shared" ref="B368:N368" si="42">SUM(B365:B367)</f>
        <v>4</v>
      </c>
      <c r="C368" s="19">
        <f t="shared" si="42"/>
        <v>1</v>
      </c>
      <c r="D368" s="19">
        <f t="shared" si="42"/>
        <v>0</v>
      </c>
      <c r="E368" s="19">
        <f t="shared" si="42"/>
        <v>0</v>
      </c>
      <c r="F368" s="19">
        <f t="shared" si="42"/>
        <v>0</v>
      </c>
      <c r="G368" s="19">
        <f t="shared" si="42"/>
        <v>0</v>
      </c>
      <c r="H368" s="19">
        <f t="shared" si="42"/>
        <v>0</v>
      </c>
      <c r="I368" s="19">
        <f t="shared" si="42"/>
        <v>1</v>
      </c>
      <c r="J368" s="19">
        <f t="shared" si="42"/>
        <v>0</v>
      </c>
      <c r="K368" s="19">
        <f t="shared" si="42"/>
        <v>0</v>
      </c>
      <c r="L368" s="19">
        <f t="shared" si="42"/>
        <v>0</v>
      </c>
      <c r="M368" s="19">
        <f t="shared" si="42"/>
        <v>0</v>
      </c>
      <c r="N368" s="19">
        <f t="shared" si="42"/>
        <v>0</v>
      </c>
      <c r="O368" s="20">
        <f>(D368+J368+K368+N368)/(B368+J368+K368+M368)</f>
        <v>0</v>
      </c>
      <c r="P368" s="20">
        <f>($D368+$E368+($F368*2)+(G368*3))/$B368</f>
        <v>0</v>
      </c>
      <c r="Q368" s="20">
        <f>D368/B368</f>
        <v>0</v>
      </c>
      <c r="R368" s="19">
        <f>SUM(R365:R367)</f>
        <v>0</v>
      </c>
      <c r="S368" s="19">
        <f>SUM(S365:S367)</f>
        <v>0</v>
      </c>
      <c r="T368" s="19">
        <f>SUM(T365:T367)</f>
        <v>0</v>
      </c>
      <c r="U368" s="18">
        <f>SUM(U365:U367)</f>
        <v>1</v>
      </c>
      <c r="V368" s="18">
        <f>SUM(V365:V367)</f>
        <v>1</v>
      </c>
      <c r="W368" s="20">
        <f>(U368+V368)/(T368+U368+V368)</f>
        <v>1</v>
      </c>
      <c r="X368" s="20">
        <f>(D368-G368)/(B368-I368-G368+M368)</f>
        <v>0</v>
      </c>
    </row>
    <row r="369" spans="1:24" ht="18.25" customHeight="1" x14ac:dyDescent="0.2">
      <c r="A369" s="23"/>
      <c r="B369" s="26"/>
      <c r="C369" s="26"/>
      <c r="D369" s="26"/>
      <c r="E369" s="23"/>
      <c r="F369" s="26"/>
      <c r="G369" s="26"/>
      <c r="H369" s="26"/>
      <c r="I369" s="26"/>
      <c r="J369" s="26"/>
      <c r="K369" s="26"/>
      <c r="L369" s="26"/>
      <c r="M369" s="23"/>
      <c r="N369" s="26"/>
      <c r="O369" s="26"/>
      <c r="P369" s="26"/>
      <c r="Q369" s="26"/>
      <c r="R369" s="26"/>
      <c r="S369" s="26"/>
      <c r="T369" s="26"/>
      <c r="U369" s="23"/>
      <c r="V369" s="23"/>
      <c r="W369" s="26"/>
      <c r="X369" s="53"/>
    </row>
    <row r="370" spans="1:24" ht="18.25" customHeight="1" x14ac:dyDescent="0.2">
      <c r="A370" s="23"/>
      <c r="B370" s="23"/>
      <c r="C370" s="23"/>
      <c r="D370" s="23"/>
      <c r="E370" s="41"/>
      <c r="F370" s="23"/>
      <c r="G370" s="23"/>
      <c r="H370" s="23"/>
      <c r="I370" s="23"/>
      <c r="J370" s="23"/>
      <c r="K370" s="23"/>
      <c r="L370" s="42"/>
      <c r="M370" s="23"/>
      <c r="N370" s="26"/>
      <c r="O370" s="26"/>
      <c r="P370" s="23"/>
      <c r="Q370" s="23"/>
      <c r="R370" s="23"/>
      <c r="S370" s="23"/>
      <c r="T370" s="53"/>
      <c r="U370" s="103"/>
      <c r="V370" s="103"/>
      <c r="W370" s="53"/>
      <c r="X370" s="53"/>
    </row>
    <row r="371" spans="1:24" ht="18.25" customHeight="1" x14ac:dyDescent="0.2">
      <c r="A371" s="22" t="s">
        <v>32</v>
      </c>
      <c r="B371" s="23"/>
      <c r="C371" s="23"/>
      <c r="D371" s="23"/>
      <c r="E371" s="23"/>
      <c r="F371" s="23"/>
      <c r="G371" s="23"/>
      <c r="H371" s="23"/>
      <c r="I371" s="23"/>
      <c r="J371" s="23"/>
      <c r="K371" s="23"/>
      <c r="L371" s="23"/>
      <c r="M371" s="23"/>
      <c r="N371" s="23"/>
      <c r="O371" s="23"/>
      <c r="P371" s="23"/>
      <c r="Q371" s="23"/>
      <c r="R371" s="23"/>
      <c r="S371" s="23"/>
      <c r="T371" s="53"/>
      <c r="U371" s="103"/>
      <c r="V371" s="103"/>
      <c r="W371" s="53"/>
      <c r="X371" s="53"/>
    </row>
    <row r="372" spans="1:24" ht="18.25" customHeight="1" x14ac:dyDescent="0.2">
      <c r="A372" s="14" t="s">
        <v>7</v>
      </c>
      <c r="B372" s="16" t="s">
        <v>33</v>
      </c>
      <c r="C372" s="14" t="s">
        <v>34</v>
      </c>
      <c r="D372" s="14" t="s">
        <v>35</v>
      </c>
      <c r="E372" s="14" t="s">
        <v>36</v>
      </c>
      <c r="F372" s="14" t="s">
        <v>37</v>
      </c>
      <c r="G372" s="14" t="s">
        <v>9</v>
      </c>
      <c r="H372" s="14" t="s">
        <v>10</v>
      </c>
      <c r="I372" s="14" t="s">
        <v>15</v>
      </c>
      <c r="J372" s="14" t="s">
        <v>16</v>
      </c>
      <c r="K372" s="14" t="s">
        <v>17</v>
      </c>
      <c r="L372" s="14" t="s">
        <v>45</v>
      </c>
      <c r="M372" s="14" t="s">
        <v>38</v>
      </c>
      <c r="N372" s="14" t="s">
        <v>39</v>
      </c>
      <c r="O372" s="14" t="s">
        <v>40</v>
      </c>
      <c r="P372" s="14" t="s">
        <v>8</v>
      </c>
      <c r="Q372" s="14" t="s">
        <v>41</v>
      </c>
      <c r="R372" s="68"/>
      <c r="S372" s="23"/>
      <c r="T372" s="53"/>
      <c r="U372" s="103"/>
      <c r="V372" s="103"/>
      <c r="W372" s="53"/>
      <c r="X372" s="53"/>
    </row>
    <row r="373" spans="1:24" ht="18.25" customHeight="1" x14ac:dyDescent="0.2">
      <c r="A373" s="18">
        <v>2017</v>
      </c>
      <c r="B373" s="18">
        <v>7</v>
      </c>
      <c r="C373" s="18">
        <v>1</v>
      </c>
      <c r="D373" s="18">
        <v>0</v>
      </c>
      <c r="E373" s="18">
        <v>0</v>
      </c>
      <c r="F373" s="18">
        <v>10</v>
      </c>
      <c r="G373" s="18">
        <v>3</v>
      </c>
      <c r="H373" s="18">
        <v>13</v>
      </c>
      <c r="I373" s="18">
        <v>11</v>
      </c>
      <c r="J373" s="18">
        <v>5</v>
      </c>
      <c r="K373" s="18">
        <v>1</v>
      </c>
      <c r="L373" s="18">
        <v>2</v>
      </c>
      <c r="M373" s="18">
        <v>3</v>
      </c>
      <c r="N373" s="40">
        <f>(M373*7)/F373</f>
        <v>2.1</v>
      </c>
      <c r="O373" s="67">
        <f>SUM(H373+J373+K373)/F373</f>
        <v>1.9</v>
      </c>
      <c r="P373" s="18"/>
      <c r="Q373" s="19"/>
      <c r="R373" s="19"/>
      <c r="S373" s="23"/>
      <c r="T373" s="32"/>
      <c r="U373" s="22"/>
      <c r="V373" s="22"/>
      <c r="W373" s="53"/>
      <c r="X373" s="53"/>
    </row>
    <row r="374" spans="1:24" ht="18.25" customHeight="1" x14ac:dyDescent="0.2">
      <c r="A374" s="22">
        <v>2016</v>
      </c>
      <c r="B374" s="22">
        <v>3</v>
      </c>
      <c r="C374" s="22">
        <v>1</v>
      </c>
      <c r="D374" s="22">
        <v>0</v>
      </c>
      <c r="E374" s="22">
        <v>0</v>
      </c>
      <c r="F374" s="22">
        <v>5.33</v>
      </c>
      <c r="G374" s="22">
        <v>8</v>
      </c>
      <c r="H374" s="22">
        <v>11</v>
      </c>
      <c r="I374" s="22">
        <v>4</v>
      </c>
      <c r="J374" s="22">
        <v>7</v>
      </c>
      <c r="K374" s="22">
        <v>1</v>
      </c>
      <c r="L374" s="22">
        <v>0</v>
      </c>
      <c r="M374" s="22">
        <v>8</v>
      </c>
      <c r="N374" s="36">
        <f>(M374*7)/F374</f>
        <v>10.506566604127579</v>
      </c>
      <c r="O374" s="37">
        <f>SUM(H374+J374+K374)/F374</f>
        <v>3.5647279549718576</v>
      </c>
      <c r="P374" s="23"/>
      <c r="Q374" s="23"/>
      <c r="R374" s="23"/>
      <c r="S374" s="23"/>
      <c r="T374" s="32"/>
      <c r="U374" s="22"/>
      <c r="V374" s="22"/>
      <c r="W374" s="53"/>
      <c r="X374" s="53"/>
    </row>
    <row r="375" spans="1:24" ht="18.25" customHeight="1" x14ac:dyDescent="0.2">
      <c r="A375" s="28"/>
      <c r="B375" s="28"/>
      <c r="C375" s="28"/>
      <c r="D375" s="28"/>
      <c r="E375" s="38"/>
      <c r="F375" s="28"/>
      <c r="G375" s="28"/>
      <c r="H375" s="28"/>
      <c r="I375" s="28"/>
      <c r="J375" s="28"/>
      <c r="K375" s="28"/>
      <c r="L375" s="39"/>
      <c r="M375" s="28"/>
      <c r="N375" s="28"/>
      <c r="O375" s="28"/>
      <c r="P375" s="28"/>
      <c r="Q375" s="28"/>
      <c r="R375" s="28"/>
      <c r="S375" s="23"/>
      <c r="T375" s="32"/>
      <c r="U375" s="22"/>
      <c r="V375" s="22"/>
      <c r="W375" s="53"/>
      <c r="X375" s="53"/>
    </row>
    <row r="376" spans="1:24" ht="18.25" customHeight="1" x14ac:dyDescent="0.2">
      <c r="A376" s="45" t="s">
        <v>31</v>
      </c>
      <c r="B376" s="45">
        <f t="shared" ref="B376:M376" si="43">SUM(B370:B375)</f>
        <v>10</v>
      </c>
      <c r="C376" s="45">
        <f t="shared" si="43"/>
        <v>2</v>
      </c>
      <c r="D376" s="45">
        <f t="shared" si="43"/>
        <v>0</v>
      </c>
      <c r="E376" s="65">
        <f t="shared" si="43"/>
        <v>0</v>
      </c>
      <c r="F376" s="45">
        <f t="shared" si="43"/>
        <v>15.33</v>
      </c>
      <c r="G376" s="45">
        <f t="shared" si="43"/>
        <v>11</v>
      </c>
      <c r="H376" s="45">
        <f t="shared" si="43"/>
        <v>24</v>
      </c>
      <c r="I376" s="45">
        <f t="shared" si="43"/>
        <v>15</v>
      </c>
      <c r="J376" s="45">
        <f t="shared" si="43"/>
        <v>12</v>
      </c>
      <c r="K376" s="45">
        <f t="shared" si="43"/>
        <v>2</v>
      </c>
      <c r="L376" s="45">
        <f t="shared" si="43"/>
        <v>2</v>
      </c>
      <c r="M376" s="45">
        <f t="shared" si="43"/>
        <v>11</v>
      </c>
      <c r="N376" s="40">
        <f>(M376*7)/F376</f>
        <v>5.0228310502283104</v>
      </c>
      <c r="O376" s="67">
        <f>SUM(H376+J376+K376)/F376</f>
        <v>2.4787997390737115</v>
      </c>
      <c r="P376" s="55"/>
      <c r="Q376" s="55"/>
      <c r="R376" s="55"/>
      <c r="S376" s="53"/>
      <c r="T376" s="53"/>
      <c r="U376" s="103"/>
      <c r="V376" s="103"/>
      <c r="W376" s="53"/>
      <c r="X376" s="53"/>
    </row>
    <row r="377" spans="1:24" ht="18.25" customHeight="1" x14ac:dyDescent="0.2">
      <c r="A377" s="63"/>
      <c r="B377" s="63"/>
      <c r="C377" s="63"/>
      <c r="D377" s="63"/>
      <c r="E377" s="40"/>
      <c r="F377" s="63"/>
      <c r="G377" s="63"/>
      <c r="H377" s="63"/>
      <c r="I377" s="63"/>
      <c r="J377" s="63"/>
      <c r="K377" s="63"/>
      <c r="L377" s="63"/>
      <c r="M377" s="63"/>
      <c r="N377" s="40"/>
      <c r="O377" s="67"/>
      <c r="P377" s="53"/>
      <c r="Q377" s="53"/>
      <c r="R377" s="53"/>
      <c r="S377" s="53"/>
      <c r="T377" s="53"/>
      <c r="U377" s="103"/>
      <c r="V377" s="103"/>
      <c r="W377" s="53"/>
      <c r="X377" s="53"/>
    </row>
  </sheetData>
  <pageMargins left="0.75" right="0.75" top="1" bottom="1" header="0.5" footer="0.5"/>
  <pageSetup orientation="landscape"/>
  <headerFooter>
    <oddHeader>&amp;L&amp;"Geneva,Regular"&amp;10&amp;K000000Sizemore</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20</vt:i4>
      </vt:variant>
      <vt:variant>
        <vt:lpstr>Named Ranges</vt:lpstr>
      </vt:variant>
      <vt:variant>
        <vt:i4>1</vt:i4>
      </vt:variant>
    </vt:vector>
  </HeadingPairs>
  <TitlesOfParts>
    <vt:vector size="21" baseType="lpstr">
      <vt:lpstr>Export Summary</vt:lpstr>
      <vt:lpstr>Fiedler2014</vt:lpstr>
      <vt:lpstr>Hahnemann</vt:lpstr>
      <vt:lpstr>Hanney</vt:lpstr>
      <vt:lpstr>Miller-2017</vt:lpstr>
      <vt:lpstr>2018-2020</vt:lpstr>
      <vt:lpstr>2021</vt:lpstr>
      <vt:lpstr>Catchers</vt:lpstr>
      <vt:lpstr>Sizemore 2015</vt:lpstr>
      <vt:lpstr>HeffnerOhnoLevitt</vt:lpstr>
      <vt:lpstr>TieferScott</vt:lpstr>
      <vt:lpstr>Yelverton2012</vt:lpstr>
      <vt:lpstr>Polling2011</vt:lpstr>
      <vt:lpstr>SmithChrabot</vt:lpstr>
      <vt:lpstr>JohnsonSheller</vt:lpstr>
      <vt:lpstr>2025</vt:lpstr>
      <vt:lpstr>Team Totals</vt:lpstr>
      <vt:lpstr>WilliamsEgelin</vt:lpstr>
      <vt:lpstr>Hatcher2010</vt:lpstr>
      <vt:lpstr>DeegenWarford</vt:lpstr>
      <vt:lpstr>'Sizemore 2015'!Print_Area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Jim Moyes</cp:lastModifiedBy>
  <cp:lastPrinted>2023-10-27T20:41:09Z</cp:lastPrinted>
  <dcterms:modified xsi:type="dcterms:W3CDTF">2025-07-22T03:26:12Z</dcterms:modified>
</cp:coreProperties>
</file>