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11/"/>
    </mc:Choice>
  </mc:AlternateContent>
  <xr:revisionPtr revIDLastSave="0" documentId="8_{7C241528-DE22-9748-86F3-B5FFCAE7C716}" xr6:coauthVersionLast="47" xr6:coauthVersionMax="47" xr10:uidLastSave="{00000000-0000-0000-0000-000000000000}"/>
  <bookViews>
    <workbookView xWindow="11860" yWindow="4320" windowWidth="27640" windowHeight="16940" xr2:uid="{D2A0CF90-D4C6-8247-8B40-810C475729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" l="1"/>
  <c r="M42" i="1"/>
  <c r="L42" i="1"/>
  <c r="K42" i="1"/>
  <c r="J42" i="1"/>
  <c r="I42" i="1"/>
  <c r="H42" i="1"/>
  <c r="G42" i="1"/>
  <c r="F42" i="1"/>
  <c r="E42" i="1"/>
  <c r="C42" i="1"/>
  <c r="O41" i="1"/>
  <c r="N41" i="1"/>
  <c r="O40" i="1"/>
  <c r="N40" i="1"/>
  <c r="O39" i="1"/>
  <c r="N39" i="1"/>
  <c r="O38" i="1"/>
  <c r="N38" i="1"/>
  <c r="O37" i="1"/>
  <c r="O36" i="1"/>
  <c r="N37" i="1"/>
  <c r="N36" i="1"/>
  <c r="O35" i="1"/>
  <c r="N35" i="1"/>
  <c r="O34" i="1"/>
  <c r="N34" i="1"/>
  <c r="O33" i="1"/>
  <c r="N33" i="1"/>
  <c r="Q27" i="1"/>
  <c r="P27" i="1"/>
  <c r="O27" i="1"/>
  <c r="S28" i="1" l="1"/>
  <c r="R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16" i="1"/>
  <c r="P16" i="1"/>
  <c r="O16" i="1"/>
  <c r="Q19" i="1"/>
  <c r="P19" i="1"/>
  <c r="O19" i="1"/>
  <c r="Q26" i="1"/>
  <c r="P26" i="1"/>
  <c r="O26" i="1"/>
  <c r="Q9" i="1"/>
  <c r="P9" i="1"/>
  <c r="O9" i="1"/>
  <c r="Q15" i="1"/>
  <c r="P15" i="1"/>
  <c r="O15" i="1"/>
  <c r="Q25" i="1"/>
  <c r="P25" i="1"/>
  <c r="O25" i="1"/>
  <c r="Q17" i="1"/>
  <c r="P17" i="1"/>
  <c r="O17" i="1"/>
  <c r="Q12" i="1"/>
  <c r="P12" i="1"/>
  <c r="O12" i="1"/>
  <c r="Q13" i="1"/>
  <c r="P13" i="1"/>
  <c r="O13" i="1"/>
  <c r="Q14" i="1"/>
  <c r="P14" i="1"/>
  <c r="O14" i="1"/>
  <c r="Q10" i="1"/>
  <c r="P10" i="1"/>
  <c r="O10" i="1"/>
  <c r="Q22" i="1"/>
  <c r="P22" i="1"/>
  <c r="O22" i="1"/>
  <c r="Q21" i="1"/>
  <c r="P21" i="1"/>
  <c r="O21" i="1"/>
  <c r="Q11" i="1"/>
  <c r="P11" i="1"/>
  <c r="O11" i="1"/>
  <c r="Q24" i="1"/>
  <c r="P24" i="1"/>
  <c r="O24" i="1"/>
  <c r="Q8" i="1"/>
  <c r="P8" i="1"/>
  <c r="O8" i="1"/>
  <c r="Q20" i="1"/>
  <c r="P20" i="1"/>
  <c r="O20" i="1"/>
  <c r="Q18" i="1"/>
  <c r="P18" i="1"/>
  <c r="O18" i="1"/>
  <c r="Q23" i="1"/>
  <c r="P23" i="1"/>
  <c r="O23" i="1"/>
  <c r="Q7" i="1"/>
  <c r="P7" i="1"/>
  <c r="O7" i="1"/>
  <c r="P28" i="1" l="1"/>
  <c r="Q28" i="1"/>
  <c r="O28" i="1"/>
</calcChain>
</file>

<file path=xl/sharedStrings.xml><?xml version="1.0" encoding="utf-8"?>
<sst xmlns="http://schemas.openxmlformats.org/spreadsheetml/2006/main" count="70" uniqueCount="58">
  <si>
    <t>Ponte Vedra Baseball Stats for 2010</t>
  </si>
  <si>
    <t>Year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</si>
  <si>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</si>
  <si>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</si>
  <si>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</si>
  <si>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</si>
  <si>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</si>
  <si>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</si>
  <si>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</si>
  <si>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</si>
  <si>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</si>
  <si>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</si>
  <si>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</si>
  <si>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</si>
  <si>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SOE</t>
  </si>
  <si>
    <t>OBP</t>
  </si>
  <si>
    <t>SLG. PCT.</t>
  </si>
  <si>
    <t>BA</t>
  </si>
  <si>
    <t>SB</t>
  </si>
  <si>
    <t>CS</t>
  </si>
  <si>
    <t>Bret Poling</t>
  </si>
  <si>
    <t>Nat Allen</t>
  </si>
  <si>
    <t>Blake Bramblett</t>
  </si>
  <si>
    <t>Jared Brehm</t>
  </si>
  <si>
    <t>Kenny Byram</t>
  </si>
  <si>
    <t>D. Foody</t>
  </si>
  <si>
    <t>Aldo Ferrante</t>
  </si>
  <si>
    <t>Mitch Hay</t>
  </si>
  <si>
    <t>Erick Hoover</t>
  </si>
  <si>
    <t>Jake Jacob</t>
  </si>
  <si>
    <t>Max Foody</t>
  </si>
  <si>
    <t>Brett Mueller</t>
  </si>
  <si>
    <t>Matt Moreau</t>
  </si>
  <si>
    <t>Chaz Norman</t>
  </si>
  <si>
    <t>Nate Rokosz</t>
  </si>
  <si>
    <t>Chris Teifer</t>
  </si>
  <si>
    <t>Kevin Young</t>
  </si>
  <si>
    <t>Kasey Week</t>
  </si>
  <si>
    <t>Matt Deegen</t>
  </si>
  <si>
    <t>Elliott Warford</t>
  </si>
  <si>
    <t>Ryan Tiefer</t>
  </si>
  <si>
    <t>Hitting Stats</t>
  </si>
  <si>
    <t>Pitching stats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</si>
  <si>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</si>
  <si>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</si>
  <si>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</si>
  <si>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</si>
  <si>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</si>
  <si>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</si>
  <si>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</si>
  <si>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</si>
  <si>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</si>
  <si>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</si>
  <si>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Byron Yelverton</t>
  </si>
  <si>
    <t>Travis Byers</t>
  </si>
  <si>
    <t>Ben Douglas</t>
  </si>
  <si>
    <t>Totals</t>
  </si>
  <si>
    <t>Won 18 Loss 14 FINAL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</si>
</sst>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#\ #/#"/>
    <numFmt numFmtId="166" formatCode="0.0"/>
  </numFmts>
  <fonts count="3" x14ac:knownFonts="1">
    <font>
      <sz val="12"/>
      <color theme="1"/>
      <name val="Aptos Narrow"/>
      <family val="2"/>
      <scheme val="minor"/>
    </font>
    <font>
      <sz val="9"/>
      <color indexed="8"/>
      <name val="Geneva"/>
      <family val="2"/>
    </font>
    <font>
      <sz val="16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64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12"/>
      </right>
      <top style="thin">
        <color indexed="8"/>
      </top>
      <bottom style="medium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0" fillId="0" borderId="4" xfId="0" applyBorder="1"/>
    <xf numFmtId="0" fontId="1" fillId="0" borderId="5" xfId="0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3" xfId="0" applyFont="1" applyBorder="1" applyAlignment="1">
      <alignment horizontal="center"/>
    </xf>
    <xf numFmtId="1" fontId="1" fillId="0" borderId="9" xfId="0" applyNumberFormat="1" applyFont="1" applyBorder="1" applyAlignment="1">
      <alignment horizontal="left"/>
    </xf>
    <xf numFmtId="0" fontId="1" fillId="0" borderId="3" xfId="0" applyFont="1" applyBorder="1"/>
    <xf numFmtId="1" fontId="1" fillId="0" borderId="10" xfId="0" applyNumberFormat="1" applyFont="1" applyBorder="1" applyAlignment="1">
      <alignment horizontal="left"/>
    </xf>
    <xf numFmtId="0" fontId="0" fillId="0" borderId="2" xfId="0" applyBorder="1"/>
    <xf numFmtId="1" fontId="1" fillId="0" borderId="0" xfId="0" applyNumberFormat="1" applyFont="1" applyBorder="1" applyAlignment="1">
      <alignment horizontal="left"/>
    </xf>
    <xf numFmtId="0" fontId="0" fillId="0" borderId="3" xfId="0" applyBorder="1"/>
    <xf numFmtId="0" fontId="1" fillId="0" borderId="4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E01B-82FE-1646-84AB-245F04105935}">
  <dimension ref="A2:S42"/>
  <sheetViews>
    <sheetView tabSelected="1" workbookViewId="0">
      <selection activeCell="E3" sqref="E3"/>
    </sheetView>
  </sheetViews>
  <sheetFormatPr baseColWidth="10" defaultRowHeight="16" x14ac:dyDescent="0.2"/>
  <cols>
    <col min="1" max="1" width="21" customWidth="1"/>
    <col min="2" max="4" width="4.1640625" bestFit="1" customWidth="1"/>
    <col min="5" max="5" width="5.1640625" bestFit="1" customWidth="1"/>
    <col min="6" max="6" width="6.1640625" bestFit="1" customWidth="1"/>
    <col min="7" max="8" width="4.1640625" bestFit="1" customWidth="1"/>
    <col min="9" max="9" width="5.1640625" bestFit="1" customWidth="1"/>
    <col min="10" max="11" width="4.83203125" bestFit="1" customWidth="1"/>
    <col min="12" max="12" width="5.5" bestFit="1" customWidth="1"/>
    <col min="13" max="13" width="4.6640625" bestFit="1" customWidth="1"/>
    <col min="14" max="14" width="6.6640625" bestFit="1" customWidth="1"/>
    <col min="15" max="15" width="8" bestFit="1" customWidth="1"/>
    <col min="16" max="16" width="8.1640625" bestFit="1" customWidth="1"/>
    <col min="17" max="17" width="7.1640625" customWidth="1"/>
    <col min="18" max="18" width="3.1640625" bestFit="1" customWidth="1"/>
    <col min="19" max="19" width="3" bestFit="1" customWidth="1"/>
  </cols>
  <sheetData>
    <row r="2" spans="1:19" x14ac:dyDescent="0.2">
      <c r="A2" t="s">
        <v>0</v>
      </c>
    </row>
    <row r="3" spans="1:19" x14ac:dyDescent="0.2">
      <c r="A3" t="s">
        <v>57</v>
      </c>
    </row>
    <row r="5" spans="1:19" x14ac:dyDescent="0.2">
      <c r="A5" t="s">
        <v>41</v>
      </c>
    </row>
    <row r="6" spans="1:19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2" t="s">
        <v>16</v>
      </c>
      <c r="Q6" s="1" t="s">
        <v>17</v>
      </c>
      <c r="R6" s="1" t="s">
        <v>18</v>
      </c>
      <c r="S6" s="1" t="s">
        <v>19</v>
      </c>
    </row>
    <row r="7" spans="1:19" x14ac:dyDescent="0.2">
      <c r="A7" t="s">
        <v>20</v>
      </c>
      <c r="B7" s="3">
        <v>35</v>
      </c>
      <c r="C7" s="3">
        <v>12</v>
      </c>
      <c r="D7" s="3">
        <v>16</v>
      </c>
      <c r="E7" s="3">
        <v>2</v>
      </c>
      <c r="F7" s="4"/>
      <c r="G7" s="4"/>
      <c r="H7" s="3">
        <v>5</v>
      </c>
      <c r="I7" s="3">
        <v>4</v>
      </c>
      <c r="J7" s="3">
        <v>3</v>
      </c>
      <c r="K7" s="3">
        <v>1</v>
      </c>
      <c r="L7" s="3">
        <v>4</v>
      </c>
      <c r="M7" s="4"/>
      <c r="N7" s="4"/>
      <c r="O7" s="5">
        <f>(D7+J7+K7+N7)/(B7+J7+K7+M7)</f>
        <v>0.51282051282051277</v>
      </c>
      <c r="P7" s="5">
        <f>($D7+$E7+($F7*2)+(G7*3))/$B7</f>
        <v>0.51428571428571423</v>
      </c>
      <c r="Q7" s="5">
        <f>D7/B7</f>
        <v>0.45714285714285713</v>
      </c>
      <c r="R7" s="3">
        <v>1</v>
      </c>
      <c r="S7" s="4"/>
    </row>
    <row r="8" spans="1:19" x14ac:dyDescent="0.2">
      <c r="A8" t="s">
        <v>24</v>
      </c>
      <c r="B8" s="3">
        <v>103</v>
      </c>
      <c r="C8" s="3">
        <v>35</v>
      </c>
      <c r="D8" s="3">
        <v>43</v>
      </c>
      <c r="E8" s="3">
        <v>4</v>
      </c>
      <c r="F8" s="3">
        <v>1</v>
      </c>
      <c r="G8" s="3">
        <v>2</v>
      </c>
      <c r="H8" s="3">
        <v>21</v>
      </c>
      <c r="I8" s="3">
        <v>7</v>
      </c>
      <c r="J8" s="3">
        <v>18</v>
      </c>
      <c r="K8" s="3">
        <v>5</v>
      </c>
      <c r="L8" s="3">
        <v>1</v>
      </c>
      <c r="M8" s="3">
        <v>0</v>
      </c>
      <c r="N8" s="3">
        <v>5</v>
      </c>
      <c r="O8" s="5">
        <f>(D8+J8+K8+N8)/(B8+J8+K8+M8)</f>
        <v>0.56349206349206349</v>
      </c>
      <c r="P8" s="5">
        <f>($D8+$E8+($F8*2)+(G8*3))/$B8</f>
        <v>0.53398058252427183</v>
      </c>
      <c r="Q8" s="5">
        <f>D8/B8</f>
        <v>0.41747572815533979</v>
      </c>
      <c r="R8" s="3">
        <v>22</v>
      </c>
    </row>
    <row r="9" spans="1:19" x14ac:dyDescent="0.2">
      <c r="A9" t="s">
        <v>36</v>
      </c>
      <c r="B9" s="3">
        <v>45</v>
      </c>
      <c r="C9" s="3">
        <v>14</v>
      </c>
      <c r="D9" s="3">
        <v>17</v>
      </c>
      <c r="E9" s="3">
        <v>3</v>
      </c>
      <c r="F9" s="3">
        <v>0</v>
      </c>
      <c r="G9" s="3">
        <v>2</v>
      </c>
      <c r="H9" s="3">
        <v>12</v>
      </c>
      <c r="I9" s="3">
        <v>8</v>
      </c>
      <c r="J9" s="3">
        <v>9</v>
      </c>
      <c r="K9" s="3">
        <v>4</v>
      </c>
      <c r="L9" s="3">
        <v>0</v>
      </c>
      <c r="M9" s="3">
        <v>0</v>
      </c>
      <c r="N9" s="3">
        <v>1</v>
      </c>
      <c r="O9" s="5">
        <f>(D9+J9+K9+N9)/(B9+J9+K9+M9)</f>
        <v>0.53448275862068961</v>
      </c>
      <c r="P9" s="5">
        <f>($D9+$E9+($F9*2)+(G9*3))/$B9</f>
        <v>0.57777777777777772</v>
      </c>
      <c r="Q9" s="5">
        <f>D9/B9</f>
        <v>0.37777777777777777</v>
      </c>
      <c r="R9" s="3">
        <v>3</v>
      </c>
      <c r="S9" s="18">
        <v>2</v>
      </c>
    </row>
    <row r="10" spans="1:19" x14ac:dyDescent="0.2">
      <c r="A10" t="s">
        <v>29</v>
      </c>
      <c r="B10" s="3">
        <v>99</v>
      </c>
      <c r="C10" s="3">
        <v>38</v>
      </c>
      <c r="D10" s="3">
        <v>37</v>
      </c>
      <c r="E10" s="3">
        <v>3</v>
      </c>
      <c r="F10" s="3">
        <v>2</v>
      </c>
      <c r="G10" s="3">
        <v>0</v>
      </c>
      <c r="H10" s="3">
        <v>16</v>
      </c>
      <c r="I10" s="3">
        <v>15</v>
      </c>
      <c r="J10" s="3">
        <v>26</v>
      </c>
      <c r="K10" s="3">
        <v>5</v>
      </c>
      <c r="L10" s="3">
        <v>1</v>
      </c>
      <c r="M10" s="3">
        <v>0</v>
      </c>
      <c r="N10" s="3">
        <v>7</v>
      </c>
      <c r="O10" s="5">
        <f>(D10+J10+K10+N10)/(B10+J10+K10+M10)</f>
        <v>0.57692307692307687</v>
      </c>
      <c r="P10" s="5">
        <f>($D10+$E10+($F10*2)+(G10*3))/$B10</f>
        <v>0.44444444444444442</v>
      </c>
      <c r="Q10" s="5">
        <f>D10/B10</f>
        <v>0.37373737373737376</v>
      </c>
      <c r="R10" s="3">
        <v>23</v>
      </c>
      <c r="S10" s="3">
        <v>2</v>
      </c>
    </row>
    <row r="11" spans="1:19" x14ac:dyDescent="0.2">
      <c r="A11" t="s">
        <v>26</v>
      </c>
      <c r="B11" s="3">
        <v>65</v>
      </c>
      <c r="C11" s="3">
        <v>24</v>
      </c>
      <c r="D11" s="3">
        <v>24</v>
      </c>
      <c r="E11" s="3">
        <v>9</v>
      </c>
      <c r="F11" s="3">
        <v>0</v>
      </c>
      <c r="G11" s="3">
        <v>0</v>
      </c>
      <c r="H11" s="3">
        <v>20</v>
      </c>
      <c r="I11" s="3">
        <v>5</v>
      </c>
      <c r="J11" s="3">
        <v>20</v>
      </c>
      <c r="K11" s="3">
        <v>4</v>
      </c>
      <c r="L11" s="3">
        <v>0</v>
      </c>
      <c r="M11" s="3">
        <v>1</v>
      </c>
      <c r="N11" s="3">
        <v>2</v>
      </c>
      <c r="O11" s="5">
        <f>(D11+J11+K11+N11)/(B11+J11+K11+M11)</f>
        <v>0.55555555555555558</v>
      </c>
      <c r="P11" s="5">
        <f>($D11+$E11+($F11*2)+(G11*3))/$B11</f>
        <v>0.50769230769230766</v>
      </c>
      <c r="Q11" s="5">
        <f>D11/B11</f>
        <v>0.36923076923076925</v>
      </c>
      <c r="R11" s="3">
        <v>0</v>
      </c>
    </row>
    <row r="12" spans="1:19" x14ac:dyDescent="0.2">
      <c r="A12" t="s">
        <v>32</v>
      </c>
      <c r="B12" s="3">
        <v>6</v>
      </c>
      <c r="C12" s="3">
        <v>1</v>
      </c>
      <c r="D12" s="3">
        <v>2</v>
      </c>
      <c r="E12" s="3">
        <v>2</v>
      </c>
      <c r="F12" s="3">
        <v>0</v>
      </c>
      <c r="G12" s="3">
        <v>0</v>
      </c>
      <c r="H12" s="3">
        <v>0</v>
      </c>
      <c r="I12" s="3">
        <v>4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5">
        <f>(D12+J12+K12+N12)/(B12+J12+K12+M12)</f>
        <v>0.5</v>
      </c>
      <c r="P12" s="5">
        <f>($D12+$E12+($F12*2)+(G12*3))/$B12</f>
        <v>0.66666666666666663</v>
      </c>
      <c r="Q12" s="5">
        <f>D12/B12</f>
        <v>0.33333333333333331</v>
      </c>
      <c r="R12" s="3">
        <v>0</v>
      </c>
      <c r="S12" s="25"/>
    </row>
    <row r="13" spans="1:19" x14ac:dyDescent="0.2">
      <c r="A13" t="s">
        <v>31</v>
      </c>
      <c r="B13" s="3">
        <v>80</v>
      </c>
      <c r="C13" s="3">
        <v>26</v>
      </c>
      <c r="D13" s="3">
        <v>26</v>
      </c>
      <c r="E13" s="3">
        <v>8</v>
      </c>
      <c r="F13" s="3">
        <v>4</v>
      </c>
      <c r="G13" s="3">
        <v>0</v>
      </c>
      <c r="H13" s="3">
        <v>16</v>
      </c>
      <c r="I13" s="3">
        <v>15</v>
      </c>
      <c r="J13" s="3">
        <v>17</v>
      </c>
      <c r="K13" s="3">
        <v>1</v>
      </c>
      <c r="L13" s="3">
        <v>1</v>
      </c>
      <c r="M13" s="3">
        <v>0</v>
      </c>
      <c r="N13" s="3">
        <v>1</v>
      </c>
      <c r="O13" s="5">
        <f>(D13+J13+K13+N13)/(B13+J13+K13+M13)</f>
        <v>0.45918367346938777</v>
      </c>
      <c r="P13" s="5">
        <f>($D13+$E13+($F13*2)+(G13*3))/$B13</f>
        <v>0.52500000000000002</v>
      </c>
      <c r="Q13" s="5">
        <f>D13/B13</f>
        <v>0.32500000000000001</v>
      </c>
      <c r="R13" s="3">
        <v>10</v>
      </c>
      <c r="S13" s="25"/>
    </row>
    <row r="14" spans="1:19" x14ac:dyDescent="0.2">
      <c r="A14" t="s">
        <v>30</v>
      </c>
      <c r="B14" s="7">
        <v>89</v>
      </c>
      <c r="C14" s="7">
        <v>14</v>
      </c>
      <c r="D14" s="7">
        <v>26</v>
      </c>
      <c r="E14" s="7">
        <v>7</v>
      </c>
      <c r="F14" s="7">
        <v>2</v>
      </c>
      <c r="G14" s="7">
        <v>2</v>
      </c>
      <c r="H14" s="7">
        <v>17</v>
      </c>
      <c r="I14" s="7">
        <v>25</v>
      </c>
      <c r="J14" s="7">
        <v>8</v>
      </c>
      <c r="K14" s="7">
        <v>3</v>
      </c>
      <c r="L14" s="7">
        <v>0</v>
      </c>
      <c r="M14" s="7">
        <v>0</v>
      </c>
      <c r="N14" s="7">
        <v>3</v>
      </c>
      <c r="O14" s="8">
        <f>(D14+J14+K14+N14)/(B14+J14+K14+M14)</f>
        <v>0.4</v>
      </c>
      <c r="P14" s="8">
        <f>($D14+$E14+($F14*2)+(G14*3))/$B14</f>
        <v>0.48314606741573035</v>
      </c>
      <c r="Q14" s="8">
        <f>D14/B14</f>
        <v>0.29213483146067415</v>
      </c>
      <c r="R14" s="7">
        <v>6</v>
      </c>
    </row>
    <row r="15" spans="1:19" x14ac:dyDescent="0.2">
      <c r="A15" t="s">
        <v>35</v>
      </c>
      <c r="B15" s="3">
        <v>72</v>
      </c>
      <c r="C15" s="3">
        <v>22</v>
      </c>
      <c r="D15" s="3">
        <v>21</v>
      </c>
      <c r="E15" s="3">
        <v>8</v>
      </c>
      <c r="F15" s="3">
        <v>0</v>
      </c>
      <c r="G15" s="3">
        <v>2</v>
      </c>
      <c r="H15" s="3">
        <v>10</v>
      </c>
      <c r="I15" s="3">
        <v>24</v>
      </c>
      <c r="J15" s="3">
        <v>29</v>
      </c>
      <c r="K15" s="3">
        <v>0</v>
      </c>
      <c r="L15" s="3">
        <v>0</v>
      </c>
      <c r="M15" s="3">
        <v>0</v>
      </c>
      <c r="N15" s="3">
        <v>4</v>
      </c>
      <c r="O15" s="5">
        <f>(D15+J15+K15+N15)/(B15+J15+K15+M15)</f>
        <v>0.53465346534653468</v>
      </c>
      <c r="P15" s="5">
        <f>($D15+$E15+($F15*2)+(G15*3))/$B15</f>
        <v>0.4861111111111111</v>
      </c>
      <c r="Q15" s="5">
        <f>D15/B15</f>
        <v>0.29166666666666669</v>
      </c>
      <c r="R15" s="4"/>
      <c r="S15" s="25"/>
    </row>
    <row r="16" spans="1:19" x14ac:dyDescent="0.2">
      <c r="A16" s="19" t="s">
        <v>39</v>
      </c>
      <c r="B16" s="7">
        <v>7</v>
      </c>
      <c r="C16" s="7">
        <v>0</v>
      </c>
      <c r="D16" s="7">
        <v>2</v>
      </c>
      <c r="E16" s="9"/>
      <c r="F16" s="9"/>
      <c r="G16" s="9"/>
      <c r="H16" s="7">
        <v>1</v>
      </c>
      <c r="I16" s="7">
        <v>0</v>
      </c>
      <c r="J16" s="7">
        <v>5</v>
      </c>
      <c r="K16" s="7">
        <v>0</v>
      </c>
      <c r="L16" s="7">
        <v>0</v>
      </c>
      <c r="M16" s="7">
        <v>0</v>
      </c>
      <c r="N16" s="20">
        <v>0</v>
      </c>
      <c r="O16" s="8">
        <f>(D16+J16+K16+N16)/(B16+J16+K16+M16)</f>
        <v>0.58333333333333337</v>
      </c>
      <c r="P16" s="8">
        <f>($D16+$E16+($F16*2)+(G16*3))/$B16</f>
        <v>0.2857142857142857</v>
      </c>
      <c r="Q16" s="8">
        <f>D16/B16</f>
        <v>0.2857142857142857</v>
      </c>
      <c r="R16" s="22"/>
      <c r="S16" s="26"/>
    </row>
    <row r="17" spans="1:19" x14ac:dyDescent="0.2">
      <c r="A17" t="s">
        <v>33</v>
      </c>
      <c r="B17" s="3">
        <v>39</v>
      </c>
      <c r="C17" s="3">
        <v>6</v>
      </c>
      <c r="D17" s="3">
        <v>9</v>
      </c>
      <c r="E17" s="3">
        <v>2</v>
      </c>
      <c r="F17" s="3">
        <v>0</v>
      </c>
      <c r="G17" s="3">
        <v>0</v>
      </c>
      <c r="H17" s="3">
        <v>7</v>
      </c>
      <c r="I17" s="3">
        <v>9</v>
      </c>
      <c r="J17" s="3">
        <v>11</v>
      </c>
      <c r="K17" s="3">
        <v>1</v>
      </c>
      <c r="L17" s="3">
        <v>1</v>
      </c>
      <c r="M17" s="3">
        <v>1</v>
      </c>
      <c r="N17" s="3">
        <v>2</v>
      </c>
      <c r="O17" s="5">
        <f>(D17+J17+K17+N17)/(B17+J17+K17+M17)</f>
        <v>0.44230769230769229</v>
      </c>
      <c r="P17" s="5">
        <f>($D17+$E17+($F17*2)+(G17*3))/$B17</f>
        <v>0.28205128205128205</v>
      </c>
      <c r="Q17" s="5">
        <f>D17/B17</f>
        <v>0.23076923076923078</v>
      </c>
      <c r="R17" s="3">
        <v>0</v>
      </c>
      <c r="S17" s="25"/>
    </row>
    <row r="18" spans="1:19" x14ac:dyDescent="0.2">
      <c r="A18" t="s">
        <v>22</v>
      </c>
      <c r="B18" s="7">
        <v>60</v>
      </c>
      <c r="C18" s="7">
        <v>11</v>
      </c>
      <c r="D18" s="7">
        <v>12</v>
      </c>
      <c r="E18" s="7">
        <v>3</v>
      </c>
      <c r="F18" s="7">
        <v>0</v>
      </c>
      <c r="G18" s="7">
        <v>4</v>
      </c>
      <c r="H18" s="7">
        <v>15</v>
      </c>
      <c r="I18" s="7">
        <v>30</v>
      </c>
      <c r="J18" s="7">
        <v>11</v>
      </c>
      <c r="K18" s="7">
        <v>8</v>
      </c>
      <c r="L18" s="7">
        <v>0</v>
      </c>
      <c r="M18" s="7">
        <v>0</v>
      </c>
      <c r="N18" s="7">
        <v>1</v>
      </c>
      <c r="O18" s="8">
        <f>(D18+J18+K18+N18)/(B18+J18+K18+M18)</f>
        <v>0.4050632911392405</v>
      </c>
      <c r="P18" s="8">
        <f>($D18+$E18+($F18*2)+(G18*3))/$B18</f>
        <v>0.45</v>
      </c>
      <c r="Q18" s="8">
        <f>D18/B18</f>
        <v>0.2</v>
      </c>
      <c r="R18" s="7">
        <v>0</v>
      </c>
      <c r="S18" s="26"/>
    </row>
    <row r="19" spans="1:19" x14ac:dyDescent="0.2">
      <c r="A19" t="s">
        <v>38</v>
      </c>
      <c r="B19" s="3">
        <v>5</v>
      </c>
      <c r="C19" s="3">
        <v>3</v>
      </c>
      <c r="D19" s="3">
        <v>1</v>
      </c>
      <c r="E19" s="4"/>
      <c r="F19" s="4"/>
      <c r="G19" s="4"/>
      <c r="H19" s="3">
        <v>3</v>
      </c>
      <c r="I19" s="3">
        <v>0</v>
      </c>
      <c r="J19" s="3">
        <v>3</v>
      </c>
      <c r="K19" s="3">
        <v>0</v>
      </c>
      <c r="L19" s="3">
        <v>0</v>
      </c>
      <c r="M19" s="4"/>
      <c r="N19" s="6"/>
      <c r="O19" s="5">
        <f>(D19+J19+K19+N19)/(B19+J19+K19+M19)</f>
        <v>0.5</v>
      </c>
      <c r="P19" s="5">
        <f>($D19+$E19+($F19*2)+(G19*3))/$B19</f>
        <v>0.2</v>
      </c>
      <c r="Q19" s="5">
        <f>D19/B19</f>
        <v>0.2</v>
      </c>
      <c r="R19" s="24"/>
      <c r="S19" s="24"/>
    </row>
    <row r="20" spans="1:19" x14ac:dyDescent="0.2">
      <c r="A20" t="s">
        <v>23</v>
      </c>
      <c r="B20" s="3">
        <v>7</v>
      </c>
      <c r="C20" s="3">
        <v>1</v>
      </c>
      <c r="D20" s="3">
        <v>1</v>
      </c>
      <c r="E20" s="4"/>
      <c r="F20" s="4"/>
      <c r="G20" s="4"/>
      <c r="H20" s="3">
        <v>3</v>
      </c>
      <c r="I20" s="3">
        <v>1</v>
      </c>
      <c r="J20" s="3">
        <v>0</v>
      </c>
      <c r="K20" s="4"/>
      <c r="L20" s="3">
        <v>1</v>
      </c>
      <c r="M20" s="3">
        <v>2</v>
      </c>
      <c r="N20" s="3">
        <v>0</v>
      </c>
      <c r="O20" s="5">
        <f>(D20+J20+K20+N20)/(B20+J20+K20+M20)</f>
        <v>0.1111111111111111</v>
      </c>
      <c r="P20" s="5">
        <f>($D20+$E20+($F20*2)+(G20*3))/$B20</f>
        <v>0.14285714285714285</v>
      </c>
      <c r="Q20" s="5">
        <f>D20/B20</f>
        <v>0.14285714285714285</v>
      </c>
      <c r="R20" s="3">
        <v>0</v>
      </c>
      <c r="S20" s="3">
        <v>2</v>
      </c>
    </row>
    <row r="21" spans="1:19" x14ac:dyDescent="0.2">
      <c r="A21" t="s">
        <v>27</v>
      </c>
      <c r="B21" s="3">
        <v>14</v>
      </c>
      <c r="C21" s="3">
        <v>2</v>
      </c>
      <c r="D21" s="3">
        <v>2</v>
      </c>
      <c r="E21" s="3">
        <v>1</v>
      </c>
      <c r="F21" s="3">
        <v>0</v>
      </c>
      <c r="G21" s="3">
        <v>0</v>
      </c>
      <c r="H21" s="3">
        <v>2</v>
      </c>
      <c r="I21" s="3">
        <v>8</v>
      </c>
      <c r="J21" s="3">
        <v>0</v>
      </c>
      <c r="K21" s="3">
        <v>0</v>
      </c>
      <c r="L21" s="3">
        <v>0</v>
      </c>
      <c r="M21" s="3">
        <v>0</v>
      </c>
      <c r="N21" s="3">
        <v>2</v>
      </c>
      <c r="O21" s="5">
        <f>(D21+J21+K21+N21)/(B21+J21+K21+M21)</f>
        <v>0.2857142857142857</v>
      </c>
      <c r="P21" s="5">
        <f>($D21+$E21+($F21*2)+(G21*3))/$B21</f>
        <v>0.21428571428571427</v>
      </c>
      <c r="Q21" s="5">
        <f>D21/B21</f>
        <v>0.14285714285714285</v>
      </c>
      <c r="R21" s="3">
        <v>0</v>
      </c>
      <c r="S21" s="24"/>
    </row>
    <row r="22" spans="1:19" x14ac:dyDescent="0.2">
      <c r="A22" t="s">
        <v>28</v>
      </c>
      <c r="B22" s="7">
        <v>14</v>
      </c>
      <c r="C22" s="7">
        <v>0</v>
      </c>
      <c r="D22" s="7">
        <v>2</v>
      </c>
      <c r="E22" s="7">
        <v>0</v>
      </c>
      <c r="F22" s="7">
        <v>0</v>
      </c>
      <c r="G22" s="7">
        <v>0</v>
      </c>
      <c r="H22" s="7">
        <v>1</v>
      </c>
      <c r="I22" s="7">
        <v>4</v>
      </c>
      <c r="J22" s="7">
        <v>1</v>
      </c>
      <c r="K22" s="7">
        <v>0</v>
      </c>
      <c r="L22" s="7">
        <v>0</v>
      </c>
      <c r="M22" s="7">
        <v>0</v>
      </c>
      <c r="N22" s="7">
        <v>1</v>
      </c>
      <c r="O22" s="8">
        <f>(D22+J22+K22+N22)/(B22+J22+K22+M22)</f>
        <v>0.26666666666666666</v>
      </c>
      <c r="P22" s="8">
        <f>($D22+$E22+($F22*2)+(G22*3))/$B22</f>
        <v>0.14285714285714285</v>
      </c>
      <c r="Q22" s="8">
        <f>D22/B22</f>
        <v>0.14285714285714285</v>
      </c>
      <c r="R22" s="7">
        <v>0</v>
      </c>
      <c r="S22" s="26"/>
    </row>
    <row r="23" spans="1:19" x14ac:dyDescent="0.2">
      <c r="A23" t="s">
        <v>21</v>
      </c>
      <c r="B23" s="3">
        <v>39</v>
      </c>
      <c r="C23" s="3">
        <v>14</v>
      </c>
      <c r="D23" s="3">
        <v>5</v>
      </c>
      <c r="E23" s="3">
        <v>1</v>
      </c>
      <c r="F23" s="4"/>
      <c r="G23" s="4"/>
      <c r="H23" s="3">
        <v>5</v>
      </c>
      <c r="I23" s="3">
        <v>12</v>
      </c>
      <c r="J23" s="3">
        <v>12</v>
      </c>
      <c r="K23" s="3">
        <v>3</v>
      </c>
      <c r="L23" s="3">
        <v>2</v>
      </c>
      <c r="M23" s="4"/>
      <c r="N23" s="3">
        <v>2</v>
      </c>
      <c r="O23" s="5">
        <f>(D23+J23+K23+N23)/(B23+J23+K23+M23)</f>
        <v>0.40740740740740738</v>
      </c>
      <c r="P23" s="5">
        <f>($D23+$E23+($F23*2)+(G23*3))/$B23</f>
        <v>0.15384615384615385</v>
      </c>
      <c r="Q23" s="5">
        <f>D23/B23</f>
        <v>0.12820512820512819</v>
      </c>
      <c r="R23" s="3">
        <v>1</v>
      </c>
      <c r="S23" s="24"/>
    </row>
    <row r="24" spans="1:19" x14ac:dyDescent="0.2">
      <c r="A24" t="s">
        <v>25</v>
      </c>
      <c r="B24" s="3">
        <v>10</v>
      </c>
      <c r="C24" s="3">
        <v>2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3</v>
      </c>
      <c r="J24" s="3">
        <v>2</v>
      </c>
      <c r="K24" s="3">
        <v>2</v>
      </c>
      <c r="L24" s="3">
        <v>2</v>
      </c>
      <c r="M24" s="3">
        <v>0</v>
      </c>
      <c r="N24" s="3">
        <v>1</v>
      </c>
      <c r="O24" s="5">
        <f>(D24+J24+K24+N24)/(B24+J24+K24+M24)</f>
        <v>0.42857142857142855</v>
      </c>
      <c r="P24" s="5">
        <f>($D24+$E24+($F24*2)+(G24*3))/$B24</f>
        <v>0.1</v>
      </c>
      <c r="Q24" s="5">
        <f>D24/B24</f>
        <v>0.1</v>
      </c>
      <c r="R24" s="3">
        <v>0</v>
      </c>
      <c r="S24" s="24"/>
    </row>
    <row r="25" spans="1:19" x14ac:dyDescent="0.2">
      <c r="A25" t="s">
        <v>34</v>
      </c>
      <c r="B25" s="3">
        <v>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0</v>
      </c>
      <c r="N25" s="3">
        <v>0</v>
      </c>
      <c r="O25" s="5">
        <f>(D25+J25+K25+N25)/(B25+J25+K25+M25)</f>
        <v>0.33333333333333331</v>
      </c>
      <c r="P25" s="5">
        <f>($D25+$E25+($F25*2)+(G25*3))/$B25</f>
        <v>0</v>
      </c>
      <c r="Q25" s="5">
        <f>D25/B25</f>
        <v>0</v>
      </c>
      <c r="R25" s="3">
        <v>0</v>
      </c>
      <c r="S25" s="25"/>
    </row>
    <row r="26" spans="1:19" x14ac:dyDescent="0.2">
      <c r="A26" t="s">
        <v>37</v>
      </c>
      <c r="B26" s="3">
        <v>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6">
        <f>(D26+J26+K26+N26)/(B26+J26+K26+M26)</f>
        <v>0</v>
      </c>
      <c r="P26" s="16">
        <f>($D26+$E26+($F26*2)+(G26*3))/$B26</f>
        <v>0</v>
      </c>
      <c r="Q26" s="16">
        <f>D26/B26</f>
        <v>0</v>
      </c>
      <c r="R26" s="18">
        <v>0</v>
      </c>
      <c r="S26" s="18">
        <v>0</v>
      </c>
    </row>
    <row r="27" spans="1:19" ht="17" thickBot="1" x14ac:dyDescent="0.25">
      <c r="A27" s="10" t="s">
        <v>40</v>
      </c>
      <c r="B27" s="11">
        <v>13</v>
      </c>
      <c r="C27" s="11">
        <v>0</v>
      </c>
      <c r="D27" s="11">
        <v>0</v>
      </c>
      <c r="E27" s="12"/>
      <c r="F27" s="12"/>
      <c r="G27" s="12"/>
      <c r="H27" s="12"/>
      <c r="I27" s="11">
        <v>11</v>
      </c>
      <c r="J27" s="12"/>
      <c r="K27" s="11">
        <v>1</v>
      </c>
      <c r="L27" s="12"/>
      <c r="M27" s="12"/>
      <c r="N27" s="21"/>
      <c r="O27" s="13">
        <f>(D27+J27+K27+N27)/(B27+J27+K27+M27)</f>
        <v>7.1428571428571425E-2</v>
      </c>
      <c r="P27" s="13">
        <f>($D27+$E27+($F27*2)+(G27*3))/$B27</f>
        <v>0</v>
      </c>
      <c r="Q27" s="13">
        <f>D27/B27</f>
        <v>0</v>
      </c>
      <c r="R27" s="23"/>
      <c r="S27" s="27"/>
    </row>
    <row r="28" spans="1:19" x14ac:dyDescent="0.2">
      <c r="A28" s="35" t="s">
        <v>56</v>
      </c>
      <c r="B28" s="4">
        <f>SUM(B7:B27)</f>
        <v>805</v>
      </c>
      <c r="C28" s="4">
        <f t="shared" ref="C28:N28" si="0">SUM(C7:C27)</f>
        <v>225</v>
      </c>
      <c r="D28" s="4">
        <f t="shared" si="0"/>
        <v>247</v>
      </c>
      <c r="E28" s="4">
        <f t="shared" si="0"/>
        <v>53</v>
      </c>
      <c r="F28" s="4">
        <f t="shared" si="0"/>
        <v>9</v>
      </c>
      <c r="G28" s="4">
        <f t="shared" si="0"/>
        <v>12</v>
      </c>
      <c r="H28" s="4">
        <f t="shared" si="0"/>
        <v>154</v>
      </c>
      <c r="I28" s="4">
        <f t="shared" si="0"/>
        <v>186</v>
      </c>
      <c r="J28" s="4">
        <f t="shared" si="0"/>
        <v>177</v>
      </c>
      <c r="K28" s="4">
        <f t="shared" si="0"/>
        <v>39</v>
      </c>
      <c r="L28" s="4">
        <f t="shared" si="0"/>
        <v>14</v>
      </c>
      <c r="M28" s="4">
        <f t="shared" si="0"/>
        <v>4</v>
      </c>
      <c r="N28" s="14">
        <f t="shared" si="0"/>
        <v>32</v>
      </c>
      <c r="O28" s="17">
        <f>(D28+J28+K28+N28)/(B28+J28+K28+M28)</f>
        <v>0.48292682926829267</v>
      </c>
      <c r="P28" s="17">
        <f>($D28+$E28+($F28*2)+(G28*3))/$B28</f>
        <v>0.43975155279503103</v>
      </c>
      <c r="Q28" s="17">
        <f>D28/B28</f>
        <v>0.30683229813664598</v>
      </c>
      <c r="R28" s="15">
        <f t="shared" ref="R28:S28" si="1">SUM(R7:R27)</f>
        <v>66</v>
      </c>
      <c r="S28" s="4">
        <f t="shared" si="1"/>
        <v>6</v>
      </c>
    </row>
    <row r="31" spans="1:19" x14ac:dyDescent="0.2">
      <c r="A31" t="s">
        <v>42</v>
      </c>
    </row>
    <row r="32" spans="1:19" ht="22" thickBot="1" x14ac:dyDescent="0.3">
      <c r="A32" s="28" t="s">
        <v>43</v>
      </c>
      <c r="B32" s="29" t="s">
        <v>44</v>
      </c>
      <c r="C32" s="29" t="s">
        <v>45</v>
      </c>
      <c r="D32" s="29" t="s">
        <v>46</v>
      </c>
      <c r="E32" s="29" t="s">
        <v>47</v>
      </c>
      <c r="F32" s="29" t="s">
        <v>48</v>
      </c>
      <c r="G32" s="29" t="s">
        <v>3</v>
      </c>
      <c r="H32" s="29" t="s">
        <v>4</v>
      </c>
      <c r="I32" s="29" t="s">
        <v>9</v>
      </c>
      <c r="J32" s="29" t="s">
        <v>10</v>
      </c>
      <c r="K32" s="29" t="s">
        <v>11</v>
      </c>
      <c r="L32" s="29" t="s">
        <v>49</v>
      </c>
      <c r="M32" s="29" t="s">
        <v>50</v>
      </c>
      <c r="N32" s="29" t="s">
        <v>51</v>
      </c>
      <c r="O32" s="29" t="s">
        <v>52</v>
      </c>
    </row>
    <row r="33" spans="1:15" x14ac:dyDescent="0.2">
      <c r="A33" t="s">
        <v>53</v>
      </c>
      <c r="B33" s="7">
        <v>2</v>
      </c>
      <c r="C33" s="7">
        <v>0</v>
      </c>
      <c r="D33" s="7">
        <v>1</v>
      </c>
      <c r="E33" s="30"/>
      <c r="F33" s="30">
        <v>1.67</v>
      </c>
      <c r="G33" s="7">
        <v>2</v>
      </c>
      <c r="H33" s="7">
        <v>4</v>
      </c>
      <c r="I33" s="7">
        <v>3</v>
      </c>
      <c r="J33" s="7">
        <v>1</v>
      </c>
      <c r="K33" s="9"/>
      <c r="L33" s="9"/>
      <c r="M33" s="7">
        <v>1</v>
      </c>
      <c r="N33" s="31">
        <f>(M33*7)/F33</f>
        <v>4.1916167664670665</v>
      </c>
      <c r="O33" s="31">
        <f>SUM(H33+J33+K33)/F33</f>
        <v>2.9940119760479043</v>
      </c>
    </row>
    <row r="34" spans="1:15" x14ac:dyDescent="0.2">
      <c r="A34" t="s">
        <v>22</v>
      </c>
      <c r="B34" s="3">
        <v>10</v>
      </c>
      <c r="C34" s="3">
        <v>4</v>
      </c>
      <c r="D34" s="3">
        <v>0</v>
      </c>
      <c r="E34" s="3">
        <v>1</v>
      </c>
      <c r="F34" s="3">
        <v>32.33</v>
      </c>
      <c r="G34" s="3">
        <v>13</v>
      </c>
      <c r="H34" s="3">
        <v>26</v>
      </c>
      <c r="I34" s="3">
        <v>26</v>
      </c>
      <c r="J34" s="3">
        <v>15</v>
      </c>
      <c r="K34" s="3">
        <v>2</v>
      </c>
      <c r="L34" s="3">
        <v>0</v>
      </c>
      <c r="M34" s="3">
        <v>10</v>
      </c>
      <c r="N34" s="32">
        <f>(M34*7)/F34</f>
        <v>2.1651716671821837</v>
      </c>
      <c r="O34" s="32">
        <f>SUM(H34+J34+K34)/F34</f>
        <v>1.3300340241261988</v>
      </c>
    </row>
    <row r="35" spans="1:15" x14ac:dyDescent="0.2">
      <c r="A35" t="s">
        <v>23</v>
      </c>
      <c r="B35" s="3">
        <v>8</v>
      </c>
      <c r="C35" s="3">
        <v>1</v>
      </c>
      <c r="D35" s="3">
        <v>0</v>
      </c>
      <c r="E35" s="4"/>
      <c r="F35" s="32">
        <v>13.67</v>
      </c>
      <c r="G35" s="3">
        <v>23</v>
      </c>
      <c r="H35" s="3">
        <v>20</v>
      </c>
      <c r="I35" s="3">
        <v>13</v>
      </c>
      <c r="J35" s="3">
        <v>19</v>
      </c>
      <c r="K35" s="3">
        <v>4</v>
      </c>
      <c r="L35" s="3">
        <v>3</v>
      </c>
      <c r="M35" s="3">
        <v>21</v>
      </c>
      <c r="N35" s="32">
        <f>(M35*7)/F35</f>
        <v>10.753474762253109</v>
      </c>
      <c r="O35" s="32">
        <f>SUM(H35+J35+K35)/F35</f>
        <v>3.1455742501828823</v>
      </c>
    </row>
    <row r="36" spans="1:15" x14ac:dyDescent="0.2">
      <c r="A36" t="s">
        <v>54</v>
      </c>
      <c r="B36" s="3">
        <v>2</v>
      </c>
      <c r="C36" s="3">
        <v>0</v>
      </c>
      <c r="D36" s="3">
        <v>0</v>
      </c>
      <c r="E36" s="4"/>
      <c r="F36" s="3">
        <v>5.33</v>
      </c>
      <c r="G36" s="3">
        <v>2</v>
      </c>
      <c r="H36" s="3">
        <v>2</v>
      </c>
      <c r="I36" s="3">
        <v>8</v>
      </c>
      <c r="J36" s="3">
        <v>5</v>
      </c>
      <c r="K36" s="4"/>
      <c r="L36" s="4"/>
      <c r="M36" s="3">
        <v>2</v>
      </c>
      <c r="N36" s="32">
        <f>(M36*7)/F36</f>
        <v>2.6266416510318948</v>
      </c>
      <c r="O36" s="32">
        <f>SUM(H36+J36+K36)/F36</f>
        <v>1.3133208255159474</v>
      </c>
    </row>
    <row r="37" spans="1:15" x14ac:dyDescent="0.2">
      <c r="A37" t="s">
        <v>55</v>
      </c>
      <c r="B37" s="3">
        <v>15</v>
      </c>
      <c r="C37" s="3">
        <v>3</v>
      </c>
      <c r="D37" s="3">
        <v>3</v>
      </c>
      <c r="E37" s="3">
        <v>2</v>
      </c>
      <c r="F37" s="3">
        <v>36.33</v>
      </c>
      <c r="G37" s="3">
        <v>44</v>
      </c>
      <c r="H37" s="3">
        <v>44</v>
      </c>
      <c r="I37" s="3">
        <v>33</v>
      </c>
      <c r="J37" s="3">
        <v>23</v>
      </c>
      <c r="K37" s="3">
        <v>8</v>
      </c>
      <c r="L37" s="3">
        <v>1</v>
      </c>
      <c r="M37" s="3">
        <v>20</v>
      </c>
      <c r="N37" s="32">
        <f>(M37*7)/F37</f>
        <v>3.8535645472061657</v>
      </c>
      <c r="O37" s="32">
        <f>SUM(H37+J37+K37)/F37</f>
        <v>2.0644095788604462</v>
      </c>
    </row>
    <row r="38" spans="1:15" x14ac:dyDescent="0.2">
      <c r="A38" t="s">
        <v>30</v>
      </c>
      <c r="B38" s="3">
        <v>3</v>
      </c>
      <c r="C38" s="3">
        <v>1</v>
      </c>
      <c r="D38" s="3">
        <v>1</v>
      </c>
      <c r="E38" s="3">
        <v>0</v>
      </c>
      <c r="F38" s="3">
        <v>9.33</v>
      </c>
      <c r="G38" s="3">
        <v>9</v>
      </c>
      <c r="H38" s="3">
        <v>8</v>
      </c>
      <c r="I38" s="3">
        <v>13</v>
      </c>
      <c r="J38" s="3">
        <v>9</v>
      </c>
      <c r="K38" s="3">
        <v>2</v>
      </c>
      <c r="L38" s="3">
        <v>3</v>
      </c>
      <c r="M38" s="3">
        <v>5</v>
      </c>
      <c r="N38" s="32">
        <f>(M38*7)/F38</f>
        <v>3.7513397642015005</v>
      </c>
      <c r="O38" s="32">
        <f>SUM(H38+J38+K38)/F38</f>
        <v>2.0364415862808145</v>
      </c>
    </row>
    <row r="39" spans="1:15" x14ac:dyDescent="0.2">
      <c r="A39" t="s">
        <v>31</v>
      </c>
      <c r="B39" s="7">
        <v>6</v>
      </c>
      <c r="C39" s="7">
        <v>1</v>
      </c>
      <c r="D39" s="7">
        <v>2</v>
      </c>
      <c r="E39" s="7">
        <v>0</v>
      </c>
      <c r="F39" s="7">
        <v>11.67</v>
      </c>
      <c r="G39" s="7">
        <v>21</v>
      </c>
      <c r="H39" s="7">
        <v>17</v>
      </c>
      <c r="I39" s="7">
        <v>13</v>
      </c>
      <c r="J39" s="7">
        <v>9</v>
      </c>
      <c r="K39" s="7">
        <v>2</v>
      </c>
      <c r="L39" s="7">
        <v>0</v>
      </c>
      <c r="M39" s="7">
        <v>15</v>
      </c>
      <c r="N39" s="31">
        <f>(M39*7)/F39</f>
        <v>8.9974293059125969</v>
      </c>
      <c r="O39" s="31">
        <f>SUM(H39+J39+K39)/F39</f>
        <v>2.3993144815766922</v>
      </c>
    </row>
    <row r="40" spans="1:15" x14ac:dyDescent="0.2">
      <c r="A40" t="s">
        <v>38</v>
      </c>
      <c r="B40" s="3">
        <v>10</v>
      </c>
      <c r="C40" s="3">
        <v>2</v>
      </c>
      <c r="D40" s="3">
        <v>2</v>
      </c>
      <c r="E40" s="4"/>
      <c r="F40" s="3">
        <v>26</v>
      </c>
      <c r="G40" s="3">
        <v>32</v>
      </c>
      <c r="H40" s="3">
        <v>35</v>
      </c>
      <c r="I40" s="3">
        <v>21</v>
      </c>
      <c r="J40" s="3">
        <v>15</v>
      </c>
      <c r="K40" s="3">
        <v>2</v>
      </c>
      <c r="L40" s="3">
        <v>0</v>
      </c>
      <c r="M40" s="3">
        <v>19</v>
      </c>
      <c r="N40" s="32">
        <f>(M40*7)/F40</f>
        <v>5.115384615384615</v>
      </c>
      <c r="O40" s="32">
        <f>SUM(H40+J40+K40)/F40</f>
        <v>2</v>
      </c>
    </row>
    <row r="41" spans="1:15" ht="17" thickBot="1" x14ac:dyDescent="0.25">
      <c r="A41" s="10" t="s">
        <v>39</v>
      </c>
      <c r="B41" s="11">
        <v>15</v>
      </c>
      <c r="C41" s="11">
        <v>6</v>
      </c>
      <c r="D41" s="11">
        <v>4</v>
      </c>
      <c r="E41" s="12"/>
      <c r="F41" s="33">
        <v>68</v>
      </c>
      <c r="G41" s="11">
        <v>48</v>
      </c>
      <c r="H41" s="11">
        <v>65</v>
      </c>
      <c r="I41" s="11">
        <v>50</v>
      </c>
      <c r="J41" s="11">
        <v>33</v>
      </c>
      <c r="K41" s="11">
        <v>4</v>
      </c>
      <c r="L41" s="12"/>
      <c r="M41" s="11">
        <v>18</v>
      </c>
      <c r="N41" s="34">
        <f>(M41*7)/F41</f>
        <v>1.8529411764705883</v>
      </c>
      <c r="O41" s="34">
        <f>SUM(H41+J41+K41)/F41</f>
        <v>1.5</v>
      </c>
    </row>
    <row r="42" spans="1:15" ht="17" thickBot="1" x14ac:dyDescent="0.25">
      <c r="A42" s="35" t="s">
        <v>56</v>
      </c>
      <c r="C42" s="4">
        <f>SUM(C33:C41)</f>
        <v>18</v>
      </c>
      <c r="D42" s="4">
        <v>14</v>
      </c>
      <c r="E42" s="4">
        <f t="shared" ref="D42:M42" si="2">SUM(E33:E41)</f>
        <v>3</v>
      </c>
      <c r="F42" s="4">
        <f t="shared" si="2"/>
        <v>204.32999999999998</v>
      </c>
      <c r="G42" s="4">
        <f t="shared" si="2"/>
        <v>194</v>
      </c>
      <c r="H42" s="4">
        <f t="shared" si="2"/>
        <v>221</v>
      </c>
      <c r="I42" s="4">
        <f t="shared" si="2"/>
        <v>180</v>
      </c>
      <c r="J42" s="4">
        <f t="shared" si="2"/>
        <v>129</v>
      </c>
      <c r="K42" s="4">
        <f t="shared" si="2"/>
        <v>24</v>
      </c>
      <c r="L42" s="4">
        <f t="shared" si="2"/>
        <v>7</v>
      </c>
      <c r="M42" s="4">
        <f t="shared" si="2"/>
        <v>111</v>
      </c>
      <c r="N42" s="32">
        <v>3.26</v>
      </c>
      <c r="O42" s="34">
        <f>SUM(H42+J42+K42)/F42</f>
        <v>1.830372436744482</v>
      </c>
    </row>
  </sheetData>
  <sortState xmlns:xlrd2="http://schemas.microsoft.com/office/spreadsheetml/2017/richdata2" ref="A7:S27">
    <sortCondition descending="1" ref="Q7:Q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Moyes</dc:creator>
  <cp:lastModifiedBy>Jim Moyes</cp:lastModifiedBy>
  <dcterms:created xsi:type="dcterms:W3CDTF">2025-07-29T13:25:39Z</dcterms:created>
  <dcterms:modified xsi:type="dcterms:W3CDTF">2025-07-29T14:04:37Z</dcterms:modified>
</cp:coreProperties>
</file>