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eball folder/Ponte Vedra/2026 PV Baseball Folder/"/>
    </mc:Choice>
  </mc:AlternateContent>
  <xr:revisionPtr revIDLastSave="0" documentId="13_ncr:1_{DEDAEB68-4EAE-6743-9125-56A460EE4E84}" xr6:coauthVersionLast="47" xr6:coauthVersionMax="47" xr10:uidLastSave="{00000000-0000-0000-0000-000000000000}"/>
  <bookViews>
    <workbookView xWindow="47140" yWindow="5100" windowWidth="22760" windowHeight="15560" xr2:uid="{0BE0BC07-B718-294B-938C-DC513188ACEF}"/>
  </bookViews>
  <sheets>
    <sheet name="Totals" sheetId="1" r:id="rId1"/>
    <sheet name="MillerHunt" sheetId="9" r:id="rId2"/>
    <sheet name="WozniakStreva" sheetId="10" r:id="rId3"/>
    <sheet name="OertliAppelby" sheetId="8" r:id="rId4"/>
    <sheet name="LangCandella" sheetId="7" r:id="rId5"/>
    <sheet name="KearneyMcKenzieIanella" sheetId="4" r:id="rId6"/>
    <sheet name="GeorgeRitterHakel" sheetId="5" r:id="rId7"/>
    <sheet name="Sproulsalvati" sheetId="12" r:id="rId8"/>
    <sheet name="RubockiMcCarthy" sheetId="13" r:id="rId9"/>
    <sheet name="Lickliter" sheetId="3" r:id="rId10"/>
    <sheet name="Catchers" sheetId="6" r:id="rId11"/>
    <sheet name="HaydellMracak" sheetId="2" r:id="rId12"/>
    <sheet name="HarrisTepperPopp" sheetId="11" r:id="rId13"/>
    <sheet name="LongKelly" sheetId="14" r:id="rId14"/>
  </sheets>
  <definedNames>
    <definedName name="_xlnm._FilterDatabase" localSheetId="0" hidden="1">Totals!$A$58:$P$67</definedName>
    <definedName name="_xlnm.Print_Area" localSheetId="0">Totals!$A$56:$W$110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1" l="1"/>
  <c r="P59" i="1"/>
  <c r="F67" i="1"/>
  <c r="N42" i="5" l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V62" i="4"/>
  <c r="U62" i="4"/>
  <c r="T62" i="4"/>
  <c r="S62" i="4"/>
  <c r="R62" i="4"/>
  <c r="Q62" i="4"/>
  <c r="N62" i="4"/>
  <c r="M62" i="4"/>
  <c r="L62" i="4"/>
  <c r="K62" i="4"/>
  <c r="J62" i="4"/>
  <c r="I62" i="4"/>
  <c r="H62" i="4"/>
  <c r="G62" i="4"/>
  <c r="F62" i="4"/>
  <c r="P62" i="4" s="1"/>
  <c r="E62" i="4"/>
  <c r="D62" i="4"/>
  <c r="C62" i="4"/>
  <c r="B62" i="4"/>
  <c r="L27" i="1"/>
  <c r="V95" i="11"/>
  <c r="V27" i="1" s="1"/>
  <c r="U95" i="11"/>
  <c r="U27" i="1" s="1"/>
  <c r="T95" i="11"/>
  <c r="T27" i="1" s="1"/>
  <c r="S95" i="11"/>
  <c r="S27" i="1" s="1"/>
  <c r="R95" i="11"/>
  <c r="R27" i="1" s="1"/>
  <c r="Q95" i="11"/>
  <c r="Q27" i="1" s="1"/>
  <c r="N95" i="11"/>
  <c r="N27" i="1" s="1"/>
  <c r="M95" i="11"/>
  <c r="M27" i="1" s="1"/>
  <c r="L95" i="11"/>
  <c r="K95" i="11"/>
  <c r="K27" i="1" s="1"/>
  <c r="J95" i="11"/>
  <c r="J27" i="1" s="1"/>
  <c r="I95" i="11"/>
  <c r="I27" i="1" s="1"/>
  <c r="H95" i="11"/>
  <c r="H27" i="1" s="1"/>
  <c r="G95" i="11"/>
  <c r="G27" i="1" s="1"/>
  <c r="F95" i="11"/>
  <c r="F27" i="1" s="1"/>
  <c r="E95" i="11"/>
  <c r="E27" i="1" s="1"/>
  <c r="D95" i="11"/>
  <c r="D27" i="1" s="1"/>
  <c r="C95" i="11"/>
  <c r="C27" i="1" s="1"/>
  <c r="B95" i="11"/>
  <c r="B27" i="1" s="1"/>
  <c r="W95" i="11" l="1"/>
  <c r="W27" i="1" s="1"/>
  <c r="W62" i="4"/>
  <c r="O62" i="4"/>
  <c r="X95" i="11"/>
  <c r="X27" i="1" s="1"/>
  <c r="O95" i="11"/>
  <c r="O27" i="1" s="1"/>
  <c r="P95" i="11"/>
  <c r="P27" i="1" s="1"/>
  <c r="Q31" i="11"/>
  <c r="P31" i="11"/>
  <c r="M31" i="11"/>
  <c r="M66" i="1" s="1"/>
  <c r="L31" i="11"/>
  <c r="L66" i="1" s="1"/>
  <c r="K31" i="11"/>
  <c r="K66" i="1" s="1"/>
  <c r="J31" i="11"/>
  <c r="J66" i="1" s="1"/>
  <c r="I31" i="11"/>
  <c r="I66" i="1" s="1"/>
  <c r="H31" i="11"/>
  <c r="H66" i="1" s="1"/>
  <c r="G31" i="11"/>
  <c r="G66" i="1" s="1"/>
  <c r="F31" i="11"/>
  <c r="F66" i="1" s="1"/>
  <c r="E31" i="11"/>
  <c r="E66" i="1" s="1"/>
  <c r="D31" i="11"/>
  <c r="D66" i="1" s="1"/>
  <c r="C31" i="11"/>
  <c r="C66" i="1" s="1"/>
  <c r="B31" i="11"/>
  <c r="B66" i="1" s="1"/>
  <c r="X26" i="1"/>
  <c r="V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31" i="11" l="1"/>
  <c r="N66" i="1" s="1"/>
  <c r="O31" i="11"/>
  <c r="O66" i="1" s="1"/>
  <c r="X24" i="1"/>
  <c r="W24" i="1"/>
  <c r="V24" i="1"/>
  <c r="U24" i="1"/>
  <c r="T24" i="1"/>
  <c r="S24" i="1"/>
  <c r="R24" i="1"/>
  <c r="O14" i="2"/>
  <c r="V38" i="14" l="1"/>
  <c r="V17" i="1" s="1"/>
  <c r="U38" i="14"/>
  <c r="U17" i="1" s="1"/>
  <c r="T38" i="14"/>
  <c r="T17" i="1" s="1"/>
  <c r="S38" i="14"/>
  <c r="S17" i="1" s="1"/>
  <c r="R38" i="14"/>
  <c r="R17" i="1" s="1"/>
  <c r="N38" i="14"/>
  <c r="N17" i="1" s="1"/>
  <c r="M38" i="14"/>
  <c r="M17" i="1" s="1"/>
  <c r="L38" i="14"/>
  <c r="L17" i="1" s="1"/>
  <c r="K38" i="14"/>
  <c r="K17" i="1" s="1"/>
  <c r="J38" i="14"/>
  <c r="J17" i="1" s="1"/>
  <c r="I38" i="14"/>
  <c r="I17" i="1" s="1"/>
  <c r="H38" i="14"/>
  <c r="H17" i="1" s="1"/>
  <c r="G38" i="14"/>
  <c r="G17" i="1" s="1"/>
  <c r="F38" i="14"/>
  <c r="F17" i="1" s="1"/>
  <c r="E38" i="14"/>
  <c r="E17" i="1" s="1"/>
  <c r="D38" i="14"/>
  <c r="D17" i="1" s="1"/>
  <c r="C38" i="14"/>
  <c r="C17" i="1" s="1"/>
  <c r="B38" i="14"/>
  <c r="B17" i="1" s="1"/>
  <c r="X17" i="1" l="1"/>
  <c r="W38" i="14"/>
  <c r="W17" i="1" s="1"/>
  <c r="Q38" i="14"/>
  <c r="Q17" i="1" s="1"/>
  <c r="X38" i="14"/>
  <c r="O38" i="14"/>
  <c r="O17" i="1" s="1"/>
  <c r="P38" i="14"/>
  <c r="P17" i="1" s="1"/>
  <c r="V11" i="14"/>
  <c r="U11" i="14"/>
  <c r="T11" i="14"/>
  <c r="S11" i="14"/>
  <c r="R11" i="14"/>
  <c r="Q11" i="14"/>
  <c r="P67" i="1" s="1"/>
  <c r="P11" i="14"/>
  <c r="M11" i="14"/>
  <c r="M67" i="1" s="1"/>
  <c r="L11" i="14"/>
  <c r="L67" i="1" s="1"/>
  <c r="K11" i="14"/>
  <c r="K67" i="1" s="1"/>
  <c r="J11" i="14"/>
  <c r="J67" i="1" s="1"/>
  <c r="I11" i="14"/>
  <c r="I67" i="1" s="1"/>
  <c r="H11" i="14"/>
  <c r="H67" i="1" s="1"/>
  <c r="G11" i="14"/>
  <c r="G67" i="1" s="1"/>
  <c r="F11" i="14"/>
  <c r="E11" i="14"/>
  <c r="E67" i="1" s="1"/>
  <c r="D11" i="14"/>
  <c r="D67" i="1" s="1"/>
  <c r="C11" i="14"/>
  <c r="C67" i="1" s="1"/>
  <c r="B11" i="14"/>
  <c r="B67" i="1" s="1"/>
  <c r="O11" i="14" l="1"/>
  <c r="O67" i="1" s="1"/>
  <c r="N11" i="14"/>
  <c r="N67" i="1" s="1"/>
  <c r="V81" i="9"/>
  <c r="V23" i="1" s="1"/>
  <c r="U81" i="9"/>
  <c r="T81" i="9"/>
  <c r="T23" i="1" s="1"/>
  <c r="S81" i="9"/>
  <c r="S23" i="1" s="1"/>
  <c r="R81" i="9"/>
  <c r="R23" i="1" s="1"/>
  <c r="N81" i="9"/>
  <c r="N23" i="1" s="1"/>
  <c r="M81" i="9"/>
  <c r="M23" i="1" s="1"/>
  <c r="L81" i="9"/>
  <c r="L23" i="1" s="1"/>
  <c r="K81" i="9"/>
  <c r="K23" i="1" s="1"/>
  <c r="J81" i="9"/>
  <c r="J23" i="1" s="1"/>
  <c r="I81" i="9"/>
  <c r="I23" i="1" s="1"/>
  <c r="H81" i="9"/>
  <c r="H23" i="1" s="1"/>
  <c r="G81" i="9"/>
  <c r="G23" i="1" s="1"/>
  <c r="F81" i="9"/>
  <c r="F23" i="1" s="1"/>
  <c r="E81" i="9"/>
  <c r="E23" i="1" s="1"/>
  <c r="D81" i="9"/>
  <c r="D23" i="1" s="1"/>
  <c r="C81" i="9"/>
  <c r="C23" i="1" s="1"/>
  <c r="B81" i="9"/>
  <c r="B23" i="1" s="1"/>
  <c r="N24" i="5"/>
  <c r="W81" i="9" l="1"/>
  <c r="W23" i="1" s="1"/>
  <c r="U23" i="1"/>
  <c r="Q81" i="9"/>
  <c r="Q23" i="1" s="1"/>
  <c r="X81" i="9"/>
  <c r="X23" i="1" s="1"/>
  <c r="O81" i="9"/>
  <c r="O23" i="1" s="1"/>
  <c r="P81" i="9"/>
  <c r="P23" i="1" s="1"/>
  <c r="Q67" i="2"/>
  <c r="P65" i="1" s="1"/>
  <c r="P67" i="2"/>
  <c r="M67" i="2"/>
  <c r="M65" i="1" s="1"/>
  <c r="L67" i="2"/>
  <c r="L65" i="1" s="1"/>
  <c r="K67" i="2"/>
  <c r="K65" i="1" s="1"/>
  <c r="J67" i="2"/>
  <c r="J65" i="1" s="1"/>
  <c r="I67" i="2"/>
  <c r="I65" i="1" s="1"/>
  <c r="H67" i="2"/>
  <c r="H65" i="1" s="1"/>
  <c r="G67" i="2"/>
  <c r="G65" i="1" s="1"/>
  <c r="F67" i="2"/>
  <c r="E67" i="2"/>
  <c r="E65" i="1" s="1"/>
  <c r="D67" i="2"/>
  <c r="D65" i="1" s="1"/>
  <c r="C67" i="2"/>
  <c r="C65" i="1" s="1"/>
  <c r="B67" i="2"/>
  <c r="B65" i="1" s="1"/>
  <c r="X53" i="2"/>
  <c r="V53" i="2"/>
  <c r="V13" i="1" s="1"/>
  <c r="U53" i="2"/>
  <c r="U13" i="1" s="1"/>
  <c r="T53" i="2"/>
  <c r="T13" i="1" s="1"/>
  <c r="S53" i="2"/>
  <c r="S13" i="1" s="1"/>
  <c r="R53" i="2"/>
  <c r="R13" i="1" s="1"/>
  <c r="N53" i="2"/>
  <c r="N13" i="1" s="1"/>
  <c r="M53" i="2"/>
  <c r="M13" i="1" s="1"/>
  <c r="L53" i="2"/>
  <c r="L13" i="1" s="1"/>
  <c r="K53" i="2"/>
  <c r="K13" i="1" s="1"/>
  <c r="J53" i="2"/>
  <c r="J13" i="1" s="1"/>
  <c r="I53" i="2"/>
  <c r="I13" i="1" s="1"/>
  <c r="H53" i="2"/>
  <c r="H13" i="1" s="1"/>
  <c r="G53" i="2"/>
  <c r="G13" i="1" s="1"/>
  <c r="F53" i="2"/>
  <c r="F13" i="1" s="1"/>
  <c r="E53" i="2"/>
  <c r="E13" i="1" s="1"/>
  <c r="D53" i="2"/>
  <c r="D13" i="1" s="1"/>
  <c r="C53" i="2"/>
  <c r="C13" i="1" s="1"/>
  <c r="B53" i="2"/>
  <c r="B13" i="1" s="1"/>
  <c r="B32" i="7"/>
  <c r="C32" i="7"/>
  <c r="D32" i="7"/>
  <c r="E32" i="7"/>
  <c r="F32" i="7"/>
  <c r="G32" i="7"/>
  <c r="B42" i="7"/>
  <c r="C42" i="7"/>
  <c r="D42" i="7"/>
  <c r="E42" i="7"/>
  <c r="F42" i="7"/>
  <c r="G42" i="7"/>
  <c r="B63" i="7"/>
  <c r="C63" i="7"/>
  <c r="D63" i="7"/>
  <c r="E63" i="7"/>
  <c r="F63" i="7"/>
  <c r="G63" i="7"/>
  <c r="X13" i="1" l="1"/>
  <c r="F65" i="1"/>
  <c r="N67" i="2"/>
  <c r="N65" i="1" s="1"/>
  <c r="Q53" i="2"/>
  <c r="Q13" i="1" s="1"/>
  <c r="O67" i="2"/>
  <c r="O65" i="1" s="1"/>
  <c r="W53" i="2"/>
  <c r="W13" i="1" s="1"/>
  <c r="P53" i="2"/>
  <c r="P13" i="1" s="1"/>
  <c r="O53" i="2"/>
  <c r="O13" i="1" s="1"/>
  <c r="Q63" i="13"/>
  <c r="P63" i="13"/>
  <c r="M63" i="13"/>
  <c r="M59" i="1" s="1"/>
  <c r="L63" i="13"/>
  <c r="L59" i="1" s="1"/>
  <c r="K63" i="13"/>
  <c r="K59" i="1" s="1"/>
  <c r="J63" i="13"/>
  <c r="J59" i="1" s="1"/>
  <c r="I63" i="13"/>
  <c r="I59" i="1" s="1"/>
  <c r="H63" i="13"/>
  <c r="H59" i="1" s="1"/>
  <c r="G63" i="13"/>
  <c r="G59" i="1" s="1"/>
  <c r="F63" i="13"/>
  <c r="F59" i="1" s="1"/>
  <c r="E63" i="13"/>
  <c r="E59" i="1" s="1"/>
  <c r="D63" i="13"/>
  <c r="D59" i="1" s="1"/>
  <c r="C63" i="13"/>
  <c r="C59" i="1" s="1"/>
  <c r="B63" i="13"/>
  <c r="B59" i="1" s="1"/>
  <c r="V45" i="13"/>
  <c r="V28" i="1" s="1"/>
  <c r="U45" i="13"/>
  <c r="U28" i="1" s="1"/>
  <c r="T45" i="13"/>
  <c r="T28" i="1" s="1"/>
  <c r="S45" i="13"/>
  <c r="S28" i="1" s="1"/>
  <c r="R45" i="13"/>
  <c r="R28" i="1" s="1"/>
  <c r="N45" i="13"/>
  <c r="N28" i="1" s="1"/>
  <c r="M45" i="13"/>
  <c r="M28" i="1" s="1"/>
  <c r="L45" i="13"/>
  <c r="L28" i="1" s="1"/>
  <c r="K45" i="13"/>
  <c r="K28" i="1" s="1"/>
  <c r="J45" i="13"/>
  <c r="J28" i="1" s="1"/>
  <c r="I45" i="13"/>
  <c r="I28" i="1" s="1"/>
  <c r="H45" i="13"/>
  <c r="H28" i="1" s="1"/>
  <c r="G45" i="13"/>
  <c r="G28" i="1" s="1"/>
  <c r="F45" i="13"/>
  <c r="F28" i="1" s="1"/>
  <c r="E45" i="13"/>
  <c r="E28" i="1" s="1"/>
  <c r="D45" i="13"/>
  <c r="D28" i="1" s="1"/>
  <c r="C45" i="13"/>
  <c r="C28" i="1" s="1"/>
  <c r="B45" i="13"/>
  <c r="B28" i="1" s="1"/>
  <c r="Q24" i="2"/>
  <c r="P61" i="1" s="1"/>
  <c r="P24" i="2"/>
  <c r="M24" i="2"/>
  <c r="M61" i="1" s="1"/>
  <c r="L24" i="2"/>
  <c r="L61" i="1" s="1"/>
  <c r="K24" i="2"/>
  <c r="J24" i="2"/>
  <c r="J61" i="1" s="1"/>
  <c r="I24" i="2"/>
  <c r="I61" i="1" s="1"/>
  <c r="H24" i="2"/>
  <c r="H61" i="1" s="1"/>
  <c r="G24" i="2"/>
  <c r="G61" i="1" s="1"/>
  <c r="F24" i="2"/>
  <c r="E24" i="2"/>
  <c r="E61" i="1" s="1"/>
  <c r="D24" i="2"/>
  <c r="D61" i="1" s="1"/>
  <c r="C24" i="2"/>
  <c r="C61" i="1" s="1"/>
  <c r="B24" i="2"/>
  <c r="B61" i="1" s="1"/>
  <c r="B8" i="2"/>
  <c r="B29" i="1" s="1"/>
  <c r="C8" i="2"/>
  <c r="C29" i="1" s="1"/>
  <c r="D8" i="2"/>
  <c r="D29" i="1" s="1"/>
  <c r="E8" i="2"/>
  <c r="E29" i="1" s="1"/>
  <c r="F8" i="2"/>
  <c r="F29" i="1" s="1"/>
  <c r="G8" i="2"/>
  <c r="G29" i="1" s="1"/>
  <c r="H8" i="2"/>
  <c r="H29" i="1" s="1"/>
  <c r="I8" i="2"/>
  <c r="I29" i="1" s="1"/>
  <c r="J8" i="2"/>
  <c r="J29" i="1" s="1"/>
  <c r="K8" i="2"/>
  <c r="K29" i="1" s="1"/>
  <c r="L8" i="2"/>
  <c r="L29" i="1" s="1"/>
  <c r="M8" i="2"/>
  <c r="M29" i="1" s="1"/>
  <c r="N8" i="2"/>
  <c r="N29" i="1" s="1"/>
  <c r="R8" i="2"/>
  <c r="R29" i="1" s="1"/>
  <c r="S8" i="2"/>
  <c r="S29" i="1" s="1"/>
  <c r="T8" i="2"/>
  <c r="T29" i="1" s="1"/>
  <c r="U8" i="2"/>
  <c r="U29" i="1" s="1"/>
  <c r="V8" i="2"/>
  <c r="V29" i="1" s="1"/>
  <c r="X8" i="2"/>
  <c r="X29" i="1" s="1"/>
  <c r="F61" i="1" l="1"/>
  <c r="N24" i="2"/>
  <c r="N61" i="1" s="1"/>
  <c r="O24" i="2"/>
  <c r="O61" i="1" s="1"/>
  <c r="K61" i="1"/>
  <c r="W8" i="2"/>
  <c r="W29" i="1" s="1"/>
  <c r="X28" i="1"/>
  <c r="W45" i="13"/>
  <c r="W28" i="1" s="1"/>
  <c r="Q45" i="13"/>
  <c r="Q28" i="1" s="1"/>
  <c r="N63" i="13"/>
  <c r="N59" i="1" s="1"/>
  <c r="O63" i="13"/>
  <c r="O59" i="1" s="1"/>
  <c r="O45" i="13"/>
  <c r="O28" i="1" s="1"/>
  <c r="P45" i="13"/>
  <c r="P28" i="1" s="1"/>
  <c r="P8" i="2"/>
  <c r="P29" i="1" s="1"/>
  <c r="Q8" i="2"/>
  <c r="Q29" i="1" s="1"/>
  <c r="O8" i="2"/>
  <c r="O29" i="1" s="1"/>
  <c r="V84" i="5"/>
  <c r="V15" i="1" s="1"/>
  <c r="U84" i="5"/>
  <c r="U15" i="1" s="1"/>
  <c r="T84" i="5"/>
  <c r="T15" i="1" s="1"/>
  <c r="S84" i="5"/>
  <c r="S15" i="1" s="1"/>
  <c r="R84" i="5"/>
  <c r="R15" i="1" s="1"/>
  <c r="N84" i="5"/>
  <c r="N15" i="1" s="1"/>
  <c r="M84" i="5"/>
  <c r="M15" i="1" s="1"/>
  <c r="L84" i="5"/>
  <c r="L15" i="1" s="1"/>
  <c r="K84" i="5"/>
  <c r="K15" i="1" s="1"/>
  <c r="J84" i="5"/>
  <c r="J15" i="1" s="1"/>
  <c r="I84" i="5"/>
  <c r="I15" i="1" s="1"/>
  <c r="H84" i="5"/>
  <c r="H15" i="1" s="1"/>
  <c r="G84" i="5"/>
  <c r="G15" i="1" s="1"/>
  <c r="F84" i="5"/>
  <c r="F15" i="1" s="1"/>
  <c r="E84" i="5"/>
  <c r="E15" i="1" s="1"/>
  <c r="D84" i="5"/>
  <c r="D15" i="1" s="1"/>
  <c r="C84" i="5"/>
  <c r="C15" i="1" s="1"/>
  <c r="B84" i="5"/>
  <c r="B15" i="1" s="1"/>
  <c r="V63" i="7"/>
  <c r="V18" i="1" s="1"/>
  <c r="U63" i="7"/>
  <c r="U18" i="1" s="1"/>
  <c r="T63" i="7"/>
  <c r="T18" i="1" s="1"/>
  <c r="S63" i="7"/>
  <c r="S18" i="1" s="1"/>
  <c r="R63" i="7"/>
  <c r="R18" i="1" s="1"/>
  <c r="N63" i="7"/>
  <c r="N18" i="1" s="1"/>
  <c r="M63" i="7"/>
  <c r="M18" i="1" s="1"/>
  <c r="L63" i="7"/>
  <c r="L18" i="1" s="1"/>
  <c r="K63" i="7"/>
  <c r="K18" i="1" s="1"/>
  <c r="J63" i="7"/>
  <c r="J18" i="1" s="1"/>
  <c r="I63" i="7"/>
  <c r="I18" i="1" s="1"/>
  <c r="H63" i="7"/>
  <c r="H18" i="1" s="1"/>
  <c r="G18" i="1"/>
  <c r="F18" i="1"/>
  <c r="E18" i="1"/>
  <c r="D18" i="1"/>
  <c r="C18" i="1"/>
  <c r="B18" i="1"/>
  <c r="X15" i="1" l="1"/>
  <c r="W84" i="5"/>
  <c r="W15" i="1" s="1"/>
  <c r="X18" i="1"/>
  <c r="Q84" i="5"/>
  <c r="Q15" i="1" s="1"/>
  <c r="X84" i="5"/>
  <c r="O84" i="5"/>
  <c r="O15" i="1" s="1"/>
  <c r="P84" i="5"/>
  <c r="P15" i="1" s="1"/>
  <c r="Q63" i="7"/>
  <c r="Q18" i="1" s="1"/>
  <c r="W63" i="7"/>
  <c r="W18" i="1" s="1"/>
  <c r="X63" i="7"/>
  <c r="O63" i="7"/>
  <c r="O18" i="1" s="1"/>
  <c r="P63" i="7"/>
  <c r="P18" i="1" s="1"/>
  <c r="B77" i="11"/>
  <c r="B14" i="1" s="1"/>
  <c r="C77" i="11"/>
  <c r="D77" i="11"/>
  <c r="E77" i="11"/>
  <c r="E14" i="1" s="1"/>
  <c r="F77" i="11"/>
  <c r="F14" i="1" s="1"/>
  <c r="G77" i="11"/>
  <c r="G14" i="1" s="1"/>
  <c r="H77" i="11"/>
  <c r="H14" i="1" s="1"/>
  <c r="I77" i="11"/>
  <c r="I14" i="1" s="1"/>
  <c r="J77" i="11"/>
  <c r="J14" i="1" s="1"/>
  <c r="K77" i="11"/>
  <c r="K14" i="1" s="1"/>
  <c r="L77" i="11"/>
  <c r="L14" i="1" s="1"/>
  <c r="M77" i="11"/>
  <c r="M14" i="1" s="1"/>
  <c r="N77" i="11"/>
  <c r="N14" i="1" s="1"/>
  <c r="R77" i="11"/>
  <c r="R14" i="1" s="1"/>
  <c r="S77" i="11"/>
  <c r="S14" i="1" s="1"/>
  <c r="T77" i="11"/>
  <c r="T14" i="1" s="1"/>
  <c r="U77" i="11"/>
  <c r="U14" i="1" s="1"/>
  <c r="V77" i="11"/>
  <c r="V14" i="1" l="1"/>
  <c r="D14" i="1"/>
  <c r="C14" i="1"/>
  <c r="X77" i="11"/>
  <c r="P77" i="11"/>
  <c r="O77" i="11"/>
  <c r="W77" i="11"/>
  <c r="Q77" i="11"/>
  <c r="W14" i="1" l="1"/>
  <c r="Q14" i="1"/>
  <c r="O14" i="1"/>
  <c r="P14" i="1"/>
  <c r="X14" i="1"/>
  <c r="B63" i="6"/>
  <c r="C63" i="6"/>
  <c r="D63" i="6"/>
  <c r="E63" i="6"/>
  <c r="F63" i="6"/>
  <c r="G63" i="6"/>
  <c r="H63" i="6"/>
  <c r="I63" i="6"/>
  <c r="J63" i="6"/>
  <c r="B31" i="12" l="1"/>
  <c r="B99" i="3" l="1"/>
  <c r="C99" i="3"/>
  <c r="D99" i="3"/>
  <c r="E99" i="3"/>
  <c r="F99" i="3"/>
  <c r="G99" i="3"/>
  <c r="H99" i="3"/>
  <c r="I99" i="3"/>
  <c r="J99" i="3"/>
  <c r="K99" i="3"/>
  <c r="L99" i="3"/>
  <c r="M99" i="3"/>
  <c r="P99" i="3"/>
  <c r="Q99" i="3"/>
  <c r="N99" i="3" l="1"/>
  <c r="O99" i="3"/>
  <c r="Q72" i="8" l="1"/>
  <c r="P72" i="8"/>
  <c r="M72" i="8"/>
  <c r="L72" i="8"/>
  <c r="K72" i="8"/>
  <c r="J72" i="8"/>
  <c r="I72" i="8"/>
  <c r="H72" i="8"/>
  <c r="G72" i="8"/>
  <c r="F72" i="8"/>
  <c r="E72" i="8"/>
  <c r="D72" i="8"/>
  <c r="C72" i="8"/>
  <c r="B72" i="8"/>
  <c r="N72" i="8" l="1"/>
  <c r="O72" i="8"/>
  <c r="Y90" i="6" l="1"/>
  <c r="X90" i="6"/>
  <c r="V90" i="6"/>
  <c r="U90" i="6"/>
  <c r="T90" i="6"/>
  <c r="S90" i="6"/>
  <c r="R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O90" i="6" l="1"/>
  <c r="Z90" i="6"/>
  <c r="W90" i="6"/>
  <c r="P90" i="6"/>
  <c r="Q90" i="6"/>
  <c r="V26" i="13" l="1"/>
  <c r="V9" i="1" s="1"/>
  <c r="U26" i="13"/>
  <c r="U9" i="1" s="1"/>
  <c r="T26" i="13"/>
  <c r="T9" i="1" s="1"/>
  <c r="S26" i="13"/>
  <c r="S9" i="1" s="1"/>
  <c r="R26" i="13"/>
  <c r="R9" i="1" s="1"/>
  <c r="N26" i="13"/>
  <c r="N9" i="1" s="1"/>
  <c r="M26" i="13"/>
  <c r="M9" i="1" s="1"/>
  <c r="L26" i="13"/>
  <c r="L9" i="1" s="1"/>
  <c r="K26" i="13"/>
  <c r="K9" i="1" s="1"/>
  <c r="J26" i="13"/>
  <c r="I26" i="13"/>
  <c r="I9" i="1" s="1"/>
  <c r="H26" i="13"/>
  <c r="G26" i="13"/>
  <c r="G9" i="1" s="1"/>
  <c r="F26" i="13"/>
  <c r="F9" i="1" s="1"/>
  <c r="E26" i="13"/>
  <c r="E9" i="1" s="1"/>
  <c r="D26" i="13"/>
  <c r="C26" i="13"/>
  <c r="C9" i="1" s="1"/>
  <c r="B26" i="13"/>
  <c r="J9" i="1" l="1"/>
  <c r="H9" i="1"/>
  <c r="D9" i="1"/>
  <c r="B9" i="1"/>
  <c r="O26" i="13"/>
  <c r="W26" i="13"/>
  <c r="W9" i="1" s="1"/>
  <c r="Q26" i="13"/>
  <c r="P26" i="13"/>
  <c r="O9" i="1" l="1"/>
  <c r="P9" i="1"/>
  <c r="Q9" i="1"/>
  <c r="B29" i="6" l="1"/>
  <c r="C29" i="6"/>
  <c r="D29" i="6"/>
  <c r="E29" i="6"/>
  <c r="F29" i="6"/>
  <c r="G29" i="6"/>
  <c r="H29" i="6"/>
  <c r="I29" i="6"/>
  <c r="J29" i="6"/>
  <c r="K29" i="6"/>
  <c r="L29" i="6"/>
  <c r="M29" i="6"/>
  <c r="N29" i="6"/>
  <c r="R29" i="6"/>
  <c r="S29" i="6"/>
  <c r="T29" i="6"/>
  <c r="U29" i="6"/>
  <c r="V29" i="6"/>
  <c r="X29" i="6"/>
  <c r="Y29" i="6"/>
  <c r="Y63" i="6"/>
  <c r="X63" i="6"/>
  <c r="V63" i="6"/>
  <c r="U63" i="6"/>
  <c r="T63" i="6"/>
  <c r="S63" i="6"/>
  <c r="R63" i="6"/>
  <c r="N63" i="6"/>
  <c r="M63" i="6"/>
  <c r="L63" i="6"/>
  <c r="K63" i="6"/>
  <c r="Z29" i="6" l="1"/>
  <c r="P29" i="6"/>
  <c r="O29" i="6"/>
  <c r="W63" i="6"/>
  <c r="W29" i="6"/>
  <c r="Q29" i="6"/>
  <c r="O63" i="6"/>
  <c r="Z63" i="6"/>
  <c r="P63" i="6"/>
  <c r="Q63" i="6"/>
  <c r="V54" i="8" l="1"/>
  <c r="U54" i="8"/>
  <c r="T54" i="8"/>
  <c r="S54" i="8"/>
  <c r="R54" i="8"/>
  <c r="N54" i="8"/>
  <c r="M54" i="8"/>
  <c r="L54" i="8"/>
  <c r="K54" i="8"/>
  <c r="J54" i="8"/>
  <c r="J19" i="1" s="1"/>
  <c r="I54" i="8"/>
  <c r="H54" i="8"/>
  <c r="G54" i="8"/>
  <c r="F54" i="8"/>
  <c r="E54" i="8"/>
  <c r="D54" i="8"/>
  <c r="D19" i="1" s="1"/>
  <c r="C54" i="8"/>
  <c r="B54" i="8"/>
  <c r="V83" i="3"/>
  <c r="V7" i="1" s="1"/>
  <c r="U83" i="3"/>
  <c r="U7" i="1" s="1"/>
  <c r="T83" i="3"/>
  <c r="T7" i="1" s="1"/>
  <c r="S83" i="3"/>
  <c r="S7" i="1" s="1"/>
  <c r="R83" i="3"/>
  <c r="R7" i="1" s="1"/>
  <c r="N83" i="3"/>
  <c r="N7" i="1" s="1"/>
  <c r="M83" i="3"/>
  <c r="M7" i="1" s="1"/>
  <c r="L83" i="3"/>
  <c r="L7" i="1" s="1"/>
  <c r="K83" i="3"/>
  <c r="K7" i="1" s="1"/>
  <c r="J83" i="3"/>
  <c r="J7" i="1" s="1"/>
  <c r="I83" i="3"/>
  <c r="I7" i="1" s="1"/>
  <c r="H83" i="3"/>
  <c r="H7" i="1" s="1"/>
  <c r="G83" i="3"/>
  <c r="G7" i="1" s="1"/>
  <c r="F83" i="3"/>
  <c r="F7" i="1" s="1"/>
  <c r="E83" i="3"/>
  <c r="E7" i="1" s="1"/>
  <c r="D83" i="3"/>
  <c r="D7" i="1" s="1"/>
  <c r="C83" i="3"/>
  <c r="C7" i="1" s="1"/>
  <c r="B83" i="3"/>
  <c r="E19" i="1" l="1"/>
  <c r="T19" i="1"/>
  <c r="M19" i="1"/>
  <c r="H19" i="1"/>
  <c r="U19" i="1"/>
  <c r="L19" i="1"/>
  <c r="F19" i="1"/>
  <c r="N19" i="1"/>
  <c r="G19" i="1"/>
  <c r="S19" i="1"/>
  <c r="V19" i="1"/>
  <c r="I19" i="1"/>
  <c r="C19" i="1"/>
  <c r="B19" i="1"/>
  <c r="R19" i="1"/>
  <c r="K19" i="1"/>
  <c r="B7" i="1"/>
  <c r="X7" i="1" s="1"/>
  <c r="X83" i="3"/>
  <c r="Q54" i="8"/>
  <c r="X54" i="8"/>
  <c r="X19" i="1" s="1"/>
  <c r="O54" i="8"/>
  <c r="Q83" i="3"/>
  <c r="Q7" i="1" s="1"/>
  <c r="W54" i="8"/>
  <c r="P54" i="8"/>
  <c r="W83" i="3"/>
  <c r="W7" i="1" s="1"/>
  <c r="O83" i="3"/>
  <c r="O7" i="1" s="1"/>
  <c r="P83" i="3"/>
  <c r="P7" i="1" s="1"/>
  <c r="W19" i="1" l="1"/>
  <c r="P19" i="1"/>
  <c r="Q19" i="1"/>
  <c r="O19" i="1"/>
  <c r="P51" i="9"/>
  <c r="Q27" i="8"/>
  <c r="P60" i="1" s="1"/>
  <c r="P27" i="8"/>
  <c r="Q100" i="12" l="1"/>
  <c r="P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V82" i="12"/>
  <c r="V22" i="1" s="1"/>
  <c r="U82" i="12"/>
  <c r="U22" i="1" s="1"/>
  <c r="T82" i="12"/>
  <c r="T22" i="1" s="1"/>
  <c r="S82" i="12"/>
  <c r="S22" i="1" s="1"/>
  <c r="R82" i="12"/>
  <c r="R22" i="1" s="1"/>
  <c r="N82" i="12"/>
  <c r="N22" i="1" s="1"/>
  <c r="M82" i="12"/>
  <c r="M22" i="1" s="1"/>
  <c r="L82" i="12"/>
  <c r="L22" i="1" s="1"/>
  <c r="K82" i="12"/>
  <c r="K22" i="1" s="1"/>
  <c r="J82" i="12"/>
  <c r="J22" i="1" s="1"/>
  <c r="I82" i="12"/>
  <c r="I22" i="1" s="1"/>
  <c r="H82" i="12"/>
  <c r="H22" i="1" s="1"/>
  <c r="G82" i="12"/>
  <c r="G22" i="1" s="1"/>
  <c r="F82" i="12"/>
  <c r="F22" i="1" s="1"/>
  <c r="E82" i="12"/>
  <c r="E22" i="1" s="1"/>
  <c r="D82" i="12"/>
  <c r="D22" i="1" s="1"/>
  <c r="C82" i="12"/>
  <c r="C22" i="1" s="1"/>
  <c r="B82" i="12"/>
  <c r="B22" i="1" s="1"/>
  <c r="Q52" i="12"/>
  <c r="P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V31" i="12"/>
  <c r="U31" i="12"/>
  <c r="U21" i="1" s="1"/>
  <c r="T31" i="12"/>
  <c r="T21" i="1" s="1"/>
  <c r="S31" i="12"/>
  <c r="S21" i="1" s="1"/>
  <c r="R31" i="12"/>
  <c r="R21" i="1" s="1"/>
  <c r="N31" i="12"/>
  <c r="N21" i="1" s="1"/>
  <c r="M31" i="12"/>
  <c r="M21" i="1" s="1"/>
  <c r="L31" i="12"/>
  <c r="L21" i="1" s="1"/>
  <c r="K31" i="12"/>
  <c r="K21" i="1" s="1"/>
  <c r="J31" i="12"/>
  <c r="J21" i="1" s="1"/>
  <c r="I31" i="12"/>
  <c r="I21" i="1" s="1"/>
  <c r="H31" i="12"/>
  <c r="H21" i="1" s="1"/>
  <c r="G31" i="12"/>
  <c r="G21" i="1" s="1"/>
  <c r="F31" i="12"/>
  <c r="F21" i="1" s="1"/>
  <c r="E31" i="12"/>
  <c r="E21" i="1" s="1"/>
  <c r="D31" i="12"/>
  <c r="C31" i="12"/>
  <c r="C21" i="1" s="1"/>
  <c r="Q44" i="11"/>
  <c r="P64" i="1" s="1"/>
  <c r="P44" i="11"/>
  <c r="M44" i="11"/>
  <c r="M64" i="1" s="1"/>
  <c r="L44" i="11"/>
  <c r="L64" i="1" s="1"/>
  <c r="K44" i="11"/>
  <c r="K64" i="1" s="1"/>
  <c r="J44" i="11"/>
  <c r="J64" i="1" s="1"/>
  <c r="I44" i="11"/>
  <c r="I64" i="1" s="1"/>
  <c r="H44" i="11"/>
  <c r="H64" i="1" s="1"/>
  <c r="G44" i="11"/>
  <c r="G64" i="1" s="1"/>
  <c r="F44" i="11"/>
  <c r="F64" i="1" s="1"/>
  <c r="E44" i="11"/>
  <c r="E64" i="1" s="1"/>
  <c r="D44" i="11"/>
  <c r="D64" i="1" s="1"/>
  <c r="C44" i="11"/>
  <c r="C64" i="1" s="1"/>
  <c r="B44" i="11"/>
  <c r="B64" i="1" s="1"/>
  <c r="V18" i="11"/>
  <c r="V10" i="1" s="1"/>
  <c r="U18" i="11"/>
  <c r="U10" i="1" s="1"/>
  <c r="T18" i="11"/>
  <c r="T10" i="1" s="1"/>
  <c r="S18" i="11"/>
  <c r="S10" i="1" s="1"/>
  <c r="R18" i="11"/>
  <c r="R10" i="1" s="1"/>
  <c r="N18" i="11"/>
  <c r="N10" i="1" s="1"/>
  <c r="M18" i="11"/>
  <c r="M10" i="1" s="1"/>
  <c r="L18" i="11"/>
  <c r="L10" i="1" s="1"/>
  <c r="K18" i="11"/>
  <c r="K10" i="1" s="1"/>
  <c r="J18" i="11"/>
  <c r="J10" i="1" s="1"/>
  <c r="I18" i="11"/>
  <c r="I10" i="1" s="1"/>
  <c r="H18" i="11"/>
  <c r="H10" i="1" s="1"/>
  <c r="G18" i="11"/>
  <c r="G10" i="1" s="1"/>
  <c r="F18" i="11"/>
  <c r="F10" i="1" s="1"/>
  <c r="E18" i="11"/>
  <c r="E10" i="1" s="1"/>
  <c r="D18" i="11"/>
  <c r="D10" i="1" s="1"/>
  <c r="C18" i="11"/>
  <c r="C10" i="1" s="1"/>
  <c r="B18" i="11"/>
  <c r="B10" i="1" s="1"/>
  <c r="X22" i="1" l="1"/>
  <c r="X10" i="1"/>
  <c r="D21" i="1"/>
  <c r="N52" i="12"/>
  <c r="O100" i="12"/>
  <c r="W82" i="12"/>
  <c r="W22" i="1" s="1"/>
  <c r="W31" i="12"/>
  <c r="W21" i="1" s="1"/>
  <c r="V21" i="1"/>
  <c r="N44" i="11"/>
  <c r="N64" i="1" s="1"/>
  <c r="O44" i="11"/>
  <c r="O64" i="1" s="1"/>
  <c r="O52" i="12"/>
  <c r="N100" i="12"/>
  <c r="O82" i="12"/>
  <c r="O22" i="1" s="1"/>
  <c r="P82" i="12"/>
  <c r="P22" i="1" s="1"/>
  <c r="Q82" i="12"/>
  <c r="Q22" i="1" s="1"/>
  <c r="W18" i="11"/>
  <c r="W10" i="1" s="1"/>
  <c r="O18" i="11"/>
  <c r="O10" i="1" s="1"/>
  <c r="Q18" i="11"/>
  <c r="Q10" i="1" s="1"/>
  <c r="P18" i="11"/>
  <c r="P10" i="1" s="1"/>
  <c r="X18" i="11"/>
  <c r="V72" i="10" l="1"/>
  <c r="V20" i="1" s="1"/>
  <c r="U72" i="10"/>
  <c r="U20" i="1" s="1"/>
  <c r="T72" i="10"/>
  <c r="T20" i="1" s="1"/>
  <c r="S72" i="10"/>
  <c r="S20" i="1" s="1"/>
  <c r="R72" i="10"/>
  <c r="R20" i="1" s="1"/>
  <c r="N72" i="10"/>
  <c r="N20" i="1" s="1"/>
  <c r="M72" i="10"/>
  <c r="M20" i="1" s="1"/>
  <c r="L72" i="10"/>
  <c r="L20" i="1" s="1"/>
  <c r="K72" i="10"/>
  <c r="K20" i="1" s="1"/>
  <c r="J72" i="10"/>
  <c r="J20" i="1" s="1"/>
  <c r="I72" i="10"/>
  <c r="I20" i="1" s="1"/>
  <c r="H72" i="10"/>
  <c r="H20" i="1" s="1"/>
  <c r="G72" i="10"/>
  <c r="G20" i="1" s="1"/>
  <c r="F72" i="10"/>
  <c r="F20" i="1" s="1"/>
  <c r="E72" i="10"/>
  <c r="E20" i="1" s="1"/>
  <c r="D72" i="10"/>
  <c r="D20" i="1" s="1"/>
  <c r="C72" i="10"/>
  <c r="C20" i="1" s="1"/>
  <c r="B72" i="10"/>
  <c r="B20" i="1" s="1"/>
  <c r="Q48" i="10"/>
  <c r="P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V29" i="10"/>
  <c r="V16" i="1" s="1"/>
  <c r="U29" i="10"/>
  <c r="U16" i="1" s="1"/>
  <c r="T29" i="10"/>
  <c r="T16" i="1" s="1"/>
  <c r="S29" i="10"/>
  <c r="S16" i="1" s="1"/>
  <c r="R29" i="10"/>
  <c r="R16" i="1" s="1"/>
  <c r="N29" i="10"/>
  <c r="N16" i="1" s="1"/>
  <c r="M29" i="10"/>
  <c r="M16" i="1" s="1"/>
  <c r="L29" i="10"/>
  <c r="L16" i="1" s="1"/>
  <c r="K29" i="10"/>
  <c r="K16" i="1" s="1"/>
  <c r="J29" i="10"/>
  <c r="J16" i="1" s="1"/>
  <c r="I29" i="10"/>
  <c r="I16" i="1" s="1"/>
  <c r="H29" i="10"/>
  <c r="H16" i="1" s="1"/>
  <c r="G29" i="10"/>
  <c r="G16" i="1" s="1"/>
  <c r="F29" i="10"/>
  <c r="F16" i="1" s="1"/>
  <c r="E29" i="10"/>
  <c r="E16" i="1" s="1"/>
  <c r="D29" i="10"/>
  <c r="D16" i="1" s="1"/>
  <c r="C29" i="10"/>
  <c r="C16" i="1" s="1"/>
  <c r="B29" i="10"/>
  <c r="Q51" i="9"/>
  <c r="M51" i="9"/>
  <c r="L51" i="9"/>
  <c r="K51" i="9"/>
  <c r="J51" i="9"/>
  <c r="I51" i="9"/>
  <c r="H51" i="9"/>
  <c r="G51" i="9"/>
  <c r="F51" i="9"/>
  <c r="E51" i="9"/>
  <c r="D51" i="9"/>
  <c r="C51" i="9"/>
  <c r="B51" i="9"/>
  <c r="V33" i="9"/>
  <c r="U33" i="9"/>
  <c r="T33" i="9"/>
  <c r="S33" i="9"/>
  <c r="R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X20" i="1" l="1"/>
  <c r="Q72" i="10"/>
  <c r="Q20" i="1" s="1"/>
  <c r="U11" i="1"/>
  <c r="F11" i="1"/>
  <c r="C11" i="1"/>
  <c r="G11" i="1"/>
  <c r="K11" i="1"/>
  <c r="R11" i="1"/>
  <c r="V11" i="1"/>
  <c r="B11" i="1"/>
  <c r="N11" i="1"/>
  <c r="Q33" i="9"/>
  <c r="D11" i="1"/>
  <c r="H11" i="1"/>
  <c r="L11" i="1"/>
  <c r="S11" i="1"/>
  <c r="J11" i="1"/>
  <c r="E11" i="1"/>
  <c r="I11" i="1"/>
  <c r="M11" i="1"/>
  <c r="T11" i="1"/>
  <c r="W72" i="10"/>
  <c r="W20" i="1" s="1"/>
  <c r="O33" i="9"/>
  <c r="Q29" i="10"/>
  <c r="Q16" i="1" s="1"/>
  <c r="B16" i="1"/>
  <c r="N51" i="9"/>
  <c r="W33" i="9"/>
  <c r="W11" i="1" s="1"/>
  <c r="O48" i="10"/>
  <c r="O51" i="9"/>
  <c r="N48" i="10"/>
  <c r="X72" i="10"/>
  <c r="X29" i="10"/>
  <c r="W29" i="10"/>
  <c r="W16" i="1" s="1"/>
  <c r="O72" i="10"/>
  <c r="O20" i="1" s="1"/>
  <c r="P72" i="10"/>
  <c r="P20" i="1" s="1"/>
  <c r="O29" i="10"/>
  <c r="O16" i="1" s="1"/>
  <c r="P29" i="10"/>
  <c r="P16" i="1" s="1"/>
  <c r="P33" i="9"/>
  <c r="X33" i="9"/>
  <c r="X11" i="1" l="1"/>
  <c r="O11" i="1"/>
  <c r="Q11" i="1"/>
  <c r="P11" i="1"/>
  <c r="M27" i="8"/>
  <c r="M60" i="1" s="1"/>
  <c r="L27" i="8"/>
  <c r="L60" i="1" s="1"/>
  <c r="K27" i="8"/>
  <c r="K60" i="1" s="1"/>
  <c r="J27" i="8"/>
  <c r="J60" i="1" s="1"/>
  <c r="I27" i="8"/>
  <c r="I60" i="1" s="1"/>
  <c r="H27" i="8"/>
  <c r="H60" i="1" s="1"/>
  <c r="G27" i="8"/>
  <c r="G60" i="1" s="1"/>
  <c r="F27" i="8"/>
  <c r="F60" i="1" s="1"/>
  <c r="E27" i="8"/>
  <c r="E60" i="1" s="1"/>
  <c r="D27" i="8"/>
  <c r="D60" i="1" s="1"/>
  <c r="C27" i="8"/>
  <c r="C60" i="1" s="1"/>
  <c r="B27" i="8"/>
  <c r="B60" i="1" s="1"/>
  <c r="V11" i="8"/>
  <c r="U11" i="8"/>
  <c r="U26" i="1" s="1"/>
  <c r="T11" i="8"/>
  <c r="S11" i="8"/>
  <c r="R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W11" i="8" l="1"/>
  <c r="W26" i="1" s="1"/>
  <c r="O11" i="8"/>
  <c r="N27" i="8"/>
  <c r="N60" i="1" s="1"/>
  <c r="O27" i="8"/>
  <c r="O60" i="1" s="1"/>
  <c r="P11" i="8"/>
  <c r="X11" i="8"/>
  <c r="Q11" i="8"/>
  <c r="V42" i="7" l="1"/>
  <c r="U42" i="7"/>
  <c r="T42" i="7"/>
  <c r="S42" i="7"/>
  <c r="R42" i="7"/>
  <c r="Q42" i="7"/>
  <c r="P42" i="7"/>
  <c r="M42" i="7"/>
  <c r="L42" i="7"/>
  <c r="K42" i="7"/>
  <c r="J42" i="7"/>
  <c r="I42" i="7"/>
  <c r="H42" i="7"/>
  <c r="V32" i="7"/>
  <c r="V8" i="1" s="1"/>
  <c r="U32" i="7"/>
  <c r="U8" i="1" s="1"/>
  <c r="T32" i="7"/>
  <c r="T8" i="1" s="1"/>
  <c r="S32" i="7"/>
  <c r="S8" i="1" s="1"/>
  <c r="R32" i="7"/>
  <c r="R8" i="1" s="1"/>
  <c r="N32" i="7"/>
  <c r="N8" i="1" s="1"/>
  <c r="M32" i="7"/>
  <c r="M8" i="1" s="1"/>
  <c r="L32" i="7"/>
  <c r="L8" i="1" s="1"/>
  <c r="K32" i="7"/>
  <c r="K8" i="1" s="1"/>
  <c r="J32" i="7"/>
  <c r="J8" i="1" s="1"/>
  <c r="I32" i="7"/>
  <c r="I8" i="1" s="1"/>
  <c r="H32" i="7"/>
  <c r="H8" i="1" s="1"/>
  <c r="G8" i="1"/>
  <c r="F8" i="1"/>
  <c r="E8" i="1"/>
  <c r="D8" i="1"/>
  <c r="C8" i="1"/>
  <c r="B8" i="1"/>
  <c r="V48" i="4"/>
  <c r="V12" i="1" s="1"/>
  <c r="U48" i="4"/>
  <c r="U12" i="1" s="1"/>
  <c r="T48" i="4"/>
  <c r="T12" i="1" s="1"/>
  <c r="S48" i="4"/>
  <c r="S12" i="1" s="1"/>
  <c r="R48" i="4"/>
  <c r="R12" i="1" s="1"/>
  <c r="N48" i="4"/>
  <c r="N12" i="1" s="1"/>
  <c r="M48" i="4"/>
  <c r="M12" i="1" s="1"/>
  <c r="L48" i="4"/>
  <c r="L12" i="1" s="1"/>
  <c r="K48" i="4"/>
  <c r="K12" i="1" s="1"/>
  <c r="J48" i="4"/>
  <c r="J12" i="1" s="1"/>
  <c r="I48" i="4"/>
  <c r="I12" i="1" s="1"/>
  <c r="H48" i="4"/>
  <c r="H12" i="1" s="1"/>
  <c r="G48" i="4"/>
  <c r="G12" i="1" s="1"/>
  <c r="F48" i="4"/>
  <c r="F12" i="1" s="1"/>
  <c r="E48" i="4"/>
  <c r="E12" i="1" s="1"/>
  <c r="D48" i="4"/>
  <c r="D12" i="1" s="1"/>
  <c r="C48" i="4"/>
  <c r="C12" i="1" s="1"/>
  <c r="B48" i="4"/>
  <c r="B12" i="1" s="1"/>
  <c r="W28" i="4"/>
  <c r="V28" i="4"/>
  <c r="U28" i="4"/>
  <c r="R28" i="4"/>
  <c r="Q28" i="4"/>
  <c r="P63" i="1" s="1"/>
  <c r="P28" i="4"/>
  <c r="M28" i="4"/>
  <c r="M63" i="1" s="1"/>
  <c r="L28" i="4"/>
  <c r="L63" i="1" s="1"/>
  <c r="K28" i="4"/>
  <c r="K63" i="1" s="1"/>
  <c r="J28" i="4"/>
  <c r="J63" i="1" s="1"/>
  <c r="I28" i="4"/>
  <c r="I63" i="1" s="1"/>
  <c r="H28" i="4"/>
  <c r="H63" i="1" s="1"/>
  <c r="G28" i="4"/>
  <c r="G63" i="1" s="1"/>
  <c r="F28" i="4"/>
  <c r="F63" i="1" s="1"/>
  <c r="E28" i="4"/>
  <c r="E63" i="1" s="1"/>
  <c r="D28" i="4"/>
  <c r="D63" i="1" s="1"/>
  <c r="C28" i="4"/>
  <c r="C63" i="1" s="1"/>
  <c r="B28" i="4"/>
  <c r="B63" i="1" s="1"/>
  <c r="V10" i="4"/>
  <c r="V30" i="1" s="1"/>
  <c r="U10" i="4"/>
  <c r="T10" i="4"/>
  <c r="T30" i="1" s="1"/>
  <c r="S10" i="4"/>
  <c r="S30" i="1" s="1"/>
  <c r="R10" i="4"/>
  <c r="R30" i="1" s="1"/>
  <c r="N10" i="4"/>
  <c r="N30" i="1" s="1"/>
  <c r="M10" i="4"/>
  <c r="M30" i="1" s="1"/>
  <c r="L10" i="4"/>
  <c r="L30" i="1" s="1"/>
  <c r="K10" i="4"/>
  <c r="K30" i="1" s="1"/>
  <c r="J10" i="4"/>
  <c r="J30" i="1" s="1"/>
  <c r="I10" i="4"/>
  <c r="I30" i="1" s="1"/>
  <c r="H10" i="4"/>
  <c r="H30" i="1" s="1"/>
  <c r="G10" i="4"/>
  <c r="G30" i="1" s="1"/>
  <c r="F10" i="4"/>
  <c r="F30" i="1" s="1"/>
  <c r="E10" i="4"/>
  <c r="E30" i="1" s="1"/>
  <c r="D10" i="4"/>
  <c r="D30" i="1" s="1"/>
  <c r="C10" i="4"/>
  <c r="C30" i="1" s="1"/>
  <c r="B10" i="4"/>
  <c r="B30" i="1" s="1"/>
  <c r="Q64" i="5"/>
  <c r="P68" i="1" s="1"/>
  <c r="P64" i="5"/>
  <c r="M64" i="5"/>
  <c r="M68" i="1" s="1"/>
  <c r="L64" i="5"/>
  <c r="L68" i="1" s="1"/>
  <c r="K64" i="5"/>
  <c r="K68" i="1" s="1"/>
  <c r="J64" i="5"/>
  <c r="J68" i="1" s="1"/>
  <c r="I64" i="5"/>
  <c r="I68" i="1" s="1"/>
  <c r="H64" i="5"/>
  <c r="H68" i="1" s="1"/>
  <c r="G64" i="5"/>
  <c r="G68" i="1" s="1"/>
  <c r="F64" i="5"/>
  <c r="N64" i="5" s="1"/>
  <c r="N68" i="1" s="1"/>
  <c r="E64" i="5"/>
  <c r="E68" i="1" s="1"/>
  <c r="D64" i="5"/>
  <c r="D68" i="1" s="1"/>
  <c r="C64" i="5"/>
  <c r="C68" i="1" s="1"/>
  <c r="B64" i="5"/>
  <c r="B68" i="1" s="1"/>
  <c r="Q42" i="5"/>
  <c r="Q24" i="1" s="1"/>
  <c r="P42" i="5"/>
  <c r="P24" i="1" s="1"/>
  <c r="M42" i="5"/>
  <c r="M24" i="1" s="1"/>
  <c r="L42" i="5"/>
  <c r="L24" i="1" s="1"/>
  <c r="K42" i="5"/>
  <c r="K24" i="1" s="1"/>
  <c r="J42" i="5"/>
  <c r="J24" i="1" s="1"/>
  <c r="I42" i="5"/>
  <c r="I24" i="1" s="1"/>
  <c r="H42" i="5"/>
  <c r="H24" i="1" s="1"/>
  <c r="G42" i="5"/>
  <c r="G24" i="1" s="1"/>
  <c r="F42" i="5"/>
  <c r="F24" i="1" s="1"/>
  <c r="E42" i="5"/>
  <c r="E24" i="1" s="1"/>
  <c r="D42" i="5"/>
  <c r="D24" i="1" s="1"/>
  <c r="C42" i="5"/>
  <c r="C24" i="1" s="1"/>
  <c r="B42" i="5"/>
  <c r="B24" i="1" s="1"/>
  <c r="V24" i="5"/>
  <c r="V6" i="1" s="1"/>
  <c r="U24" i="5"/>
  <c r="T24" i="5"/>
  <c r="T6" i="1" s="1"/>
  <c r="S24" i="5"/>
  <c r="S6" i="1" s="1"/>
  <c r="R24" i="5"/>
  <c r="R6" i="1" s="1"/>
  <c r="N6" i="1"/>
  <c r="M24" i="5"/>
  <c r="M6" i="1" s="1"/>
  <c r="L24" i="5"/>
  <c r="L6" i="1" s="1"/>
  <c r="K24" i="5"/>
  <c r="J24" i="5"/>
  <c r="J6" i="1" s="1"/>
  <c r="I24" i="5"/>
  <c r="I6" i="1" s="1"/>
  <c r="H24" i="5"/>
  <c r="H6" i="1" s="1"/>
  <c r="G24" i="5"/>
  <c r="G6" i="1" s="1"/>
  <c r="F24" i="5"/>
  <c r="F6" i="1" s="1"/>
  <c r="E24" i="5"/>
  <c r="E6" i="1" s="1"/>
  <c r="D24" i="5"/>
  <c r="D6" i="1" s="1"/>
  <c r="C24" i="5"/>
  <c r="C6" i="1" s="1"/>
  <c r="B24" i="5"/>
  <c r="B6" i="1" s="1"/>
  <c r="Q52" i="3"/>
  <c r="P62" i="1" s="1"/>
  <c r="P52" i="3"/>
  <c r="M52" i="3"/>
  <c r="M62" i="1" s="1"/>
  <c r="L52" i="3"/>
  <c r="L62" i="1" s="1"/>
  <c r="K52" i="3"/>
  <c r="K62" i="1" s="1"/>
  <c r="J52" i="3"/>
  <c r="J62" i="1" s="1"/>
  <c r="I52" i="3"/>
  <c r="I62" i="1" s="1"/>
  <c r="H52" i="3"/>
  <c r="H62" i="1" s="1"/>
  <c r="G52" i="3"/>
  <c r="G62" i="1" s="1"/>
  <c r="F52" i="3"/>
  <c r="F62" i="1" s="1"/>
  <c r="E52" i="3"/>
  <c r="E62" i="1" s="1"/>
  <c r="D52" i="3"/>
  <c r="D62" i="1" s="1"/>
  <c r="C52" i="3"/>
  <c r="C62" i="1" s="1"/>
  <c r="B52" i="3"/>
  <c r="B62" i="1" s="1"/>
  <c r="X32" i="3"/>
  <c r="V32" i="3"/>
  <c r="V5" i="1" s="1"/>
  <c r="U32" i="3"/>
  <c r="U5" i="1" s="1"/>
  <c r="T32" i="3"/>
  <c r="T5" i="1" s="1"/>
  <c r="S32" i="3"/>
  <c r="S5" i="1" s="1"/>
  <c r="R32" i="3"/>
  <c r="R5" i="1" s="1"/>
  <c r="N32" i="3"/>
  <c r="N5" i="1" s="1"/>
  <c r="M32" i="3"/>
  <c r="M5" i="1" s="1"/>
  <c r="L32" i="3"/>
  <c r="L5" i="1" s="1"/>
  <c r="K32" i="3"/>
  <c r="K5" i="1" s="1"/>
  <c r="J32" i="3"/>
  <c r="J5" i="1" s="1"/>
  <c r="I32" i="3"/>
  <c r="I5" i="1" s="1"/>
  <c r="H32" i="3"/>
  <c r="H5" i="1" s="1"/>
  <c r="G32" i="3"/>
  <c r="G5" i="1" s="1"/>
  <c r="F32" i="3"/>
  <c r="F5" i="1" s="1"/>
  <c r="E32" i="3"/>
  <c r="E5" i="1" s="1"/>
  <c r="D32" i="3"/>
  <c r="D5" i="1" s="1"/>
  <c r="C32" i="3"/>
  <c r="C5" i="1" s="1"/>
  <c r="B32" i="3"/>
  <c r="B5" i="1" s="1"/>
  <c r="C110" i="1"/>
  <c r="B110" i="1"/>
  <c r="M109" i="1"/>
  <c r="L109" i="1"/>
  <c r="F92" i="1"/>
  <c r="O83" i="1"/>
  <c r="N83" i="1"/>
  <c r="O82" i="1"/>
  <c r="N82" i="1"/>
  <c r="O81" i="1"/>
  <c r="N81" i="1"/>
  <c r="O80" i="1"/>
  <c r="N80" i="1"/>
  <c r="N79" i="1"/>
  <c r="V54" i="1"/>
  <c r="U54" i="1"/>
  <c r="T54" i="1"/>
  <c r="S54" i="1"/>
  <c r="R54" i="1"/>
  <c r="N54" i="1"/>
  <c r="M54" i="1"/>
  <c r="K54" i="1"/>
  <c r="J54" i="1"/>
  <c r="I54" i="1"/>
  <c r="H54" i="1"/>
  <c r="F54" i="1"/>
  <c r="E54" i="1"/>
  <c r="D54" i="1"/>
  <c r="C54" i="1"/>
  <c r="B54" i="1"/>
  <c r="X43" i="1"/>
  <c r="Q43" i="1"/>
  <c r="O43" i="1"/>
  <c r="X44" i="1"/>
  <c r="X45" i="1"/>
  <c r="X46" i="1"/>
  <c r="X47" i="1"/>
  <c r="Q47" i="1"/>
  <c r="O47" i="1"/>
  <c r="X48" i="1"/>
  <c r="W48" i="1"/>
  <c r="Q48" i="1"/>
  <c r="O48" i="1"/>
  <c r="X49" i="1"/>
  <c r="W49" i="1"/>
  <c r="Q49" i="1"/>
  <c r="O49" i="1"/>
  <c r="X50" i="1"/>
  <c r="W50" i="1"/>
  <c r="Q50" i="1"/>
  <c r="O50" i="1"/>
  <c r="X51" i="1"/>
  <c r="W51" i="1"/>
  <c r="Q51" i="1"/>
  <c r="O51" i="1"/>
  <c r="X42" i="1"/>
  <c r="W42" i="1"/>
  <c r="Q42" i="1"/>
  <c r="O42" i="1"/>
  <c r="W41" i="1"/>
  <c r="Q41" i="1"/>
  <c r="O41" i="1"/>
  <c r="X30" i="1" l="1"/>
  <c r="C70" i="1"/>
  <c r="C73" i="1" s="1"/>
  <c r="M70" i="1"/>
  <c r="M73" i="1" s="1"/>
  <c r="J70" i="1"/>
  <c r="J73" i="1" s="1"/>
  <c r="E70" i="1"/>
  <c r="E73" i="1" s="1"/>
  <c r="I70" i="1"/>
  <c r="I73" i="1" s="1"/>
  <c r="G70" i="1"/>
  <c r="G73" i="1" s="1"/>
  <c r="K70" i="1"/>
  <c r="K73" i="1" s="1"/>
  <c r="F70" i="1"/>
  <c r="F73" i="1" s="1"/>
  <c r="P70" i="1"/>
  <c r="P73" i="1" s="1"/>
  <c r="H70" i="1"/>
  <c r="H73" i="1" s="1"/>
  <c r="D70" i="1"/>
  <c r="D73" i="1" s="1"/>
  <c r="L70" i="1"/>
  <c r="L73" i="1" s="1"/>
  <c r="H31" i="1"/>
  <c r="H35" i="1" s="1"/>
  <c r="S31" i="1"/>
  <c r="S35" i="1" s="1"/>
  <c r="X5" i="1"/>
  <c r="T31" i="1"/>
  <c r="T35" i="1" s="1"/>
  <c r="I31" i="1"/>
  <c r="I35" i="1" s="1"/>
  <c r="G31" i="1"/>
  <c r="G35" i="1" s="1"/>
  <c r="R31" i="1"/>
  <c r="R35" i="1" s="1"/>
  <c r="J31" i="1"/>
  <c r="J35" i="1" s="1"/>
  <c r="C31" i="1"/>
  <c r="C35" i="1" s="1"/>
  <c r="L31" i="1"/>
  <c r="L35" i="1" s="1"/>
  <c r="E31" i="1"/>
  <c r="E35" i="1" s="1"/>
  <c r="M31" i="1"/>
  <c r="M35" i="1" s="1"/>
  <c r="F31" i="1"/>
  <c r="F35" i="1" s="1"/>
  <c r="N28" i="4"/>
  <c r="N63" i="1" s="1"/>
  <c r="O28" i="4"/>
  <c r="O63" i="1" s="1"/>
  <c r="X6" i="1"/>
  <c r="X8" i="1"/>
  <c r="X12" i="1"/>
  <c r="O10" i="4"/>
  <c r="O30" i="1" s="1"/>
  <c r="X16" i="1"/>
  <c r="X10" i="4"/>
  <c r="W32" i="7"/>
  <c r="W8" i="1" s="1"/>
  <c r="N52" i="3"/>
  <c r="N62" i="1" s="1"/>
  <c r="W32" i="3"/>
  <c r="W5" i="1" s="1"/>
  <c r="W24" i="5"/>
  <c r="W6" i="1" s="1"/>
  <c r="W48" i="4"/>
  <c r="W12" i="1" s="1"/>
  <c r="Q32" i="3"/>
  <c r="Q5" i="1" s="1"/>
  <c r="O52" i="3"/>
  <c r="O62" i="1" s="1"/>
  <c r="O64" i="5"/>
  <c r="O68" i="1" s="1"/>
  <c r="Q10" i="4"/>
  <c r="Q30" i="1" s="1"/>
  <c r="O48" i="4"/>
  <c r="O12" i="1" s="1"/>
  <c r="U6" i="1"/>
  <c r="U31" i="1" s="1"/>
  <c r="U35" i="1" s="1"/>
  <c r="W42" i="7"/>
  <c r="P32" i="3"/>
  <c r="P5" i="1" s="1"/>
  <c r="O24" i="5"/>
  <c r="O6" i="1" s="1"/>
  <c r="O42" i="5"/>
  <c r="O42" i="7"/>
  <c r="P24" i="5"/>
  <c r="P6" i="1" s="1"/>
  <c r="N24" i="1"/>
  <c r="N31" i="1" s="1"/>
  <c r="N35" i="1" s="1"/>
  <c r="K6" i="1"/>
  <c r="K31" i="1" s="1"/>
  <c r="K35" i="1" s="1"/>
  <c r="W10" i="4"/>
  <c r="W30" i="1" s="1"/>
  <c r="O32" i="7"/>
  <c r="O8" i="1" s="1"/>
  <c r="N42" i="7"/>
  <c r="O54" i="1"/>
  <c r="W54" i="1"/>
  <c r="X32" i="7"/>
  <c r="L110" i="1"/>
  <c r="Q54" i="1"/>
  <c r="M110" i="1"/>
  <c r="Q32" i="7"/>
  <c r="Q8" i="1" s="1"/>
  <c r="P32" i="7"/>
  <c r="P8" i="1" s="1"/>
  <c r="Q48" i="4"/>
  <c r="Q12" i="1" s="1"/>
  <c r="P10" i="4"/>
  <c r="P30" i="1" s="1"/>
  <c r="P48" i="4"/>
  <c r="P12" i="1" s="1"/>
  <c r="X24" i="5"/>
  <c r="Q24" i="5"/>
  <c r="Q6" i="1" s="1"/>
  <c r="O32" i="3"/>
  <c r="O5" i="1" s="1"/>
  <c r="O70" i="1" l="1"/>
  <c r="O73" i="1" s="1"/>
  <c r="N70" i="1"/>
  <c r="N73" i="1" s="1"/>
  <c r="D31" i="1"/>
  <c r="D35" i="1" s="1"/>
  <c r="V31" i="1"/>
  <c r="V35" i="1" s="1"/>
  <c r="K92" i="1"/>
  <c r="G92" i="1"/>
  <c r="I92" i="1"/>
  <c r="D92" i="1"/>
  <c r="L92" i="1"/>
  <c r="X9" i="1"/>
  <c r="M92" i="1"/>
  <c r="N92" i="1" s="1"/>
  <c r="E77" i="1"/>
  <c r="E92" i="1" s="1"/>
  <c r="C92" i="1"/>
  <c r="J92" i="1"/>
  <c r="L41" i="1"/>
  <c r="L54" i="1" s="1"/>
  <c r="N78" i="1"/>
  <c r="X41" i="1"/>
  <c r="W31" i="1" l="1"/>
  <c r="N76" i="1"/>
  <c r="H92" i="1"/>
  <c r="O92" i="1" s="1"/>
  <c r="W40" i="1"/>
  <c r="G54" i="1"/>
  <c r="X40" i="1"/>
  <c r="W36" i="1" l="1"/>
  <c r="W35" i="1"/>
  <c r="W37" i="1"/>
  <c r="O76" i="1"/>
  <c r="B21" i="1"/>
  <c r="O31" i="12"/>
  <c r="O21" i="1" s="1"/>
  <c r="X31" i="12"/>
  <c r="P31" i="12"/>
  <c r="P21" i="1" s="1"/>
  <c r="Q31" i="12"/>
  <c r="Q21" i="1" s="1"/>
  <c r="X21" i="1" l="1"/>
  <c r="B31" i="1"/>
  <c r="B35" i="1" s="1"/>
  <c r="X31" i="1" l="1"/>
  <c r="X35" i="1" s="1"/>
  <c r="O31" i="1"/>
  <c r="O35" i="1" s="1"/>
  <c r="Q31" i="1"/>
  <c r="Q35" i="1" s="1"/>
  <c r="P31" i="1"/>
  <c r="P35" i="1" s="1"/>
</calcChain>
</file>

<file path=xl/sharedStrings.xml><?xml version="1.0" encoding="utf-8"?>
<sst xmlns="http://schemas.openxmlformats.org/spreadsheetml/2006/main" count="1741" uniqueCount="159">
  <si>
    <t>AB</t>
  </si>
  <si>
    <t>R</t>
  </si>
  <si>
    <t>H</t>
  </si>
  <si>
    <t>2B</t>
  </si>
  <si>
    <t>3B</t>
  </si>
  <si>
    <t>HR</t>
  </si>
  <si>
    <t>RBI</t>
  </si>
  <si>
    <t>SO</t>
  </si>
  <si>
    <t>BB</t>
  </si>
  <si>
    <t>HP</t>
  </si>
  <si>
    <t>SAC</t>
  </si>
  <si>
    <t>SF</t>
  </si>
  <si>
    <t>ROE</t>
  </si>
  <si>
    <t>OBP</t>
  </si>
  <si>
    <t>SLG</t>
  </si>
  <si>
    <t>Bavg</t>
  </si>
  <si>
    <t>SB</t>
  </si>
  <si>
    <t>CS</t>
  </si>
  <si>
    <t>E</t>
  </si>
  <si>
    <t>A</t>
  </si>
  <si>
    <t>PO</t>
  </si>
  <si>
    <t>Fdg Pct</t>
  </si>
  <si>
    <t>BABIP</t>
  </si>
  <si>
    <t>Totals</t>
  </si>
  <si>
    <t>2021 Totals</t>
  </si>
  <si>
    <t>2020 Totals</t>
  </si>
  <si>
    <t>2019 Totals</t>
  </si>
  <si>
    <t>2010 Totals</t>
  </si>
  <si>
    <t>2011 Totals</t>
  </si>
  <si>
    <t>2012 Totals</t>
  </si>
  <si>
    <t>2013 Totals</t>
  </si>
  <si>
    <t>2014 Totals</t>
  </si>
  <si>
    <t>.946</t>
  </si>
  <si>
    <t>2015 Totals</t>
  </si>
  <si>
    <t>.949</t>
  </si>
  <si>
    <t>2016 Totals</t>
  </si>
  <si>
    <t>.944</t>
  </si>
  <si>
    <t>2017 Totals</t>
  </si>
  <si>
    <t>2018 Totals</t>
  </si>
  <si>
    <t>2009 Missing</t>
  </si>
  <si>
    <t>Pitching Stats:</t>
  </si>
  <si>
    <t>Player:</t>
  </si>
  <si>
    <t>G</t>
  </si>
  <si>
    <t>W</t>
  </si>
  <si>
    <t>L</t>
  </si>
  <si>
    <t>SV</t>
  </si>
  <si>
    <t>IP</t>
  </si>
  <si>
    <t>WP</t>
  </si>
  <si>
    <t>ER</t>
  </si>
  <si>
    <t>ERA</t>
  </si>
  <si>
    <t>WHIP</t>
  </si>
  <si>
    <t>NP</t>
  </si>
  <si>
    <t>S</t>
  </si>
  <si>
    <t>191.7</t>
  </si>
  <si>
    <t>2013 Total</t>
  </si>
  <si>
    <t>2.36</t>
  </si>
  <si>
    <t>1.31</t>
  </si>
  <si>
    <t>2012 Total</t>
  </si>
  <si>
    <t>2011 Total</t>
  </si>
  <si>
    <t>3.61</t>
  </si>
  <si>
    <t>1.69</t>
  </si>
  <si>
    <t>2010 Total</t>
  </si>
  <si>
    <t>2009 Totals</t>
  </si>
  <si>
    <t>Career Totals (-2009)</t>
  </si>
  <si>
    <t>Opponents:</t>
  </si>
  <si>
    <t>PV</t>
  </si>
  <si>
    <t>Opp</t>
  </si>
  <si>
    <t>Record</t>
  </si>
  <si>
    <t>Opponent</t>
  </si>
  <si>
    <t>SOE</t>
  </si>
  <si>
    <t>SLG. PCT.</t>
  </si>
  <si>
    <t>BA</t>
  </si>
  <si>
    <t>PITCHING</t>
  </si>
  <si>
    <t>PC</t>
  </si>
  <si>
    <t>2022 Totals</t>
  </si>
  <si>
    <t>PB</t>
  </si>
  <si>
    <t>Opp CS</t>
  </si>
  <si>
    <t>SLG PCT</t>
  </si>
  <si>
    <t>Pitching</t>
  </si>
  <si>
    <t>TOTALS</t>
  </si>
  <si>
    <t>A. O'Hara</t>
  </si>
  <si>
    <t>2023 Totals</t>
  </si>
  <si>
    <t>Sam Evans</t>
  </si>
  <si>
    <t>2024 Totals</t>
  </si>
  <si>
    <t>Caleb Stanton</t>
  </si>
  <si>
    <t>Storm Lickliter</t>
  </si>
  <si>
    <t>2025 Totals</t>
  </si>
  <si>
    <t>Jackson Miller</t>
  </si>
  <si>
    <t>Steele Lickliter</t>
  </si>
  <si>
    <t>Luca Candello</t>
  </si>
  <si>
    <t>Carter Lang</t>
  </si>
  <si>
    <t>Luca Candella</t>
  </si>
  <si>
    <t>Caden Ritter</t>
  </si>
  <si>
    <t>Evan Rubocki</t>
  </si>
  <si>
    <t>Connor McCarthy</t>
  </si>
  <si>
    <t>Maddox Tepper</t>
  </si>
  <si>
    <t>Max Mracek</t>
  </si>
  <si>
    <t>James Salvati</t>
  </si>
  <si>
    <t>Logan Hunt</t>
  </si>
  <si>
    <t>CJ McKenzie</t>
  </si>
  <si>
    <t>C J McKenzie</t>
  </si>
  <si>
    <t>Oakleaf</t>
  </si>
  <si>
    <t xml:space="preserve"> </t>
  </si>
  <si>
    <t>Ponte Vedra High School  2026</t>
  </si>
  <si>
    <t>Steve Streva</t>
  </si>
  <si>
    <t>Noah Wozniak</t>
  </si>
  <si>
    <t>Patrick Oertili</t>
  </si>
  <si>
    <t>Maddox Appleby</t>
  </si>
  <si>
    <t>Logan Kearney</t>
  </si>
  <si>
    <t>Luke Goerge</t>
  </si>
  <si>
    <t>Conor McCarthy</t>
  </si>
  <si>
    <t>Jack Sproul</t>
  </si>
  <si>
    <t>Max Haydell</t>
  </si>
  <si>
    <t>Grady Harris</t>
  </si>
  <si>
    <t>2026 Totals</t>
  </si>
  <si>
    <t>Evan Long</t>
  </si>
  <si>
    <t>West Nassau</t>
  </si>
  <si>
    <t>West Nessau</t>
  </si>
  <si>
    <t>Menendez</t>
  </si>
  <si>
    <t>Max Hakel</t>
  </si>
  <si>
    <t>Tocoi Creek</t>
  </si>
  <si>
    <t>Stewe Streva</t>
  </si>
  <si>
    <t>Atlantic Coast</t>
  </si>
  <si>
    <t>Orange Park</t>
  </si>
  <si>
    <t>Rob Kelly</t>
  </si>
  <si>
    <t>Bartram Trail</t>
  </si>
  <si>
    <t>Cornestone</t>
  </si>
  <si>
    <t>Cornerstone</t>
  </si>
  <si>
    <t>Patrick Oertli</t>
  </si>
  <si>
    <t>Beachside</t>
  </si>
  <si>
    <t>Covenant</t>
  </si>
  <si>
    <t>Providence</t>
  </si>
  <si>
    <t>Eagles View</t>
  </si>
  <si>
    <t>Terry Parler</t>
  </si>
  <si>
    <t>Terry Parker</t>
  </si>
  <si>
    <t>Max Hydell</t>
  </si>
  <si>
    <t>Sandlewood</t>
  </si>
  <si>
    <t>Sandalwood</t>
  </si>
  <si>
    <t>Fletcher</t>
  </si>
  <si>
    <t>Bolles</t>
  </si>
  <si>
    <t>Nease</t>
  </si>
  <si>
    <t>Palm Coast</t>
  </si>
  <si>
    <t>Flagler Palm Coast</t>
  </si>
  <si>
    <t>Flagler palm Coast</t>
  </si>
  <si>
    <t>Bishop Snyder</t>
  </si>
  <si>
    <t>Bushop Snyder</t>
  </si>
  <si>
    <t>`</t>
  </si>
  <si>
    <t>St Augutstine</t>
  </si>
  <si>
    <t>St Augustine</t>
  </si>
  <si>
    <t>Jack Ianella</t>
  </si>
  <si>
    <t>Zach Popp</t>
  </si>
  <si>
    <t>Mandarin</t>
  </si>
  <si>
    <t>First Coast</t>
  </si>
  <si>
    <t>St Joseph Academy</t>
  </si>
  <si>
    <t>St Joeseph Academy</t>
  </si>
  <si>
    <t>Covenant School</t>
  </si>
  <si>
    <t>2026 Pitching Stats</t>
  </si>
  <si>
    <t>Chiles</t>
  </si>
  <si>
    <t>Won 17 Loss 10 Tie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</si>
</sst>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.000"/>
    <numFmt numFmtId="165" formatCode="0.000"/>
    <numFmt numFmtId="166" formatCode=".00"/>
    <numFmt numFmtId="167" formatCode="#\ #/#"/>
    <numFmt numFmtId="168" formatCode="0.0"/>
    <numFmt numFmtId="169" formatCode=".000\l"/>
  </numFmts>
  <fonts count="26" x14ac:knownFonts="1">
    <font>
      <sz val="12"/>
      <color theme="1"/>
      <name val="Calibri"/>
      <family val="2"/>
      <scheme val="minor"/>
    </font>
    <font>
      <sz val="9"/>
      <color indexed="8"/>
      <name val="Geneva"/>
      <family val="2"/>
    </font>
    <font>
      <sz val="16"/>
      <color indexed="8"/>
      <name val="Geneva"/>
      <family val="2"/>
    </font>
    <font>
      <u/>
      <sz val="12"/>
      <color indexed="8"/>
      <name val="Geneva"/>
      <family val="2"/>
    </font>
    <font>
      <sz val="10"/>
      <color indexed="8"/>
      <name val="Geneva"/>
      <family val="2"/>
    </font>
    <font>
      <sz val="11"/>
      <color indexed="8"/>
      <name val="Geneva"/>
      <family val="2"/>
    </font>
    <font>
      <sz val="12"/>
      <color indexed="8"/>
      <name val="Geneva"/>
      <family val="2"/>
    </font>
    <font>
      <sz val="10"/>
      <color rgb="FF000000"/>
      <name val="Geneva"/>
      <family val="2"/>
    </font>
    <font>
      <sz val="9"/>
      <color rgb="FF000000"/>
      <name val="Geneva"/>
      <family val="2"/>
    </font>
    <font>
      <sz val="12"/>
      <color rgb="FF000000"/>
      <name val="Geneva"/>
      <family val="2"/>
    </font>
    <font>
      <sz val="13"/>
      <color indexed="8"/>
      <name val="Geneva"/>
      <family val="2"/>
    </font>
    <font>
      <u/>
      <sz val="16"/>
      <color indexed="8"/>
      <name val="Geneva"/>
      <family val="2"/>
    </font>
    <font>
      <sz val="14"/>
      <color theme="1"/>
      <name val="Calibri"/>
      <family val="2"/>
      <scheme val="minor"/>
    </font>
    <font>
      <sz val="10"/>
      <color rgb="FF000000"/>
      <name val="Geneva"/>
      <family val="2"/>
      <charset val="1"/>
    </font>
    <font>
      <b/>
      <sz val="10"/>
      <color indexed="8"/>
      <name val="Geneva"/>
      <family val="2"/>
    </font>
    <font>
      <b/>
      <sz val="10"/>
      <color rgb="FF000000"/>
      <name val="Geneva"/>
      <family val="2"/>
    </font>
    <font>
      <sz val="12"/>
      <color theme="1"/>
      <name val="Calibri"/>
      <family val="2"/>
      <scheme val="minor"/>
    </font>
    <font>
      <sz val="9"/>
      <color rgb="FF000000"/>
      <name val="Geneva"/>
      <family val="2"/>
      <charset val="1"/>
    </font>
    <font>
      <sz val="14"/>
      <color indexed="8"/>
      <name val="Geneva"/>
      <family val="2"/>
    </font>
    <font>
      <sz val="12"/>
      <color theme="1"/>
      <name val="Geneva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Geneva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rgb="FF000000"/>
      <name val="Geneva"/>
      <family val="2"/>
      <charset val="1"/>
    </font>
    <font>
      <sz val="11"/>
      <color rgb="FF000000"/>
      <name val="Geneva"/>
      <family val="2"/>
      <charset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hair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hair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/>
      <right style="thin">
        <color indexed="12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64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42">
    <xf numFmtId="0" fontId="0" fillId="0" borderId="0" xfId="0"/>
    <xf numFmtId="1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165" fontId="4" fillId="0" borderId="22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167" fontId="1" fillId="0" borderId="15" xfId="0" applyNumberFormat="1" applyFont="1" applyBorder="1" applyAlignment="1">
      <alignment horizontal="left"/>
    </xf>
    <xf numFmtId="1" fontId="4" fillId="0" borderId="5" xfId="0" applyNumberFormat="1" applyFont="1" applyBorder="1"/>
    <xf numFmtId="1" fontId="4" fillId="0" borderId="1" xfId="0" applyNumberFormat="1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 applyAlignment="1">
      <alignment horizontal="left"/>
    </xf>
    <xf numFmtId="1" fontId="1" fillId="0" borderId="28" xfId="0" applyNumberFormat="1" applyFont="1" applyBorder="1" applyAlignment="1">
      <alignment horizontal="left"/>
    </xf>
    <xf numFmtId="1" fontId="4" fillId="0" borderId="28" xfId="0" applyNumberFormat="1" applyFont="1" applyBorder="1" applyAlignment="1">
      <alignment horizontal="left"/>
    </xf>
    <xf numFmtId="1" fontId="4" fillId="0" borderId="12" xfId="0" applyNumberFormat="1" applyFont="1" applyBorder="1" applyAlignment="1">
      <alignment horizontal="left"/>
    </xf>
    <xf numFmtId="17" fontId="4" fillId="0" borderId="1" xfId="0" quotePrefix="1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0" borderId="0" xfId="0" applyAlignment="1">
      <alignment horizontal="left"/>
    </xf>
    <xf numFmtId="16" fontId="4" fillId="0" borderId="1" xfId="0" quotePrefix="1" applyNumberFormat="1" applyFont="1" applyBorder="1" applyAlignment="1">
      <alignment horizontal="left"/>
    </xf>
    <xf numFmtId="0" fontId="4" fillId="0" borderId="13" xfId="0" quotePrefix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1" fontId="7" fillId="0" borderId="32" xfId="0" applyNumberFormat="1" applyFont="1" applyBorder="1" applyAlignment="1">
      <alignment horizontal="left"/>
    </xf>
    <xf numFmtId="0" fontId="4" fillId="0" borderId="1" xfId="0" applyFont="1" applyBorder="1"/>
    <xf numFmtId="0" fontId="7" fillId="0" borderId="0" xfId="0" applyFont="1"/>
    <xf numFmtId="0" fontId="7" fillId="0" borderId="33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1" fontId="4" fillId="0" borderId="13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7" fontId="1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left"/>
    </xf>
    <xf numFmtId="0" fontId="8" fillId="0" borderId="34" xfId="0" applyFont="1" applyBorder="1" applyAlignment="1">
      <alignment horizontal="left" wrapText="1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7" fillId="0" borderId="33" xfId="0" applyFont="1" applyBorder="1"/>
    <xf numFmtId="0" fontId="7" fillId="0" borderId="36" xfId="0" applyFont="1" applyBorder="1"/>
    <xf numFmtId="0" fontId="7" fillId="0" borderId="38" xfId="0" applyFont="1" applyBorder="1"/>
    <xf numFmtId="0" fontId="7" fillId="0" borderId="39" xfId="0" applyFont="1" applyBorder="1" applyAlignment="1">
      <alignment horizontal="left"/>
    </xf>
    <xf numFmtId="1" fontId="8" fillId="0" borderId="40" xfId="0" applyNumberFormat="1" applyFont="1" applyBorder="1"/>
    <xf numFmtId="1" fontId="8" fillId="0" borderId="41" xfId="0" applyNumberFormat="1" applyFont="1" applyBorder="1" applyAlignment="1">
      <alignment horizontal="left"/>
    </xf>
    <xf numFmtId="164" fontId="8" fillId="0" borderId="41" xfId="0" applyNumberFormat="1" applyFont="1" applyBorder="1" applyAlignment="1">
      <alignment horizontal="left"/>
    </xf>
    <xf numFmtId="1" fontId="7" fillId="0" borderId="41" xfId="0" applyNumberFormat="1" applyFont="1" applyBorder="1" applyAlignment="1">
      <alignment horizontal="left"/>
    </xf>
    <xf numFmtId="0" fontId="8" fillId="0" borderId="36" xfId="0" applyFont="1" applyBorder="1"/>
    <xf numFmtId="0" fontId="8" fillId="0" borderId="35" xfId="0" applyFont="1" applyBorder="1" applyAlignment="1">
      <alignment horizontal="left"/>
    </xf>
    <xf numFmtId="1" fontId="8" fillId="0" borderId="36" xfId="0" applyNumberFormat="1" applyFont="1" applyBorder="1"/>
    <xf numFmtId="1" fontId="8" fillId="0" borderId="35" xfId="0" applyNumberFormat="1" applyFont="1" applyBorder="1" applyAlignment="1">
      <alignment horizontal="left"/>
    </xf>
    <xf numFmtId="1" fontId="9" fillId="0" borderId="36" xfId="0" applyNumberFormat="1" applyFont="1" applyBorder="1" applyAlignment="1">
      <alignment horizontal="center"/>
    </xf>
    <xf numFmtId="1" fontId="9" fillId="0" borderId="35" xfId="0" applyNumberFormat="1" applyFont="1" applyBorder="1" applyAlignment="1">
      <alignment horizontal="left"/>
    </xf>
    <xf numFmtId="0" fontId="8" fillId="0" borderId="40" xfId="0" applyFont="1" applyBorder="1"/>
    <xf numFmtId="0" fontId="8" fillId="0" borderId="41" xfId="0" applyFont="1" applyBorder="1" applyAlignment="1">
      <alignment horizontal="left"/>
    </xf>
    <xf numFmtId="167" fontId="8" fillId="0" borderId="35" xfId="0" applyNumberFormat="1" applyFont="1" applyBorder="1" applyAlignment="1">
      <alignment horizontal="left"/>
    </xf>
    <xf numFmtId="2" fontId="8" fillId="0" borderId="35" xfId="0" applyNumberFormat="1" applyFont="1" applyBorder="1" applyAlignment="1">
      <alignment horizontal="left"/>
    </xf>
    <xf numFmtId="1" fontId="8" fillId="0" borderId="35" xfId="0" applyNumberFormat="1" applyFont="1" applyBorder="1"/>
    <xf numFmtId="1" fontId="8" fillId="0" borderId="42" xfId="0" applyNumberFormat="1" applyFont="1" applyBorder="1" applyAlignment="1">
      <alignment horizontal="left"/>
    </xf>
    <xf numFmtId="167" fontId="8" fillId="0" borderId="42" xfId="0" applyNumberFormat="1" applyFont="1" applyBorder="1" applyAlignment="1">
      <alignment horizontal="left"/>
    </xf>
    <xf numFmtId="168" fontId="8" fillId="0" borderId="42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1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/>
    <xf numFmtId="1" fontId="1" fillId="0" borderId="15" xfId="0" applyNumberFormat="1" applyFont="1" applyBorder="1"/>
    <xf numFmtId="0" fontId="4" fillId="0" borderId="15" xfId="0" applyFont="1" applyBorder="1"/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7" fillId="0" borderId="43" xfId="0" applyFont="1" applyBorder="1"/>
    <xf numFmtId="1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/>
    <xf numFmtId="1" fontId="4" fillId="0" borderId="8" xfId="0" applyNumberFormat="1" applyFont="1" applyBorder="1"/>
    <xf numFmtId="0" fontId="1" fillId="0" borderId="15" xfId="0" applyFont="1" applyBorder="1"/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168" fontId="1" fillId="0" borderId="1" xfId="0" applyNumberFormat="1" applyFont="1" applyBorder="1" applyAlignment="1">
      <alignment horizontal="left"/>
    </xf>
    <xf numFmtId="167" fontId="1" fillId="0" borderId="13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167" fontId="1" fillId="0" borderId="44" xfId="0" applyNumberFormat="1" applyFont="1" applyBorder="1" applyAlignment="1">
      <alignment horizontal="left"/>
    </xf>
    <xf numFmtId="168" fontId="1" fillId="0" borderId="44" xfId="0" applyNumberFormat="1" applyFont="1" applyBorder="1" applyAlignment="1">
      <alignment horizontal="left"/>
    </xf>
    <xf numFmtId="2" fontId="1" fillId="0" borderId="4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10" fillId="0" borderId="1" xfId="0" applyFont="1" applyBorder="1"/>
    <xf numFmtId="1" fontId="4" fillId="0" borderId="44" xfId="0" applyNumberFormat="1" applyFont="1" applyBorder="1" applyAlignment="1">
      <alignment horizontal="left"/>
    </xf>
    <xf numFmtId="2" fontId="4" fillId="0" borderId="15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11" fillId="0" borderId="5" xfId="0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5" xfId="0" applyFont="1" applyBorder="1"/>
    <xf numFmtId="1" fontId="2" fillId="0" borderId="12" xfId="0" applyNumberFormat="1" applyFont="1" applyBorder="1" applyAlignment="1">
      <alignment horizontal="left"/>
    </xf>
    <xf numFmtId="0" fontId="2" fillId="0" borderId="2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0" borderId="11" xfId="0" applyFont="1" applyBorder="1"/>
    <xf numFmtId="164" fontId="4" fillId="0" borderId="12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15" xfId="0" applyNumberFormat="1" applyFont="1" applyBorder="1" applyAlignment="1">
      <alignment horizontal="left"/>
    </xf>
    <xf numFmtId="164" fontId="4" fillId="0" borderId="16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4" fillId="0" borderId="2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" fontId="6" fillId="0" borderId="5" xfId="0" applyNumberFormat="1" applyFont="1" applyBorder="1"/>
    <xf numFmtId="0" fontId="6" fillId="0" borderId="25" xfId="0" applyFont="1" applyBorder="1" applyAlignment="1">
      <alignment horizontal="left"/>
    </xf>
    <xf numFmtId="2" fontId="6" fillId="0" borderId="15" xfId="0" applyNumberFormat="1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2" fontId="6" fillId="0" borderId="12" xfId="0" applyNumberFormat="1" applyFont="1" applyBorder="1" applyAlignment="1">
      <alignment horizontal="left"/>
    </xf>
    <xf numFmtId="12" fontId="6" fillId="0" borderId="1" xfId="0" quotePrefix="1" applyNumberFormat="1" applyFont="1" applyBorder="1" applyAlignment="1">
      <alignment horizontal="left"/>
    </xf>
    <xf numFmtId="0" fontId="6" fillId="0" borderId="5" xfId="0" applyFont="1" applyBorder="1"/>
    <xf numFmtId="12" fontId="6" fillId="0" borderId="1" xfId="0" applyNumberFormat="1" applyFont="1" applyBorder="1" applyAlignment="1">
      <alignment horizontal="left"/>
    </xf>
    <xf numFmtId="0" fontId="6" fillId="0" borderId="7" xfId="0" applyFont="1" applyBorder="1"/>
    <xf numFmtId="1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2" fontId="6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/>
    </xf>
    <xf numFmtId="1" fontId="6" fillId="0" borderId="14" xfId="0" applyNumberFormat="1" applyFont="1" applyBorder="1"/>
    <xf numFmtId="167" fontId="6" fillId="0" borderId="15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167" fontId="1" fillId="0" borderId="12" xfId="0" applyNumberFormat="1" applyFont="1" applyBorder="1" applyAlignment="1">
      <alignment horizontal="left"/>
    </xf>
    <xf numFmtId="1" fontId="8" fillId="0" borderId="39" xfId="0" applyNumberFormat="1" applyFont="1" applyBorder="1" applyAlignment="1">
      <alignment horizontal="left"/>
    </xf>
    <xf numFmtId="167" fontId="8" fillId="0" borderId="39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2" fontId="8" fillId="0" borderId="39" xfId="0" applyNumberFormat="1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1" fontId="1" fillId="0" borderId="15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" fontId="1" fillId="0" borderId="8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1" fontId="1" fillId="0" borderId="13" xfId="0" applyNumberFormat="1" applyFont="1" applyBorder="1" applyAlignment="1">
      <alignment horizontal="left" vertical="top"/>
    </xf>
    <xf numFmtId="1" fontId="1" fillId="0" borderId="44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2" fontId="1" fillId="0" borderId="15" xfId="0" applyNumberFormat="1" applyFont="1" applyBorder="1" applyAlignment="1">
      <alignment horizontal="left" vertical="top"/>
    </xf>
    <xf numFmtId="0" fontId="13" fillId="0" borderId="30" xfId="0" applyFont="1" applyBorder="1" applyAlignment="1">
      <alignment horizontal="left"/>
    </xf>
    <xf numFmtId="0" fontId="13" fillId="0" borderId="30" xfId="0" applyFont="1" applyBorder="1"/>
    <xf numFmtId="169" fontId="4" fillId="0" borderId="12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5" xfId="0" applyFont="1" applyBorder="1"/>
    <xf numFmtId="0" fontId="13" fillId="0" borderId="36" xfId="0" applyFont="1" applyBorder="1" applyAlignment="1">
      <alignment horizontal="left"/>
    </xf>
    <xf numFmtId="1" fontId="13" fillId="0" borderId="32" xfId="0" applyNumberFormat="1" applyFont="1" applyBorder="1" applyAlignment="1">
      <alignment horizontal="left"/>
    </xf>
    <xf numFmtId="0" fontId="13" fillId="0" borderId="0" xfId="0" applyFont="1"/>
    <xf numFmtId="0" fontId="13" fillId="0" borderId="31" xfId="0" applyFont="1" applyBorder="1"/>
    <xf numFmtId="0" fontId="13" fillId="0" borderId="33" xfId="0" applyFont="1" applyBorder="1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3" fillId="0" borderId="38" xfId="0" applyFont="1" applyBorder="1"/>
    <xf numFmtId="0" fontId="14" fillId="0" borderId="0" xfId="0" applyFont="1"/>
    <xf numFmtId="0" fontId="14" fillId="0" borderId="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13" fillId="0" borderId="46" xfId="0" applyFont="1" applyBorder="1"/>
    <xf numFmtId="1" fontId="13" fillId="0" borderId="0" xfId="0" applyNumberFormat="1" applyFont="1" applyAlignment="1">
      <alignment horizontal="left"/>
    </xf>
    <xf numFmtId="0" fontId="4" fillId="0" borderId="26" xfId="0" applyFont="1" applyBorder="1"/>
    <xf numFmtId="1" fontId="4" fillId="0" borderId="17" xfId="0" applyNumberFormat="1" applyFont="1" applyBorder="1" applyAlignment="1">
      <alignment horizontal="left"/>
    </xf>
    <xf numFmtId="1" fontId="4" fillId="0" borderId="47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0" fontId="4" fillId="0" borderId="48" xfId="0" applyFont="1" applyBorder="1"/>
    <xf numFmtId="0" fontId="4" fillId="0" borderId="48" xfId="0" applyFont="1" applyBorder="1" applyAlignment="1">
      <alignment horizontal="left"/>
    </xf>
    <xf numFmtId="164" fontId="4" fillId="0" borderId="48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0" borderId="33" xfId="0" applyFont="1" applyBorder="1"/>
    <xf numFmtId="1" fontId="17" fillId="0" borderId="49" xfId="0" applyNumberFormat="1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7" fillId="0" borderId="50" xfId="0" applyFont="1" applyBorder="1"/>
    <xf numFmtId="0" fontId="17" fillId="0" borderId="51" xfId="0" applyFont="1" applyBorder="1" applyAlignment="1">
      <alignment horizontal="left"/>
    </xf>
    <xf numFmtId="0" fontId="17" fillId="0" borderId="51" xfId="0" applyFont="1" applyBorder="1" applyAlignment="1">
      <alignment horizontal="left" wrapText="1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2" fontId="13" fillId="0" borderId="52" xfId="0" applyNumberFormat="1" applyFont="1" applyBorder="1" applyAlignment="1">
      <alignment horizontal="left"/>
    </xf>
    <xf numFmtId="1" fontId="17" fillId="0" borderId="52" xfId="0" applyNumberFormat="1" applyFont="1" applyBorder="1" applyAlignment="1">
      <alignment horizontal="left"/>
    </xf>
    <xf numFmtId="167" fontId="17" fillId="0" borderId="52" xfId="0" applyNumberFormat="1" applyFont="1" applyBorder="1" applyAlignment="1">
      <alignment horizontal="left"/>
    </xf>
    <xf numFmtId="2" fontId="17" fillId="0" borderId="52" xfId="0" applyNumberFormat="1" applyFont="1" applyBorder="1" applyAlignment="1">
      <alignment horizontal="left"/>
    </xf>
    <xf numFmtId="1" fontId="17" fillId="0" borderId="50" xfId="0" applyNumberFormat="1" applyFont="1" applyBorder="1"/>
    <xf numFmtId="1" fontId="17" fillId="0" borderId="51" xfId="0" applyNumberFormat="1" applyFont="1" applyBorder="1" applyAlignment="1">
      <alignment horizontal="left"/>
    </xf>
    <xf numFmtId="167" fontId="17" fillId="0" borderId="51" xfId="0" applyNumberFormat="1" applyFont="1" applyBorder="1" applyAlignment="1">
      <alignment horizontal="left"/>
    </xf>
    <xf numFmtId="2" fontId="17" fillId="0" borderId="51" xfId="0" applyNumberFormat="1" applyFont="1" applyBorder="1" applyAlignment="1">
      <alignment horizontal="left"/>
    </xf>
    <xf numFmtId="0" fontId="17" fillId="0" borderId="53" xfId="0" applyFont="1" applyBorder="1"/>
    <xf numFmtId="164" fontId="17" fillId="0" borderId="52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15" fillId="0" borderId="33" xfId="0" applyFont="1" applyBorder="1"/>
    <xf numFmtId="1" fontId="13" fillId="0" borderId="46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 vertical="top"/>
    </xf>
    <xf numFmtId="1" fontId="1" fillId="0" borderId="12" xfId="0" applyNumberFormat="1" applyFont="1" applyBorder="1"/>
    <xf numFmtId="1" fontId="1" fillId="0" borderId="12" xfId="0" applyNumberFormat="1" applyFont="1" applyBorder="1" applyAlignment="1">
      <alignment horizontal="center"/>
    </xf>
    <xf numFmtId="9" fontId="5" fillId="0" borderId="1" xfId="1" applyFont="1" applyBorder="1" applyAlignment="1">
      <alignment horizontal="left"/>
    </xf>
    <xf numFmtId="0" fontId="6" fillId="0" borderId="0" xfId="0" applyFont="1"/>
    <xf numFmtId="0" fontId="6" fillId="0" borderId="26" xfId="0" applyFont="1" applyBorder="1"/>
    <xf numFmtId="0" fontId="6" fillId="0" borderId="19" xfId="0" applyFont="1" applyBorder="1"/>
    <xf numFmtId="0" fontId="19" fillId="0" borderId="55" xfId="0" applyFont="1" applyBorder="1" applyAlignment="1">
      <alignment horizontal="left" vertical="top"/>
    </xf>
    <xf numFmtId="1" fontId="6" fillId="0" borderId="12" xfId="0" applyNumberFormat="1" applyFont="1" applyBorder="1" applyAlignment="1">
      <alignment horizontal="left"/>
    </xf>
    <xf numFmtId="1" fontId="19" fillId="0" borderId="56" xfId="0" applyNumberFormat="1" applyFont="1" applyBorder="1" applyAlignment="1">
      <alignment horizontal="left" vertical="top"/>
    </xf>
    <xf numFmtId="2" fontId="19" fillId="0" borderId="56" xfId="0" applyNumberFormat="1" applyFont="1" applyBorder="1" applyAlignment="1">
      <alignment horizontal="left" vertical="top"/>
    </xf>
    <xf numFmtId="2" fontId="19" fillId="0" borderId="57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/>
    </xf>
    <xf numFmtId="2" fontId="18" fillId="0" borderId="13" xfId="0" applyNumberFormat="1" applyFont="1" applyBorder="1" applyAlignment="1">
      <alignment horizontal="left"/>
    </xf>
    <xf numFmtId="0" fontId="20" fillId="0" borderId="0" xfId="0" applyFont="1" applyAlignment="1">
      <alignment horizontal="left" vertical="top"/>
    </xf>
    <xf numFmtId="164" fontId="4" fillId="0" borderId="48" xfId="1" applyNumberFormat="1" applyFont="1" applyBorder="1" applyAlignment="1">
      <alignment horizontal="left"/>
    </xf>
    <xf numFmtId="167" fontId="8" fillId="0" borderId="41" xfId="0" applyNumberFormat="1" applyFont="1" applyBorder="1" applyAlignment="1">
      <alignment horizontal="left"/>
    </xf>
    <xf numFmtId="168" fontId="8" fillId="0" borderId="41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3" fillId="0" borderId="58" xfId="0" applyFont="1" applyBorder="1"/>
    <xf numFmtId="0" fontId="13" fillId="0" borderId="43" xfId="0" applyFont="1" applyBorder="1"/>
    <xf numFmtId="168" fontId="8" fillId="0" borderId="35" xfId="0" applyNumberFormat="1" applyFont="1" applyBorder="1" applyAlignment="1">
      <alignment horizontal="left"/>
    </xf>
    <xf numFmtId="164" fontId="4" fillId="0" borderId="59" xfId="0" applyNumberFormat="1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4" fontId="4" fillId="0" borderId="54" xfId="0" applyNumberFormat="1" applyFont="1" applyBorder="1" applyAlignment="1">
      <alignment horizontal="left"/>
    </xf>
    <xf numFmtId="164" fontId="4" fillId="0" borderId="61" xfId="0" applyNumberFormat="1" applyFont="1" applyBorder="1" applyAlignment="1">
      <alignment horizontal="left"/>
    </xf>
    <xf numFmtId="164" fontId="4" fillId="0" borderId="62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2" fontId="6" fillId="0" borderId="17" xfId="0" applyNumberFormat="1" applyFont="1" applyBorder="1" applyAlignment="1">
      <alignment horizontal="left"/>
    </xf>
    <xf numFmtId="1" fontId="6" fillId="0" borderId="64" xfId="0" applyNumberFormat="1" applyFont="1" applyBorder="1" applyAlignment="1">
      <alignment horizontal="left"/>
    </xf>
    <xf numFmtId="166" fontId="6" fillId="0" borderId="64" xfId="0" applyNumberFormat="1" applyFont="1" applyBorder="1" applyAlignment="1">
      <alignment horizontal="left"/>
    </xf>
    <xf numFmtId="166" fontId="1" fillId="0" borderId="64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1" fontId="6" fillId="0" borderId="65" xfId="0" applyNumberFormat="1" applyFont="1" applyBorder="1" applyAlignment="1">
      <alignment horizontal="left"/>
    </xf>
    <xf numFmtId="2" fontId="6" fillId="0" borderId="65" xfId="0" applyNumberFormat="1" applyFont="1" applyBorder="1" applyAlignment="1">
      <alignment horizontal="left"/>
    </xf>
    <xf numFmtId="2" fontId="6" fillId="0" borderId="64" xfId="0" applyNumberFormat="1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1" fontId="21" fillId="0" borderId="33" xfId="0" applyNumberFormat="1" applyFont="1" applyBorder="1" applyAlignment="1">
      <alignment horizontal="left"/>
    </xf>
    <xf numFmtId="2" fontId="6" fillId="0" borderId="12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36" xfId="0" applyFont="1" applyBorder="1" applyAlignment="1">
      <alignment horizontal="left"/>
    </xf>
    <xf numFmtId="0" fontId="23" fillId="0" borderId="31" xfId="0" applyFont="1" applyBorder="1"/>
    <xf numFmtId="1" fontId="15" fillId="0" borderId="32" xfId="0" applyNumberFormat="1" applyFont="1" applyBorder="1" applyAlignment="1">
      <alignment horizontal="left"/>
    </xf>
    <xf numFmtId="0" fontId="15" fillId="0" borderId="31" xfId="0" applyFont="1" applyBorder="1"/>
    <xf numFmtId="0" fontId="15" fillId="0" borderId="0" xfId="0" applyFont="1"/>
    <xf numFmtId="0" fontId="23" fillId="0" borderId="0" xfId="0" applyFont="1"/>
    <xf numFmtId="0" fontId="15" fillId="0" borderId="36" xfId="0" applyFont="1" applyBorder="1" applyAlignment="1">
      <alignment horizontal="left"/>
    </xf>
    <xf numFmtId="0" fontId="15" fillId="0" borderId="30" xfId="0" applyFont="1" applyBorder="1"/>
    <xf numFmtId="1" fontId="15" fillId="0" borderId="33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2" fontId="6" fillId="0" borderId="63" xfId="0" applyNumberFormat="1" applyFont="1" applyBorder="1" applyAlignment="1">
      <alignment horizontal="left"/>
    </xf>
    <xf numFmtId="0" fontId="23" fillId="0" borderId="30" xfId="0" applyFont="1" applyBorder="1"/>
    <xf numFmtId="164" fontId="4" fillId="0" borderId="12" xfId="1" applyNumberFormat="1" applyFont="1" applyBorder="1" applyAlignment="1">
      <alignment horizontal="left"/>
    </xf>
    <xf numFmtId="0" fontId="23" fillId="0" borderId="33" xfId="0" applyFont="1" applyBorder="1"/>
    <xf numFmtId="0" fontId="6" fillId="0" borderId="1" xfId="0" applyFont="1" applyBorder="1"/>
    <xf numFmtId="165" fontId="4" fillId="0" borderId="10" xfId="0" applyNumberFormat="1" applyFont="1" applyBorder="1" applyAlignment="1">
      <alignment horizontal="left"/>
    </xf>
    <xf numFmtId="164" fontId="4" fillId="0" borderId="6" xfId="1" applyNumberFormat="1" applyFont="1" applyBorder="1" applyAlignment="1">
      <alignment horizontal="left"/>
    </xf>
    <xf numFmtId="0" fontId="1" fillId="0" borderId="17" xfId="0" applyFont="1" applyBorder="1"/>
    <xf numFmtId="167" fontId="1" fillId="0" borderId="17" xfId="0" applyNumberFormat="1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1" fontId="6" fillId="0" borderId="15" xfId="0" applyNumberFormat="1" applyFont="1" applyBorder="1" applyAlignment="1">
      <alignment horizontal="left"/>
    </xf>
    <xf numFmtId="166" fontId="1" fillId="0" borderId="15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2" fontId="6" fillId="0" borderId="1" xfId="1" applyNumberFormat="1" applyFont="1" applyBorder="1" applyAlignment="1">
      <alignment horizontal="left"/>
    </xf>
    <xf numFmtId="1" fontId="15" fillId="0" borderId="0" xfId="0" applyNumberFormat="1" applyFont="1" applyAlignment="1">
      <alignment horizontal="left"/>
    </xf>
    <xf numFmtId="1" fontId="24" fillId="0" borderId="33" xfId="0" applyNumberFormat="1" applyFont="1" applyBorder="1" applyAlignment="1">
      <alignment horizontal="left"/>
    </xf>
    <xf numFmtId="165" fontId="4" fillId="0" borderId="12" xfId="0" applyNumberFormat="1" applyFont="1" applyBorder="1" applyAlignment="1">
      <alignment horizontal="left"/>
    </xf>
    <xf numFmtId="0" fontId="25" fillId="0" borderId="0" xfId="0" applyFont="1" applyAlignment="1">
      <alignment horizontal="left" vertical="top"/>
    </xf>
    <xf numFmtId="0" fontId="23" fillId="0" borderId="33" xfId="0" applyFont="1" applyBorder="1" applyAlignment="1">
      <alignment horizontal="left"/>
    </xf>
    <xf numFmtId="0" fontId="14" fillId="0" borderId="1" xfId="0" applyFont="1" applyBorder="1"/>
    <xf numFmtId="1" fontId="6" fillId="0" borderId="0" xfId="0" applyNumberFormat="1" applyFont="1" applyAlignment="1">
      <alignment horizontal="left"/>
    </xf>
    <xf numFmtId="2" fontId="6" fillId="0" borderId="0" xfId="1" applyNumberFormat="1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1" fontId="4" fillId="0" borderId="12" xfId="0" applyNumberFormat="1" applyFont="1" applyBorder="1"/>
    <xf numFmtId="165" fontId="4" fillId="0" borderId="1" xfId="0" applyNumberFormat="1" applyFont="1" applyBorder="1" applyAlignment="1">
      <alignment horizontal="left"/>
    </xf>
    <xf numFmtId="1" fontId="23" fillId="0" borderId="32" xfId="0" applyNumberFormat="1" applyFont="1" applyBorder="1" applyAlignment="1">
      <alignment horizontal="left"/>
    </xf>
    <xf numFmtId="1" fontId="1" fillId="0" borderId="20" xfId="0" applyNumberFormat="1" applyFont="1" applyBorder="1" applyAlignment="1">
      <alignment horizontal="left"/>
    </xf>
    <xf numFmtId="1" fontId="4" fillId="0" borderId="20" xfId="0" applyNumberFormat="1" applyFont="1" applyBorder="1" applyAlignment="1">
      <alignment horizontal="left"/>
    </xf>
    <xf numFmtId="1" fontId="13" fillId="0" borderId="68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656B-C588-AB4B-8420-B1648A4B3C2A}">
  <sheetPr>
    <pageSetUpPr fitToPage="1"/>
  </sheetPr>
  <dimension ref="A1:X110"/>
  <sheetViews>
    <sheetView tabSelected="1" workbookViewId="0">
      <selection activeCell="R15" sqref="R15"/>
    </sheetView>
  </sheetViews>
  <sheetFormatPr baseColWidth="10" defaultRowHeight="16" x14ac:dyDescent="0.2"/>
  <cols>
    <col min="1" max="1" width="19.6640625" customWidth="1"/>
    <col min="2" max="2" width="5.83203125" customWidth="1"/>
    <col min="3" max="3" width="5.83203125" bestFit="1" customWidth="1"/>
    <col min="4" max="4" width="5.6640625" customWidth="1"/>
    <col min="5" max="5" width="4.83203125" customWidth="1"/>
    <col min="6" max="6" width="10.5" bestFit="1" customWidth="1"/>
    <col min="7" max="10" width="6.5" bestFit="1" customWidth="1"/>
    <col min="11" max="11" width="5.1640625" bestFit="1" customWidth="1"/>
    <col min="12" max="12" width="5.5" bestFit="1" customWidth="1"/>
    <col min="13" max="13" width="6.5" bestFit="1" customWidth="1"/>
    <col min="14" max="14" width="8.83203125" bestFit="1" customWidth="1"/>
    <col min="15" max="15" width="7.83203125" customWidth="1"/>
    <col min="16" max="16" width="7.5" bestFit="1" customWidth="1"/>
    <col min="17" max="17" width="6.5" customWidth="1"/>
    <col min="18" max="20" width="4.6640625" bestFit="1" customWidth="1"/>
    <col min="21" max="22" width="5.83203125" bestFit="1" customWidth="1"/>
    <col min="23" max="23" width="7.5" bestFit="1" customWidth="1"/>
    <col min="24" max="24" width="6" customWidth="1"/>
  </cols>
  <sheetData>
    <row r="1" spans="1:24" ht="17" thickBot="1" x14ac:dyDescent="0.25"/>
    <row r="2" spans="1:24" ht="21" x14ac:dyDescent="0.25">
      <c r="A2" s="335" t="s">
        <v>103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2"/>
    </row>
    <row r="3" spans="1:24" x14ac:dyDescent="0.2">
      <c r="A3" s="3" t="s">
        <v>158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6"/>
    </row>
    <row r="4" spans="1:24" ht="30" x14ac:dyDescent="0.2">
      <c r="A4" s="153" t="s">
        <v>146</v>
      </c>
      <c r="B4" s="107" t="s">
        <v>0</v>
      </c>
      <c r="C4" s="107" t="s">
        <v>1</v>
      </c>
      <c r="D4" s="107" t="s">
        <v>2</v>
      </c>
      <c r="E4" s="107" t="s">
        <v>3</v>
      </c>
      <c r="F4" s="107" t="s">
        <v>4</v>
      </c>
      <c r="G4" s="107" t="s">
        <v>5</v>
      </c>
      <c r="H4" s="107" t="s">
        <v>6</v>
      </c>
      <c r="I4" s="107" t="s">
        <v>7</v>
      </c>
      <c r="J4" s="107" t="s">
        <v>8</v>
      </c>
      <c r="K4" s="107" t="s">
        <v>9</v>
      </c>
      <c r="L4" s="107" t="s">
        <v>10</v>
      </c>
      <c r="M4" s="107" t="s">
        <v>11</v>
      </c>
      <c r="N4" s="107" t="s">
        <v>12</v>
      </c>
      <c r="O4" s="107" t="s">
        <v>13</v>
      </c>
      <c r="P4" s="107" t="s">
        <v>14</v>
      </c>
      <c r="Q4" s="107" t="s">
        <v>15</v>
      </c>
      <c r="R4" s="107" t="s">
        <v>16</v>
      </c>
      <c r="S4" s="107" t="s">
        <v>17</v>
      </c>
      <c r="T4" s="107" t="s">
        <v>18</v>
      </c>
      <c r="U4" s="107" t="s">
        <v>19</v>
      </c>
      <c r="V4" s="107" t="s">
        <v>20</v>
      </c>
      <c r="W4" s="154" t="s">
        <v>21</v>
      </c>
      <c r="X4" s="155" t="s">
        <v>22</v>
      </c>
    </row>
    <row r="5" spans="1:24" x14ac:dyDescent="0.2">
      <c r="A5" s="18" t="s">
        <v>85</v>
      </c>
      <c r="B5" s="44">
        <f>Lickliter!B32</f>
        <v>74</v>
      </c>
      <c r="C5" s="44">
        <f>Lickliter!C32</f>
        <v>21</v>
      </c>
      <c r="D5" s="44">
        <f>Lickliter!D32</f>
        <v>30</v>
      </c>
      <c r="E5" s="44">
        <f>Lickliter!E32</f>
        <v>10</v>
      </c>
      <c r="F5" s="44">
        <f>Lickliter!F32</f>
        <v>0</v>
      </c>
      <c r="G5" s="44">
        <f>Lickliter!G32</f>
        <v>1</v>
      </c>
      <c r="H5" s="44">
        <f>Lickliter!H32</f>
        <v>26</v>
      </c>
      <c r="I5" s="44">
        <f>Lickliter!I32</f>
        <v>20</v>
      </c>
      <c r="J5" s="44">
        <f>Lickliter!J32</f>
        <v>14</v>
      </c>
      <c r="K5" s="44">
        <f>Lickliter!K32</f>
        <v>6</v>
      </c>
      <c r="L5" s="44">
        <f>Lickliter!L32</f>
        <v>0</v>
      </c>
      <c r="M5" s="44">
        <f>Lickliter!M32</f>
        <v>3</v>
      </c>
      <c r="N5" s="44">
        <f>Lickliter!N32</f>
        <v>0</v>
      </c>
      <c r="O5" s="156">
        <f>Lickliter!O32</f>
        <v>0.51546391752577314</v>
      </c>
      <c r="P5" s="156">
        <f>Lickliter!P32</f>
        <v>0.58108108108108103</v>
      </c>
      <c r="Q5" s="156">
        <f>Lickliter!Q32</f>
        <v>0.40540540540540543</v>
      </c>
      <c r="R5" s="44">
        <f>Lickliter!R32</f>
        <v>0</v>
      </c>
      <c r="S5" s="44">
        <f>Lickliter!S32</f>
        <v>0</v>
      </c>
      <c r="T5" s="44">
        <f>Lickliter!T32</f>
        <v>2</v>
      </c>
      <c r="U5" s="44">
        <f>Lickliter!U32</f>
        <v>12</v>
      </c>
      <c r="V5" s="44">
        <f>Lickliter!V32</f>
        <v>15</v>
      </c>
      <c r="W5" s="156">
        <f>Lickliter!W32</f>
        <v>0.93103448275862066</v>
      </c>
      <c r="X5" s="158">
        <f t="shared" ref="X5:X13" si="0">(D5-G5)/(B5-I5-G5+M5)</f>
        <v>0.5178571428571429</v>
      </c>
    </row>
    <row r="6" spans="1:24" x14ac:dyDescent="0.2">
      <c r="A6" s="18" t="s">
        <v>109</v>
      </c>
      <c r="B6" s="127">
        <f>GeorgeRitterHakel!B24</f>
        <v>19</v>
      </c>
      <c r="C6" s="127">
        <f>GeorgeRitterHakel!C24</f>
        <v>10</v>
      </c>
      <c r="D6" s="127">
        <f>GeorgeRitterHakel!D24</f>
        <v>7</v>
      </c>
      <c r="E6" s="127">
        <f>GeorgeRitterHakel!E24</f>
        <v>1</v>
      </c>
      <c r="F6" s="127">
        <f>GeorgeRitterHakel!F24</f>
        <v>0</v>
      </c>
      <c r="G6" s="127">
        <f>GeorgeRitterHakel!G24</f>
        <v>1</v>
      </c>
      <c r="H6" s="127">
        <f>GeorgeRitterHakel!H24</f>
        <v>6</v>
      </c>
      <c r="I6" s="127">
        <f>GeorgeRitterHakel!I24</f>
        <v>4</v>
      </c>
      <c r="J6" s="127">
        <f>GeorgeRitterHakel!J24</f>
        <v>7</v>
      </c>
      <c r="K6" s="127">
        <f>GeorgeRitterHakel!K24</f>
        <v>2</v>
      </c>
      <c r="L6" s="127">
        <f>GeorgeRitterHakel!L24</f>
        <v>0</v>
      </c>
      <c r="M6" s="127">
        <f>GeorgeRitterHakel!M24</f>
        <v>1</v>
      </c>
      <c r="N6" s="127">
        <f>GeorgeRitterHakel!N24</f>
        <v>0</v>
      </c>
      <c r="O6" s="158">
        <f>GeorgeRitterHakel!O24</f>
        <v>0.5714285714285714</v>
      </c>
      <c r="P6" s="158">
        <f>GeorgeRitterHakel!P24</f>
        <v>0.57894736842105265</v>
      </c>
      <c r="Q6" s="158">
        <f>GeorgeRitterHakel!Q24</f>
        <v>0.36842105263157893</v>
      </c>
      <c r="R6" s="127">
        <f>GeorgeRitterHakel!R24</f>
        <v>2</v>
      </c>
      <c r="S6" s="127">
        <f>GeorgeRitterHakel!S24</f>
        <v>2</v>
      </c>
      <c r="T6" s="127">
        <f>GeorgeRitterHakel!T24</f>
        <v>2</v>
      </c>
      <c r="U6" s="127">
        <f>GeorgeRitterHakel!U24</f>
        <v>2</v>
      </c>
      <c r="V6" s="127">
        <f>GeorgeRitterHakel!V24</f>
        <v>6</v>
      </c>
      <c r="W6" s="158">
        <f>GeorgeRitterHakel!W24</f>
        <v>0.8</v>
      </c>
      <c r="X6" s="156">
        <f t="shared" si="0"/>
        <v>0.4</v>
      </c>
    </row>
    <row r="7" spans="1:24" x14ac:dyDescent="0.2">
      <c r="A7" s="18" t="s">
        <v>88</v>
      </c>
      <c r="B7" s="44">
        <f>Lickliter!B83</f>
        <v>77</v>
      </c>
      <c r="C7" s="44">
        <f>Lickliter!C83</f>
        <v>6</v>
      </c>
      <c r="D7" s="44">
        <f>Lickliter!D83</f>
        <v>28</v>
      </c>
      <c r="E7" s="44">
        <f>Lickliter!E83</f>
        <v>3</v>
      </c>
      <c r="F7" s="44">
        <f>Lickliter!F83</f>
        <v>0</v>
      </c>
      <c r="G7" s="44">
        <f>Lickliter!G83</f>
        <v>0</v>
      </c>
      <c r="H7" s="44">
        <f>Lickliter!H83</f>
        <v>7</v>
      </c>
      <c r="I7" s="44">
        <f>Lickliter!I83</f>
        <v>15</v>
      </c>
      <c r="J7" s="44">
        <f>Lickliter!J83</f>
        <v>8</v>
      </c>
      <c r="K7" s="44">
        <f>Lickliter!K83</f>
        <v>5</v>
      </c>
      <c r="L7" s="44">
        <f>Lickliter!L83</f>
        <v>2</v>
      </c>
      <c r="M7" s="44">
        <f>Lickliter!M83</f>
        <v>0</v>
      </c>
      <c r="N7" s="44">
        <f>Lickliter!N83</f>
        <v>3</v>
      </c>
      <c r="O7" s="156">
        <f>Lickliter!O83</f>
        <v>0.48888888888888887</v>
      </c>
      <c r="P7" s="156">
        <f>Lickliter!P83</f>
        <v>0.40259740259740262</v>
      </c>
      <c r="Q7" s="156">
        <f>Lickliter!Q83</f>
        <v>0.36363636363636365</v>
      </c>
      <c r="R7" s="44">
        <f>Lickliter!R83</f>
        <v>1</v>
      </c>
      <c r="S7" s="44">
        <f>Lickliter!S83</f>
        <v>0</v>
      </c>
      <c r="T7" s="44">
        <f>Lickliter!T83</f>
        <v>3</v>
      </c>
      <c r="U7" s="44">
        <f>Lickliter!U83</f>
        <v>19</v>
      </c>
      <c r="V7" s="44">
        <f>Lickliter!V83</f>
        <v>164</v>
      </c>
      <c r="W7" s="156">
        <f>Lickliter!W83</f>
        <v>0.9838709677419355</v>
      </c>
      <c r="X7" s="156">
        <f t="shared" si="0"/>
        <v>0.45161290322580644</v>
      </c>
    </row>
    <row r="8" spans="1:24" x14ac:dyDescent="0.2">
      <c r="A8" s="18" t="s">
        <v>91</v>
      </c>
      <c r="B8" s="127">
        <f>LangCandella!B32</f>
        <v>75</v>
      </c>
      <c r="C8" s="127">
        <f>LangCandella!C32</f>
        <v>22</v>
      </c>
      <c r="D8" s="127">
        <f>LangCandella!D32</f>
        <v>27</v>
      </c>
      <c r="E8" s="127">
        <f>LangCandella!E32</f>
        <v>3</v>
      </c>
      <c r="F8" s="127">
        <f>LangCandella!F32</f>
        <v>2</v>
      </c>
      <c r="G8" s="127">
        <f>LangCandella!G32</f>
        <v>0</v>
      </c>
      <c r="H8" s="127">
        <f>LangCandella!H32</f>
        <v>14</v>
      </c>
      <c r="I8" s="127">
        <f>LangCandella!I32</f>
        <v>7</v>
      </c>
      <c r="J8" s="127">
        <f>LangCandella!J32</f>
        <v>1</v>
      </c>
      <c r="K8" s="127">
        <f>LangCandella!K32</f>
        <v>9</v>
      </c>
      <c r="L8" s="127">
        <f>LangCandella!L32</f>
        <v>2</v>
      </c>
      <c r="M8" s="127">
        <f>LangCandella!M32</f>
        <v>1</v>
      </c>
      <c r="N8" s="127">
        <f>LangCandella!N32</f>
        <v>4</v>
      </c>
      <c r="O8" s="158">
        <f>LangCandella!O32</f>
        <v>0.47674418604651164</v>
      </c>
      <c r="P8" s="158">
        <f>LangCandella!P32</f>
        <v>0.45333333333333331</v>
      </c>
      <c r="Q8" s="158">
        <f>LangCandella!Q32</f>
        <v>0.36</v>
      </c>
      <c r="R8" s="127">
        <f>LangCandella!R32</f>
        <v>15</v>
      </c>
      <c r="S8" s="127">
        <f>LangCandella!S32</f>
        <v>3</v>
      </c>
      <c r="T8" s="127">
        <f>LangCandella!T32</f>
        <v>0</v>
      </c>
      <c r="U8" s="127">
        <f>LangCandella!U32</f>
        <v>3</v>
      </c>
      <c r="V8" s="127">
        <f>LangCandella!V32</f>
        <v>27</v>
      </c>
      <c r="W8" s="322">
        <f>LangCandella!W32</f>
        <v>1</v>
      </c>
      <c r="X8" s="158">
        <f t="shared" si="0"/>
        <v>0.39130434782608697</v>
      </c>
    </row>
    <row r="9" spans="1:24" x14ac:dyDescent="0.2">
      <c r="A9" s="18" t="s">
        <v>93</v>
      </c>
      <c r="B9" s="44">
        <f>RubockiMcCarthy!B26</f>
        <v>33</v>
      </c>
      <c r="C9" s="44">
        <f>RubockiMcCarthy!C26</f>
        <v>3</v>
      </c>
      <c r="D9" s="44">
        <f>RubockiMcCarthy!D26</f>
        <v>10</v>
      </c>
      <c r="E9" s="44">
        <f>RubockiMcCarthy!E26</f>
        <v>0</v>
      </c>
      <c r="F9" s="44">
        <f>RubockiMcCarthy!F26</f>
        <v>0</v>
      </c>
      <c r="G9" s="44">
        <f>RubockiMcCarthy!G26</f>
        <v>0</v>
      </c>
      <c r="H9" s="44">
        <f>RubockiMcCarthy!H26</f>
        <v>6</v>
      </c>
      <c r="I9" s="44">
        <f>RubockiMcCarthy!I26</f>
        <v>6</v>
      </c>
      <c r="J9" s="44">
        <f>RubockiMcCarthy!J26</f>
        <v>4</v>
      </c>
      <c r="K9" s="44">
        <f>RubockiMcCarthy!K26</f>
        <v>1</v>
      </c>
      <c r="L9" s="44">
        <f>RubockiMcCarthy!L26</f>
        <v>0</v>
      </c>
      <c r="M9" s="44">
        <f>RubockiMcCarthy!M26</f>
        <v>0</v>
      </c>
      <c r="N9" s="44">
        <f>RubockiMcCarthy!N26</f>
        <v>3</v>
      </c>
      <c r="O9" s="156">
        <f>RubockiMcCarthy!O26</f>
        <v>0.47368421052631576</v>
      </c>
      <c r="P9" s="156">
        <f>RubockiMcCarthy!P26</f>
        <v>0.30303030303030304</v>
      </c>
      <c r="Q9" s="156">
        <f>RubockiMcCarthy!Q26</f>
        <v>0.30303030303030304</v>
      </c>
      <c r="R9" s="44">
        <f>RubockiMcCarthy!R26</f>
        <v>0</v>
      </c>
      <c r="S9" s="44">
        <f>RubockiMcCarthy!S26</f>
        <v>0</v>
      </c>
      <c r="T9" s="44">
        <f>RubockiMcCarthy!T26</f>
        <v>3</v>
      </c>
      <c r="U9" s="44">
        <f>RubockiMcCarthy!U26</f>
        <v>3</v>
      </c>
      <c r="V9" s="44">
        <f>RubockiMcCarthy!V26</f>
        <v>98</v>
      </c>
      <c r="W9" s="156">
        <f>RubockiMcCarthy!W26</f>
        <v>0.97115384615384615</v>
      </c>
      <c r="X9" s="156">
        <f t="shared" si="0"/>
        <v>0.37037037037037035</v>
      </c>
    </row>
    <row r="10" spans="1:24" x14ac:dyDescent="0.2">
      <c r="A10" s="18" t="s">
        <v>113</v>
      </c>
      <c r="B10" s="44">
        <f>HarrisTepperPopp!B18</f>
        <v>10</v>
      </c>
      <c r="C10" s="44">
        <f>HarrisTepperPopp!C18</f>
        <v>2</v>
      </c>
      <c r="D10" s="44">
        <f>HarrisTepperPopp!D18</f>
        <v>3</v>
      </c>
      <c r="E10" s="44">
        <f>HarrisTepperPopp!E18</f>
        <v>0</v>
      </c>
      <c r="F10" s="44">
        <f>HarrisTepperPopp!F18</f>
        <v>0</v>
      </c>
      <c r="G10" s="44">
        <f>HarrisTepperPopp!G18</f>
        <v>0</v>
      </c>
      <c r="H10" s="44">
        <f>HarrisTepperPopp!H18</f>
        <v>2</v>
      </c>
      <c r="I10" s="44">
        <f>HarrisTepperPopp!I18</f>
        <v>5</v>
      </c>
      <c r="J10" s="44">
        <f>HarrisTepperPopp!J18</f>
        <v>2</v>
      </c>
      <c r="K10" s="44">
        <f>HarrisTepperPopp!K18</f>
        <v>1</v>
      </c>
      <c r="L10" s="44">
        <f>HarrisTepperPopp!L18</f>
        <v>0</v>
      </c>
      <c r="M10" s="44">
        <f>HarrisTepperPopp!M18</f>
        <v>0</v>
      </c>
      <c r="N10" s="44">
        <f>HarrisTepperPopp!N18</f>
        <v>0</v>
      </c>
      <c r="O10" s="156">
        <f>HarrisTepperPopp!O18</f>
        <v>0.46153846153846156</v>
      </c>
      <c r="P10" s="156">
        <f>HarrisTepperPopp!P18</f>
        <v>0.3</v>
      </c>
      <c r="Q10" s="156">
        <f>HarrisTepperPopp!Q18</f>
        <v>0.3</v>
      </c>
      <c r="R10" s="44">
        <f>HarrisTepperPopp!R18</f>
        <v>1</v>
      </c>
      <c r="S10" s="44">
        <f>HarrisTepperPopp!S18</f>
        <v>0</v>
      </c>
      <c r="T10" s="44">
        <f>HarrisTepperPopp!T18</f>
        <v>1</v>
      </c>
      <c r="U10" s="44">
        <f>HarrisTepperPopp!U18</f>
        <v>3</v>
      </c>
      <c r="V10" s="44">
        <f>HarrisTepperPopp!V18</f>
        <v>10</v>
      </c>
      <c r="W10" s="156">
        <f>HarrisTepperPopp!W18</f>
        <v>0.9285714285714286</v>
      </c>
      <c r="X10" s="156">
        <f t="shared" si="0"/>
        <v>0.6</v>
      </c>
    </row>
    <row r="11" spans="1:24" ht="15" customHeight="1" x14ac:dyDescent="0.2">
      <c r="A11" s="157" t="s">
        <v>87</v>
      </c>
      <c r="B11" s="49">
        <f>MillerHunt!B33</f>
        <v>72</v>
      </c>
      <c r="C11" s="49">
        <f>MillerHunt!C33</f>
        <v>15</v>
      </c>
      <c r="D11" s="49">
        <f>MillerHunt!D33</f>
        <v>21</v>
      </c>
      <c r="E11" s="49">
        <f>MillerHunt!E33</f>
        <v>3</v>
      </c>
      <c r="F11" s="49">
        <f>MillerHunt!F33</f>
        <v>0</v>
      </c>
      <c r="G11" s="49">
        <f>MillerHunt!G33</f>
        <v>0</v>
      </c>
      <c r="H11" s="49">
        <f>MillerHunt!H33</f>
        <v>19</v>
      </c>
      <c r="I11" s="49">
        <f>MillerHunt!I33</f>
        <v>15</v>
      </c>
      <c r="J11" s="49">
        <f>MillerHunt!J33</f>
        <v>17</v>
      </c>
      <c r="K11" s="49">
        <f>MillerHunt!K33</f>
        <v>2</v>
      </c>
      <c r="L11" s="49">
        <f>MillerHunt!L33</f>
        <v>2</v>
      </c>
      <c r="M11" s="49">
        <f>MillerHunt!M33</f>
        <v>2</v>
      </c>
      <c r="N11" s="49">
        <f>MillerHunt!N33</f>
        <v>2</v>
      </c>
      <c r="O11" s="158">
        <f>MillerHunt!O33</f>
        <v>0.45161290322580644</v>
      </c>
      <c r="P11" s="158">
        <f>MillerHunt!P33</f>
        <v>0.33333333333333331</v>
      </c>
      <c r="Q11" s="158">
        <f>MillerHunt!Q33</f>
        <v>0.29166666666666669</v>
      </c>
      <c r="R11" s="49">
        <f>MillerHunt!R33</f>
        <v>6</v>
      </c>
      <c r="S11" s="49">
        <f>MillerHunt!S33</f>
        <v>4</v>
      </c>
      <c r="T11" s="49">
        <f>MillerHunt!T33</f>
        <v>5</v>
      </c>
      <c r="U11" s="49">
        <f>MillerHunt!U33</f>
        <v>43</v>
      </c>
      <c r="V11" s="49">
        <f>MillerHunt!V33</f>
        <v>26</v>
      </c>
      <c r="W11" s="158">
        <f>MillerHunt!W33</f>
        <v>0.93243243243243246</v>
      </c>
      <c r="X11" s="156">
        <f t="shared" si="0"/>
        <v>0.3559322033898305</v>
      </c>
    </row>
    <row r="12" spans="1:24" x14ac:dyDescent="0.2">
      <c r="A12" s="157" t="s">
        <v>108</v>
      </c>
      <c r="B12" s="127">
        <f>KearneyMcKenzieIanella!B48</f>
        <v>19</v>
      </c>
      <c r="C12" s="127">
        <f>KearneyMcKenzieIanella!C48</f>
        <v>6</v>
      </c>
      <c r="D12" s="127">
        <f>KearneyMcKenzieIanella!D48</f>
        <v>5</v>
      </c>
      <c r="E12" s="127">
        <f>KearneyMcKenzieIanella!E48</f>
        <v>0</v>
      </c>
      <c r="F12" s="127">
        <f>KearneyMcKenzieIanella!F48</f>
        <v>0</v>
      </c>
      <c r="G12" s="127">
        <f>KearneyMcKenzieIanella!G48</f>
        <v>0</v>
      </c>
      <c r="H12" s="127">
        <f>KearneyMcKenzieIanella!H48</f>
        <v>1</v>
      </c>
      <c r="I12" s="127">
        <f>KearneyMcKenzieIanella!I48</f>
        <v>7</v>
      </c>
      <c r="J12" s="127">
        <f>KearneyMcKenzieIanella!J48</f>
        <v>5</v>
      </c>
      <c r="K12" s="127">
        <f>KearneyMcKenzieIanella!K48</f>
        <v>2</v>
      </c>
      <c r="L12" s="127">
        <f>KearneyMcKenzieIanella!L48</f>
        <v>1</v>
      </c>
      <c r="M12" s="127">
        <f>KearneyMcKenzieIanella!M48</f>
        <v>0</v>
      </c>
      <c r="N12" s="127">
        <f>KearneyMcKenzieIanella!N48</f>
        <v>1</v>
      </c>
      <c r="O12" s="158">
        <f>KearneyMcKenzieIanella!O48</f>
        <v>0.5</v>
      </c>
      <c r="P12" s="158">
        <f>KearneyMcKenzieIanella!P48</f>
        <v>0.26315789473684209</v>
      </c>
      <c r="Q12" s="158">
        <f>KearneyMcKenzieIanella!Q48</f>
        <v>0.26315789473684209</v>
      </c>
      <c r="R12" s="127">
        <f>KearneyMcKenzieIanella!R48</f>
        <v>2</v>
      </c>
      <c r="S12" s="127">
        <f>KearneyMcKenzieIanella!S48</f>
        <v>0</v>
      </c>
      <c r="T12" s="127">
        <f>KearneyMcKenzieIanella!T48</f>
        <v>2</v>
      </c>
      <c r="U12" s="127">
        <f>KearneyMcKenzieIanella!U48</f>
        <v>6</v>
      </c>
      <c r="V12" s="127">
        <f>KearneyMcKenzieIanella!V48</f>
        <v>1</v>
      </c>
      <c r="W12" s="158">
        <f>KearneyMcKenzieIanella!W48</f>
        <v>0.77777777777777779</v>
      </c>
      <c r="X12" s="156">
        <f t="shared" si="0"/>
        <v>0.41666666666666669</v>
      </c>
    </row>
    <row r="13" spans="1:24" x14ac:dyDescent="0.2">
      <c r="A13" s="157" t="s">
        <v>112</v>
      </c>
      <c r="B13" s="49">
        <f>HaydellMracak!B53</f>
        <v>27</v>
      </c>
      <c r="C13" s="49">
        <f>HaydellMracak!C53</f>
        <v>2</v>
      </c>
      <c r="D13" s="49">
        <f>HaydellMracak!D53</f>
        <v>7</v>
      </c>
      <c r="E13" s="49">
        <f>HaydellMracak!E53</f>
        <v>2</v>
      </c>
      <c r="F13" s="49">
        <f>HaydellMracak!F53</f>
        <v>0</v>
      </c>
      <c r="G13" s="49">
        <f>HaydellMracak!G53</f>
        <v>0</v>
      </c>
      <c r="H13" s="49">
        <f>HaydellMracak!H53</f>
        <v>6</v>
      </c>
      <c r="I13" s="49">
        <f>HaydellMracak!I53</f>
        <v>12</v>
      </c>
      <c r="J13" s="49">
        <f>HaydellMracak!J53</f>
        <v>3</v>
      </c>
      <c r="K13" s="49">
        <f>HaydellMracak!K53</f>
        <v>0</v>
      </c>
      <c r="L13" s="49">
        <f>HaydellMracak!L53</f>
        <v>0</v>
      </c>
      <c r="M13" s="49">
        <f>HaydellMracak!M53</f>
        <v>0</v>
      </c>
      <c r="N13" s="49">
        <f>HaydellMracak!N53</f>
        <v>0</v>
      </c>
      <c r="O13" s="158">
        <f>HaydellMracak!O53</f>
        <v>0.33333333333333331</v>
      </c>
      <c r="P13" s="158">
        <f>HaydellMracak!P53</f>
        <v>0.33333333333333331</v>
      </c>
      <c r="Q13" s="158">
        <f>HaydellMracak!Q53</f>
        <v>0.25925925925925924</v>
      </c>
      <c r="R13" s="49">
        <f>HaydellMracak!R53</f>
        <v>1</v>
      </c>
      <c r="S13" s="49">
        <f>HaydellMracak!S53</f>
        <v>1</v>
      </c>
      <c r="T13" s="49">
        <f>HaydellMracak!T53</f>
        <v>1</v>
      </c>
      <c r="U13" s="49">
        <f>HaydellMracak!U53</f>
        <v>1</v>
      </c>
      <c r="V13" s="49">
        <f>HaydellMracak!V53</f>
        <v>5</v>
      </c>
      <c r="W13" s="158">
        <f>HaydellMracak!W53</f>
        <v>0.8571428571428571</v>
      </c>
      <c r="X13" s="158">
        <f t="shared" si="0"/>
        <v>0.46666666666666667</v>
      </c>
    </row>
    <row r="14" spans="1:24" x14ac:dyDescent="0.2">
      <c r="A14" s="157" t="s">
        <v>95</v>
      </c>
      <c r="B14" s="127">
        <f>HarrisTepperPopp!B77</f>
        <v>66</v>
      </c>
      <c r="C14" s="127">
        <f>HarrisTepperPopp!C77</f>
        <v>17</v>
      </c>
      <c r="D14" s="127">
        <f>HarrisTepperPopp!D77</f>
        <v>17</v>
      </c>
      <c r="E14" s="127">
        <f>HarrisTepperPopp!E77</f>
        <v>2</v>
      </c>
      <c r="F14" s="127">
        <f>HarrisTepperPopp!F77</f>
        <v>1</v>
      </c>
      <c r="G14" s="127">
        <f>HarrisTepperPopp!G77</f>
        <v>0</v>
      </c>
      <c r="H14" s="127">
        <f>HarrisTepperPopp!H77</f>
        <v>13</v>
      </c>
      <c r="I14" s="127">
        <f>HarrisTepperPopp!I77</f>
        <v>12</v>
      </c>
      <c r="J14" s="127">
        <f>HarrisTepperPopp!J77</f>
        <v>23</v>
      </c>
      <c r="K14" s="127">
        <f>HarrisTepperPopp!K77</f>
        <v>2</v>
      </c>
      <c r="L14" s="127">
        <f>HarrisTepperPopp!L77</f>
        <v>2</v>
      </c>
      <c r="M14" s="127">
        <f>HarrisTepperPopp!M77</f>
        <v>0</v>
      </c>
      <c r="N14" s="127">
        <f>HarrisTepperPopp!N77</f>
        <v>4</v>
      </c>
      <c r="O14" s="158">
        <f>HarrisTepperPopp!O77</f>
        <v>0.50549450549450547</v>
      </c>
      <c r="P14" s="158">
        <f>HarrisTepperPopp!P77</f>
        <v>0.31818181818181818</v>
      </c>
      <c r="Q14" s="158">
        <f>HarrisTepperPopp!Q77</f>
        <v>0.25757575757575757</v>
      </c>
      <c r="R14" s="127">
        <f>HarrisTepperPopp!R77</f>
        <v>12</v>
      </c>
      <c r="S14" s="127">
        <f>HarrisTepperPopp!S77</f>
        <v>2</v>
      </c>
      <c r="T14" s="127">
        <f>HarrisTepperPopp!T77</f>
        <v>6</v>
      </c>
      <c r="U14" s="127">
        <f>HarrisTepperPopp!U77</f>
        <v>6</v>
      </c>
      <c r="V14" s="127">
        <f>HarrisTepperPopp!V77</f>
        <v>31</v>
      </c>
      <c r="W14" s="158">
        <f>HarrisTepperPopp!W77</f>
        <v>0.86046511627906974</v>
      </c>
      <c r="X14" s="156">
        <f>HarrisTepperPopp!X77</f>
        <v>0.31481481481481483</v>
      </c>
    </row>
    <row r="15" spans="1:24" x14ac:dyDescent="0.2">
      <c r="A15" s="157" t="s">
        <v>92</v>
      </c>
      <c r="B15" s="127">
        <f>GeorgeRitterHakel!B84</f>
        <v>13</v>
      </c>
      <c r="C15" s="127">
        <f>GeorgeRitterHakel!C84</f>
        <v>8</v>
      </c>
      <c r="D15" s="127">
        <f>GeorgeRitterHakel!D84</f>
        <v>3</v>
      </c>
      <c r="E15" s="127">
        <f>GeorgeRitterHakel!E84</f>
        <v>0</v>
      </c>
      <c r="F15" s="127">
        <f>GeorgeRitterHakel!F84</f>
        <v>0</v>
      </c>
      <c r="G15" s="127">
        <f>GeorgeRitterHakel!G84</f>
        <v>0</v>
      </c>
      <c r="H15" s="127">
        <f>GeorgeRitterHakel!H84</f>
        <v>2</v>
      </c>
      <c r="I15" s="127">
        <f>GeorgeRitterHakel!I84</f>
        <v>7</v>
      </c>
      <c r="J15" s="127">
        <f>GeorgeRitterHakel!J84</f>
        <v>1</v>
      </c>
      <c r="K15" s="127">
        <f>GeorgeRitterHakel!K84</f>
        <v>0</v>
      </c>
      <c r="L15" s="127">
        <f>GeorgeRitterHakel!L84</f>
        <v>0</v>
      </c>
      <c r="M15" s="127">
        <f>GeorgeRitterHakel!M84</f>
        <v>1</v>
      </c>
      <c r="N15" s="127">
        <f>GeorgeRitterHakel!N84</f>
        <v>0</v>
      </c>
      <c r="O15" s="158">
        <f>GeorgeRitterHakel!O84</f>
        <v>0.2857142857142857</v>
      </c>
      <c r="P15" s="158">
        <f>GeorgeRitterHakel!P84</f>
        <v>0.23076923076923078</v>
      </c>
      <c r="Q15" s="158">
        <f>GeorgeRitterHakel!Q84</f>
        <v>0.23076923076923078</v>
      </c>
      <c r="R15" s="127">
        <f>GeorgeRitterHakel!R84</f>
        <v>5</v>
      </c>
      <c r="S15" s="127">
        <f>GeorgeRitterHakel!S84</f>
        <v>0</v>
      </c>
      <c r="T15" s="127">
        <f>GeorgeRitterHakel!T84</f>
        <v>0</v>
      </c>
      <c r="U15" s="127">
        <f>GeorgeRitterHakel!U84</f>
        <v>2</v>
      </c>
      <c r="V15" s="127">
        <f>GeorgeRitterHakel!V84</f>
        <v>0</v>
      </c>
      <c r="W15" s="308">
        <f>GeorgeRitterHakel!W84</f>
        <v>1</v>
      </c>
      <c r="X15" s="158">
        <f>(D15-G15)/(B15-I15-G15+M15)</f>
        <v>0.42857142857142855</v>
      </c>
    </row>
    <row r="16" spans="1:24" x14ac:dyDescent="0.2">
      <c r="A16" s="157" t="s">
        <v>105</v>
      </c>
      <c r="B16" s="127">
        <f>WozniakStreva!B29</f>
        <v>40</v>
      </c>
      <c r="C16" s="127">
        <f>WozniakStreva!C29</f>
        <v>11</v>
      </c>
      <c r="D16" s="127">
        <f>WozniakStreva!D29</f>
        <v>9</v>
      </c>
      <c r="E16" s="127">
        <f>WozniakStreva!E29</f>
        <v>1</v>
      </c>
      <c r="F16" s="127">
        <f>WozniakStreva!F29</f>
        <v>0</v>
      </c>
      <c r="G16" s="127">
        <f>WozniakStreva!G29</f>
        <v>0</v>
      </c>
      <c r="H16" s="127">
        <f>WozniakStreva!H29</f>
        <v>3</v>
      </c>
      <c r="I16" s="127">
        <f>WozniakStreva!I29</f>
        <v>9</v>
      </c>
      <c r="J16" s="127">
        <f>WozniakStreva!J29</f>
        <v>11</v>
      </c>
      <c r="K16" s="127">
        <f>WozniakStreva!K29</f>
        <v>1</v>
      </c>
      <c r="L16" s="127">
        <f>WozniakStreva!L29</f>
        <v>0</v>
      </c>
      <c r="M16" s="127">
        <f>WozniakStreva!M29</f>
        <v>0</v>
      </c>
      <c r="N16" s="127">
        <f>WozniakStreva!N29</f>
        <v>3</v>
      </c>
      <c r="O16" s="158">
        <f>WozniakStreva!O29</f>
        <v>0.46153846153846156</v>
      </c>
      <c r="P16" s="158">
        <f>WozniakStreva!P29</f>
        <v>0.25</v>
      </c>
      <c r="Q16" s="158">
        <f>WozniakStreva!Q29</f>
        <v>0.22500000000000001</v>
      </c>
      <c r="R16" s="127">
        <f>WozniakStreva!R29</f>
        <v>4</v>
      </c>
      <c r="S16" s="127">
        <f>WozniakStreva!S29</f>
        <v>1</v>
      </c>
      <c r="T16" s="127">
        <f>WozniakStreva!T29</f>
        <v>2</v>
      </c>
      <c r="U16" s="127">
        <f>WozniakStreva!U29</f>
        <v>24</v>
      </c>
      <c r="V16" s="127">
        <f>WozniakStreva!V29</f>
        <v>16</v>
      </c>
      <c r="W16" s="158">
        <f>WozniakStreva!W29</f>
        <v>0.95238095238095233</v>
      </c>
      <c r="X16" s="158">
        <f>(D16-G16)/(B16-I16-G16+M16)</f>
        <v>0.29032258064516131</v>
      </c>
    </row>
    <row r="17" spans="1:24" x14ac:dyDescent="0.2">
      <c r="A17" s="157" t="s">
        <v>124</v>
      </c>
      <c r="B17" s="44">
        <f>LongKelly!B38</f>
        <v>45</v>
      </c>
      <c r="C17" s="44">
        <f>LongKelly!C38</f>
        <v>8</v>
      </c>
      <c r="D17" s="44">
        <f>LongKelly!D38</f>
        <v>10</v>
      </c>
      <c r="E17" s="44">
        <f>LongKelly!E38</f>
        <v>2</v>
      </c>
      <c r="F17" s="44">
        <f>LongKelly!F38</f>
        <v>0</v>
      </c>
      <c r="G17" s="44">
        <f>LongKelly!G38</f>
        <v>0</v>
      </c>
      <c r="H17" s="44">
        <f>LongKelly!H38</f>
        <v>7</v>
      </c>
      <c r="I17" s="44">
        <f>LongKelly!I38</f>
        <v>15</v>
      </c>
      <c r="J17" s="44">
        <f>LongKelly!J38</f>
        <v>2</v>
      </c>
      <c r="K17" s="44">
        <f>LongKelly!K38</f>
        <v>0</v>
      </c>
      <c r="L17" s="44">
        <f>LongKelly!L38</f>
        <v>1</v>
      </c>
      <c r="M17" s="44">
        <f>LongKelly!M38</f>
        <v>1</v>
      </c>
      <c r="N17" s="44">
        <f>LongKelly!N38</f>
        <v>4</v>
      </c>
      <c r="O17" s="156">
        <f>LongKelly!O38</f>
        <v>0.33333333333333331</v>
      </c>
      <c r="P17" s="156">
        <f>LongKelly!P38</f>
        <v>0.26666666666666666</v>
      </c>
      <c r="Q17" s="156">
        <f>LongKelly!Q38</f>
        <v>0.22222222222222221</v>
      </c>
      <c r="R17" s="44">
        <f>LongKelly!R38</f>
        <v>4</v>
      </c>
      <c r="S17" s="44">
        <f>LongKelly!S38</f>
        <v>2</v>
      </c>
      <c r="T17" s="44">
        <f>LongKelly!T38</f>
        <v>3</v>
      </c>
      <c r="U17" s="44">
        <f>LongKelly!U38</f>
        <v>16</v>
      </c>
      <c r="V17" s="44">
        <f>LongKelly!V38</f>
        <v>10</v>
      </c>
      <c r="W17" s="156">
        <f>LongKelly!W38</f>
        <v>0.89655172413793105</v>
      </c>
      <c r="X17" s="158">
        <f>(D17-G17)/(B17-I17-G17+M17)</f>
        <v>0.32258064516129031</v>
      </c>
    </row>
    <row r="18" spans="1:24" x14ac:dyDescent="0.2">
      <c r="A18" s="157" t="s">
        <v>90</v>
      </c>
      <c r="B18" s="44">
        <f>LangCandella!B63</f>
        <v>23</v>
      </c>
      <c r="C18" s="44">
        <f>LangCandella!C63</f>
        <v>6</v>
      </c>
      <c r="D18" s="44">
        <f>LangCandella!D63</f>
        <v>5</v>
      </c>
      <c r="E18" s="44">
        <f>LangCandella!E63</f>
        <v>1</v>
      </c>
      <c r="F18" s="44">
        <f>LangCandella!F63</f>
        <v>0</v>
      </c>
      <c r="G18" s="44">
        <f>LangCandella!G63</f>
        <v>0</v>
      </c>
      <c r="H18" s="44">
        <f>LangCandella!H63</f>
        <v>3</v>
      </c>
      <c r="I18" s="44">
        <f>LangCandella!I63</f>
        <v>9</v>
      </c>
      <c r="J18" s="44">
        <f>LangCandella!J63</f>
        <v>3</v>
      </c>
      <c r="K18" s="44">
        <f>LangCandella!K63</f>
        <v>0</v>
      </c>
      <c r="L18" s="44">
        <f>LangCandella!L63</f>
        <v>0</v>
      </c>
      <c r="M18" s="44">
        <f>LangCandella!M63</f>
        <v>0</v>
      </c>
      <c r="N18" s="44">
        <f>LangCandella!N63</f>
        <v>1</v>
      </c>
      <c r="O18" s="156">
        <f>LangCandella!O63</f>
        <v>0.34615384615384615</v>
      </c>
      <c r="P18" s="156">
        <f>LangCandella!P63</f>
        <v>0.2608695652173913</v>
      </c>
      <c r="Q18" s="156">
        <f>LangCandella!Q63</f>
        <v>0.21739130434782608</v>
      </c>
      <c r="R18" s="44">
        <f>LangCandella!R63</f>
        <v>1</v>
      </c>
      <c r="S18" s="44">
        <f>LangCandella!S63</f>
        <v>2</v>
      </c>
      <c r="T18" s="44">
        <f>LangCandella!T63</f>
        <v>5</v>
      </c>
      <c r="U18" s="44">
        <f>LangCandella!U63</f>
        <v>8</v>
      </c>
      <c r="V18" s="44">
        <f>LangCandella!V63</f>
        <v>4</v>
      </c>
      <c r="W18" s="156">
        <f>LangCandella!W63</f>
        <v>0.70588235294117652</v>
      </c>
      <c r="X18" s="156">
        <f>(D18-G18)/(B18-I18-G18+M18)</f>
        <v>0.35714285714285715</v>
      </c>
    </row>
    <row r="19" spans="1:24" x14ac:dyDescent="0.2">
      <c r="A19" s="157" t="s">
        <v>107</v>
      </c>
      <c r="B19" s="44">
        <f>OertliAppelby!B54</f>
        <v>10</v>
      </c>
      <c r="C19" s="44">
        <f>OertliAppelby!C54</f>
        <v>3</v>
      </c>
      <c r="D19" s="44">
        <f>OertliAppelby!D54</f>
        <v>2</v>
      </c>
      <c r="E19" s="44">
        <f>OertliAppelby!E54</f>
        <v>1</v>
      </c>
      <c r="F19" s="44">
        <f>OertliAppelby!F54</f>
        <v>0</v>
      </c>
      <c r="G19" s="44">
        <f>OertliAppelby!G54</f>
        <v>0</v>
      </c>
      <c r="H19" s="44">
        <f>OertliAppelby!H54</f>
        <v>1</v>
      </c>
      <c r="I19" s="44">
        <f>OertliAppelby!I54</f>
        <v>5</v>
      </c>
      <c r="J19" s="44">
        <f>OertliAppelby!J54</f>
        <v>2</v>
      </c>
      <c r="K19" s="44">
        <f>OertliAppelby!K54</f>
        <v>1</v>
      </c>
      <c r="L19" s="44">
        <f>OertliAppelby!L54</f>
        <v>0</v>
      </c>
      <c r="M19" s="44">
        <f>OertliAppelby!M54</f>
        <v>0</v>
      </c>
      <c r="N19" s="44">
        <f>OertliAppelby!N54</f>
        <v>0</v>
      </c>
      <c r="O19" s="156">
        <f>OertliAppelby!O54</f>
        <v>0.38461538461538464</v>
      </c>
      <c r="P19" s="156">
        <f>OertliAppelby!P54</f>
        <v>0.3</v>
      </c>
      <c r="Q19" s="156">
        <f>OertliAppelby!Q54</f>
        <v>0.2</v>
      </c>
      <c r="R19" s="44">
        <f>OertliAppelby!R54</f>
        <v>2</v>
      </c>
      <c r="S19" s="44">
        <f>OertliAppelby!S54</f>
        <v>0</v>
      </c>
      <c r="T19" s="44">
        <f>OertliAppelby!T54</f>
        <v>0</v>
      </c>
      <c r="U19" s="44">
        <f>OertliAppelby!U54</f>
        <v>0</v>
      </c>
      <c r="V19" s="44">
        <f>OertliAppelby!V54</f>
        <v>3</v>
      </c>
      <c r="W19" s="330">
        <f>OertliAppelby!W54</f>
        <v>1</v>
      </c>
      <c r="X19" s="156">
        <f>OertliAppelby!X54</f>
        <v>0.4</v>
      </c>
    </row>
    <row r="20" spans="1:24" x14ac:dyDescent="0.2">
      <c r="A20" s="157" t="s">
        <v>104</v>
      </c>
      <c r="B20" s="127">
        <f>WozniakStreva!B72</f>
        <v>12</v>
      </c>
      <c r="C20" s="127">
        <f>WozniakStreva!C72</f>
        <v>17</v>
      </c>
      <c r="D20" s="127">
        <f>WozniakStreva!D72</f>
        <v>2</v>
      </c>
      <c r="E20" s="127">
        <f>WozniakStreva!E72</f>
        <v>0</v>
      </c>
      <c r="F20" s="127">
        <f>WozniakStreva!F72</f>
        <v>0</v>
      </c>
      <c r="G20" s="127">
        <f>WozniakStreva!G72</f>
        <v>0</v>
      </c>
      <c r="H20" s="127">
        <f>WozniakStreva!H72</f>
        <v>1</v>
      </c>
      <c r="I20" s="127">
        <f>WozniakStreva!I72</f>
        <v>2</v>
      </c>
      <c r="J20" s="127">
        <f>WozniakStreva!J72</f>
        <v>4</v>
      </c>
      <c r="K20" s="127">
        <f>WozniakStreva!K72</f>
        <v>0</v>
      </c>
      <c r="L20" s="127">
        <f>WozniakStreva!L72</f>
        <v>1</v>
      </c>
      <c r="M20" s="127">
        <f>WozniakStreva!M72</f>
        <v>0</v>
      </c>
      <c r="N20" s="127">
        <f>WozniakStreva!N72</f>
        <v>1</v>
      </c>
      <c r="O20" s="158">
        <f>WozniakStreva!O72</f>
        <v>0.4375</v>
      </c>
      <c r="P20" s="158">
        <f>WozniakStreva!P72</f>
        <v>0.16666666666666666</v>
      </c>
      <c r="Q20" s="158">
        <f>WozniakStreva!Q72</f>
        <v>0.16666666666666666</v>
      </c>
      <c r="R20" s="127">
        <f>WozniakStreva!R72</f>
        <v>14</v>
      </c>
      <c r="S20" s="127">
        <f>WozniakStreva!S72</f>
        <v>2</v>
      </c>
      <c r="T20" s="127">
        <f>WozniakStreva!T72</f>
        <v>2</v>
      </c>
      <c r="U20" s="127">
        <f>WozniakStreva!U72</f>
        <v>5</v>
      </c>
      <c r="V20" s="127">
        <f>WozniakStreva!V72</f>
        <v>4</v>
      </c>
      <c r="W20" s="308">
        <f>WozniakStreva!W72</f>
        <v>0.81818181818181823</v>
      </c>
      <c r="X20" s="156">
        <f>(D20-G20)/(B20-I20-G20+M20)</f>
        <v>0.2</v>
      </c>
    </row>
    <row r="21" spans="1:24" x14ac:dyDescent="0.2">
      <c r="A21" s="157" t="s">
        <v>111</v>
      </c>
      <c r="B21" s="49">
        <f>Sproulsalvati!B31</f>
        <v>19</v>
      </c>
      <c r="C21" s="49">
        <f>Sproulsalvati!C31</f>
        <v>7</v>
      </c>
      <c r="D21" s="49">
        <f>Sproulsalvati!D31</f>
        <v>3</v>
      </c>
      <c r="E21" s="49">
        <f>Sproulsalvati!E31</f>
        <v>0</v>
      </c>
      <c r="F21" s="49">
        <f>Sproulsalvati!F31</f>
        <v>0</v>
      </c>
      <c r="G21" s="49">
        <f>Sproulsalvati!G31</f>
        <v>0</v>
      </c>
      <c r="H21" s="49">
        <f>Sproulsalvati!H31</f>
        <v>3</v>
      </c>
      <c r="I21" s="49">
        <f>Sproulsalvati!I31</f>
        <v>10</v>
      </c>
      <c r="J21" s="49">
        <f>Sproulsalvati!J31</f>
        <v>10</v>
      </c>
      <c r="K21" s="49">
        <f>Sproulsalvati!K31</f>
        <v>0</v>
      </c>
      <c r="L21" s="49">
        <f>Sproulsalvati!L31</f>
        <v>0</v>
      </c>
      <c r="M21" s="49">
        <f>Sproulsalvati!M31</f>
        <v>1</v>
      </c>
      <c r="N21" s="49">
        <f>Sproulsalvati!N31</f>
        <v>1</v>
      </c>
      <c r="O21" s="158">
        <f>Sproulsalvati!O31</f>
        <v>0.46666666666666667</v>
      </c>
      <c r="P21" s="158">
        <f>Sproulsalvati!P31</f>
        <v>0.15789473684210525</v>
      </c>
      <c r="Q21" s="158">
        <f>Sproulsalvati!Q31</f>
        <v>0.15789473684210525</v>
      </c>
      <c r="R21" s="49">
        <f>Sproulsalvati!R31</f>
        <v>1</v>
      </c>
      <c r="S21" s="49">
        <f>Sproulsalvati!S31</f>
        <v>2</v>
      </c>
      <c r="T21" s="49">
        <f>Sproulsalvati!T31</f>
        <v>0</v>
      </c>
      <c r="U21" s="49">
        <f>Sproulsalvati!U31</f>
        <v>3</v>
      </c>
      <c r="V21" s="49">
        <f>Sproulsalvati!V31</f>
        <v>7</v>
      </c>
      <c r="W21" s="158">
        <f>Sproulsalvati!W31</f>
        <v>1</v>
      </c>
      <c r="X21" s="156">
        <f>(D21-G21)/(B21-I21-G21+M21)</f>
        <v>0.3</v>
      </c>
    </row>
    <row r="22" spans="1:24" x14ac:dyDescent="0.2">
      <c r="A22" s="157" t="s">
        <v>97</v>
      </c>
      <c r="B22" s="44">
        <f>Sproulsalvati!B82</f>
        <v>48</v>
      </c>
      <c r="C22" s="44">
        <f>Sproulsalvati!C82</f>
        <v>9</v>
      </c>
      <c r="D22" s="44">
        <f>Sproulsalvati!D82</f>
        <v>7</v>
      </c>
      <c r="E22" s="44">
        <f>Sproulsalvati!E82</f>
        <v>2</v>
      </c>
      <c r="F22" s="44">
        <f>Sproulsalvati!F82</f>
        <v>0</v>
      </c>
      <c r="G22" s="44">
        <f>Sproulsalvati!G82</f>
        <v>0</v>
      </c>
      <c r="H22" s="44">
        <f>Sproulsalvati!H82</f>
        <v>7</v>
      </c>
      <c r="I22" s="44">
        <f>Sproulsalvati!I82</f>
        <v>22</v>
      </c>
      <c r="J22" s="44">
        <f>Sproulsalvati!J82</f>
        <v>19</v>
      </c>
      <c r="K22" s="44">
        <f>Sproulsalvati!K82</f>
        <v>3</v>
      </c>
      <c r="L22" s="44">
        <f>Sproulsalvati!L82</f>
        <v>0</v>
      </c>
      <c r="M22" s="44">
        <f>Sproulsalvati!M82</f>
        <v>0</v>
      </c>
      <c r="N22" s="44">
        <f>Sproulsalvati!N82</f>
        <v>2</v>
      </c>
      <c r="O22" s="156">
        <f>Sproulsalvati!O82</f>
        <v>0.44285714285714284</v>
      </c>
      <c r="P22" s="156">
        <f>Sproulsalvati!P82</f>
        <v>0.1875</v>
      </c>
      <c r="Q22" s="156">
        <f>Sproulsalvati!Q82</f>
        <v>0.14583333333333334</v>
      </c>
      <c r="R22" s="44">
        <f>Sproulsalvati!R82</f>
        <v>2</v>
      </c>
      <c r="S22" s="44">
        <f>Sproulsalvati!S82</f>
        <v>0</v>
      </c>
      <c r="T22" s="44">
        <f>Sproulsalvati!T82</f>
        <v>4</v>
      </c>
      <c r="U22" s="44">
        <f>Sproulsalvati!U82</f>
        <v>1</v>
      </c>
      <c r="V22" s="44">
        <f>Sproulsalvati!V82</f>
        <v>109</v>
      </c>
      <c r="W22" s="156">
        <f>Sproulsalvati!W82</f>
        <v>0.96491228070175439</v>
      </c>
      <c r="X22" s="156">
        <f>(D22-G22)/(B22-I22-G22+M22)</f>
        <v>0.26923076923076922</v>
      </c>
    </row>
    <row r="23" spans="1:24" x14ac:dyDescent="0.2">
      <c r="A23" s="157" t="s">
        <v>98</v>
      </c>
      <c r="B23" s="49">
        <f>MillerHunt!B81</f>
        <v>29</v>
      </c>
      <c r="C23" s="49">
        <f>MillerHunt!C81</f>
        <v>4</v>
      </c>
      <c r="D23" s="49">
        <f>MillerHunt!D81</f>
        <v>2</v>
      </c>
      <c r="E23" s="49">
        <f>MillerHunt!E81</f>
        <v>0</v>
      </c>
      <c r="F23" s="49">
        <f>MillerHunt!F81</f>
        <v>0</v>
      </c>
      <c r="G23" s="49">
        <f>MillerHunt!G81</f>
        <v>0</v>
      </c>
      <c r="H23" s="49">
        <f>MillerHunt!H81</f>
        <v>1</v>
      </c>
      <c r="I23" s="49">
        <f>MillerHunt!I81</f>
        <v>14</v>
      </c>
      <c r="J23" s="49">
        <f>MillerHunt!J81</f>
        <v>4</v>
      </c>
      <c r="K23" s="49">
        <f>MillerHunt!K81</f>
        <v>0</v>
      </c>
      <c r="L23" s="49">
        <f>MillerHunt!L81</f>
        <v>1</v>
      </c>
      <c r="M23" s="49">
        <f>MillerHunt!M81</f>
        <v>0</v>
      </c>
      <c r="N23" s="49">
        <f>MillerHunt!N81</f>
        <v>0</v>
      </c>
      <c r="O23" s="158">
        <f>MillerHunt!O81</f>
        <v>0.18181818181818182</v>
      </c>
      <c r="P23" s="158">
        <f>MillerHunt!P81</f>
        <v>6.8965517241379309E-2</v>
      </c>
      <c r="Q23" s="158">
        <f>MillerHunt!Q81</f>
        <v>6.8965517241379309E-2</v>
      </c>
      <c r="R23" s="49">
        <f>MillerHunt!R81</f>
        <v>3</v>
      </c>
      <c r="S23" s="49">
        <f>MillerHunt!S81</f>
        <v>1</v>
      </c>
      <c r="T23" s="49">
        <f>MillerHunt!T81</f>
        <v>0</v>
      </c>
      <c r="U23" s="49">
        <f>MillerHunt!U81</f>
        <v>1</v>
      </c>
      <c r="V23" s="49">
        <f>MillerHunt!V81</f>
        <v>9</v>
      </c>
      <c r="W23" s="311">
        <f>MillerHunt!W81</f>
        <v>1</v>
      </c>
      <c r="X23" s="312">
        <f>MillerHunt!X81</f>
        <v>0.13333333333333333</v>
      </c>
    </row>
    <row r="24" spans="1:24" x14ac:dyDescent="0.2">
      <c r="A24" s="157" t="s">
        <v>119</v>
      </c>
      <c r="B24" s="5">
        <f>GeorgeRitterHakel!B42</f>
        <v>4</v>
      </c>
      <c r="C24" s="5">
        <f>GeorgeRitterHakel!C42</f>
        <v>0</v>
      </c>
      <c r="D24" s="5">
        <f>GeorgeRitterHakel!D42</f>
        <v>0</v>
      </c>
      <c r="E24" s="5">
        <f>GeorgeRitterHakel!E42</f>
        <v>0</v>
      </c>
      <c r="F24" s="5">
        <f>GeorgeRitterHakel!F42</f>
        <v>0</v>
      </c>
      <c r="G24" s="5">
        <f>GeorgeRitterHakel!G42</f>
        <v>0</v>
      </c>
      <c r="H24" s="5">
        <f>GeorgeRitterHakel!H42</f>
        <v>0</v>
      </c>
      <c r="I24" s="5">
        <f>GeorgeRitterHakel!I42</f>
        <v>3</v>
      </c>
      <c r="J24" s="5">
        <f>GeorgeRitterHakel!J42</f>
        <v>0</v>
      </c>
      <c r="K24" s="5">
        <f>GeorgeRitterHakel!K42</f>
        <v>0</v>
      </c>
      <c r="L24" s="5">
        <f>GeorgeRitterHakel!L42</f>
        <v>0</v>
      </c>
      <c r="M24" s="5">
        <f>GeorgeRitterHakel!M42</f>
        <v>0</v>
      </c>
      <c r="N24" s="5">
        <f>GeorgeRitterHakel!N42</f>
        <v>0</v>
      </c>
      <c r="O24" s="156">
        <v>0</v>
      </c>
      <c r="P24" s="156">
        <f>GeorgeRitterHakel!P42</f>
        <v>0</v>
      </c>
      <c r="Q24" s="156">
        <f>GeorgeRitterHakel!Q42</f>
        <v>0</v>
      </c>
      <c r="R24" s="5">
        <f>GeorgeRitterHakel!R42</f>
        <v>0</v>
      </c>
      <c r="S24" s="5">
        <f>GeorgeRitterHakel!S42</f>
        <v>0</v>
      </c>
      <c r="T24" s="5">
        <f>GeorgeRitterHakel!T42</f>
        <v>0</v>
      </c>
      <c r="U24" s="5">
        <f>GeorgeRitterHakel!U42</f>
        <v>0</v>
      </c>
      <c r="V24" s="5">
        <f>GeorgeRitterHakel!V42</f>
        <v>0</v>
      </c>
      <c r="W24" s="156">
        <f>GeorgeRitterHakel!W42</f>
        <v>0</v>
      </c>
      <c r="X24" s="156">
        <f>GeorgeRitterHakel!X42</f>
        <v>0</v>
      </c>
    </row>
    <row r="25" spans="1:24" x14ac:dyDescent="0.2">
      <c r="A25" s="157" t="s">
        <v>149</v>
      </c>
      <c r="B25" s="127">
        <f>KearneyMcKenzieIanella!B62</f>
        <v>2</v>
      </c>
      <c r="C25" s="127">
        <f>KearneyMcKenzieIanella!C62</f>
        <v>0</v>
      </c>
      <c r="D25" s="127">
        <f>KearneyMcKenzieIanella!D62</f>
        <v>0</v>
      </c>
      <c r="E25" s="127">
        <f>KearneyMcKenzieIanella!E62</f>
        <v>0</v>
      </c>
      <c r="F25" s="127">
        <f>KearneyMcKenzieIanella!F62</f>
        <v>0</v>
      </c>
      <c r="G25" s="127">
        <f>KearneyMcKenzieIanella!G62</f>
        <v>0</v>
      </c>
      <c r="H25" s="127">
        <f>KearneyMcKenzieIanella!H62</f>
        <v>0</v>
      </c>
      <c r="I25" s="127">
        <f>KearneyMcKenzieIanella!I62</f>
        <v>1</v>
      </c>
      <c r="J25" s="127">
        <f>KearneyMcKenzieIanella!J62</f>
        <v>0</v>
      </c>
      <c r="K25" s="127">
        <f>KearneyMcKenzieIanella!K62</f>
        <v>0</v>
      </c>
      <c r="L25" s="127">
        <f>KearneyMcKenzieIanella!L62</f>
        <v>0</v>
      </c>
      <c r="M25" s="127">
        <f>KearneyMcKenzieIanella!M62</f>
        <v>0</v>
      </c>
      <c r="N25" s="127">
        <f>KearneyMcKenzieIanella!N62</f>
        <v>0</v>
      </c>
      <c r="O25" s="158">
        <f>KearneyMcKenzieIanella!O62</f>
        <v>0</v>
      </c>
      <c r="P25" s="158">
        <f>KearneyMcKenzieIanella!P62</f>
        <v>0</v>
      </c>
      <c r="Q25" s="158">
        <f>KearneyMcKenzieIanella!Q62</f>
        <v>0</v>
      </c>
      <c r="R25" s="127">
        <f>KearneyMcKenzieIanella!R62</f>
        <v>0</v>
      </c>
      <c r="S25" s="127">
        <f>KearneyMcKenzieIanella!S62</f>
        <v>0</v>
      </c>
      <c r="T25" s="127">
        <f>KearneyMcKenzieIanella!T62</f>
        <v>0</v>
      </c>
      <c r="U25" s="127">
        <f>KearneyMcKenzieIanella!U62</f>
        <v>0</v>
      </c>
      <c r="V25" s="127">
        <f>KearneyMcKenzieIanella!V62</f>
        <v>0</v>
      </c>
      <c r="W25" s="127" t="e">
        <f>KearneyMcKenzieIanella!W62</f>
        <v>#DIV/0!</v>
      </c>
      <c r="X25" s="127">
        <f>KearneyMcKenzieIanella!X62</f>
        <v>0</v>
      </c>
    </row>
    <row r="26" spans="1:24" x14ac:dyDescent="0.2">
      <c r="A26" s="157" t="s">
        <v>106</v>
      </c>
      <c r="B26" s="49">
        <f>OertliAppelby!B11</f>
        <v>1</v>
      </c>
      <c r="C26" s="49">
        <f>OertliAppelby!C11</f>
        <v>0</v>
      </c>
      <c r="D26" s="49">
        <f>OertliAppelby!D11</f>
        <v>0</v>
      </c>
      <c r="E26" s="49">
        <f>OertliAppelby!E11</f>
        <v>0</v>
      </c>
      <c r="F26" s="49">
        <f>OertliAppelby!F11</f>
        <v>0</v>
      </c>
      <c r="G26" s="49">
        <f>OertliAppelby!G11</f>
        <v>0</v>
      </c>
      <c r="H26" s="49">
        <f>OertliAppelby!H11</f>
        <v>0</v>
      </c>
      <c r="I26" s="49">
        <f>OertliAppelby!I11</f>
        <v>0</v>
      </c>
      <c r="J26" s="49">
        <f>OertliAppelby!J11</f>
        <v>0</v>
      </c>
      <c r="K26" s="49">
        <f>OertliAppelby!K11</f>
        <v>0</v>
      </c>
      <c r="L26" s="49">
        <f>OertliAppelby!L11</f>
        <v>0</v>
      </c>
      <c r="M26" s="49">
        <f>OertliAppelby!M11</f>
        <v>0</v>
      </c>
      <c r="N26" s="49">
        <f>OertliAppelby!N11</f>
        <v>0</v>
      </c>
      <c r="O26" s="158">
        <f>OertliAppelby!O11</f>
        <v>0</v>
      </c>
      <c r="P26" s="158">
        <f>OertliAppelby!P11</f>
        <v>0</v>
      </c>
      <c r="Q26" s="158">
        <f>OertliAppelby!Q11</f>
        <v>0</v>
      </c>
      <c r="R26" s="49">
        <f>OertliAppelby!R11</f>
        <v>0</v>
      </c>
      <c r="S26" s="49">
        <f>OertliAppelby!S11</f>
        <v>0</v>
      </c>
      <c r="T26" s="49">
        <f>OertliAppelby!T11</f>
        <v>0</v>
      </c>
      <c r="U26" s="49">
        <f>OertliAppelby!U11</f>
        <v>1</v>
      </c>
      <c r="V26" s="49">
        <f>OertliAppelby!V11</f>
        <v>0</v>
      </c>
      <c r="W26" s="322">
        <f>OertliAppelby!W11</f>
        <v>1</v>
      </c>
      <c r="X26" s="322">
        <f>OertliAppelby!X11</f>
        <v>0</v>
      </c>
    </row>
    <row r="27" spans="1:24" x14ac:dyDescent="0.2">
      <c r="A27" s="157" t="s">
        <v>150</v>
      </c>
      <c r="B27" s="49">
        <f>HarrisTepperPopp!B95</f>
        <v>1</v>
      </c>
      <c r="C27" s="49">
        <f>HarrisTepperPopp!C95</f>
        <v>0</v>
      </c>
      <c r="D27" s="49">
        <f>HarrisTepperPopp!D95</f>
        <v>0</v>
      </c>
      <c r="E27" s="49">
        <f>HarrisTepperPopp!E95</f>
        <v>0</v>
      </c>
      <c r="F27" s="49">
        <f>HarrisTepperPopp!F95</f>
        <v>0</v>
      </c>
      <c r="G27" s="49">
        <f>HarrisTepperPopp!G95</f>
        <v>0</v>
      </c>
      <c r="H27" s="49">
        <f>HarrisTepperPopp!H95</f>
        <v>0</v>
      </c>
      <c r="I27" s="49">
        <f>HarrisTepperPopp!I95</f>
        <v>0</v>
      </c>
      <c r="J27" s="49">
        <f>HarrisTepperPopp!J95</f>
        <v>0</v>
      </c>
      <c r="K27" s="49">
        <f>HarrisTepperPopp!K95</f>
        <v>0</v>
      </c>
      <c r="L27" s="49">
        <f>HarrisTepperPopp!L95</f>
        <v>0</v>
      </c>
      <c r="M27" s="49">
        <f>HarrisTepperPopp!M95</f>
        <v>0</v>
      </c>
      <c r="N27" s="49">
        <f>HarrisTepperPopp!N95</f>
        <v>0</v>
      </c>
      <c r="O27" s="158">
        <f>HarrisTepperPopp!O95</f>
        <v>0</v>
      </c>
      <c r="P27" s="158">
        <f>HarrisTepperPopp!P95</f>
        <v>0</v>
      </c>
      <c r="Q27" s="158">
        <f>HarrisTepperPopp!Q95</f>
        <v>0</v>
      </c>
      <c r="R27" s="49">
        <f>HarrisTepperPopp!R95</f>
        <v>0</v>
      </c>
      <c r="S27" s="49">
        <f>HarrisTepperPopp!S95</f>
        <v>0</v>
      </c>
      <c r="T27" s="49">
        <f>HarrisTepperPopp!T95</f>
        <v>0</v>
      </c>
      <c r="U27" s="49">
        <f>HarrisTepperPopp!U95</f>
        <v>0</v>
      </c>
      <c r="V27" s="49">
        <f>HarrisTepperPopp!V95</f>
        <v>0</v>
      </c>
      <c r="W27" s="49" t="e">
        <f>HarrisTepperPopp!W95</f>
        <v>#DIV/0!</v>
      </c>
      <c r="X27" s="49">
        <f>HarrisTepperPopp!X95</f>
        <v>0</v>
      </c>
    </row>
    <row r="28" spans="1:24" x14ac:dyDescent="0.2">
      <c r="A28" s="157" t="s">
        <v>110</v>
      </c>
      <c r="B28" s="49">
        <f>RubockiMcCarthy!B45</f>
        <v>1</v>
      </c>
      <c r="C28" s="49">
        <f>RubockiMcCarthy!C45</f>
        <v>0</v>
      </c>
      <c r="D28" s="49">
        <f>RubockiMcCarthy!D45</f>
        <v>0</v>
      </c>
      <c r="E28" s="49">
        <f>RubockiMcCarthy!E45</f>
        <v>0</v>
      </c>
      <c r="F28" s="49">
        <f>RubockiMcCarthy!F45</f>
        <v>0</v>
      </c>
      <c r="G28" s="49">
        <f>RubockiMcCarthy!G45</f>
        <v>0</v>
      </c>
      <c r="H28" s="49">
        <f>RubockiMcCarthy!H45</f>
        <v>0</v>
      </c>
      <c r="I28" s="49">
        <f>RubockiMcCarthy!I45</f>
        <v>1</v>
      </c>
      <c r="J28" s="49">
        <f>RubockiMcCarthy!J45</f>
        <v>0</v>
      </c>
      <c r="K28" s="49">
        <f>RubockiMcCarthy!K45</f>
        <v>0</v>
      </c>
      <c r="L28" s="49">
        <f>RubockiMcCarthy!L45</f>
        <v>0</v>
      </c>
      <c r="M28" s="49">
        <f>RubockiMcCarthy!M45</f>
        <v>0</v>
      </c>
      <c r="N28" s="49">
        <f>RubockiMcCarthy!N45</f>
        <v>0</v>
      </c>
      <c r="O28" s="158">
        <f>RubockiMcCarthy!O45</f>
        <v>0</v>
      </c>
      <c r="P28" s="158">
        <f>RubockiMcCarthy!P45</f>
        <v>0</v>
      </c>
      <c r="Q28" s="158">
        <f>RubockiMcCarthy!Q45</f>
        <v>0</v>
      </c>
      <c r="R28" s="49">
        <f>RubockiMcCarthy!R45</f>
        <v>0</v>
      </c>
      <c r="S28" s="49">
        <f>RubockiMcCarthy!S45</f>
        <v>0</v>
      </c>
      <c r="T28" s="49">
        <f>RubockiMcCarthy!T45</f>
        <v>1</v>
      </c>
      <c r="U28" s="49">
        <f>RubockiMcCarthy!U45</f>
        <v>0</v>
      </c>
      <c r="V28" s="49">
        <f>RubockiMcCarthy!V45</f>
        <v>0</v>
      </c>
      <c r="W28" s="158">
        <f>RubockiMcCarthy!W45</f>
        <v>0</v>
      </c>
      <c r="X28" s="158" t="e">
        <f>(D28-G28)/(B28-I28-G28+M28)</f>
        <v>#DIV/0!</v>
      </c>
    </row>
    <row r="29" spans="1:24" x14ac:dyDescent="0.2">
      <c r="A29" s="157" t="s">
        <v>96</v>
      </c>
      <c r="B29" s="49">
        <f>HaydellMracak!B8</f>
        <v>0</v>
      </c>
      <c r="C29" s="49">
        <f>HaydellMracak!C8</f>
        <v>0</v>
      </c>
      <c r="D29" s="49">
        <f>HaydellMracak!D8</f>
        <v>0</v>
      </c>
      <c r="E29" s="49">
        <f>HaydellMracak!E8</f>
        <v>0</v>
      </c>
      <c r="F29" s="49">
        <f>HaydellMracak!F8</f>
        <v>0</v>
      </c>
      <c r="G29" s="49">
        <f>HaydellMracak!G8</f>
        <v>0</v>
      </c>
      <c r="H29" s="49">
        <f>HaydellMracak!H8</f>
        <v>0</v>
      </c>
      <c r="I29" s="49">
        <f>HaydellMracak!I8</f>
        <v>0</v>
      </c>
      <c r="J29" s="49">
        <f>HaydellMracak!J8</f>
        <v>0</v>
      </c>
      <c r="K29" s="49">
        <f>HaydellMracak!K8</f>
        <v>0</v>
      </c>
      <c r="L29" s="49">
        <f>HaydellMracak!L8</f>
        <v>0</v>
      </c>
      <c r="M29" s="49">
        <f>HaydellMracak!M8</f>
        <v>0</v>
      </c>
      <c r="N29" s="49">
        <f>HaydellMracak!N8</f>
        <v>0</v>
      </c>
      <c r="O29" s="49" t="e">
        <f>HaydellMracak!O8</f>
        <v>#DIV/0!</v>
      </c>
      <c r="P29" s="49" t="e">
        <f>HaydellMracak!P8</f>
        <v>#DIV/0!</v>
      </c>
      <c r="Q29" s="49" t="e">
        <f>HaydellMracak!Q8</f>
        <v>#DIV/0!</v>
      </c>
      <c r="R29" s="49">
        <f>HaydellMracak!R8</f>
        <v>0</v>
      </c>
      <c r="S29" s="49">
        <f>HaydellMracak!S8</f>
        <v>0</v>
      </c>
      <c r="T29" s="49">
        <f>HaydellMracak!T8</f>
        <v>2</v>
      </c>
      <c r="U29" s="49">
        <f>HaydellMracak!U8</f>
        <v>3</v>
      </c>
      <c r="V29" s="49">
        <f>HaydellMracak!V8</f>
        <v>0</v>
      </c>
      <c r="W29" s="158">
        <f>HaydellMracak!W8</f>
        <v>0.6</v>
      </c>
      <c r="X29" s="49">
        <f>HaydellMracak!X8</f>
        <v>0</v>
      </c>
    </row>
    <row r="30" spans="1:24" ht="17" thickBot="1" x14ac:dyDescent="0.25">
      <c r="A30" s="226" t="s">
        <v>100</v>
      </c>
      <c r="B30" s="227">
        <f>KearneyMcKenzieIanella!B10</f>
        <v>0</v>
      </c>
      <c r="C30" s="227">
        <f>KearneyMcKenzieIanella!C10</f>
        <v>0</v>
      </c>
      <c r="D30" s="227">
        <f>KearneyMcKenzieIanella!D10</f>
        <v>0</v>
      </c>
      <c r="E30" s="227">
        <f>KearneyMcKenzieIanella!E10</f>
        <v>0</v>
      </c>
      <c r="F30" s="227">
        <f>KearneyMcKenzieIanella!F10</f>
        <v>0</v>
      </c>
      <c r="G30" s="227">
        <f>KearneyMcKenzieIanella!G10</f>
        <v>0</v>
      </c>
      <c r="H30" s="227">
        <f>KearneyMcKenzieIanella!H10</f>
        <v>1</v>
      </c>
      <c r="I30" s="227">
        <f>KearneyMcKenzieIanella!I10</f>
        <v>0</v>
      </c>
      <c r="J30" s="227">
        <f>KearneyMcKenzieIanella!J10</f>
        <v>0</v>
      </c>
      <c r="K30" s="227">
        <f>KearneyMcKenzieIanella!K10</f>
        <v>0</v>
      </c>
      <c r="L30" s="227">
        <f>KearneyMcKenzieIanella!L10</f>
        <v>0</v>
      </c>
      <c r="M30" s="227">
        <f>KearneyMcKenzieIanella!M10</f>
        <v>1</v>
      </c>
      <c r="N30" s="227">
        <f>KearneyMcKenzieIanella!N10</f>
        <v>0</v>
      </c>
      <c r="O30" s="227">
        <f>KearneyMcKenzieIanella!O10</f>
        <v>0</v>
      </c>
      <c r="P30" s="227" t="e">
        <f>KearneyMcKenzieIanella!P10</f>
        <v>#DIV/0!</v>
      </c>
      <c r="Q30" s="227" t="e">
        <f>KearneyMcKenzieIanella!Q10</f>
        <v>#DIV/0!</v>
      </c>
      <c r="R30" s="227">
        <f>KearneyMcKenzieIanella!R10</f>
        <v>0</v>
      </c>
      <c r="S30" s="227">
        <f>KearneyMcKenzieIanella!S10</f>
        <v>0</v>
      </c>
      <c r="T30" s="227">
        <f>KearneyMcKenzieIanella!T10</f>
        <v>0</v>
      </c>
      <c r="U30" s="227">
        <v>1</v>
      </c>
      <c r="V30" s="227">
        <f>KearneyMcKenzieIanella!V10</f>
        <v>1</v>
      </c>
      <c r="W30" s="266">
        <f>KearneyMcKenzieIanella!W10</f>
        <v>1</v>
      </c>
      <c r="X30" s="228">
        <f>(D30-G30)/(B30-I30-G30+M30)</f>
        <v>0</v>
      </c>
    </row>
    <row r="31" spans="1:24" x14ac:dyDescent="0.2">
      <c r="A31" s="222" t="s">
        <v>23</v>
      </c>
      <c r="B31" s="223">
        <f t="shared" ref="B31:N31" si="1">SUM(B5:B30)</f>
        <v>720</v>
      </c>
      <c r="C31" s="223">
        <f t="shared" si="1"/>
        <v>177</v>
      </c>
      <c r="D31" s="223">
        <f t="shared" si="1"/>
        <v>198</v>
      </c>
      <c r="E31" s="223">
        <f t="shared" si="1"/>
        <v>31</v>
      </c>
      <c r="F31" s="223">
        <f t="shared" si="1"/>
        <v>3</v>
      </c>
      <c r="G31" s="223">
        <f t="shared" si="1"/>
        <v>2</v>
      </c>
      <c r="H31" s="223">
        <f t="shared" si="1"/>
        <v>129</v>
      </c>
      <c r="I31" s="223">
        <f t="shared" si="1"/>
        <v>201</v>
      </c>
      <c r="J31" s="223">
        <f t="shared" si="1"/>
        <v>140</v>
      </c>
      <c r="K31" s="223">
        <f t="shared" si="1"/>
        <v>35</v>
      </c>
      <c r="L31" s="223">
        <f t="shared" si="1"/>
        <v>12</v>
      </c>
      <c r="M31" s="223">
        <f t="shared" si="1"/>
        <v>11</v>
      </c>
      <c r="N31" s="223">
        <f t="shared" si="1"/>
        <v>29</v>
      </c>
      <c r="O31" s="162">
        <f t="shared" ref="O31" si="2">(D31+J31+K31)/(B31+J31+K31+M31)</f>
        <v>0.41169977924944812</v>
      </c>
      <c r="P31" s="225">
        <f>($D31+$E31+($F31*2)+(G31*3))/$B31</f>
        <v>0.3347222222222222</v>
      </c>
      <c r="Q31" s="225">
        <f>D31/B31</f>
        <v>0.27500000000000002</v>
      </c>
      <c r="R31" s="223">
        <f>SUM(R5:R30)</f>
        <v>76</v>
      </c>
      <c r="S31" s="223">
        <f>SUM(S5:S30)</f>
        <v>22</v>
      </c>
      <c r="T31" s="223">
        <f>SUM(T5:T30)</f>
        <v>44</v>
      </c>
      <c r="U31" s="223">
        <f>SUM(U5:U30)</f>
        <v>163</v>
      </c>
      <c r="V31" s="223">
        <f>SUM(V5:V30)</f>
        <v>546</v>
      </c>
      <c r="W31" s="225">
        <f>(U31+V31)/(T31+U31+V31)</f>
        <v>0.94156706507304122</v>
      </c>
      <c r="X31" s="164">
        <f t="shared" ref="X31" si="3">(D31-G31)/(B31-I31-G31+M31)</f>
        <v>0.37121212121212122</v>
      </c>
    </row>
    <row r="32" spans="1:24" x14ac:dyDescent="0.2">
      <c r="A32" s="222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163"/>
      <c r="P32" s="21"/>
      <c r="Q32" s="21"/>
      <c r="R32" s="71"/>
      <c r="S32" s="71"/>
      <c r="T32" s="71"/>
      <c r="U32" s="71"/>
      <c r="V32" s="71"/>
      <c r="W32" s="71"/>
      <c r="X32" s="224"/>
    </row>
    <row r="33" spans="1:24" x14ac:dyDescent="0.2">
      <c r="A33" s="222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63"/>
      <c r="P33" s="21"/>
      <c r="Q33" s="21"/>
      <c r="R33" s="71"/>
      <c r="S33" s="71"/>
      <c r="T33" s="71"/>
      <c r="U33" s="71"/>
      <c r="V33" s="71"/>
      <c r="W33" s="71"/>
      <c r="X33" s="224"/>
    </row>
    <row r="34" spans="1:24" x14ac:dyDescent="0.2">
      <c r="A34" s="19"/>
      <c r="B34" s="107" t="s">
        <v>0</v>
      </c>
      <c r="C34" s="107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107" t="s">
        <v>7</v>
      </c>
      <c r="J34" s="107" t="s">
        <v>8</v>
      </c>
      <c r="K34" s="107" t="s">
        <v>9</v>
      </c>
      <c r="L34" s="107" t="s">
        <v>10</v>
      </c>
      <c r="M34" s="107" t="s">
        <v>11</v>
      </c>
      <c r="N34" s="107" t="s">
        <v>12</v>
      </c>
      <c r="O34" s="107" t="s">
        <v>13</v>
      </c>
      <c r="P34" s="107" t="s">
        <v>14</v>
      </c>
      <c r="Q34" s="107" t="s">
        <v>15</v>
      </c>
      <c r="R34" s="107" t="s">
        <v>16</v>
      </c>
      <c r="S34" s="107" t="s">
        <v>17</v>
      </c>
      <c r="T34" s="107" t="s">
        <v>18</v>
      </c>
      <c r="U34" s="107" t="s">
        <v>19</v>
      </c>
      <c r="V34" s="107" t="s">
        <v>20</v>
      </c>
      <c r="W34" s="154" t="s">
        <v>21</v>
      </c>
      <c r="X34" s="155" t="s">
        <v>22</v>
      </c>
    </row>
    <row r="35" spans="1:24" x14ac:dyDescent="0.2">
      <c r="A35" s="20" t="s">
        <v>114</v>
      </c>
      <c r="B35" s="49">
        <f>B31</f>
        <v>720</v>
      </c>
      <c r="C35" s="49">
        <f t="shared" ref="C35:X35" si="4">C31</f>
        <v>177</v>
      </c>
      <c r="D35" s="49">
        <f t="shared" si="4"/>
        <v>198</v>
      </c>
      <c r="E35" s="49">
        <f t="shared" si="4"/>
        <v>31</v>
      </c>
      <c r="F35" s="49">
        <f t="shared" si="4"/>
        <v>3</v>
      </c>
      <c r="G35" s="49">
        <f t="shared" si="4"/>
        <v>2</v>
      </c>
      <c r="H35" s="49">
        <f t="shared" si="4"/>
        <v>129</v>
      </c>
      <c r="I35" s="49">
        <f t="shared" si="4"/>
        <v>201</v>
      </c>
      <c r="J35" s="49">
        <f t="shared" si="4"/>
        <v>140</v>
      </c>
      <c r="K35" s="49">
        <f t="shared" si="4"/>
        <v>35</v>
      </c>
      <c r="L35" s="49">
        <f t="shared" si="4"/>
        <v>12</v>
      </c>
      <c r="M35" s="49">
        <f t="shared" si="4"/>
        <v>11</v>
      </c>
      <c r="N35" s="49">
        <f t="shared" si="4"/>
        <v>29</v>
      </c>
      <c r="O35" s="158">
        <f>O31</f>
        <v>0.41169977924944812</v>
      </c>
      <c r="P35" s="158">
        <f>P31</f>
        <v>0.3347222222222222</v>
      </c>
      <c r="Q35" s="158">
        <f>Q31</f>
        <v>0.27500000000000002</v>
      </c>
      <c r="R35" s="49">
        <f t="shared" si="4"/>
        <v>76</v>
      </c>
      <c r="S35" s="49">
        <f t="shared" si="4"/>
        <v>22</v>
      </c>
      <c r="T35" s="49">
        <f t="shared" si="4"/>
        <v>44</v>
      </c>
      <c r="U35" s="49">
        <f t="shared" si="4"/>
        <v>163</v>
      </c>
      <c r="V35" s="49">
        <f t="shared" si="4"/>
        <v>546</v>
      </c>
      <c r="W35" s="158">
        <f t="shared" si="4"/>
        <v>0.94156706507304122</v>
      </c>
      <c r="X35" s="158">
        <f t="shared" si="4"/>
        <v>0.37121212121212122</v>
      </c>
    </row>
    <row r="36" spans="1:24" x14ac:dyDescent="0.2">
      <c r="A36" s="20" t="s">
        <v>86</v>
      </c>
      <c r="B36" s="49">
        <v>678</v>
      </c>
      <c r="C36" s="49">
        <v>135</v>
      </c>
      <c r="D36" s="49">
        <v>198</v>
      </c>
      <c r="E36" s="49">
        <v>36</v>
      </c>
      <c r="F36" s="49">
        <v>4</v>
      </c>
      <c r="G36" s="49">
        <v>2</v>
      </c>
      <c r="H36" s="49">
        <v>109</v>
      </c>
      <c r="I36" s="49">
        <v>146</v>
      </c>
      <c r="J36" s="49">
        <v>101</v>
      </c>
      <c r="K36" s="49">
        <v>34</v>
      </c>
      <c r="L36" s="49">
        <v>4</v>
      </c>
      <c r="M36" s="49">
        <v>10</v>
      </c>
      <c r="N36" s="49">
        <v>28</v>
      </c>
      <c r="O36" s="158">
        <v>0.40600000000000003</v>
      </c>
      <c r="P36" s="158">
        <v>0.36599999999999999</v>
      </c>
      <c r="Q36" s="158">
        <v>0.29199999999999998</v>
      </c>
      <c r="R36" s="49">
        <v>79</v>
      </c>
      <c r="S36" s="49">
        <v>17</v>
      </c>
      <c r="T36" s="49">
        <v>41</v>
      </c>
      <c r="U36" s="49">
        <v>172</v>
      </c>
      <c r="V36" s="49">
        <v>485</v>
      </c>
      <c r="W36" s="158">
        <f t="shared" ref="W36" si="5">W31</f>
        <v>0.94156706507304122</v>
      </c>
      <c r="X36" s="158">
        <v>0.36299999999999999</v>
      </c>
    </row>
    <row r="37" spans="1:24" x14ac:dyDescent="0.2">
      <c r="A37" s="20" t="s">
        <v>83</v>
      </c>
      <c r="B37" s="127">
        <v>765</v>
      </c>
      <c r="C37" s="127">
        <v>137</v>
      </c>
      <c r="D37" s="127">
        <v>211</v>
      </c>
      <c r="E37" s="127">
        <v>33</v>
      </c>
      <c r="F37" s="127">
        <v>10</v>
      </c>
      <c r="G37" s="127">
        <v>7</v>
      </c>
      <c r="H37" s="127">
        <v>105</v>
      </c>
      <c r="I37" s="127">
        <v>178</v>
      </c>
      <c r="J37" s="127">
        <v>82</v>
      </c>
      <c r="K37" s="127">
        <v>33</v>
      </c>
      <c r="L37" s="127">
        <v>4</v>
      </c>
      <c r="M37" s="127">
        <v>11</v>
      </c>
      <c r="N37" s="127">
        <v>19</v>
      </c>
      <c r="O37" s="158">
        <v>0.36599999999999999</v>
      </c>
      <c r="P37" s="205"/>
      <c r="Q37" s="158">
        <v>0.27600000000000002</v>
      </c>
      <c r="R37" s="127">
        <v>57</v>
      </c>
      <c r="S37" s="127">
        <v>8</v>
      </c>
      <c r="T37" s="127">
        <v>44</v>
      </c>
      <c r="U37" s="127">
        <v>211</v>
      </c>
      <c r="V37" s="127">
        <v>527</v>
      </c>
      <c r="W37" s="158">
        <f t="shared" ref="W37" si="6">W30</f>
        <v>1</v>
      </c>
      <c r="X37" s="158">
        <v>0.94399999999999995</v>
      </c>
    </row>
    <row r="38" spans="1:24" x14ac:dyDescent="0.2">
      <c r="A38" s="20" t="s">
        <v>81</v>
      </c>
      <c r="B38" s="127">
        <v>733</v>
      </c>
      <c r="C38" s="127">
        <v>208</v>
      </c>
      <c r="D38" s="127">
        <v>222</v>
      </c>
      <c r="E38" s="127">
        <v>57</v>
      </c>
      <c r="F38" s="127">
        <v>10</v>
      </c>
      <c r="G38" s="127">
        <v>11</v>
      </c>
      <c r="H38" s="127">
        <v>162</v>
      </c>
      <c r="I38" s="127">
        <v>176</v>
      </c>
      <c r="J38" s="127">
        <v>119</v>
      </c>
      <c r="K38" s="127">
        <v>28</v>
      </c>
      <c r="L38" s="127">
        <v>3</v>
      </c>
      <c r="M38" s="127">
        <v>12</v>
      </c>
      <c r="N38" s="127">
        <v>35</v>
      </c>
      <c r="O38" s="158">
        <v>0.41399999999999998</v>
      </c>
      <c r="P38" s="127"/>
      <c r="Q38" s="158">
        <v>0.30299999999999999</v>
      </c>
      <c r="R38" s="127">
        <v>64</v>
      </c>
      <c r="S38" s="127">
        <v>20</v>
      </c>
      <c r="T38" s="127">
        <v>52</v>
      </c>
      <c r="U38" s="127">
        <v>182</v>
      </c>
      <c r="V38" s="127">
        <v>517</v>
      </c>
      <c r="W38" s="158">
        <v>0.93100000000000005</v>
      </c>
      <c r="X38" s="158">
        <v>0.34899999999999998</v>
      </c>
    </row>
    <row r="39" spans="1:24" x14ac:dyDescent="0.2">
      <c r="A39" s="20" t="s">
        <v>74</v>
      </c>
      <c r="B39" s="127">
        <v>694</v>
      </c>
      <c r="C39" s="127">
        <v>123</v>
      </c>
      <c r="D39" s="127">
        <v>184</v>
      </c>
      <c r="E39" s="127">
        <v>24</v>
      </c>
      <c r="F39" s="127">
        <v>4</v>
      </c>
      <c r="G39" s="127">
        <v>1</v>
      </c>
      <c r="H39" s="127">
        <v>92</v>
      </c>
      <c r="I39" s="127">
        <v>170</v>
      </c>
      <c r="J39" s="127">
        <v>92</v>
      </c>
      <c r="K39" s="127">
        <v>27</v>
      </c>
      <c r="L39" s="127">
        <v>4</v>
      </c>
      <c r="M39" s="127">
        <v>11</v>
      </c>
      <c r="N39" s="127">
        <v>18</v>
      </c>
      <c r="O39" s="158">
        <v>0.36799999999999999</v>
      </c>
      <c r="P39" s="127"/>
      <c r="Q39" s="158">
        <v>0.26500000000000001</v>
      </c>
      <c r="R39" s="127">
        <v>41</v>
      </c>
      <c r="S39" s="127">
        <v>9</v>
      </c>
      <c r="T39" s="127">
        <v>53</v>
      </c>
      <c r="U39" s="127">
        <v>156</v>
      </c>
      <c r="V39" s="127">
        <v>539</v>
      </c>
      <c r="W39" s="158">
        <v>0.92900000000000005</v>
      </c>
      <c r="X39" s="160">
        <v>0.34899999999999998</v>
      </c>
    </row>
    <row r="40" spans="1:24" x14ac:dyDescent="0.2">
      <c r="A40" s="20" t="s">
        <v>24</v>
      </c>
      <c r="B40" s="127">
        <v>674</v>
      </c>
      <c r="C40" s="127">
        <v>107</v>
      </c>
      <c r="D40" s="127">
        <v>157</v>
      </c>
      <c r="E40" s="127">
        <v>25</v>
      </c>
      <c r="F40" s="127">
        <v>3</v>
      </c>
      <c r="G40" s="127">
        <v>1</v>
      </c>
      <c r="H40" s="127">
        <v>73</v>
      </c>
      <c r="I40" s="127">
        <v>161</v>
      </c>
      <c r="J40" s="127">
        <v>101</v>
      </c>
      <c r="K40" s="127">
        <v>20</v>
      </c>
      <c r="L40" s="127">
        <v>2</v>
      </c>
      <c r="M40" s="127">
        <v>6</v>
      </c>
      <c r="N40" s="127">
        <v>27</v>
      </c>
      <c r="O40" s="158">
        <v>0.34699999999999998</v>
      </c>
      <c r="P40" s="158"/>
      <c r="Q40" s="158">
        <v>0.23300000000000001</v>
      </c>
      <c r="R40" s="127">
        <v>56</v>
      </c>
      <c r="S40" s="127">
        <v>14</v>
      </c>
      <c r="T40" s="127">
        <v>36</v>
      </c>
      <c r="U40" s="127">
        <v>181</v>
      </c>
      <c r="V40" s="127">
        <v>522</v>
      </c>
      <c r="W40" s="159">
        <f t="shared" ref="W40:W51" si="7">(U40+V40)/(T40+U40+V40)</f>
        <v>0.95128552097428953</v>
      </c>
      <c r="X40" s="160">
        <f t="shared" ref="X40:X51" si="8">(D40-G40)/(B40-I40-G40+M40)</f>
        <v>0.30115830115830117</v>
      </c>
    </row>
    <row r="41" spans="1:24" x14ac:dyDescent="0.2">
      <c r="A41" s="20" t="s">
        <v>25</v>
      </c>
      <c r="B41" s="127">
        <v>244</v>
      </c>
      <c r="C41" s="127">
        <v>35</v>
      </c>
      <c r="D41" s="127">
        <v>56</v>
      </c>
      <c r="E41" s="127">
        <v>7</v>
      </c>
      <c r="F41" s="127">
        <v>3</v>
      </c>
      <c r="G41" s="127">
        <v>0</v>
      </c>
      <c r="H41" s="127">
        <v>23</v>
      </c>
      <c r="I41" s="127">
        <v>82</v>
      </c>
      <c r="J41" s="127">
        <v>37</v>
      </c>
      <c r="K41" s="127">
        <v>6</v>
      </c>
      <c r="L41" s="127">
        <f>L30</f>
        <v>0</v>
      </c>
      <c r="M41" s="127">
        <v>3</v>
      </c>
      <c r="N41" s="127">
        <v>3</v>
      </c>
      <c r="O41" s="162">
        <f t="shared" ref="O41:O51" si="9">(D41+J41+K41)/(B41+J41+K41+M41)</f>
        <v>0.3413793103448276</v>
      </c>
      <c r="P41" s="163"/>
      <c r="Q41" s="164">
        <f t="shared" ref="Q41:Q51" si="10">D41/B41</f>
        <v>0.22950819672131148</v>
      </c>
      <c r="R41" s="127">
        <v>18</v>
      </c>
      <c r="S41" s="127">
        <v>9</v>
      </c>
      <c r="T41" s="127">
        <v>20</v>
      </c>
      <c r="U41" s="127">
        <v>80</v>
      </c>
      <c r="V41" s="127">
        <v>183</v>
      </c>
      <c r="W41" s="159">
        <f t="shared" si="7"/>
        <v>0.92932862190812726</v>
      </c>
      <c r="X41" s="160">
        <f t="shared" si="8"/>
        <v>0.33939393939393941</v>
      </c>
    </row>
    <row r="42" spans="1:24" x14ac:dyDescent="0.2">
      <c r="A42" s="276" t="s">
        <v>26</v>
      </c>
      <c r="B42" s="277">
        <v>708</v>
      </c>
      <c r="C42" s="277">
        <v>155</v>
      </c>
      <c r="D42" s="277">
        <v>190</v>
      </c>
      <c r="E42" s="277">
        <v>35</v>
      </c>
      <c r="F42" s="277">
        <v>5</v>
      </c>
      <c r="G42" s="277">
        <v>8</v>
      </c>
      <c r="H42" s="277">
        <v>119</v>
      </c>
      <c r="I42" s="277">
        <v>162</v>
      </c>
      <c r="J42" s="277">
        <v>109</v>
      </c>
      <c r="K42" s="277">
        <v>28</v>
      </c>
      <c r="L42" s="277">
        <v>1</v>
      </c>
      <c r="M42" s="277">
        <v>14</v>
      </c>
      <c r="N42" s="277">
        <v>30</v>
      </c>
      <c r="O42" s="278">
        <f t="shared" si="9"/>
        <v>0.38067520372526192</v>
      </c>
      <c r="P42" s="278"/>
      <c r="Q42" s="278">
        <f t="shared" si="10"/>
        <v>0.26836158192090398</v>
      </c>
      <c r="R42" s="277">
        <v>61</v>
      </c>
      <c r="S42" s="277">
        <v>18</v>
      </c>
      <c r="T42" s="277">
        <v>44</v>
      </c>
      <c r="U42" s="277">
        <v>182</v>
      </c>
      <c r="V42" s="277">
        <v>517</v>
      </c>
      <c r="W42" s="279">
        <f t="shared" si="7"/>
        <v>0.94078061911170929</v>
      </c>
      <c r="X42" s="280">
        <f t="shared" si="8"/>
        <v>0.32971014492753625</v>
      </c>
    </row>
    <row r="43" spans="1:24" x14ac:dyDescent="0.2">
      <c r="A43" s="23" t="s">
        <v>38</v>
      </c>
      <c r="B43" s="58">
        <v>734</v>
      </c>
      <c r="C43" s="58">
        <v>167</v>
      </c>
      <c r="D43" s="58">
        <v>198</v>
      </c>
      <c r="E43" s="58">
        <v>44</v>
      </c>
      <c r="F43" s="58">
        <v>7</v>
      </c>
      <c r="G43" s="58">
        <v>6</v>
      </c>
      <c r="H43" s="58">
        <v>125</v>
      </c>
      <c r="I43" s="58">
        <v>165</v>
      </c>
      <c r="J43" s="58">
        <v>123</v>
      </c>
      <c r="K43" s="58">
        <v>27</v>
      </c>
      <c r="L43" s="58">
        <v>5</v>
      </c>
      <c r="M43" s="58">
        <v>8</v>
      </c>
      <c r="N43" s="58">
        <v>35</v>
      </c>
      <c r="O43" s="168">
        <f>(D43+J43+K43)/(B43+J43+K43+M43)</f>
        <v>0.39013452914798208</v>
      </c>
      <c r="P43" s="168"/>
      <c r="Q43" s="168">
        <f>D43/B43</f>
        <v>0.26975476839237056</v>
      </c>
      <c r="R43" s="213">
        <v>58</v>
      </c>
      <c r="S43" s="213">
        <v>23</v>
      </c>
      <c r="T43" s="213">
        <v>46</v>
      </c>
      <c r="U43" s="213">
        <v>213</v>
      </c>
      <c r="V43" s="213">
        <v>543</v>
      </c>
      <c r="W43" s="214">
        <v>0.94299999999999995</v>
      </c>
      <c r="X43" s="275">
        <f t="shared" ref="X43:X50" si="11">(D43-G43)/(B43-I43-G43+M43)</f>
        <v>0.33625218914185639</v>
      </c>
    </row>
    <row r="44" spans="1:24" x14ac:dyDescent="0.2">
      <c r="A44" s="19" t="s">
        <v>37</v>
      </c>
      <c r="B44" s="5">
        <v>744</v>
      </c>
      <c r="C44" s="5">
        <v>141</v>
      </c>
      <c r="D44" s="5">
        <v>213</v>
      </c>
      <c r="E44" s="5">
        <v>28</v>
      </c>
      <c r="F44" s="5">
        <v>2</v>
      </c>
      <c r="G44" s="5">
        <v>6</v>
      </c>
      <c r="H44" s="5">
        <v>97</v>
      </c>
      <c r="I44" s="5">
        <v>139</v>
      </c>
      <c r="J44" s="5">
        <v>84</v>
      </c>
      <c r="K44" s="5">
        <v>30</v>
      </c>
      <c r="L44" s="5">
        <v>11</v>
      </c>
      <c r="M44" s="5">
        <v>12</v>
      </c>
      <c r="N44" s="5">
        <v>27</v>
      </c>
      <c r="O44" s="156">
        <v>0.376</v>
      </c>
      <c r="P44" s="156"/>
      <c r="Q44" s="156">
        <v>0.28599999999999998</v>
      </c>
      <c r="R44" s="5">
        <v>44</v>
      </c>
      <c r="S44" s="5">
        <v>24</v>
      </c>
      <c r="T44" s="5">
        <v>39</v>
      </c>
      <c r="U44" s="5">
        <v>224</v>
      </c>
      <c r="V44" s="5">
        <v>570</v>
      </c>
      <c r="W44" s="156">
        <v>0.95299999999999996</v>
      </c>
      <c r="X44" s="160">
        <f t="shared" si="11"/>
        <v>0.33878887070376434</v>
      </c>
    </row>
    <row r="45" spans="1:24" x14ac:dyDescent="0.2">
      <c r="A45" s="19" t="s">
        <v>35</v>
      </c>
      <c r="B45" s="5">
        <v>692</v>
      </c>
      <c r="C45" s="5">
        <v>141</v>
      </c>
      <c r="D45" s="5">
        <v>207</v>
      </c>
      <c r="E45" s="5">
        <v>35</v>
      </c>
      <c r="F45" s="5">
        <v>5</v>
      </c>
      <c r="G45" s="5">
        <v>5</v>
      </c>
      <c r="H45" s="5">
        <v>112</v>
      </c>
      <c r="I45" s="5">
        <v>128</v>
      </c>
      <c r="J45" s="5">
        <v>90</v>
      </c>
      <c r="K45" s="5">
        <v>25</v>
      </c>
      <c r="L45" s="5">
        <v>5</v>
      </c>
      <c r="M45" s="5">
        <v>9</v>
      </c>
      <c r="N45" s="5">
        <v>21</v>
      </c>
      <c r="O45" s="156">
        <v>0.39500000000000002</v>
      </c>
      <c r="P45" s="156"/>
      <c r="Q45" s="156">
        <v>0.29899999999999999</v>
      </c>
      <c r="R45" s="5">
        <v>84</v>
      </c>
      <c r="S45" s="5">
        <v>19</v>
      </c>
      <c r="T45" s="5">
        <v>45</v>
      </c>
      <c r="U45" s="5">
        <v>223</v>
      </c>
      <c r="V45" s="5">
        <v>541</v>
      </c>
      <c r="W45" s="5" t="s">
        <v>36</v>
      </c>
      <c r="X45" s="160">
        <f t="shared" si="11"/>
        <v>0.35563380281690143</v>
      </c>
    </row>
    <row r="46" spans="1:24" x14ac:dyDescent="0.2">
      <c r="A46" s="19" t="s">
        <v>33</v>
      </c>
      <c r="B46" s="5">
        <v>685</v>
      </c>
      <c r="C46" s="5">
        <v>131</v>
      </c>
      <c r="D46" s="5">
        <v>179</v>
      </c>
      <c r="E46" s="5">
        <v>21</v>
      </c>
      <c r="F46" s="5">
        <v>8</v>
      </c>
      <c r="G46" s="5">
        <v>2</v>
      </c>
      <c r="H46" s="5">
        <v>138</v>
      </c>
      <c r="I46" s="5">
        <v>153</v>
      </c>
      <c r="J46" s="5">
        <v>73</v>
      </c>
      <c r="K46" s="5">
        <v>26</v>
      </c>
      <c r="L46" s="5">
        <v>10</v>
      </c>
      <c r="M46" s="5">
        <v>11</v>
      </c>
      <c r="N46" s="5">
        <v>32</v>
      </c>
      <c r="O46" s="156">
        <v>0.35</v>
      </c>
      <c r="P46" s="156"/>
      <c r="Q46" s="156">
        <v>0.26100000000000001</v>
      </c>
      <c r="R46" s="5">
        <v>67</v>
      </c>
      <c r="S46" s="5">
        <v>19</v>
      </c>
      <c r="T46" s="5">
        <v>46</v>
      </c>
      <c r="U46" s="5">
        <v>241</v>
      </c>
      <c r="V46" s="5">
        <v>609</v>
      </c>
      <c r="W46" s="5" t="s">
        <v>34</v>
      </c>
      <c r="X46" s="160">
        <f t="shared" si="11"/>
        <v>0.32717190388170053</v>
      </c>
    </row>
    <row r="47" spans="1:24" x14ac:dyDescent="0.2">
      <c r="A47" s="19" t="s">
        <v>31</v>
      </c>
      <c r="B47" s="5">
        <v>761</v>
      </c>
      <c r="C47" s="5">
        <v>185</v>
      </c>
      <c r="D47" s="5">
        <v>234</v>
      </c>
      <c r="E47" s="5">
        <v>40</v>
      </c>
      <c r="F47" s="5">
        <v>7</v>
      </c>
      <c r="G47" s="5">
        <v>5</v>
      </c>
      <c r="H47" s="5">
        <v>138</v>
      </c>
      <c r="I47" s="5">
        <v>159</v>
      </c>
      <c r="J47" s="5">
        <v>95</v>
      </c>
      <c r="K47" s="5">
        <v>37</v>
      </c>
      <c r="L47" s="5">
        <v>3</v>
      </c>
      <c r="M47" s="5">
        <v>11</v>
      </c>
      <c r="N47" s="5">
        <v>26</v>
      </c>
      <c r="O47" s="156">
        <f>(D47+J47+K47)/(B47+J47+K47+M47)</f>
        <v>0.40486725663716816</v>
      </c>
      <c r="P47" s="156"/>
      <c r="Q47" s="156">
        <f>D47/B47</f>
        <v>0.30749014454664914</v>
      </c>
      <c r="R47" s="5">
        <v>60</v>
      </c>
      <c r="S47" s="5">
        <v>25</v>
      </c>
      <c r="T47" s="5">
        <v>51</v>
      </c>
      <c r="U47" s="5">
        <v>251</v>
      </c>
      <c r="V47" s="5">
        <v>651</v>
      </c>
      <c r="W47" s="5" t="s">
        <v>32</v>
      </c>
      <c r="X47" s="160">
        <f t="shared" si="11"/>
        <v>0.37664473684210525</v>
      </c>
    </row>
    <row r="48" spans="1:24" x14ac:dyDescent="0.2">
      <c r="A48" s="18" t="s">
        <v>30</v>
      </c>
      <c r="B48" s="5">
        <v>821</v>
      </c>
      <c r="C48" s="5">
        <v>155</v>
      </c>
      <c r="D48" s="5">
        <v>199</v>
      </c>
      <c r="E48" s="5">
        <v>33</v>
      </c>
      <c r="F48" s="5">
        <v>3</v>
      </c>
      <c r="G48" s="5">
        <v>1</v>
      </c>
      <c r="H48" s="5">
        <v>113</v>
      </c>
      <c r="I48" s="5">
        <v>164</v>
      </c>
      <c r="J48" s="5">
        <v>98</v>
      </c>
      <c r="K48" s="5">
        <v>42</v>
      </c>
      <c r="L48" s="5">
        <v>15</v>
      </c>
      <c r="M48" s="5">
        <v>6</v>
      </c>
      <c r="N48" s="5">
        <v>39</v>
      </c>
      <c r="O48" s="156">
        <f>(D48+J48+K48)/(B48+J48+K48+M48)</f>
        <v>0.35056876938986559</v>
      </c>
      <c r="P48" s="156"/>
      <c r="Q48" s="156">
        <f>D48/B48</f>
        <v>0.24238733252131547</v>
      </c>
      <c r="R48" s="5">
        <v>72</v>
      </c>
      <c r="S48" s="5">
        <v>10</v>
      </c>
      <c r="T48" s="5">
        <v>37</v>
      </c>
      <c r="U48" s="5">
        <v>214</v>
      </c>
      <c r="V48" s="5">
        <v>513</v>
      </c>
      <c r="W48" s="156">
        <f>(U48+V48)/(T48+U48+V48)</f>
        <v>0.95157068062827221</v>
      </c>
      <c r="X48" s="160">
        <f t="shared" si="11"/>
        <v>0.29909365558912387</v>
      </c>
    </row>
    <row r="49" spans="1:24" x14ac:dyDescent="0.2">
      <c r="A49" s="18" t="s">
        <v>29</v>
      </c>
      <c r="B49" s="5">
        <v>772</v>
      </c>
      <c r="C49" s="5">
        <v>118</v>
      </c>
      <c r="D49" s="5">
        <v>196</v>
      </c>
      <c r="E49" s="5">
        <v>30</v>
      </c>
      <c r="F49" s="5">
        <v>1</v>
      </c>
      <c r="G49" s="5">
        <v>1</v>
      </c>
      <c r="H49" s="5">
        <v>101</v>
      </c>
      <c r="I49" s="5">
        <v>188</v>
      </c>
      <c r="J49" s="5">
        <v>104</v>
      </c>
      <c r="K49" s="5">
        <v>34</v>
      </c>
      <c r="L49" s="5">
        <v>12</v>
      </c>
      <c r="M49" s="5">
        <v>9</v>
      </c>
      <c r="N49" s="5">
        <v>25</v>
      </c>
      <c r="O49" s="156">
        <f>(D49+J49+K49)/(B49+J49+K49+M49)</f>
        <v>0.3634385201305767</v>
      </c>
      <c r="P49" s="156"/>
      <c r="Q49" s="156">
        <f>D49/B49</f>
        <v>0.25388601036269431</v>
      </c>
      <c r="R49" s="5">
        <v>70</v>
      </c>
      <c r="S49" s="5">
        <v>13</v>
      </c>
      <c r="T49" s="5">
        <v>54</v>
      </c>
      <c r="U49" s="5">
        <v>189</v>
      </c>
      <c r="V49" s="5">
        <v>471</v>
      </c>
      <c r="W49" s="161">
        <f>(U49+V49)/(T49+U49+V49)</f>
        <v>0.92436974789915971</v>
      </c>
      <c r="X49" s="160">
        <f t="shared" si="11"/>
        <v>0.32939189189189189</v>
      </c>
    </row>
    <row r="50" spans="1:24" x14ac:dyDescent="0.2">
      <c r="A50" s="23" t="s">
        <v>28</v>
      </c>
      <c r="B50" s="166">
        <v>701</v>
      </c>
      <c r="C50" s="166">
        <v>182</v>
      </c>
      <c r="D50" s="166">
        <v>201</v>
      </c>
      <c r="E50" s="166">
        <v>30</v>
      </c>
      <c r="F50" s="166">
        <v>8</v>
      </c>
      <c r="G50" s="166">
        <v>3</v>
      </c>
      <c r="H50" s="166">
        <v>137</v>
      </c>
      <c r="I50" s="166">
        <v>155</v>
      </c>
      <c r="J50" s="166">
        <v>141</v>
      </c>
      <c r="K50" s="166">
        <v>39</v>
      </c>
      <c r="L50" s="166">
        <v>9</v>
      </c>
      <c r="M50" s="166">
        <v>6</v>
      </c>
      <c r="N50" s="166">
        <v>22</v>
      </c>
      <c r="O50" s="164">
        <f>(D50+J50+K50)/(B50+J50+K50+M50)</f>
        <v>0.4295377677564825</v>
      </c>
      <c r="P50" s="164"/>
      <c r="Q50" s="164">
        <f>D50/B50</f>
        <v>0.28673323823109842</v>
      </c>
      <c r="R50" s="166">
        <v>73</v>
      </c>
      <c r="S50" s="166">
        <v>23</v>
      </c>
      <c r="T50" s="166">
        <v>39</v>
      </c>
      <c r="U50" s="166">
        <v>154</v>
      </c>
      <c r="V50" s="166">
        <v>490</v>
      </c>
      <c r="W50" s="167">
        <f>(U50+V50)/(T50+U50+V50)</f>
        <v>0.94289897510980969</v>
      </c>
      <c r="X50" s="160">
        <f t="shared" si="11"/>
        <v>0.36065573770491804</v>
      </c>
    </row>
    <row r="51" spans="1:24" x14ac:dyDescent="0.2">
      <c r="A51" s="22" t="s">
        <v>27</v>
      </c>
      <c r="B51" s="165">
        <v>849</v>
      </c>
      <c r="C51" s="165">
        <v>223</v>
      </c>
      <c r="D51" s="165">
        <v>264</v>
      </c>
      <c r="E51" s="165">
        <v>57</v>
      </c>
      <c r="F51" s="165">
        <v>9</v>
      </c>
      <c r="G51" s="165">
        <v>12</v>
      </c>
      <c r="H51" s="165">
        <v>168</v>
      </c>
      <c r="I51" s="165">
        <v>209</v>
      </c>
      <c r="J51" s="165">
        <v>170</v>
      </c>
      <c r="K51" s="165">
        <v>40</v>
      </c>
      <c r="L51" s="165">
        <v>14</v>
      </c>
      <c r="M51" s="165">
        <v>5</v>
      </c>
      <c r="N51" s="165">
        <v>34</v>
      </c>
      <c r="O51" s="162">
        <f t="shared" si="9"/>
        <v>0.44548872180451127</v>
      </c>
      <c r="P51" s="162"/>
      <c r="Q51" s="162">
        <f t="shared" si="10"/>
        <v>0.31095406360424027</v>
      </c>
      <c r="R51" s="165">
        <v>44</v>
      </c>
      <c r="S51" s="165">
        <v>24</v>
      </c>
      <c r="T51" s="165">
        <v>39</v>
      </c>
      <c r="U51" s="165">
        <v>224</v>
      </c>
      <c r="V51" s="165">
        <v>570</v>
      </c>
      <c r="W51" s="162">
        <f t="shared" si="7"/>
        <v>0.95318127250900364</v>
      </c>
      <c r="X51" s="160">
        <f t="shared" si="8"/>
        <v>0.3981042654028436</v>
      </c>
    </row>
    <row r="52" spans="1:24" ht="17" thickBot="1" x14ac:dyDescent="0.25">
      <c r="A52" s="24" t="s">
        <v>39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  <c r="P52" s="26"/>
      <c r="Q52" s="25"/>
      <c r="R52" s="25"/>
      <c r="S52" s="25"/>
      <c r="T52" s="25"/>
      <c r="U52" s="25"/>
      <c r="V52" s="25"/>
      <c r="W52" s="26"/>
      <c r="X52" s="27"/>
    </row>
    <row r="53" spans="1:24" ht="17" thickTop="1" x14ac:dyDescent="0.2">
      <c r="A53" s="1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6"/>
    </row>
    <row r="54" spans="1:24" x14ac:dyDescent="0.2">
      <c r="A54" s="18" t="s">
        <v>23</v>
      </c>
      <c r="B54" s="5">
        <f t="shared" ref="B54:N54" si="12">SUM(B41:B53)</f>
        <v>7711</v>
      </c>
      <c r="C54" s="5">
        <f t="shared" si="12"/>
        <v>1633</v>
      </c>
      <c r="D54" s="5">
        <f t="shared" si="12"/>
        <v>2137</v>
      </c>
      <c r="E54" s="5">
        <f t="shared" si="12"/>
        <v>360</v>
      </c>
      <c r="F54" s="5">
        <f t="shared" si="12"/>
        <v>58</v>
      </c>
      <c r="G54" s="5">
        <f t="shared" si="12"/>
        <v>49</v>
      </c>
      <c r="H54" s="5">
        <f t="shared" si="12"/>
        <v>1271</v>
      </c>
      <c r="I54" s="5">
        <f t="shared" si="12"/>
        <v>1704</v>
      </c>
      <c r="J54" s="5">
        <f t="shared" si="12"/>
        <v>1124</v>
      </c>
      <c r="K54" s="5">
        <f t="shared" si="12"/>
        <v>334</v>
      </c>
      <c r="L54" s="5">
        <f t="shared" si="12"/>
        <v>85</v>
      </c>
      <c r="M54" s="5">
        <f t="shared" si="12"/>
        <v>94</v>
      </c>
      <c r="N54" s="5">
        <f t="shared" si="12"/>
        <v>294</v>
      </c>
      <c r="O54" s="156">
        <f>(D54+J54+K54)/(B54+J54+K54+M54)</f>
        <v>0.38810320630465295</v>
      </c>
      <c r="P54" s="156"/>
      <c r="Q54" s="156">
        <f>D54/B54</f>
        <v>0.27713655816366228</v>
      </c>
      <c r="R54" s="5">
        <f>SUM(R41:R53)</f>
        <v>651</v>
      </c>
      <c r="S54" s="5">
        <f>SUM(S41:S53)</f>
        <v>207</v>
      </c>
      <c r="T54" s="5">
        <f>SUM(T41:T53)</f>
        <v>460</v>
      </c>
      <c r="U54" s="5">
        <f>SUM(U41:U53)</f>
        <v>2195</v>
      </c>
      <c r="V54" s="5">
        <f>SUM(V41:V53)</f>
        <v>5658</v>
      </c>
      <c r="W54" s="156">
        <f>(U54+V54)/(T54+U54+V54)</f>
        <v>0.94466498255744014</v>
      </c>
      <c r="X54" s="27"/>
    </row>
    <row r="55" spans="1:24" x14ac:dyDescent="0.2">
      <c r="A55" s="1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1" x14ac:dyDescent="0.25">
      <c r="A56" s="29"/>
      <c r="B56" s="30"/>
      <c r="C56" s="337" t="s">
        <v>156</v>
      </c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1"/>
    </row>
    <row r="57" spans="1:24" ht="21" x14ac:dyDescent="0.25">
      <c r="A57" s="145" t="s">
        <v>40</v>
      </c>
      <c r="B57" s="146"/>
      <c r="C57" s="146"/>
      <c r="D57" s="147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30"/>
      <c r="R57" s="30"/>
      <c r="S57" s="30"/>
      <c r="T57" s="30"/>
      <c r="U57" s="30"/>
      <c r="V57" s="30"/>
      <c r="W57" s="33"/>
      <c r="X57" s="27"/>
    </row>
    <row r="58" spans="1:24" ht="22" thickBot="1" x14ac:dyDescent="0.3">
      <c r="A58" s="148" t="s">
        <v>41</v>
      </c>
      <c r="B58" s="149" t="s">
        <v>42</v>
      </c>
      <c r="C58" s="149" t="s">
        <v>43</v>
      </c>
      <c r="D58" s="149" t="s">
        <v>44</v>
      </c>
      <c r="E58" s="149" t="s">
        <v>45</v>
      </c>
      <c r="F58" s="149" t="s">
        <v>46</v>
      </c>
      <c r="G58" s="149" t="s">
        <v>1</v>
      </c>
      <c r="H58" s="149" t="s">
        <v>2</v>
      </c>
      <c r="I58" s="149" t="s">
        <v>7</v>
      </c>
      <c r="J58" s="149" t="s">
        <v>8</v>
      </c>
      <c r="K58" s="149" t="s">
        <v>9</v>
      </c>
      <c r="L58" s="149" t="s">
        <v>47</v>
      </c>
      <c r="M58" s="149" t="s">
        <v>48</v>
      </c>
      <c r="N58" s="149" t="s">
        <v>49</v>
      </c>
      <c r="O58" s="149" t="s">
        <v>50</v>
      </c>
      <c r="P58" s="149" t="s">
        <v>51</v>
      </c>
      <c r="R58" s="32"/>
      <c r="S58" s="30"/>
      <c r="T58" s="30"/>
      <c r="U58" s="30"/>
      <c r="V58" s="30"/>
      <c r="W58" s="32"/>
      <c r="X58" s="34"/>
    </row>
    <row r="59" spans="1:24" ht="17" x14ac:dyDescent="0.25">
      <c r="A59" s="255" t="s">
        <v>94</v>
      </c>
      <c r="B59" s="326">
        <f>RubockiMcCarthy!B63</f>
        <v>2</v>
      </c>
      <c r="C59" s="326">
        <f>RubockiMcCarthy!C63</f>
        <v>1</v>
      </c>
      <c r="D59" s="326">
        <f>RubockiMcCarthy!D63</f>
        <v>0</v>
      </c>
      <c r="E59" s="326">
        <f>RubockiMcCarthy!E63</f>
        <v>0</v>
      </c>
      <c r="F59" s="327">
        <f>RubockiMcCarthy!F63</f>
        <v>6</v>
      </c>
      <c r="G59" s="326">
        <f>RubockiMcCarthy!G63</f>
        <v>2</v>
      </c>
      <c r="H59" s="326">
        <f>RubockiMcCarthy!H63</f>
        <v>2</v>
      </c>
      <c r="I59" s="326">
        <f>RubockiMcCarthy!I63</f>
        <v>4</v>
      </c>
      <c r="J59" s="326">
        <f>RubockiMcCarthy!J63</f>
        <v>3</v>
      </c>
      <c r="K59" s="326">
        <f>RubockiMcCarthy!K63</f>
        <v>1</v>
      </c>
      <c r="L59" s="326">
        <f>RubockiMcCarthy!L63</f>
        <v>1</v>
      </c>
      <c r="M59" s="326">
        <f>RubockiMcCarthy!M63</f>
        <v>1</v>
      </c>
      <c r="N59" s="328">
        <f>RubockiMcCarthy!N63</f>
        <v>1.1666666666666667</v>
      </c>
      <c r="O59" s="328">
        <f>RubockiMcCarthy!O63</f>
        <v>1</v>
      </c>
      <c r="P59" s="326">
        <f>RubockiMcCarthy!Q63</f>
        <v>94</v>
      </c>
      <c r="R59" s="30"/>
      <c r="S59" s="30"/>
      <c r="T59" s="30"/>
      <c r="U59" s="30"/>
      <c r="V59" s="30"/>
      <c r="W59" s="30"/>
      <c r="X59" s="6"/>
    </row>
    <row r="60" spans="1:24" ht="17" x14ac:dyDescent="0.25">
      <c r="A60" s="255" t="s">
        <v>128</v>
      </c>
      <c r="B60" s="61">
        <f>OertliAppelby!B27</f>
        <v>5</v>
      </c>
      <c r="C60" s="61">
        <f>OertliAppelby!C27</f>
        <v>0</v>
      </c>
      <c r="D60" s="61">
        <f>OertliAppelby!D27</f>
        <v>0</v>
      </c>
      <c r="E60" s="61">
        <f>OertliAppelby!E27</f>
        <v>0</v>
      </c>
      <c r="F60" s="185">
        <f>OertliAppelby!F27</f>
        <v>5.66</v>
      </c>
      <c r="G60" s="61">
        <f>OertliAppelby!G27</f>
        <v>1</v>
      </c>
      <c r="H60" s="61">
        <f>OertliAppelby!H27</f>
        <v>6</v>
      </c>
      <c r="I60" s="61">
        <f>OertliAppelby!I27</f>
        <v>5</v>
      </c>
      <c r="J60" s="61">
        <f>OertliAppelby!J27</f>
        <v>4</v>
      </c>
      <c r="K60" s="61">
        <f>OertliAppelby!K27</f>
        <v>0</v>
      </c>
      <c r="L60" s="61">
        <f>OertliAppelby!L27</f>
        <v>1</v>
      </c>
      <c r="M60" s="61">
        <f>OertliAppelby!M27</f>
        <v>1</v>
      </c>
      <c r="N60" s="185">
        <f>OertliAppelby!N27</f>
        <v>1.2367491166077738</v>
      </c>
      <c r="O60" s="185">
        <f>OertliAppelby!O27</f>
        <v>1.7667844522968197</v>
      </c>
      <c r="P60" s="61">
        <f>OertliAppelby!Q27</f>
        <v>91</v>
      </c>
      <c r="R60" s="30"/>
      <c r="S60" s="30"/>
      <c r="T60" s="30"/>
      <c r="U60" s="30"/>
      <c r="V60" s="30"/>
      <c r="W60" s="30"/>
      <c r="X60" s="6"/>
    </row>
    <row r="61" spans="1:24" ht="17" x14ac:dyDescent="0.25">
      <c r="A61" s="255" t="s">
        <v>96</v>
      </c>
      <c r="B61" s="61">
        <f>HaydellMracak!B24</f>
        <v>10</v>
      </c>
      <c r="C61" s="61">
        <f>HaydellMracak!C24</f>
        <v>4</v>
      </c>
      <c r="D61" s="61">
        <f>HaydellMracak!D24</f>
        <v>1</v>
      </c>
      <c r="E61" s="61">
        <f>HaydellMracak!E24</f>
        <v>0</v>
      </c>
      <c r="F61" s="185">
        <f>HaydellMracak!F24</f>
        <v>31.67</v>
      </c>
      <c r="G61" s="61">
        <f>HaydellMracak!G24</f>
        <v>18</v>
      </c>
      <c r="H61" s="61">
        <f>HaydellMracak!H24</f>
        <v>16</v>
      </c>
      <c r="I61" s="61">
        <f>HaydellMracak!I24</f>
        <v>42</v>
      </c>
      <c r="J61" s="61">
        <f>HaydellMracak!J24</f>
        <v>22</v>
      </c>
      <c r="K61" s="61">
        <f>HaydellMracak!K24</f>
        <v>4</v>
      </c>
      <c r="L61" s="61">
        <f>HaydellMracak!L24</f>
        <v>2</v>
      </c>
      <c r="M61" s="61">
        <f>HaydellMracak!M24</f>
        <v>6</v>
      </c>
      <c r="N61" s="185">
        <f>HaydellMracak!N24</f>
        <v>1.3261761919797914</v>
      </c>
      <c r="O61" s="185">
        <f>HaydellMracak!O24</f>
        <v>1.3261761919797914</v>
      </c>
      <c r="P61" s="61">
        <f>HaydellMracak!Q24</f>
        <v>543</v>
      </c>
      <c r="R61" s="30"/>
      <c r="S61" s="30"/>
      <c r="T61" s="30"/>
      <c r="U61" s="30" t="s">
        <v>102</v>
      </c>
      <c r="V61" s="30"/>
      <c r="W61" s="30"/>
      <c r="X61" s="6"/>
    </row>
    <row r="62" spans="1:24" ht="17" x14ac:dyDescent="0.25">
      <c r="A62" s="255" t="s">
        <v>85</v>
      </c>
      <c r="B62" s="259">
        <f>Lickliter!B52</f>
        <v>9</v>
      </c>
      <c r="C62" s="259">
        <f>Lickliter!C52</f>
        <v>6</v>
      </c>
      <c r="D62" s="259">
        <f>Lickliter!D52</f>
        <v>2</v>
      </c>
      <c r="E62" s="259">
        <f>Lickliter!E52</f>
        <v>0</v>
      </c>
      <c r="F62" s="293">
        <f>Lickliter!F52</f>
        <v>53.67</v>
      </c>
      <c r="G62" s="259">
        <f>Lickliter!G52</f>
        <v>15</v>
      </c>
      <c r="H62" s="259">
        <f>Lickliter!H52</f>
        <v>38</v>
      </c>
      <c r="I62" s="259">
        <f>Lickliter!I52</f>
        <v>70</v>
      </c>
      <c r="J62" s="259">
        <f>Lickliter!J52</f>
        <v>17</v>
      </c>
      <c r="K62" s="259">
        <f>Lickliter!K52</f>
        <v>7</v>
      </c>
      <c r="L62" s="259">
        <f>Lickliter!L52</f>
        <v>4</v>
      </c>
      <c r="M62" s="259">
        <f>Lickliter!M52</f>
        <v>12</v>
      </c>
      <c r="N62" s="293">
        <f>Lickliter!N52</f>
        <v>1.5651201788708775</v>
      </c>
      <c r="O62" s="293">
        <f>Lickliter!O52</f>
        <v>1.1552077510713621</v>
      </c>
      <c r="P62" s="259">
        <f>Lickliter!Q52</f>
        <v>834</v>
      </c>
      <c r="R62" s="30"/>
      <c r="S62" s="30"/>
      <c r="T62" s="30"/>
      <c r="U62" s="30"/>
      <c r="V62" s="30"/>
      <c r="W62" s="30"/>
      <c r="X62" s="6"/>
    </row>
    <row r="63" spans="1:24" ht="17" x14ac:dyDescent="0.25">
      <c r="A63" s="255" t="s">
        <v>99</v>
      </c>
      <c r="B63" s="60">
        <f>KearneyMcKenzieIanella!B28</f>
        <v>8</v>
      </c>
      <c r="C63" s="60">
        <f>KearneyMcKenzieIanella!C28</f>
        <v>2</v>
      </c>
      <c r="D63" s="60">
        <f>KearneyMcKenzieIanella!D28</f>
        <v>4</v>
      </c>
      <c r="E63" s="60">
        <f>KearneyMcKenzieIanella!E28</f>
        <v>1</v>
      </c>
      <c r="F63" s="185">
        <f>KearneyMcKenzieIanella!F28</f>
        <v>34.67</v>
      </c>
      <c r="G63" s="60">
        <f>KearneyMcKenzieIanella!G28</f>
        <v>20</v>
      </c>
      <c r="H63" s="60">
        <f>KearneyMcKenzieIanella!H28</f>
        <v>19</v>
      </c>
      <c r="I63" s="60">
        <f>KearneyMcKenzieIanella!I28</f>
        <v>56</v>
      </c>
      <c r="J63" s="60">
        <f>KearneyMcKenzieIanella!J28</f>
        <v>19</v>
      </c>
      <c r="K63" s="60">
        <f>KearneyMcKenzieIanella!K28</f>
        <v>3</v>
      </c>
      <c r="L63" s="60">
        <f>KearneyMcKenzieIanella!L28</f>
        <v>2</v>
      </c>
      <c r="M63" s="60">
        <f>KearneyMcKenzieIanella!M28</f>
        <v>9</v>
      </c>
      <c r="N63" s="185">
        <f>KearneyMcKenzieIanella!N28</f>
        <v>1.8171329679838477</v>
      </c>
      <c r="O63" s="185">
        <f>KearneyMcKenzieIanella!O28</f>
        <v>1.1825785982117103</v>
      </c>
      <c r="P63" s="60">
        <f>KearneyMcKenzieIanella!Q28</f>
        <v>631</v>
      </c>
      <c r="R63" s="30"/>
      <c r="S63" s="30"/>
      <c r="T63" s="30"/>
      <c r="U63" s="30"/>
      <c r="V63" s="30"/>
      <c r="W63" s="30"/>
      <c r="X63" s="6"/>
    </row>
    <row r="64" spans="1:24" ht="17" x14ac:dyDescent="0.25">
      <c r="A64" s="255" t="s">
        <v>95</v>
      </c>
      <c r="B64" s="61">
        <f>HarrisTepperPopp!B44</f>
        <v>7</v>
      </c>
      <c r="C64" s="61">
        <f>HarrisTepperPopp!C44</f>
        <v>3</v>
      </c>
      <c r="D64" s="61">
        <f>HarrisTepperPopp!D44</f>
        <v>1</v>
      </c>
      <c r="E64" s="61">
        <f>HarrisTepperPopp!E44</f>
        <v>0</v>
      </c>
      <c r="F64" s="185">
        <f>HarrisTepperPopp!F44</f>
        <v>26.33</v>
      </c>
      <c r="G64" s="61">
        <f>HarrisTepperPopp!G44</f>
        <v>13</v>
      </c>
      <c r="H64" s="61">
        <f>HarrisTepperPopp!H44</f>
        <v>14</v>
      </c>
      <c r="I64" s="61">
        <f>HarrisTepperPopp!I44</f>
        <v>36</v>
      </c>
      <c r="J64" s="61">
        <f>HarrisTepperPopp!J44</f>
        <v>20</v>
      </c>
      <c r="K64" s="61">
        <f>HarrisTepperPopp!K44</f>
        <v>4</v>
      </c>
      <c r="L64" s="61">
        <f>HarrisTepperPopp!L44</f>
        <v>5</v>
      </c>
      <c r="M64" s="61">
        <f>HarrisTepperPopp!M44</f>
        <v>8</v>
      </c>
      <c r="N64" s="185">
        <f>HarrisTepperPopp!N44</f>
        <v>2.1268515001898978</v>
      </c>
      <c r="O64" s="319">
        <f>HarrisTepperPopp!O44</f>
        <v>1.4432206608431448</v>
      </c>
      <c r="P64" s="61">
        <f>HarrisTepperPopp!Q44</f>
        <v>499</v>
      </c>
      <c r="R64" s="30"/>
      <c r="S64" s="30"/>
      <c r="T64" s="30"/>
      <c r="U64" s="30"/>
      <c r="V64" s="30"/>
      <c r="W64" s="30"/>
      <c r="X64" s="6"/>
    </row>
    <row r="65" spans="1:24" ht="17" x14ac:dyDescent="0.25">
      <c r="A65" s="255" t="s">
        <v>135</v>
      </c>
      <c r="B65" s="61">
        <f>HaydellMracak!B67</f>
        <v>7</v>
      </c>
      <c r="C65" s="61">
        <f>HaydellMracak!C67</f>
        <v>1</v>
      </c>
      <c r="D65" s="61">
        <f>HaydellMracak!D67</f>
        <v>1</v>
      </c>
      <c r="E65" s="61">
        <f>HaydellMracak!E67</f>
        <v>1</v>
      </c>
      <c r="F65" s="185">
        <f>HaydellMracak!F67</f>
        <v>13</v>
      </c>
      <c r="G65" s="61">
        <f>HaydellMracak!G67</f>
        <v>11</v>
      </c>
      <c r="H65" s="61">
        <f>HaydellMracak!H67</f>
        <v>12</v>
      </c>
      <c r="I65" s="61">
        <f>HaydellMracak!I67</f>
        <v>20</v>
      </c>
      <c r="J65" s="61">
        <f>HaydellMracak!J67</f>
        <v>5</v>
      </c>
      <c r="K65" s="61">
        <f>HaydellMracak!K67</f>
        <v>2</v>
      </c>
      <c r="L65" s="61">
        <f>HaydellMracak!L67</f>
        <v>1</v>
      </c>
      <c r="M65" s="61">
        <f>HaydellMracak!M67</f>
        <v>9</v>
      </c>
      <c r="N65" s="185">
        <f>HaydellMracak!N67</f>
        <v>4.8461538461538458</v>
      </c>
      <c r="O65" s="185">
        <f>HaydellMracak!O67</f>
        <v>1.4615384615384615</v>
      </c>
      <c r="P65" s="61">
        <f>HaydellMracak!Q67</f>
        <v>210</v>
      </c>
      <c r="R65" s="30"/>
      <c r="S65" s="30"/>
      <c r="T65" s="30"/>
      <c r="U65" s="30"/>
      <c r="V65" s="30"/>
      <c r="W65" s="30"/>
      <c r="X65" s="6"/>
    </row>
    <row r="66" spans="1:24" ht="17" x14ac:dyDescent="0.25">
      <c r="A66" s="256" t="s">
        <v>113</v>
      </c>
      <c r="B66" s="173">
        <f>HarrisTepperPopp!B31</f>
        <v>2</v>
      </c>
      <c r="C66" s="173">
        <f>HarrisTepperPopp!C31</f>
        <v>0</v>
      </c>
      <c r="D66" s="173">
        <f>HarrisTepperPopp!D31</f>
        <v>0</v>
      </c>
      <c r="E66" s="173">
        <f>HarrisTepperPopp!E31</f>
        <v>0</v>
      </c>
      <c r="F66" s="293">
        <f>HarrisTepperPopp!F31</f>
        <v>4</v>
      </c>
      <c r="G66" s="173">
        <f>HarrisTepperPopp!G31</f>
        <v>7</v>
      </c>
      <c r="H66" s="173">
        <f>HarrisTepperPopp!H31</f>
        <v>3</v>
      </c>
      <c r="I66" s="173">
        <f>HarrisTepperPopp!I31</f>
        <v>5</v>
      </c>
      <c r="J66" s="173">
        <f>HarrisTepperPopp!J31</f>
        <v>5</v>
      </c>
      <c r="K66" s="173">
        <f>HarrisTepperPopp!K31</f>
        <v>2</v>
      </c>
      <c r="L66" s="173">
        <f>HarrisTepperPopp!L31</f>
        <v>0</v>
      </c>
      <c r="M66" s="173">
        <f>HarrisTepperPopp!M31</f>
        <v>4</v>
      </c>
      <c r="N66" s="293">
        <f>HarrisTepperPopp!N31</f>
        <v>7</v>
      </c>
      <c r="O66" s="293">
        <f>HarrisTepperPopp!O31</f>
        <v>2.5</v>
      </c>
      <c r="P66" s="173">
        <f>HarrisTepperPopp!Q31</f>
        <v>90</v>
      </c>
      <c r="R66" s="30"/>
      <c r="S66" s="30"/>
      <c r="T66" s="30"/>
      <c r="U66" s="30"/>
      <c r="V66" s="30"/>
      <c r="W66" s="30"/>
      <c r="X66" s="6"/>
    </row>
    <row r="67" spans="1:24" ht="17" x14ac:dyDescent="0.25">
      <c r="A67" s="256" t="s">
        <v>115</v>
      </c>
      <c r="B67" s="259">
        <f>LongKelly!B11</f>
        <v>5</v>
      </c>
      <c r="C67" s="259">
        <f>LongKelly!C11</f>
        <v>0</v>
      </c>
      <c r="D67" s="259">
        <f>LongKelly!D11</f>
        <v>0</v>
      </c>
      <c r="E67" s="259">
        <f>LongKelly!E11</f>
        <v>0</v>
      </c>
      <c r="F67" s="293">
        <f>LongKelly!F11</f>
        <v>6.33</v>
      </c>
      <c r="G67" s="259">
        <f>LongKelly!G11</f>
        <v>12</v>
      </c>
      <c r="H67" s="259">
        <f>LongKelly!H11</f>
        <v>10</v>
      </c>
      <c r="I67" s="259">
        <f>LongKelly!I11</f>
        <v>8</v>
      </c>
      <c r="J67" s="259">
        <f>LongKelly!J11</f>
        <v>8</v>
      </c>
      <c r="K67" s="259">
        <f>LongKelly!K11</f>
        <v>2</v>
      </c>
      <c r="L67" s="259">
        <f>LongKelly!L11</f>
        <v>3</v>
      </c>
      <c r="M67" s="259">
        <f>LongKelly!M11</f>
        <v>8</v>
      </c>
      <c r="N67" s="293">
        <f>LongKelly!N11</f>
        <v>8.8467614533965246</v>
      </c>
      <c r="O67" s="293">
        <f>LongKelly!O11</f>
        <v>3.1595576619273302</v>
      </c>
      <c r="P67" s="259">
        <f>LongKelly!Q11</f>
        <v>139</v>
      </c>
      <c r="R67" s="30"/>
      <c r="S67" s="30"/>
      <c r="T67" s="30"/>
      <c r="U67" s="30"/>
      <c r="V67" s="30"/>
      <c r="W67" s="30"/>
      <c r="X67" s="6"/>
    </row>
    <row r="68" spans="1:24" ht="17" x14ac:dyDescent="0.25">
      <c r="A68" s="257" t="s">
        <v>119</v>
      </c>
      <c r="B68" s="316">
        <f>GeorgeRitterHakel!B64</f>
        <v>6</v>
      </c>
      <c r="C68" s="316">
        <f>GeorgeRitterHakel!C64</f>
        <v>0</v>
      </c>
      <c r="D68" s="316">
        <f>GeorgeRitterHakel!D64</f>
        <v>1</v>
      </c>
      <c r="E68" s="316">
        <f>GeorgeRitterHakel!E64</f>
        <v>1</v>
      </c>
      <c r="F68" s="171">
        <v>5.67</v>
      </c>
      <c r="G68" s="316">
        <f>GeorgeRitterHakel!G64</f>
        <v>12</v>
      </c>
      <c r="H68" s="316">
        <f>GeorgeRitterHakel!H64</f>
        <v>3</v>
      </c>
      <c r="I68" s="316">
        <f>GeorgeRitterHakel!I64</f>
        <v>4</v>
      </c>
      <c r="J68" s="316">
        <f>GeorgeRitterHakel!J64</f>
        <v>17</v>
      </c>
      <c r="K68" s="316">
        <f>GeorgeRitterHakel!K64</f>
        <v>3</v>
      </c>
      <c r="L68" s="316">
        <f>GeorgeRitterHakel!L64</f>
        <v>2</v>
      </c>
      <c r="M68" s="316">
        <f>GeorgeRitterHakel!M64</f>
        <v>8</v>
      </c>
      <c r="N68" s="171">
        <f>GeorgeRitterHakel!N64</f>
        <v>9.8939929328621901</v>
      </c>
      <c r="O68" s="171">
        <f>GeorgeRitterHakel!O64</f>
        <v>4.0636042402826851</v>
      </c>
      <c r="P68" s="316">
        <f>GeorgeRitterHakel!Q64</f>
        <v>173</v>
      </c>
      <c r="R68" s="30"/>
      <c r="S68" s="30"/>
      <c r="T68" s="30"/>
      <c r="U68" s="30"/>
      <c r="V68" s="30"/>
      <c r="W68" s="30"/>
      <c r="X68" s="6"/>
    </row>
    <row r="69" spans="1:24" ht="18" thickBot="1" x14ac:dyDescent="0.3">
      <c r="A69" s="258"/>
      <c r="B69" s="260"/>
      <c r="C69" s="260"/>
      <c r="D69" s="260"/>
      <c r="E69" s="260"/>
      <c r="F69" s="261"/>
      <c r="G69" s="260"/>
      <c r="H69" s="260"/>
      <c r="I69" s="260"/>
      <c r="J69" s="260"/>
      <c r="K69" s="260"/>
      <c r="L69" s="260"/>
      <c r="M69" s="260"/>
      <c r="N69" s="262"/>
      <c r="O69" s="262"/>
      <c r="P69" s="260"/>
      <c r="Q69" s="30"/>
      <c r="R69" s="30"/>
      <c r="S69" s="30"/>
      <c r="T69" s="30"/>
      <c r="U69" s="30"/>
      <c r="V69" s="30"/>
      <c r="W69" s="30"/>
      <c r="X69" s="6"/>
    </row>
    <row r="70" spans="1:24" ht="21" x14ac:dyDescent="0.25">
      <c r="A70" s="152" t="s">
        <v>23</v>
      </c>
      <c r="B70" s="263"/>
      <c r="C70" s="263">
        <f>SUM(C59:C69)</f>
        <v>17</v>
      </c>
      <c r="D70" s="263">
        <f t="shared" ref="D70:M70" si="13">SUM(D59:D69)</f>
        <v>10</v>
      </c>
      <c r="E70" s="263">
        <f t="shared" si="13"/>
        <v>3</v>
      </c>
      <c r="F70" s="263">
        <f t="shared" si="13"/>
        <v>187</v>
      </c>
      <c r="G70" s="263">
        <f t="shared" si="13"/>
        <v>111</v>
      </c>
      <c r="H70" s="263">
        <f>SUM(H59:H69)</f>
        <v>123</v>
      </c>
      <c r="I70" s="263">
        <f t="shared" si="13"/>
        <v>250</v>
      </c>
      <c r="J70" s="263">
        <f t="shared" si="13"/>
        <v>120</v>
      </c>
      <c r="K70" s="263">
        <f t="shared" si="13"/>
        <v>28</v>
      </c>
      <c r="L70" s="263">
        <f t="shared" si="13"/>
        <v>21</v>
      </c>
      <c r="M70" s="263">
        <f t="shared" si="13"/>
        <v>66</v>
      </c>
      <c r="N70" s="264">
        <f>(M70*7)/F70</f>
        <v>2.4705882352941178</v>
      </c>
      <c r="O70" s="264">
        <f>SUM(H70+J70+K70)/F70</f>
        <v>1.4491978609625669</v>
      </c>
      <c r="P70" s="263">
        <f>SUM(P59:P69)</f>
        <v>3304</v>
      </c>
      <c r="Q70" s="30"/>
      <c r="R70" s="30"/>
      <c r="S70" s="30"/>
      <c r="T70" s="30"/>
      <c r="U70" s="30"/>
      <c r="V70" s="30"/>
      <c r="W70" s="30"/>
      <c r="X70" s="6"/>
    </row>
    <row r="71" spans="1:24" ht="21" x14ac:dyDescent="0.25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248"/>
      <c r="O71" s="248"/>
      <c r="P71" s="151"/>
      <c r="Q71" s="30"/>
      <c r="R71" s="30"/>
      <c r="S71" s="30"/>
      <c r="T71" s="30"/>
      <c r="U71" s="30"/>
      <c r="V71" s="30"/>
      <c r="W71" s="30"/>
      <c r="X71" s="6"/>
    </row>
    <row r="72" spans="1:24" ht="22" thickBot="1" x14ac:dyDescent="0.3">
      <c r="A72" s="169"/>
      <c r="B72" s="61"/>
      <c r="C72" s="170" t="s">
        <v>43</v>
      </c>
      <c r="D72" s="170" t="s">
        <v>44</v>
      </c>
      <c r="E72" s="170" t="s">
        <v>52</v>
      </c>
      <c r="F72" s="170" t="s">
        <v>46</v>
      </c>
      <c r="G72" s="170" t="s">
        <v>1</v>
      </c>
      <c r="H72" s="170" t="s">
        <v>2</v>
      </c>
      <c r="I72" s="170" t="s">
        <v>7</v>
      </c>
      <c r="J72" s="170" t="s">
        <v>8</v>
      </c>
      <c r="K72" s="170" t="s">
        <v>9</v>
      </c>
      <c r="L72" s="170" t="s">
        <v>47</v>
      </c>
      <c r="M72" s="170" t="s">
        <v>48</v>
      </c>
      <c r="N72" s="170" t="s">
        <v>49</v>
      </c>
      <c r="O72" s="170" t="s">
        <v>50</v>
      </c>
      <c r="P72" s="149" t="s">
        <v>51</v>
      </c>
      <c r="Q72" s="30"/>
      <c r="R72" s="30"/>
      <c r="S72" s="30"/>
      <c r="T72" s="30"/>
      <c r="U72" s="30"/>
      <c r="V72" s="30"/>
      <c r="W72" s="30"/>
      <c r="X72" s="6"/>
    </row>
    <row r="73" spans="1:24" ht="17" x14ac:dyDescent="0.25">
      <c r="A73" s="169" t="s">
        <v>114</v>
      </c>
      <c r="B73" s="61"/>
      <c r="C73" s="286">
        <f>C70</f>
        <v>17</v>
      </c>
      <c r="D73" s="286">
        <f t="shared" ref="D73:P73" si="14">D70</f>
        <v>10</v>
      </c>
      <c r="E73" s="286">
        <f t="shared" si="14"/>
        <v>3</v>
      </c>
      <c r="F73" s="286">
        <f t="shared" si="14"/>
        <v>187</v>
      </c>
      <c r="G73" s="286">
        <f t="shared" si="14"/>
        <v>111</v>
      </c>
      <c r="H73" s="286">
        <f t="shared" si="14"/>
        <v>123</v>
      </c>
      <c r="I73" s="286">
        <f t="shared" si="14"/>
        <v>250</v>
      </c>
      <c r="J73" s="286">
        <f t="shared" si="14"/>
        <v>120</v>
      </c>
      <c r="K73" s="286">
        <f t="shared" si="14"/>
        <v>28</v>
      </c>
      <c r="L73" s="286">
        <f t="shared" si="14"/>
        <v>21</v>
      </c>
      <c r="M73" s="286">
        <f t="shared" si="14"/>
        <v>66</v>
      </c>
      <c r="N73" s="306">
        <f t="shared" si="14"/>
        <v>2.4705882352941178</v>
      </c>
      <c r="O73" s="306">
        <f t="shared" si="14"/>
        <v>1.4491978609625669</v>
      </c>
      <c r="P73" s="286">
        <f t="shared" si="14"/>
        <v>3304</v>
      </c>
      <c r="Q73" s="30"/>
      <c r="R73" s="30"/>
      <c r="S73" s="30"/>
      <c r="T73" s="30"/>
      <c r="U73" s="30"/>
      <c r="V73" s="30"/>
      <c r="W73" s="30"/>
      <c r="X73" s="6"/>
    </row>
    <row r="74" spans="1:24" ht="17" x14ac:dyDescent="0.25">
      <c r="A74" s="169" t="s">
        <v>86</v>
      </c>
      <c r="B74" s="61"/>
      <c r="C74" s="287">
        <v>15</v>
      </c>
      <c r="D74" s="287">
        <v>11</v>
      </c>
      <c r="E74" s="287">
        <v>2</v>
      </c>
      <c r="F74" s="287">
        <v>173</v>
      </c>
      <c r="G74" s="287">
        <v>94</v>
      </c>
      <c r="H74" s="287">
        <v>146</v>
      </c>
      <c r="I74" s="287">
        <v>181</v>
      </c>
      <c r="J74" s="287">
        <v>105</v>
      </c>
      <c r="K74" s="287">
        <v>19</v>
      </c>
      <c r="L74" s="287">
        <v>19</v>
      </c>
      <c r="M74" s="287">
        <v>64</v>
      </c>
      <c r="N74" s="288">
        <v>2.59</v>
      </c>
      <c r="O74" s="288">
        <v>1.56</v>
      </c>
      <c r="P74" s="287">
        <v>2870</v>
      </c>
      <c r="Q74" s="30"/>
      <c r="R74" s="30"/>
      <c r="S74" s="30"/>
      <c r="T74" s="30"/>
      <c r="U74" s="30"/>
      <c r="V74" s="30"/>
      <c r="W74" s="30"/>
      <c r="X74" s="6"/>
    </row>
    <row r="75" spans="1:24" ht="17" x14ac:dyDescent="0.25">
      <c r="A75" s="169" t="s">
        <v>83</v>
      </c>
      <c r="B75" s="61"/>
      <c r="C75" s="287">
        <v>12</v>
      </c>
      <c r="D75" s="287">
        <v>16</v>
      </c>
      <c r="E75" s="287">
        <v>6</v>
      </c>
      <c r="F75" s="287">
        <v>183</v>
      </c>
      <c r="G75" s="287">
        <v>149</v>
      </c>
      <c r="H75" s="287">
        <v>188</v>
      </c>
      <c r="I75" s="287">
        <v>185</v>
      </c>
      <c r="J75" s="287">
        <v>112</v>
      </c>
      <c r="K75" s="287">
        <v>41</v>
      </c>
      <c r="L75" s="287">
        <v>48</v>
      </c>
      <c r="M75" s="287">
        <v>109</v>
      </c>
      <c r="N75" s="288">
        <v>4.18</v>
      </c>
      <c r="O75" s="288">
        <v>1.87</v>
      </c>
      <c r="P75" s="287">
        <v>3332</v>
      </c>
      <c r="Q75" s="30"/>
      <c r="R75" s="30"/>
      <c r="S75" s="30"/>
      <c r="T75" s="30"/>
      <c r="U75" s="254"/>
      <c r="V75" s="30"/>
      <c r="W75" s="30"/>
      <c r="X75" s="6"/>
    </row>
    <row r="76" spans="1:24" ht="17" x14ac:dyDescent="0.25">
      <c r="A76" s="169" t="s">
        <v>81</v>
      </c>
      <c r="B76" s="61"/>
      <c r="C76" s="287">
        <v>15</v>
      </c>
      <c r="D76" s="287">
        <v>13</v>
      </c>
      <c r="E76" s="287">
        <v>3</v>
      </c>
      <c r="F76" s="287">
        <v>172.67</v>
      </c>
      <c r="G76" s="287">
        <v>132</v>
      </c>
      <c r="H76" s="287">
        <v>172</v>
      </c>
      <c r="I76" s="287">
        <v>205</v>
      </c>
      <c r="J76" s="287">
        <v>99</v>
      </c>
      <c r="K76" s="287">
        <v>45</v>
      </c>
      <c r="L76" s="287">
        <v>35</v>
      </c>
      <c r="M76" s="287">
        <v>93</v>
      </c>
      <c r="N76" s="288">
        <f t="shared" ref="N76" si="15">(M76*7)/F76</f>
        <v>3.7701974865350092</v>
      </c>
      <c r="O76" s="288">
        <f>(H76+J76+K76)/F76</f>
        <v>1.8300805003764407</v>
      </c>
      <c r="P76" s="287"/>
      <c r="Q76" s="30"/>
      <c r="R76" s="30"/>
      <c r="S76" s="30"/>
      <c r="T76" s="30"/>
      <c r="U76" s="30"/>
      <c r="V76" s="30"/>
      <c r="W76" s="30"/>
      <c r="X76" s="6"/>
    </row>
    <row r="77" spans="1:24" ht="19" x14ac:dyDescent="0.25">
      <c r="A77" s="169" t="s">
        <v>74</v>
      </c>
      <c r="B77" s="61"/>
      <c r="C77" s="290">
        <v>9</v>
      </c>
      <c r="D77" s="287">
        <v>18</v>
      </c>
      <c r="E77" s="287">
        <f>E68</f>
        <v>1</v>
      </c>
      <c r="F77" s="287">
        <v>178</v>
      </c>
      <c r="G77" s="287">
        <v>146</v>
      </c>
      <c r="H77" s="287">
        <v>212</v>
      </c>
      <c r="I77" s="287">
        <v>169</v>
      </c>
      <c r="J77" s="287">
        <v>105</v>
      </c>
      <c r="K77" s="287">
        <v>28</v>
      </c>
      <c r="L77" s="287">
        <v>37</v>
      </c>
      <c r="M77" s="287">
        <v>130</v>
      </c>
      <c r="N77" s="288">
        <v>5.0999999999999996</v>
      </c>
      <c r="O77" s="288">
        <v>1.93</v>
      </c>
      <c r="P77" s="291"/>
      <c r="Q77" s="30"/>
      <c r="R77" s="30"/>
      <c r="S77" s="30"/>
      <c r="T77" s="30"/>
      <c r="U77" s="30"/>
      <c r="V77" s="30"/>
      <c r="W77" s="30"/>
      <c r="X77" s="6"/>
    </row>
    <row r="78" spans="1:24" ht="17" x14ac:dyDescent="0.25">
      <c r="A78" s="169" t="s">
        <v>24</v>
      </c>
      <c r="B78" s="61"/>
      <c r="C78" s="283">
        <v>13</v>
      </c>
      <c r="D78" s="283">
        <v>15</v>
      </c>
      <c r="E78" s="283">
        <v>6</v>
      </c>
      <c r="F78" s="283">
        <v>174</v>
      </c>
      <c r="G78" s="283">
        <v>146</v>
      </c>
      <c r="H78" s="283">
        <v>151</v>
      </c>
      <c r="I78" s="283">
        <v>158</v>
      </c>
      <c r="J78" s="283">
        <v>110</v>
      </c>
      <c r="K78" s="283">
        <v>45</v>
      </c>
      <c r="L78" s="283">
        <v>11</v>
      </c>
      <c r="M78" s="283">
        <v>103</v>
      </c>
      <c r="N78" s="289">
        <f t="shared" ref="N78:N83" si="16">(M78*7)/F78</f>
        <v>4.1436781609195403</v>
      </c>
      <c r="O78" s="284">
        <v>1.76</v>
      </c>
      <c r="P78" s="285"/>
      <c r="Q78" s="30"/>
      <c r="R78" s="30"/>
      <c r="S78" s="30"/>
      <c r="T78" s="30"/>
      <c r="U78" s="30"/>
      <c r="V78" s="30"/>
      <c r="W78" s="30"/>
      <c r="X78" s="6"/>
    </row>
    <row r="79" spans="1:24" ht="17" x14ac:dyDescent="0.25">
      <c r="A79" s="169" t="s">
        <v>25</v>
      </c>
      <c r="B79" s="61"/>
      <c r="C79" s="281">
        <v>4</v>
      </c>
      <c r="D79" s="281">
        <v>6</v>
      </c>
      <c r="E79" s="281">
        <v>1</v>
      </c>
      <c r="F79" s="281">
        <v>62.67</v>
      </c>
      <c r="G79" s="281">
        <v>46</v>
      </c>
      <c r="H79" s="281">
        <v>61</v>
      </c>
      <c r="I79" s="281">
        <v>42</v>
      </c>
      <c r="J79" s="281">
        <v>31</v>
      </c>
      <c r="K79" s="281">
        <v>9</v>
      </c>
      <c r="L79" s="281">
        <v>11</v>
      </c>
      <c r="M79" s="281">
        <v>27</v>
      </c>
      <c r="N79" s="282">
        <f t="shared" si="16"/>
        <v>3.0157970320727618</v>
      </c>
      <c r="O79" s="282">
        <v>1.61</v>
      </c>
      <c r="P79" s="36"/>
      <c r="Q79" s="30"/>
      <c r="R79" s="30"/>
      <c r="S79" s="30"/>
      <c r="T79" s="30"/>
      <c r="U79" s="30"/>
      <c r="V79" s="30"/>
      <c r="W79" s="30"/>
      <c r="X79" s="6"/>
    </row>
    <row r="80" spans="1:24" ht="17" x14ac:dyDescent="0.25">
      <c r="A80" s="169" t="s">
        <v>26</v>
      </c>
      <c r="B80" s="61"/>
      <c r="C80" s="173">
        <v>17</v>
      </c>
      <c r="D80" s="173">
        <v>11</v>
      </c>
      <c r="E80" s="173">
        <v>5</v>
      </c>
      <c r="F80" s="174">
        <v>182.33333333333334</v>
      </c>
      <c r="G80" s="173">
        <v>141</v>
      </c>
      <c r="H80" s="173">
        <v>158</v>
      </c>
      <c r="I80" s="173">
        <v>197</v>
      </c>
      <c r="J80" s="173">
        <v>124</v>
      </c>
      <c r="K80" s="173">
        <v>30</v>
      </c>
      <c r="L80" s="173">
        <v>12</v>
      </c>
      <c r="M80" s="173">
        <v>100</v>
      </c>
      <c r="N80" s="171">
        <f t="shared" si="16"/>
        <v>3.839122486288848</v>
      </c>
      <c r="O80" s="171">
        <f>(H80+J80+K80)/F80</f>
        <v>1.7111517367458866</v>
      </c>
      <c r="P80" s="36"/>
      <c r="Q80" s="30"/>
      <c r="R80" s="30"/>
      <c r="S80" s="30"/>
      <c r="T80" s="30"/>
      <c r="U80" s="30"/>
      <c r="V80" s="30"/>
      <c r="W80" s="30"/>
      <c r="X80" s="6"/>
    </row>
    <row r="81" spans="1:24" ht="17" x14ac:dyDescent="0.25">
      <c r="A81" s="169" t="s">
        <v>38</v>
      </c>
      <c r="B81" s="61"/>
      <c r="C81" s="173">
        <v>16</v>
      </c>
      <c r="D81" s="173">
        <v>13</v>
      </c>
      <c r="E81" s="173">
        <v>5</v>
      </c>
      <c r="F81" s="173">
        <v>189.33</v>
      </c>
      <c r="G81" s="173">
        <v>151</v>
      </c>
      <c r="H81" s="173">
        <v>174</v>
      </c>
      <c r="I81" s="173">
        <v>197</v>
      </c>
      <c r="J81" s="173">
        <v>142</v>
      </c>
      <c r="K81" s="173">
        <v>40</v>
      </c>
      <c r="L81" s="173">
        <v>22</v>
      </c>
      <c r="M81" s="173">
        <v>118</v>
      </c>
      <c r="N81" s="171">
        <f t="shared" si="16"/>
        <v>4.362752865367348</v>
      </c>
      <c r="O81" s="171">
        <f>(H81+J81+K81)/F81</f>
        <v>1.8803147942745471</v>
      </c>
      <c r="P81" s="36"/>
      <c r="Q81" s="30"/>
      <c r="R81" s="30"/>
      <c r="S81" s="30"/>
      <c r="T81" s="30"/>
      <c r="U81" s="30"/>
      <c r="V81" s="30"/>
      <c r="W81" s="30"/>
      <c r="X81" s="6"/>
    </row>
    <row r="82" spans="1:24" ht="17" x14ac:dyDescent="0.25">
      <c r="A82" s="169" t="s">
        <v>37</v>
      </c>
      <c r="B82" s="61"/>
      <c r="C82" s="61">
        <v>17</v>
      </c>
      <c r="D82" s="61">
        <v>11</v>
      </c>
      <c r="E82" s="61">
        <v>6</v>
      </c>
      <c r="F82" s="175" t="s">
        <v>53</v>
      </c>
      <c r="G82" s="61">
        <v>96</v>
      </c>
      <c r="H82" s="61">
        <v>157</v>
      </c>
      <c r="I82" s="61">
        <v>172</v>
      </c>
      <c r="J82" s="61">
        <v>78</v>
      </c>
      <c r="K82" s="61">
        <v>26</v>
      </c>
      <c r="L82" s="61">
        <v>14</v>
      </c>
      <c r="M82" s="61">
        <v>58</v>
      </c>
      <c r="N82" s="171">
        <f t="shared" si="16"/>
        <v>2.1178925404277518</v>
      </c>
      <c r="O82" s="171">
        <f>(H82+J82+K82)/F82</f>
        <v>1.3615023474178405</v>
      </c>
      <c r="P82" s="36"/>
      <c r="Q82" s="30"/>
      <c r="R82" s="30"/>
      <c r="S82" s="30"/>
      <c r="T82" s="30"/>
      <c r="U82" s="30"/>
      <c r="V82" s="30"/>
      <c r="W82" s="30"/>
      <c r="X82" s="6"/>
    </row>
    <row r="83" spans="1:24" ht="17" x14ac:dyDescent="0.25">
      <c r="A83" s="176" t="s">
        <v>35</v>
      </c>
      <c r="B83" s="61"/>
      <c r="C83" s="60">
        <v>12</v>
      </c>
      <c r="D83" s="60">
        <v>14</v>
      </c>
      <c r="E83" s="60">
        <v>5</v>
      </c>
      <c r="F83" s="177">
        <v>168.66666666666671</v>
      </c>
      <c r="G83" s="60">
        <v>115</v>
      </c>
      <c r="H83" s="60">
        <v>168</v>
      </c>
      <c r="I83" s="60">
        <v>175</v>
      </c>
      <c r="J83" s="60">
        <v>87</v>
      </c>
      <c r="K83" s="60">
        <v>33</v>
      </c>
      <c r="L83" s="60">
        <v>24</v>
      </c>
      <c r="M83" s="60">
        <v>67</v>
      </c>
      <c r="N83" s="171">
        <f t="shared" si="16"/>
        <v>2.7806324110671929</v>
      </c>
      <c r="O83" s="171">
        <f>(H83+J83+K83)/F83</f>
        <v>1.7075098814229244</v>
      </c>
      <c r="P83" s="36"/>
      <c r="Q83" s="30"/>
      <c r="R83" s="30"/>
      <c r="S83" s="30"/>
      <c r="T83" s="30"/>
      <c r="U83" s="30"/>
      <c r="V83" s="30"/>
      <c r="W83" s="30"/>
      <c r="X83" s="6"/>
    </row>
    <row r="84" spans="1:24" ht="17" x14ac:dyDescent="0.25">
      <c r="A84" s="176" t="s">
        <v>33</v>
      </c>
      <c r="B84" s="61"/>
      <c r="C84" s="60">
        <v>8</v>
      </c>
      <c r="D84" s="60">
        <v>18</v>
      </c>
      <c r="E84" s="60">
        <v>6</v>
      </c>
      <c r="F84" s="177">
        <v>168.66666666666671</v>
      </c>
      <c r="G84" s="60">
        <v>137</v>
      </c>
      <c r="H84" s="60">
        <v>179</v>
      </c>
      <c r="I84" s="60">
        <v>118</v>
      </c>
      <c r="J84" s="60">
        <v>76</v>
      </c>
      <c r="K84" s="60">
        <v>30</v>
      </c>
      <c r="L84" s="60">
        <v>10</v>
      </c>
      <c r="M84" s="60">
        <v>102</v>
      </c>
      <c r="N84" s="60">
        <v>4.2300000000000004</v>
      </c>
      <c r="O84" s="60">
        <v>1.69</v>
      </c>
      <c r="P84" s="10"/>
      <c r="Q84" s="30"/>
      <c r="R84" s="30"/>
      <c r="S84" s="30"/>
      <c r="T84" s="30"/>
      <c r="U84" s="30"/>
      <c r="V84" s="30"/>
      <c r="W84" s="30"/>
      <c r="X84" s="6"/>
    </row>
    <row r="85" spans="1:24" ht="17" x14ac:dyDescent="0.25">
      <c r="A85" s="176" t="s">
        <v>31</v>
      </c>
      <c r="B85" s="61"/>
      <c r="C85" s="60">
        <v>20</v>
      </c>
      <c r="D85" s="60">
        <v>9</v>
      </c>
      <c r="E85" s="60">
        <v>6</v>
      </c>
      <c r="F85" s="177">
        <v>186</v>
      </c>
      <c r="G85" s="60">
        <v>103</v>
      </c>
      <c r="H85" s="60">
        <v>153</v>
      </c>
      <c r="I85" s="60">
        <v>174</v>
      </c>
      <c r="J85" s="60">
        <v>101</v>
      </c>
      <c r="K85" s="60">
        <v>30</v>
      </c>
      <c r="L85" s="60">
        <v>9</v>
      </c>
      <c r="M85" s="60">
        <v>79</v>
      </c>
      <c r="N85" s="60">
        <v>2.97</v>
      </c>
      <c r="O85" s="60">
        <v>1.53</v>
      </c>
      <c r="P85" s="10"/>
      <c r="Q85" s="30"/>
      <c r="R85" s="30"/>
      <c r="S85" s="30"/>
      <c r="T85" s="30"/>
      <c r="U85" s="30"/>
      <c r="V85" s="30"/>
      <c r="W85" s="30"/>
      <c r="X85" s="6"/>
    </row>
    <row r="86" spans="1:24" ht="17" x14ac:dyDescent="0.25">
      <c r="A86" s="176" t="s">
        <v>54</v>
      </c>
      <c r="B86" s="61"/>
      <c r="C86" s="60">
        <v>21</v>
      </c>
      <c r="D86" s="60">
        <v>11</v>
      </c>
      <c r="E86" s="60">
        <v>7</v>
      </c>
      <c r="F86" s="177">
        <v>222.33333333333334</v>
      </c>
      <c r="G86" s="60">
        <v>109</v>
      </c>
      <c r="H86" s="60">
        <v>200</v>
      </c>
      <c r="I86" s="60">
        <v>231</v>
      </c>
      <c r="J86" s="60">
        <v>69</v>
      </c>
      <c r="K86" s="60">
        <v>22</v>
      </c>
      <c r="L86" s="60">
        <v>15</v>
      </c>
      <c r="M86" s="60">
        <v>75</v>
      </c>
      <c r="N86" s="60" t="s">
        <v>55</v>
      </c>
      <c r="O86" s="60" t="s">
        <v>56</v>
      </c>
      <c r="P86" s="10"/>
      <c r="Q86" s="30"/>
      <c r="R86" s="30"/>
      <c r="S86" s="30"/>
      <c r="T86" s="30"/>
      <c r="U86" s="30"/>
      <c r="V86" s="30"/>
      <c r="W86" s="30"/>
      <c r="X86" s="6"/>
    </row>
    <row r="87" spans="1:24" ht="17" x14ac:dyDescent="0.25">
      <c r="A87" s="176" t="s">
        <v>57</v>
      </c>
      <c r="B87" s="61"/>
      <c r="C87" s="60">
        <v>21</v>
      </c>
      <c r="D87" s="60">
        <v>9</v>
      </c>
      <c r="E87" s="60">
        <v>6</v>
      </c>
      <c r="F87" s="177">
        <v>211</v>
      </c>
      <c r="G87" s="60">
        <v>72</v>
      </c>
      <c r="H87" s="60">
        <v>162</v>
      </c>
      <c r="I87" s="60">
        <v>171</v>
      </c>
      <c r="J87" s="60">
        <v>62</v>
      </c>
      <c r="K87" s="60">
        <v>12</v>
      </c>
      <c r="L87" s="60">
        <v>10</v>
      </c>
      <c r="M87" s="60">
        <v>51</v>
      </c>
      <c r="N87" s="60">
        <v>1.69</v>
      </c>
      <c r="O87" s="60">
        <v>1.1200000000000001</v>
      </c>
      <c r="P87" s="10"/>
      <c r="Q87" s="30"/>
      <c r="R87" s="30"/>
      <c r="S87" s="30"/>
      <c r="T87" s="30"/>
      <c r="U87" s="30"/>
      <c r="V87" s="30"/>
      <c r="W87" s="30"/>
      <c r="X87" s="6"/>
    </row>
    <row r="88" spans="1:24" ht="17" x14ac:dyDescent="0.25">
      <c r="A88" s="176" t="s">
        <v>58</v>
      </c>
      <c r="B88" s="61"/>
      <c r="C88" s="60">
        <v>17</v>
      </c>
      <c r="D88" s="60">
        <v>10</v>
      </c>
      <c r="E88" s="60">
        <v>4</v>
      </c>
      <c r="F88" s="177">
        <v>184.33</v>
      </c>
      <c r="G88" s="60">
        <v>133</v>
      </c>
      <c r="H88" s="60">
        <v>192</v>
      </c>
      <c r="I88" s="60">
        <v>159</v>
      </c>
      <c r="J88" s="60">
        <v>93</v>
      </c>
      <c r="K88" s="60">
        <v>26</v>
      </c>
      <c r="L88" s="60">
        <v>22</v>
      </c>
      <c r="M88" s="60">
        <v>95</v>
      </c>
      <c r="N88" s="60" t="s">
        <v>59</v>
      </c>
      <c r="O88" s="60" t="s">
        <v>60</v>
      </c>
      <c r="P88" s="10"/>
      <c r="Q88" s="30"/>
      <c r="R88" s="30"/>
      <c r="S88" s="30"/>
      <c r="T88" s="30"/>
      <c r="U88" s="30"/>
      <c r="V88" s="30"/>
      <c r="W88" s="30"/>
      <c r="X88" s="6"/>
    </row>
    <row r="89" spans="1:24" ht="17" x14ac:dyDescent="0.25">
      <c r="A89" s="176" t="s">
        <v>61</v>
      </c>
      <c r="B89" s="61"/>
      <c r="C89" s="60">
        <v>18</v>
      </c>
      <c r="D89" s="60">
        <v>14</v>
      </c>
      <c r="E89" s="60">
        <v>3</v>
      </c>
      <c r="F89" s="177">
        <v>204.33</v>
      </c>
      <c r="G89" s="60">
        <v>194</v>
      </c>
      <c r="H89" s="60">
        <v>221</v>
      </c>
      <c r="I89" s="60">
        <v>182</v>
      </c>
      <c r="J89" s="60">
        <v>129</v>
      </c>
      <c r="K89" s="60">
        <v>24</v>
      </c>
      <c r="L89" s="60">
        <v>7</v>
      </c>
      <c r="M89" s="60">
        <v>111</v>
      </c>
      <c r="N89" s="60">
        <v>3.26</v>
      </c>
      <c r="O89" s="60">
        <v>1.83</v>
      </c>
      <c r="P89" s="10"/>
      <c r="Q89" s="30"/>
      <c r="R89" s="30"/>
      <c r="S89" s="30"/>
      <c r="T89" s="30"/>
      <c r="U89" s="30"/>
      <c r="V89" s="30"/>
      <c r="W89" s="30"/>
      <c r="X89" s="6"/>
    </row>
    <row r="90" spans="1:24" ht="17" x14ac:dyDescent="0.25">
      <c r="A90" s="178" t="s">
        <v>62</v>
      </c>
      <c r="B90" s="179"/>
      <c r="C90" s="180">
        <v>7</v>
      </c>
      <c r="D90" s="180">
        <v>14</v>
      </c>
      <c r="E90" s="180"/>
      <c r="F90" s="181"/>
      <c r="G90" s="180"/>
      <c r="H90" s="180"/>
      <c r="I90" s="180"/>
      <c r="J90" s="180"/>
      <c r="K90" s="180"/>
      <c r="L90" s="180"/>
      <c r="M90" s="180"/>
      <c r="N90" s="182"/>
      <c r="O90" s="182"/>
      <c r="P90" s="41"/>
      <c r="Q90" s="30"/>
      <c r="R90" s="30"/>
      <c r="S90" s="30"/>
      <c r="T90" s="30"/>
      <c r="U90" s="30"/>
      <c r="V90" s="30"/>
      <c r="W90" s="30"/>
      <c r="X90" s="6"/>
    </row>
    <row r="91" spans="1:24" ht="17" x14ac:dyDescent="0.25">
      <c r="A91" s="183"/>
      <c r="B91" s="172"/>
      <c r="C91" s="172"/>
      <c r="D91" s="172"/>
      <c r="E91" s="172"/>
      <c r="F91" s="184"/>
      <c r="G91" s="172"/>
      <c r="H91" s="172"/>
      <c r="I91" s="172"/>
      <c r="J91" s="172"/>
      <c r="K91" s="172"/>
      <c r="L91" s="172"/>
      <c r="M91" s="172"/>
      <c r="N91" s="171"/>
      <c r="O91" s="171"/>
      <c r="P91" s="36"/>
      <c r="Q91" s="30"/>
      <c r="R91" s="30"/>
      <c r="S91" s="30"/>
      <c r="T91" s="30"/>
      <c r="U91" s="30"/>
      <c r="V91" s="30"/>
      <c r="W91" s="30"/>
      <c r="X91" s="6"/>
    </row>
    <row r="92" spans="1:24" ht="17" x14ac:dyDescent="0.25">
      <c r="A92" s="176" t="s">
        <v>63</v>
      </c>
      <c r="B92" s="61"/>
      <c r="C92" s="61">
        <f>SUM(C76:C90)</f>
        <v>215</v>
      </c>
      <c r="D92" s="61">
        <f>SUM(D77:D90)</f>
        <v>173</v>
      </c>
      <c r="E92" s="61">
        <f>SUM(E77:E90)</f>
        <v>61</v>
      </c>
      <c r="F92" s="60">
        <f t="shared" ref="F92" si="17">SUM(F79:F90)</f>
        <v>1779.66</v>
      </c>
      <c r="G92" s="61">
        <f>SUM(G77:G90)</f>
        <v>1589</v>
      </c>
      <c r="H92" s="61">
        <f>SUM(H77:H90)</f>
        <v>2188</v>
      </c>
      <c r="I92" s="61">
        <f t="shared" ref="I92:M92" si="18">SUM(I77:I90)</f>
        <v>2145</v>
      </c>
      <c r="J92" s="61">
        <f t="shared" si="18"/>
        <v>1207</v>
      </c>
      <c r="K92" s="61">
        <f t="shared" si="18"/>
        <v>355</v>
      </c>
      <c r="L92" s="61">
        <f t="shared" si="18"/>
        <v>204</v>
      </c>
      <c r="M92" s="61">
        <f t="shared" si="18"/>
        <v>1116</v>
      </c>
      <c r="N92" s="185">
        <f>(M92*7)/F92</f>
        <v>4.3896025083442902</v>
      </c>
      <c r="O92" s="185">
        <f>(H92+J92+K92)/F92</f>
        <v>2.1071440612251777</v>
      </c>
      <c r="P92" s="35"/>
      <c r="Q92" s="30"/>
      <c r="R92" s="30"/>
      <c r="S92" s="30"/>
      <c r="T92" s="30"/>
      <c r="U92" s="30"/>
      <c r="V92" s="30"/>
      <c r="W92" s="30"/>
      <c r="X92" s="6"/>
    </row>
    <row r="93" spans="1:24" x14ac:dyDescent="0.2">
      <c r="A93" s="4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5"/>
      <c r="R93" s="5"/>
      <c r="S93" s="5"/>
      <c r="T93" s="5"/>
      <c r="U93" s="5"/>
      <c r="V93" s="5"/>
      <c r="W93" s="5"/>
      <c r="X93" s="6"/>
    </row>
    <row r="94" spans="1:24" ht="17" thickBot="1" x14ac:dyDescent="0.25">
      <c r="A94" s="45" t="s">
        <v>64</v>
      </c>
      <c r="B94" s="46" t="s">
        <v>65</v>
      </c>
      <c r="C94" s="46" t="s">
        <v>66</v>
      </c>
      <c r="D94" s="47"/>
      <c r="E94" s="46" t="s">
        <v>67</v>
      </c>
      <c r="F94" s="47"/>
      <c r="G94" s="47"/>
      <c r="H94" s="46" t="s">
        <v>66</v>
      </c>
      <c r="I94" s="47"/>
      <c r="J94" s="47"/>
      <c r="K94" s="47"/>
      <c r="L94" s="46" t="s">
        <v>65</v>
      </c>
      <c r="M94" s="46" t="s">
        <v>66</v>
      </c>
      <c r="N94" s="46" t="s">
        <v>67</v>
      </c>
      <c r="O94" s="48"/>
      <c r="P94" s="49"/>
      <c r="Q94" s="5"/>
      <c r="R94" s="5"/>
      <c r="S94" s="5"/>
      <c r="T94" s="5"/>
      <c r="U94" s="5"/>
      <c r="V94" s="5"/>
      <c r="W94" s="5"/>
      <c r="X94" s="6"/>
    </row>
    <row r="95" spans="1:24" x14ac:dyDescent="0.2">
      <c r="A95" s="18" t="s">
        <v>101</v>
      </c>
      <c r="B95" s="5">
        <v>6</v>
      </c>
      <c r="C95" s="5">
        <v>7</v>
      </c>
      <c r="D95" s="5"/>
      <c r="E95" s="50"/>
      <c r="F95" s="5"/>
      <c r="G95" s="5"/>
      <c r="H95" s="18" t="s">
        <v>139</v>
      </c>
      <c r="I95" s="5"/>
      <c r="J95" s="5"/>
      <c r="K95" s="5"/>
      <c r="L95" s="51">
        <v>7</v>
      </c>
      <c r="M95" s="52">
        <v>10</v>
      </c>
      <c r="N95" s="54"/>
      <c r="O95" s="5"/>
      <c r="P95" s="5"/>
      <c r="Q95" s="5"/>
      <c r="R95" s="5"/>
      <c r="S95" s="5"/>
      <c r="T95" s="5"/>
      <c r="U95" s="5"/>
      <c r="V95" s="5"/>
      <c r="W95" s="5"/>
      <c r="X95" s="6"/>
    </row>
    <row r="96" spans="1:24" x14ac:dyDescent="0.2">
      <c r="A96" t="s">
        <v>117</v>
      </c>
      <c r="B96" s="5">
        <v>4</v>
      </c>
      <c r="C96" s="5">
        <v>6</v>
      </c>
      <c r="D96" s="5"/>
      <c r="E96" s="51"/>
      <c r="F96" s="5"/>
      <c r="G96" s="5"/>
      <c r="H96" s="217" t="s">
        <v>140</v>
      </c>
      <c r="I96" s="5"/>
      <c r="J96" s="5"/>
      <c r="K96" s="5"/>
      <c r="L96" s="217">
        <v>12</v>
      </c>
      <c r="M96" s="217">
        <v>2</v>
      </c>
      <c r="N96" s="54"/>
      <c r="O96" s="5"/>
      <c r="P96" s="5"/>
      <c r="Q96" s="5"/>
      <c r="R96" s="5"/>
      <c r="S96" s="5"/>
      <c r="T96" s="5"/>
      <c r="U96" s="5"/>
      <c r="V96" s="5"/>
      <c r="W96" s="5"/>
      <c r="X96" s="6"/>
    </row>
    <row r="97" spans="1:24" x14ac:dyDescent="0.2">
      <c r="A97" s="294" t="s">
        <v>118</v>
      </c>
      <c r="B97" s="295">
        <v>7</v>
      </c>
      <c r="C97" s="295">
        <v>0</v>
      </c>
      <c r="D97" s="5"/>
      <c r="E97" s="51"/>
      <c r="F97" s="5"/>
      <c r="G97" s="5"/>
      <c r="H97" s="5" t="s">
        <v>141</v>
      </c>
      <c r="I97" s="5"/>
      <c r="J97" s="5"/>
      <c r="K97" s="5"/>
      <c r="L97" s="5">
        <v>5</v>
      </c>
      <c r="M97" s="5">
        <v>13</v>
      </c>
      <c r="N97" s="51"/>
      <c r="O97" s="5"/>
      <c r="P97" s="5"/>
      <c r="Q97" s="5"/>
      <c r="R97" s="5"/>
      <c r="S97" s="5"/>
      <c r="T97" s="5"/>
      <c r="U97" s="5"/>
      <c r="V97" s="5"/>
      <c r="W97" s="5"/>
      <c r="X97" s="6"/>
    </row>
    <row r="98" spans="1:24" x14ac:dyDescent="0.2">
      <c r="A98" s="296" t="s">
        <v>120</v>
      </c>
      <c r="B98" s="217">
        <v>2</v>
      </c>
      <c r="C98" s="217">
        <v>0</v>
      </c>
      <c r="D98" s="5"/>
      <c r="E98" s="54"/>
      <c r="F98" s="5"/>
      <c r="G98" s="5"/>
      <c r="H98" s="207" t="s">
        <v>123</v>
      </c>
      <c r="I98" s="5"/>
      <c r="J98" s="5"/>
      <c r="K98" s="5"/>
      <c r="L98" s="5">
        <v>9</v>
      </c>
      <c r="M98" s="5">
        <v>4</v>
      </c>
      <c r="N98" s="51"/>
      <c r="O98" s="5"/>
      <c r="P98" s="5"/>
      <c r="Q98" s="5"/>
      <c r="R98" s="5"/>
      <c r="S98" s="5"/>
      <c r="T98" s="5"/>
      <c r="U98" s="5"/>
      <c r="V98" s="5"/>
      <c r="W98" s="5"/>
      <c r="X98" s="6"/>
    </row>
    <row r="99" spans="1:24" x14ac:dyDescent="0.2">
      <c r="A99" s="207" t="s">
        <v>122</v>
      </c>
      <c r="B99" s="217">
        <v>8</v>
      </c>
      <c r="C99" s="217">
        <v>3</v>
      </c>
      <c r="D99" s="5"/>
      <c r="E99" s="54"/>
      <c r="F99" s="5"/>
      <c r="G99" s="5"/>
      <c r="H99" s="5" t="s">
        <v>144</v>
      </c>
      <c r="I99" s="5"/>
      <c r="J99" s="5"/>
      <c r="K99" s="5"/>
      <c r="L99" s="5">
        <v>1</v>
      </c>
      <c r="M99" s="5">
        <v>7</v>
      </c>
      <c r="N99" s="51"/>
      <c r="O99" s="5"/>
      <c r="P99" s="5"/>
      <c r="Q99" s="5"/>
      <c r="R99" s="5"/>
      <c r="S99" s="5"/>
      <c r="T99" s="5"/>
      <c r="U99" s="5"/>
      <c r="V99" s="5"/>
      <c r="W99" s="5"/>
      <c r="X99" s="6"/>
    </row>
    <row r="100" spans="1:24" x14ac:dyDescent="0.2">
      <c r="A100" s="229" t="s">
        <v>123</v>
      </c>
      <c r="B100" s="217">
        <v>4</v>
      </c>
      <c r="C100" s="217">
        <v>2</v>
      </c>
      <c r="D100" s="5"/>
      <c r="E100" s="51"/>
      <c r="F100" s="5"/>
      <c r="G100" s="5"/>
      <c r="H100" s="18" t="s">
        <v>131</v>
      </c>
      <c r="I100" s="5"/>
      <c r="J100" s="5"/>
      <c r="K100" s="5"/>
      <c r="L100" s="5">
        <v>2</v>
      </c>
      <c r="M100" s="5">
        <v>3</v>
      </c>
      <c r="N100" s="51"/>
      <c r="O100" s="5"/>
      <c r="P100" s="5"/>
      <c r="Q100" s="5"/>
      <c r="R100" s="5"/>
      <c r="S100" s="5"/>
      <c r="T100" s="5"/>
      <c r="U100" s="5"/>
      <c r="V100" s="5"/>
      <c r="W100" s="5"/>
      <c r="X100" s="6"/>
    </row>
    <row r="101" spans="1:24" x14ac:dyDescent="0.2">
      <c r="A101" s="189" t="s">
        <v>125</v>
      </c>
      <c r="B101" s="5">
        <v>1</v>
      </c>
      <c r="C101" s="5">
        <v>3</v>
      </c>
      <c r="D101" s="5"/>
      <c r="E101" s="51"/>
      <c r="F101" s="5"/>
      <c r="G101" s="5"/>
      <c r="H101" s="217" t="s">
        <v>147</v>
      </c>
      <c r="I101" s="5"/>
      <c r="J101" s="5"/>
      <c r="K101" s="5"/>
      <c r="L101" s="5">
        <v>11</v>
      </c>
      <c r="M101" s="5">
        <v>2</v>
      </c>
      <c r="N101" s="51"/>
      <c r="O101" s="5"/>
      <c r="P101" s="5"/>
      <c r="Q101" s="5"/>
      <c r="R101" s="5"/>
      <c r="S101" s="5"/>
      <c r="T101" s="5"/>
      <c r="U101" s="5"/>
      <c r="V101" s="5"/>
      <c r="W101" s="5"/>
      <c r="X101" s="6"/>
    </row>
    <row r="102" spans="1:24" x14ac:dyDescent="0.2">
      <c r="A102" s="302" t="s">
        <v>126</v>
      </c>
      <c r="B102" s="217">
        <v>6</v>
      </c>
      <c r="C102" s="217">
        <v>5</v>
      </c>
      <c r="D102" s="5"/>
      <c r="E102" s="51"/>
      <c r="F102" s="5"/>
      <c r="G102" s="5"/>
      <c r="H102" s="249" t="s">
        <v>151</v>
      </c>
      <c r="I102" s="5"/>
      <c r="J102" s="5"/>
      <c r="K102" s="5"/>
      <c r="L102" s="5">
        <v>9</v>
      </c>
      <c r="M102" s="5">
        <v>8</v>
      </c>
      <c r="N102" s="51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spans="1:24" x14ac:dyDescent="0.2">
      <c r="A103" s="207" t="s">
        <v>130</v>
      </c>
      <c r="B103" s="5">
        <v>13</v>
      </c>
      <c r="C103" s="5">
        <v>0</v>
      </c>
      <c r="D103" s="5"/>
      <c r="E103" s="51"/>
      <c r="F103" s="5"/>
      <c r="G103" s="5"/>
      <c r="H103" s="217" t="s">
        <v>152</v>
      </c>
      <c r="I103" s="5"/>
      <c r="J103" s="5"/>
      <c r="K103" s="5"/>
      <c r="L103" s="5">
        <v>9</v>
      </c>
      <c r="M103" s="5">
        <v>1</v>
      </c>
      <c r="N103" s="51"/>
      <c r="O103" s="5"/>
      <c r="P103" s="5"/>
      <c r="Q103" s="5"/>
      <c r="R103" s="5"/>
      <c r="S103" s="5"/>
      <c r="T103" s="5"/>
      <c r="U103" s="5"/>
      <c r="V103" s="5"/>
      <c r="W103" s="5"/>
      <c r="X103" s="6"/>
    </row>
    <row r="104" spans="1:24" x14ac:dyDescent="0.2">
      <c r="A104" s="302" t="s">
        <v>129</v>
      </c>
      <c r="B104" s="5">
        <v>7</v>
      </c>
      <c r="C104" s="5">
        <v>0</v>
      </c>
      <c r="D104" s="5"/>
      <c r="E104" s="51"/>
      <c r="F104" s="5"/>
      <c r="G104" s="5"/>
      <c r="H104" s="5" t="s">
        <v>153</v>
      </c>
      <c r="I104" s="5"/>
      <c r="J104" s="5"/>
      <c r="K104" s="5"/>
      <c r="L104" s="5">
        <v>6</v>
      </c>
      <c r="M104" s="5">
        <v>6</v>
      </c>
      <c r="N104" s="51"/>
      <c r="O104" s="5"/>
      <c r="P104" s="5"/>
      <c r="Q104" s="5"/>
      <c r="R104" s="5"/>
      <c r="S104" s="5"/>
      <c r="T104" s="5"/>
      <c r="U104" s="5"/>
      <c r="V104" s="5"/>
      <c r="W104" s="5"/>
      <c r="X104" s="6"/>
    </row>
    <row r="105" spans="1:24" x14ac:dyDescent="0.2">
      <c r="A105" s="18" t="s">
        <v>131</v>
      </c>
      <c r="B105" s="5">
        <v>7</v>
      </c>
      <c r="C105" s="5">
        <v>15</v>
      </c>
      <c r="D105" s="5"/>
      <c r="E105" s="54"/>
      <c r="F105" s="5"/>
      <c r="G105" s="5"/>
      <c r="H105" s="207" t="s">
        <v>123</v>
      </c>
      <c r="I105" s="5"/>
      <c r="J105" s="5"/>
      <c r="K105" s="5"/>
      <c r="L105" s="5">
        <v>2</v>
      </c>
      <c r="M105" s="5">
        <v>1</v>
      </c>
      <c r="N105" s="54"/>
      <c r="O105" s="5"/>
      <c r="P105" s="5"/>
      <c r="Q105" s="5"/>
      <c r="R105" s="5"/>
      <c r="S105" s="5"/>
      <c r="T105" s="5"/>
      <c r="U105" s="5"/>
      <c r="V105" s="5"/>
      <c r="W105" s="5"/>
      <c r="X105" s="6"/>
    </row>
    <row r="106" spans="1:24" x14ac:dyDescent="0.2">
      <c r="A106" s="249" t="s">
        <v>132</v>
      </c>
      <c r="B106" s="5">
        <v>8</v>
      </c>
      <c r="C106" s="5">
        <v>1</v>
      </c>
      <c r="D106" s="5"/>
      <c r="E106" s="51"/>
      <c r="F106" s="5"/>
      <c r="G106" s="5"/>
      <c r="H106" s="302" t="s">
        <v>129</v>
      </c>
      <c r="I106" s="5"/>
      <c r="J106" s="5"/>
      <c r="K106" s="5"/>
      <c r="L106" s="5">
        <v>5</v>
      </c>
      <c r="M106" s="5">
        <v>1</v>
      </c>
      <c r="N106" s="51"/>
      <c r="O106" s="5"/>
      <c r="P106" s="5"/>
      <c r="Q106" s="5"/>
      <c r="R106" s="5"/>
      <c r="S106" s="5"/>
      <c r="T106" s="5"/>
      <c r="U106" s="5"/>
      <c r="V106" s="5"/>
      <c r="W106" s="5"/>
      <c r="X106" s="6"/>
    </row>
    <row r="107" spans="1:24" x14ac:dyDescent="0.2">
      <c r="A107" s="301" t="s">
        <v>134</v>
      </c>
      <c r="B107" s="51">
        <v>19</v>
      </c>
      <c r="C107" s="52">
        <v>1</v>
      </c>
      <c r="D107" s="5"/>
      <c r="E107" s="55"/>
      <c r="G107" s="5"/>
      <c r="H107" t="s">
        <v>157</v>
      </c>
      <c r="I107" s="56"/>
      <c r="L107" s="56">
        <v>3</v>
      </c>
      <c r="M107" s="56">
        <v>5</v>
      </c>
      <c r="N107" s="51"/>
      <c r="O107" s="5"/>
      <c r="P107" s="5"/>
      <c r="Q107" s="5"/>
      <c r="R107" s="5"/>
      <c r="S107" s="5"/>
      <c r="T107" s="5"/>
      <c r="U107" s="5"/>
      <c r="V107" s="5"/>
      <c r="W107" s="5"/>
      <c r="X107" s="6"/>
    </row>
    <row r="108" spans="1:24" x14ac:dyDescent="0.2">
      <c r="A108" s="216" t="s">
        <v>136</v>
      </c>
      <c r="B108" s="58">
        <v>2</v>
      </c>
      <c r="C108" s="58">
        <v>1</v>
      </c>
      <c r="D108" s="58"/>
      <c r="E108" s="59"/>
      <c r="F108" s="5"/>
      <c r="G108" s="5"/>
      <c r="H108" s="5"/>
      <c r="I108" s="5"/>
      <c r="J108" s="5"/>
      <c r="K108" s="5"/>
      <c r="L108" s="5"/>
      <c r="M108" s="5"/>
      <c r="N108" s="54"/>
      <c r="O108" s="5"/>
      <c r="P108" s="5"/>
      <c r="Q108" s="5"/>
      <c r="R108" s="5"/>
      <c r="S108" s="5"/>
      <c r="T108" s="5"/>
      <c r="U108" s="5"/>
      <c r="V108" s="5"/>
      <c r="W108" s="5"/>
      <c r="X108" s="6"/>
    </row>
    <row r="109" spans="1:24" x14ac:dyDescent="0.2">
      <c r="A109" s="57" t="s">
        <v>138</v>
      </c>
      <c r="B109" s="58">
        <v>2</v>
      </c>
      <c r="C109" s="58">
        <v>4</v>
      </c>
      <c r="E109" s="59"/>
      <c r="F109" s="5"/>
      <c r="G109" s="5"/>
      <c r="H109" s="5"/>
      <c r="I109" s="5"/>
      <c r="J109" s="5"/>
      <c r="K109" s="5"/>
      <c r="L109" s="5">
        <f>SUM(L95:L108)</f>
        <v>81</v>
      </c>
      <c r="M109" s="5">
        <f>SUM(M95:M108)</f>
        <v>63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</row>
    <row r="110" spans="1:24" x14ac:dyDescent="0.2">
      <c r="A110" s="18"/>
      <c r="B110" s="5">
        <f>SUM(B95:B109)</f>
        <v>96</v>
      </c>
      <c r="C110" s="5">
        <f>SUM(C95:C109)</f>
        <v>48</v>
      </c>
      <c r="D110" s="5"/>
      <c r="E110" s="5"/>
      <c r="F110" s="5"/>
      <c r="G110" s="5"/>
      <c r="H110" s="5"/>
      <c r="I110" s="5"/>
      <c r="J110" s="5"/>
      <c r="K110" s="5"/>
      <c r="L110" s="5">
        <f>B110+L109</f>
        <v>177</v>
      </c>
      <c r="M110" s="5">
        <f>C110+M109</f>
        <v>111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</row>
  </sheetData>
  <sortState xmlns:xlrd2="http://schemas.microsoft.com/office/spreadsheetml/2017/richdata2" ref="A59:P68">
    <sortCondition ref="N59:N68"/>
  </sortState>
  <mergeCells count="2">
    <mergeCell ref="A2:W2"/>
    <mergeCell ref="C56:W56"/>
  </mergeCells>
  <printOptions headings="1" gridLines="1"/>
  <pageMargins left="0.7" right="0.7" top="0.75" bottom="0.75" header="0.3" footer="0.3"/>
  <pageSetup scale="56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19AB-F0CA-6E4B-A0CF-80A9321F416D}">
  <dimension ref="A1:X99"/>
  <sheetViews>
    <sheetView topLeftCell="A2" workbookViewId="0">
      <pane ySplit="1400" topLeftCell="A6" activePane="bottomLeft"/>
      <selection activeCell="A2" sqref="A2"/>
      <selection pane="bottomLeft" activeCell="N12" sqref="N12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5" width="3.1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1" width="3.1640625" bestFit="1" customWidth="1"/>
    <col min="22" max="22" width="4.1640625" bestFit="1" customWidth="1"/>
    <col min="23" max="23" width="6.5" bestFit="1" customWidth="1"/>
    <col min="24" max="24" width="5.6640625" bestFit="1" customWidth="1"/>
  </cols>
  <sheetData>
    <row r="1" spans="1:24" x14ac:dyDescent="0.2">
      <c r="A1" t="s">
        <v>85</v>
      </c>
    </row>
    <row r="3" spans="1:24" x14ac:dyDescent="0.2">
      <c r="A3" s="76" t="s">
        <v>68</v>
      </c>
      <c r="B3" s="77" t="s">
        <v>0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  <c r="N3" s="77" t="s">
        <v>69</v>
      </c>
      <c r="O3" s="77" t="s">
        <v>13</v>
      </c>
      <c r="P3" s="78" t="s">
        <v>70</v>
      </c>
      <c r="Q3" s="77" t="s">
        <v>71</v>
      </c>
      <c r="R3" s="77" t="s">
        <v>16</v>
      </c>
      <c r="S3" s="77" t="s">
        <v>17</v>
      </c>
      <c r="T3" s="77" t="s">
        <v>18</v>
      </c>
      <c r="U3" s="77" t="s">
        <v>19</v>
      </c>
      <c r="V3" s="77" t="s">
        <v>20</v>
      </c>
      <c r="W3" s="78" t="s">
        <v>21</v>
      </c>
      <c r="X3" s="79" t="s">
        <v>22</v>
      </c>
    </row>
    <row r="4" spans="1:24" x14ac:dyDescent="0.2">
      <c r="A4" s="273" t="s">
        <v>101</v>
      </c>
      <c r="B4" s="80">
        <v>3</v>
      </c>
      <c r="C4" s="80">
        <v>0</v>
      </c>
      <c r="D4" s="80">
        <v>1</v>
      </c>
      <c r="E4" s="80"/>
      <c r="F4" s="80"/>
      <c r="G4" s="80"/>
      <c r="H4" s="80">
        <v>2</v>
      </c>
      <c r="I4" s="80">
        <v>2</v>
      </c>
      <c r="J4" s="80">
        <v>1</v>
      </c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4" x14ac:dyDescent="0.2">
      <c r="A5" s="208" t="s">
        <v>116</v>
      </c>
      <c r="B5" s="80">
        <v>3</v>
      </c>
      <c r="C5" s="80">
        <v>1</v>
      </c>
      <c r="D5" s="80">
        <v>2</v>
      </c>
      <c r="E5" s="80">
        <v>1</v>
      </c>
      <c r="F5" s="80"/>
      <c r="G5" s="80"/>
      <c r="H5" s="80"/>
      <c r="I5" s="80">
        <v>1</v>
      </c>
      <c r="J5" s="80"/>
      <c r="K5" s="80">
        <v>1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x14ac:dyDescent="0.2">
      <c r="A6" s="298" t="s">
        <v>118</v>
      </c>
      <c r="B6" s="80">
        <v>2</v>
      </c>
      <c r="C6" s="80">
        <v>0</v>
      </c>
      <c r="D6" s="80">
        <v>2</v>
      </c>
      <c r="E6" s="80">
        <v>1</v>
      </c>
      <c r="F6" s="80"/>
      <c r="G6" s="80"/>
      <c r="H6" s="80">
        <v>1</v>
      </c>
      <c r="I6" s="80"/>
      <c r="J6" s="80">
        <v>1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>
        <v>1</v>
      </c>
      <c r="V6" s="80"/>
      <c r="W6" s="80"/>
      <c r="X6" s="80"/>
    </row>
    <row r="7" spans="1:24" x14ac:dyDescent="0.2">
      <c r="A7" s="302" t="s">
        <v>120</v>
      </c>
      <c r="B7" s="80">
        <v>2</v>
      </c>
      <c r="C7" s="80">
        <v>0</v>
      </c>
      <c r="D7" s="80">
        <v>1</v>
      </c>
      <c r="E7" s="80">
        <v>1</v>
      </c>
      <c r="F7" s="80"/>
      <c r="G7" s="80"/>
      <c r="H7" s="80">
        <v>2</v>
      </c>
      <c r="I7" s="80">
        <v>1</v>
      </c>
      <c r="J7" s="80">
        <v>1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4" x14ac:dyDescent="0.2">
      <c r="A8" s="297" t="s">
        <v>122</v>
      </c>
      <c r="B8" s="80">
        <v>3</v>
      </c>
      <c r="C8" s="80">
        <v>1</v>
      </c>
      <c r="D8" s="80">
        <v>1</v>
      </c>
      <c r="E8" s="80">
        <v>1</v>
      </c>
      <c r="F8" s="80"/>
      <c r="G8" s="80"/>
      <c r="H8" s="80">
        <v>1</v>
      </c>
      <c r="I8" s="80">
        <v>2</v>
      </c>
      <c r="J8" s="80"/>
      <c r="K8" s="80">
        <v>1</v>
      </c>
      <c r="L8" s="80"/>
      <c r="M8" s="80"/>
      <c r="N8" s="80"/>
      <c r="O8" s="80"/>
      <c r="P8" s="80"/>
      <c r="Q8" s="80"/>
      <c r="R8" s="80"/>
      <c r="S8" s="80"/>
      <c r="T8" s="80"/>
      <c r="U8" s="80">
        <v>1</v>
      </c>
      <c r="V8" s="80"/>
      <c r="W8" s="80"/>
      <c r="X8" s="80"/>
    </row>
    <row r="9" spans="1:24" x14ac:dyDescent="0.2">
      <c r="A9" s="301" t="s">
        <v>123</v>
      </c>
      <c r="B9" s="80">
        <v>2</v>
      </c>
      <c r="C9" s="80">
        <v>0</v>
      </c>
      <c r="D9" s="80">
        <v>0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spans="1:24" x14ac:dyDescent="0.2">
      <c r="A10" s="204" t="s">
        <v>125</v>
      </c>
      <c r="B10" s="80">
        <v>3</v>
      </c>
      <c r="C10" s="80">
        <v>0</v>
      </c>
      <c r="D10" s="80">
        <v>0</v>
      </c>
      <c r="E10" s="80"/>
      <c r="F10" s="80"/>
      <c r="G10" s="80"/>
      <c r="H10" s="80"/>
      <c r="I10" s="80">
        <v>2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spans="1:24" x14ac:dyDescent="0.2">
      <c r="A11" s="305" t="s">
        <v>127</v>
      </c>
      <c r="B11" s="80">
        <v>2</v>
      </c>
      <c r="C11" s="80">
        <v>1</v>
      </c>
      <c r="D11" s="80">
        <v>1</v>
      </c>
      <c r="E11" s="80">
        <v>1</v>
      </c>
      <c r="F11" s="80"/>
      <c r="G11" s="80"/>
      <c r="H11" s="80">
        <v>1</v>
      </c>
      <c r="I11" s="80">
        <v>1</v>
      </c>
      <c r="J11" s="80">
        <v>1</v>
      </c>
      <c r="K11" s="80"/>
      <c r="L11" s="80"/>
      <c r="M11" s="80">
        <v>1</v>
      </c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1:24" x14ac:dyDescent="0.2">
      <c r="A12" s="297" t="s">
        <v>130</v>
      </c>
      <c r="B12" s="80">
        <v>3</v>
      </c>
      <c r="C12" s="80">
        <v>2</v>
      </c>
      <c r="D12" s="80">
        <v>1</v>
      </c>
      <c r="E12" s="80">
        <v>1</v>
      </c>
      <c r="F12" s="80"/>
      <c r="G12" s="80"/>
      <c r="H12" s="80">
        <v>1</v>
      </c>
      <c r="I12" s="80">
        <v>2</v>
      </c>
      <c r="J12" s="80">
        <v>1</v>
      </c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pans="1:24" x14ac:dyDescent="0.2">
      <c r="A13" s="307" t="s">
        <v>129</v>
      </c>
      <c r="B13" s="86">
        <v>2</v>
      </c>
      <c r="C13" s="86">
        <v>0</v>
      </c>
      <c r="D13" s="86">
        <v>1</v>
      </c>
      <c r="E13" s="86"/>
      <c r="F13" s="86"/>
      <c r="G13" s="86"/>
      <c r="H13" s="86"/>
      <c r="I13" s="86"/>
      <c r="J13" s="86">
        <v>1</v>
      </c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>
        <v>2</v>
      </c>
      <c r="V13" s="86"/>
      <c r="W13" s="86"/>
      <c r="X13" s="86"/>
    </row>
    <row r="14" spans="1:24" x14ac:dyDescent="0.2">
      <c r="A14" s="206" t="s">
        <v>131</v>
      </c>
      <c r="B14" s="86">
        <v>3</v>
      </c>
      <c r="C14" s="86">
        <v>2</v>
      </c>
      <c r="D14" s="86">
        <v>1</v>
      </c>
      <c r="E14" s="86">
        <v>1</v>
      </c>
      <c r="F14" s="86"/>
      <c r="G14" s="86"/>
      <c r="H14" s="86">
        <v>2</v>
      </c>
      <c r="I14" s="86"/>
      <c r="J14" s="86">
        <v>1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4" x14ac:dyDescent="0.2">
      <c r="A15" s="307" t="s">
        <v>132</v>
      </c>
      <c r="B15" s="86">
        <v>2</v>
      </c>
      <c r="C15" s="86">
        <v>0</v>
      </c>
      <c r="D15" s="86">
        <v>0</v>
      </c>
      <c r="E15" s="86"/>
      <c r="F15" s="86"/>
      <c r="G15" s="86"/>
      <c r="H15" s="86"/>
      <c r="I15" s="86">
        <v>1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x14ac:dyDescent="0.2">
      <c r="A16" s="301" t="s">
        <v>134</v>
      </c>
      <c r="B16" s="86">
        <v>2</v>
      </c>
      <c r="C16" s="86">
        <v>2</v>
      </c>
      <c r="D16" s="86">
        <v>2</v>
      </c>
      <c r="E16" s="86">
        <v>1</v>
      </c>
      <c r="F16" s="86"/>
      <c r="G16" s="86"/>
      <c r="H16" s="86">
        <v>2</v>
      </c>
      <c r="I16" s="86"/>
      <c r="J16" s="86"/>
      <c r="K16" s="86">
        <v>1</v>
      </c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spans="1:24" x14ac:dyDescent="0.2">
      <c r="A17" s="296" t="s">
        <v>137</v>
      </c>
      <c r="B17" s="86">
        <v>2</v>
      </c>
      <c r="C17" s="86">
        <v>0</v>
      </c>
      <c r="D17" s="86">
        <v>1</v>
      </c>
      <c r="E17" s="86"/>
      <c r="F17" s="86"/>
      <c r="G17" s="86"/>
      <c r="H17" s="86"/>
      <c r="I17" s="86"/>
      <c r="J17" s="86"/>
      <c r="K17" s="86">
        <v>1</v>
      </c>
      <c r="L17" s="86"/>
      <c r="M17" s="86"/>
      <c r="N17" s="86"/>
      <c r="O17" s="86"/>
      <c r="P17" s="86"/>
      <c r="Q17" s="86"/>
      <c r="R17" s="86"/>
      <c r="S17" s="86"/>
      <c r="T17" s="86"/>
      <c r="U17" s="86">
        <v>3</v>
      </c>
      <c r="V17" s="86"/>
      <c r="W17" s="86"/>
      <c r="X17" s="86"/>
    </row>
    <row r="18" spans="1:24" x14ac:dyDescent="0.2">
      <c r="A18" s="209" t="s">
        <v>138</v>
      </c>
      <c r="B18" s="86">
        <v>3</v>
      </c>
      <c r="C18" s="86">
        <v>0</v>
      </c>
      <c r="D18" s="86">
        <v>0</v>
      </c>
      <c r="E18" s="86"/>
      <c r="F18" s="86"/>
      <c r="G18" s="86"/>
      <c r="H18" s="86"/>
      <c r="I18" s="86">
        <v>1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1:24" x14ac:dyDescent="0.2">
      <c r="A19" s="250" t="s">
        <v>139</v>
      </c>
      <c r="B19" s="86">
        <v>2</v>
      </c>
      <c r="C19" s="86">
        <v>1</v>
      </c>
      <c r="D19" s="86">
        <v>1</v>
      </c>
      <c r="E19" s="86"/>
      <c r="F19" s="86"/>
      <c r="G19" s="86"/>
      <c r="H19" s="86">
        <v>3</v>
      </c>
      <c r="I19" s="86"/>
      <c r="J19" s="86">
        <v>2</v>
      </c>
      <c r="K19" s="86"/>
      <c r="L19" s="86"/>
      <c r="M19" s="86"/>
      <c r="N19" s="86"/>
      <c r="O19" s="86"/>
      <c r="P19" s="86"/>
      <c r="Q19" s="86"/>
      <c r="R19" s="86"/>
      <c r="S19" s="86"/>
      <c r="T19" s="86">
        <v>1</v>
      </c>
      <c r="U19" s="86"/>
      <c r="V19" s="86">
        <v>2</v>
      </c>
      <c r="W19" s="86"/>
      <c r="X19" s="86"/>
    </row>
    <row r="20" spans="1:24" x14ac:dyDescent="0.2">
      <c r="A20" s="265" t="s">
        <v>140</v>
      </c>
      <c r="B20" s="86">
        <v>3</v>
      </c>
      <c r="C20" s="86">
        <v>0</v>
      </c>
      <c r="D20" s="86">
        <v>1</v>
      </c>
      <c r="E20" s="86">
        <v>1</v>
      </c>
      <c r="F20" s="86"/>
      <c r="G20" s="86"/>
      <c r="H20" s="86">
        <v>2</v>
      </c>
      <c r="I20" s="86"/>
      <c r="J20" s="86"/>
      <c r="K20" s="86">
        <v>2</v>
      </c>
      <c r="L20" s="86"/>
      <c r="M20" s="86"/>
      <c r="N20" s="86"/>
      <c r="O20" s="86"/>
      <c r="P20" s="86"/>
      <c r="Q20" s="86"/>
      <c r="R20" s="86"/>
      <c r="S20" s="86"/>
      <c r="T20" s="86"/>
      <c r="U20" s="86">
        <v>1</v>
      </c>
      <c r="V20" s="86"/>
      <c r="W20" s="86"/>
      <c r="X20" s="86"/>
    </row>
    <row r="21" spans="1:24" x14ac:dyDescent="0.2">
      <c r="A21" s="221" t="s">
        <v>142</v>
      </c>
      <c r="B21" s="86">
        <v>4</v>
      </c>
      <c r="C21" s="86">
        <v>2</v>
      </c>
      <c r="D21" s="86">
        <v>3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spans="1:24" x14ac:dyDescent="0.2">
      <c r="A22" s="301" t="s">
        <v>123</v>
      </c>
      <c r="B22" s="86">
        <v>2</v>
      </c>
      <c r="C22" s="86">
        <v>1</v>
      </c>
      <c r="D22" s="86">
        <v>0</v>
      </c>
      <c r="E22" s="86"/>
      <c r="F22" s="86"/>
      <c r="G22" s="86"/>
      <c r="H22" s="86">
        <v>1</v>
      </c>
      <c r="I22" s="86"/>
      <c r="J22" s="86">
        <v>1</v>
      </c>
      <c r="K22" s="86"/>
      <c r="L22" s="86"/>
      <c r="M22" s="86">
        <v>1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spans="1:24" x14ac:dyDescent="0.2">
      <c r="A23" s="204" t="s">
        <v>145</v>
      </c>
      <c r="B23" s="86">
        <v>3</v>
      </c>
      <c r="C23" s="86">
        <v>0</v>
      </c>
      <c r="D23" s="86">
        <v>0</v>
      </c>
      <c r="E23" s="86"/>
      <c r="F23" s="86"/>
      <c r="G23" s="86"/>
      <c r="H23" s="86"/>
      <c r="I23" s="86">
        <v>2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4" x14ac:dyDescent="0.2">
      <c r="A24" s="206" t="s">
        <v>131</v>
      </c>
      <c r="B24" s="86">
        <v>2</v>
      </c>
      <c r="C24" s="86">
        <v>0</v>
      </c>
      <c r="D24" s="86">
        <v>0</v>
      </c>
      <c r="E24" s="86"/>
      <c r="F24" s="86"/>
      <c r="G24" s="86"/>
      <c r="H24" s="86"/>
      <c r="I24" s="86"/>
      <c r="J24" s="86">
        <v>1</v>
      </c>
      <c r="K24" s="86"/>
      <c r="L24" s="86"/>
      <c r="M24" s="86"/>
      <c r="N24" s="86"/>
      <c r="O24" s="86"/>
      <c r="P24" s="86"/>
      <c r="Q24" s="86"/>
      <c r="R24" s="86"/>
      <c r="S24" s="86"/>
      <c r="T24" s="86">
        <v>1</v>
      </c>
      <c r="U24" s="86"/>
      <c r="V24" s="86"/>
      <c r="W24" s="86"/>
      <c r="X24" s="86"/>
    </row>
    <row r="25" spans="1:24" x14ac:dyDescent="0.2">
      <c r="A25" s="301" t="s">
        <v>148</v>
      </c>
      <c r="B25" s="86">
        <v>3</v>
      </c>
      <c r="C25" s="86">
        <v>3</v>
      </c>
      <c r="D25" s="86">
        <v>2</v>
      </c>
      <c r="E25" s="86"/>
      <c r="F25" s="86"/>
      <c r="G25" s="86">
        <v>1</v>
      </c>
      <c r="H25" s="86">
        <v>3</v>
      </c>
      <c r="I25" s="86">
        <v>1</v>
      </c>
      <c r="J25" s="86">
        <v>1</v>
      </c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>
        <v>9</v>
      </c>
      <c r="W25" s="86"/>
      <c r="X25" s="86"/>
    </row>
    <row r="26" spans="1:24" x14ac:dyDescent="0.2">
      <c r="A26" s="265" t="s">
        <v>151</v>
      </c>
      <c r="B26" s="86">
        <v>3</v>
      </c>
      <c r="C26" s="86">
        <v>2</v>
      </c>
      <c r="D26" s="86">
        <v>2</v>
      </c>
      <c r="E26" s="86"/>
      <c r="F26" s="86"/>
      <c r="G26" s="86"/>
      <c r="H26" s="86">
        <v>1</v>
      </c>
      <c r="I26" s="86"/>
      <c r="J26" s="86">
        <v>1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>
        <v>4</v>
      </c>
      <c r="W26" s="86"/>
      <c r="X26" s="86"/>
    </row>
    <row r="27" spans="1:24" x14ac:dyDescent="0.2">
      <c r="A27" s="309" t="s">
        <v>152</v>
      </c>
      <c r="B27" s="86">
        <v>2</v>
      </c>
      <c r="C27" s="86">
        <v>1</v>
      </c>
      <c r="D27" s="86">
        <v>1</v>
      </c>
      <c r="E27" s="86"/>
      <c r="F27" s="86"/>
      <c r="G27" s="86"/>
      <c r="H27" s="86">
        <v>1</v>
      </c>
      <c r="I27" s="86"/>
      <c r="J27" s="86">
        <v>1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spans="1:24" x14ac:dyDescent="0.2">
      <c r="A28" s="203" t="s">
        <v>154</v>
      </c>
      <c r="B28" s="86">
        <v>3</v>
      </c>
      <c r="C28" s="86">
        <v>0</v>
      </c>
      <c r="D28" s="86">
        <v>1</v>
      </c>
      <c r="E28" s="86"/>
      <c r="F28" s="86"/>
      <c r="G28" s="86"/>
      <c r="H28" s="86">
        <v>2</v>
      </c>
      <c r="I28" s="86">
        <v>2</v>
      </c>
      <c r="J28" s="86"/>
      <c r="K28" s="86"/>
      <c r="L28" s="86"/>
      <c r="M28" s="86">
        <v>1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spans="1:24" x14ac:dyDescent="0.2">
      <c r="A29" s="301" t="s">
        <v>123</v>
      </c>
      <c r="B29" s="86">
        <v>3</v>
      </c>
      <c r="C29" s="86">
        <v>1</v>
      </c>
      <c r="D29" s="86">
        <v>2</v>
      </c>
      <c r="E29" s="86">
        <v>1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spans="1:24" x14ac:dyDescent="0.2">
      <c r="A30" s="307" t="s">
        <v>129</v>
      </c>
      <c r="B30" s="86">
        <v>4</v>
      </c>
      <c r="C30" s="86">
        <v>1</v>
      </c>
      <c r="D30" s="86">
        <v>2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>
        <v>3</v>
      </c>
      <c r="V30" s="86"/>
      <c r="W30" s="86"/>
      <c r="X30" s="86"/>
    </row>
    <row r="31" spans="1:24" x14ac:dyDescent="0.2">
      <c r="A31" s="334" t="s">
        <v>157</v>
      </c>
      <c r="B31" s="88">
        <v>3</v>
      </c>
      <c r="C31" s="88">
        <v>0</v>
      </c>
      <c r="D31" s="88">
        <v>1</v>
      </c>
      <c r="E31" s="88"/>
      <c r="F31" s="88"/>
      <c r="G31" s="88"/>
      <c r="H31" s="88">
        <v>1</v>
      </c>
      <c r="I31" s="88">
        <v>2</v>
      </c>
      <c r="J31" s="88"/>
      <c r="K31" s="88"/>
      <c r="L31" s="88"/>
      <c r="M31" s="88"/>
      <c r="N31" s="88"/>
      <c r="O31" s="89"/>
      <c r="P31" s="89"/>
      <c r="Q31" s="89"/>
      <c r="R31" s="88"/>
      <c r="S31" s="88"/>
      <c r="T31" s="88"/>
      <c r="U31" s="88">
        <v>1</v>
      </c>
      <c r="V31" s="88"/>
      <c r="W31" s="88"/>
      <c r="X31" s="90"/>
    </row>
    <row r="32" spans="1:24" x14ac:dyDescent="0.2">
      <c r="A32" s="91" t="s">
        <v>23</v>
      </c>
      <c r="B32" s="92">
        <f t="shared" ref="B32:N32" si="0">SUM(B4:B31)</f>
        <v>74</v>
      </c>
      <c r="C32" s="92">
        <f t="shared" si="0"/>
        <v>21</v>
      </c>
      <c r="D32" s="92">
        <f t="shared" si="0"/>
        <v>30</v>
      </c>
      <c r="E32" s="92">
        <f t="shared" si="0"/>
        <v>10</v>
      </c>
      <c r="F32" s="92">
        <f t="shared" si="0"/>
        <v>0</v>
      </c>
      <c r="G32" s="92">
        <f t="shared" si="0"/>
        <v>1</v>
      </c>
      <c r="H32" s="92">
        <f t="shared" si="0"/>
        <v>26</v>
      </c>
      <c r="I32" s="92">
        <f t="shared" si="0"/>
        <v>20</v>
      </c>
      <c r="J32" s="92">
        <f t="shared" si="0"/>
        <v>14</v>
      </c>
      <c r="K32" s="92">
        <f t="shared" si="0"/>
        <v>6</v>
      </c>
      <c r="L32" s="92">
        <f t="shared" si="0"/>
        <v>0</v>
      </c>
      <c r="M32" s="92">
        <f t="shared" si="0"/>
        <v>3</v>
      </c>
      <c r="N32" s="92">
        <f t="shared" si="0"/>
        <v>0</v>
      </c>
      <c r="O32" s="17">
        <f>(D32+J32+K32+N32)/(B32+J32+K32+M32)</f>
        <v>0.51546391752577314</v>
      </c>
      <c r="P32" s="17">
        <f>($D32+$E32+($F32*2)+(G32*3))/$B32</f>
        <v>0.58108108108108103</v>
      </c>
      <c r="Q32" s="17">
        <f>D32/B32</f>
        <v>0.40540540540540543</v>
      </c>
      <c r="R32" s="92">
        <f>SUM(R4:R31)</f>
        <v>0</v>
      </c>
      <c r="S32" s="92">
        <f>SUM(S4:S31)</f>
        <v>0</v>
      </c>
      <c r="T32" s="92">
        <f>SUM(T4:T31)</f>
        <v>2</v>
      </c>
      <c r="U32" s="92">
        <f>SUM(U4:U31)</f>
        <v>12</v>
      </c>
      <c r="V32" s="92">
        <f>SUM(V4:V31)</f>
        <v>15</v>
      </c>
      <c r="W32" s="17">
        <f>(U32+V32)/(T32+U32+V32)</f>
        <v>0.93103448275862066</v>
      </c>
      <c r="X32" s="92">
        <f>SUM(X4:X31)</f>
        <v>0</v>
      </c>
    </row>
    <row r="33" spans="1:24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P33" s="94"/>
      <c r="Q33" s="94"/>
      <c r="R33" s="94"/>
      <c r="S33" s="94"/>
      <c r="T33" s="94"/>
      <c r="U33" s="94"/>
      <c r="V33" s="94"/>
      <c r="W33" s="80"/>
      <c r="X33" s="80"/>
    </row>
    <row r="34" spans="1:24" x14ac:dyDescent="0.2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80"/>
      <c r="X34" s="80"/>
    </row>
    <row r="35" spans="1:24" x14ac:dyDescent="0.2">
      <c r="A35" s="84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spans="1:24" x14ac:dyDescent="0.2">
      <c r="A36" s="84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spans="1:24" x14ac:dyDescent="0.2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4"/>
      <c r="V37" s="94"/>
      <c r="W37" s="80"/>
      <c r="X37" s="80"/>
    </row>
    <row r="38" spans="1:24" x14ac:dyDescent="0.2">
      <c r="A38" t="s">
        <v>85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spans="1:24" x14ac:dyDescent="0.2">
      <c r="A39" s="91" t="s">
        <v>72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80"/>
      <c r="S39" s="80"/>
      <c r="T39" s="80"/>
      <c r="U39" s="80"/>
      <c r="V39" s="80"/>
      <c r="W39" s="80"/>
      <c r="X39" s="80"/>
    </row>
    <row r="40" spans="1:24" x14ac:dyDescent="0.2">
      <c r="A40" s="97" t="s">
        <v>68</v>
      </c>
      <c r="B40" s="98" t="s">
        <v>42</v>
      </c>
      <c r="C40" s="98" t="s">
        <v>43</v>
      </c>
      <c r="D40" s="98" t="s">
        <v>44</v>
      </c>
      <c r="E40" s="98" t="s">
        <v>52</v>
      </c>
      <c r="F40" s="98" t="s">
        <v>46</v>
      </c>
      <c r="G40" s="98" t="s">
        <v>1</v>
      </c>
      <c r="H40" s="98" t="s">
        <v>2</v>
      </c>
      <c r="I40" s="98" t="s">
        <v>7</v>
      </c>
      <c r="J40" s="98" t="s">
        <v>8</v>
      </c>
      <c r="K40" s="98" t="s">
        <v>9</v>
      </c>
      <c r="L40" s="98" t="s">
        <v>47</v>
      </c>
      <c r="M40" s="98" t="s">
        <v>48</v>
      </c>
      <c r="N40" s="98" t="s">
        <v>49</v>
      </c>
      <c r="O40" s="98" t="s">
        <v>50</v>
      </c>
      <c r="P40" s="98" t="s">
        <v>0</v>
      </c>
      <c r="Q40" s="98" t="s">
        <v>73</v>
      </c>
      <c r="R40" s="80"/>
      <c r="S40" s="80"/>
      <c r="T40" s="80"/>
      <c r="U40" s="80"/>
      <c r="V40" s="80"/>
      <c r="W40" s="80"/>
      <c r="X40" s="80"/>
    </row>
    <row r="41" spans="1:24" x14ac:dyDescent="0.2">
      <c r="A41" s="298" t="s">
        <v>118</v>
      </c>
      <c r="B41" s="94">
        <v>1</v>
      </c>
      <c r="C41" s="94">
        <v>1</v>
      </c>
      <c r="D41" s="94"/>
      <c r="E41" s="99"/>
      <c r="F41" s="100">
        <v>6.67</v>
      </c>
      <c r="G41" s="94">
        <v>0</v>
      </c>
      <c r="H41" s="94">
        <v>5</v>
      </c>
      <c r="I41" s="94">
        <v>10</v>
      </c>
      <c r="J41" s="94">
        <v>2</v>
      </c>
      <c r="K41" s="94"/>
      <c r="L41" s="94"/>
      <c r="M41" s="94"/>
      <c r="N41" s="94"/>
      <c r="O41" s="100"/>
      <c r="P41" s="94">
        <v>26</v>
      </c>
      <c r="Q41" s="94">
        <v>100</v>
      </c>
      <c r="R41" s="80"/>
      <c r="S41" s="80"/>
      <c r="T41" s="80"/>
      <c r="U41" s="80"/>
      <c r="V41" s="80"/>
      <c r="W41" s="80"/>
      <c r="X41" s="80"/>
    </row>
    <row r="42" spans="1:24" x14ac:dyDescent="0.2">
      <c r="A42" s="297" t="s">
        <v>122</v>
      </c>
      <c r="B42" s="94">
        <v>1</v>
      </c>
      <c r="C42" s="94">
        <v>1</v>
      </c>
      <c r="D42" s="94"/>
      <c r="E42" s="99"/>
      <c r="F42" s="100">
        <v>6.67</v>
      </c>
      <c r="G42" s="94">
        <v>3</v>
      </c>
      <c r="H42" s="94">
        <v>4</v>
      </c>
      <c r="I42" s="94">
        <v>12</v>
      </c>
      <c r="J42" s="94">
        <v>1</v>
      </c>
      <c r="K42" s="94">
        <v>1</v>
      </c>
      <c r="L42" s="94">
        <v>1</v>
      </c>
      <c r="M42" s="94">
        <v>3</v>
      </c>
      <c r="N42" s="100"/>
      <c r="O42" s="94"/>
      <c r="P42" s="80">
        <v>25</v>
      </c>
      <c r="Q42" s="187">
        <v>105</v>
      </c>
      <c r="R42" s="80"/>
      <c r="S42" s="80"/>
      <c r="T42" s="80"/>
      <c r="U42" s="80"/>
      <c r="V42" s="80"/>
      <c r="W42" s="80"/>
      <c r="X42" s="80"/>
    </row>
    <row r="43" spans="1:24" x14ac:dyDescent="0.2">
      <c r="A43" s="307" t="s">
        <v>129</v>
      </c>
      <c r="B43" s="94">
        <v>1</v>
      </c>
      <c r="C43" s="94">
        <v>1</v>
      </c>
      <c r="D43" s="94"/>
      <c r="E43" s="99"/>
      <c r="F43" s="100">
        <v>7</v>
      </c>
      <c r="G43" s="94">
        <v>0</v>
      </c>
      <c r="H43" s="94">
        <v>5</v>
      </c>
      <c r="I43" s="94">
        <v>7</v>
      </c>
      <c r="J43" s="94">
        <v>2</v>
      </c>
      <c r="K43" s="94"/>
      <c r="L43" s="94">
        <v>1</v>
      </c>
      <c r="M43" s="94">
        <v>0</v>
      </c>
      <c r="N43" s="94"/>
      <c r="O43" s="94"/>
      <c r="P43" s="80">
        <v>25</v>
      </c>
      <c r="Q43" s="80">
        <v>92</v>
      </c>
      <c r="R43" s="80"/>
      <c r="S43" s="80"/>
      <c r="T43" s="80"/>
      <c r="U43" s="80"/>
      <c r="V43" s="80"/>
      <c r="W43" s="80"/>
      <c r="X43" s="80"/>
    </row>
    <row r="44" spans="1:24" x14ac:dyDescent="0.2">
      <c r="A44" s="296" t="s">
        <v>137</v>
      </c>
      <c r="B44" s="94">
        <v>1</v>
      </c>
      <c r="C44" s="94">
        <v>1</v>
      </c>
      <c r="D44" s="94"/>
      <c r="E44" s="99"/>
      <c r="F44" s="100">
        <v>7</v>
      </c>
      <c r="G44" s="94">
        <v>1</v>
      </c>
      <c r="H44" s="94">
        <v>3</v>
      </c>
      <c r="I44" s="94">
        <v>8</v>
      </c>
      <c r="J44" s="94">
        <v>0</v>
      </c>
      <c r="K44" s="94"/>
      <c r="L44" s="94"/>
      <c r="M44" s="94">
        <v>0</v>
      </c>
      <c r="N44" s="94"/>
      <c r="O44" s="94"/>
      <c r="P44" s="80">
        <v>25</v>
      </c>
      <c r="Q44" s="80">
        <v>106</v>
      </c>
      <c r="R44" s="80"/>
      <c r="S44" s="80"/>
      <c r="T44" s="80"/>
      <c r="U44" s="80"/>
      <c r="V44" s="80"/>
      <c r="W44" s="80"/>
      <c r="X44" s="80"/>
    </row>
    <row r="45" spans="1:24" x14ac:dyDescent="0.2">
      <c r="A45" s="265" t="s">
        <v>140</v>
      </c>
      <c r="B45" s="94">
        <v>1</v>
      </c>
      <c r="C45" s="94">
        <v>1</v>
      </c>
      <c r="D45" s="94"/>
      <c r="E45" s="99"/>
      <c r="F45" s="100">
        <v>6</v>
      </c>
      <c r="G45" s="94">
        <v>2</v>
      </c>
      <c r="H45" s="94">
        <v>5</v>
      </c>
      <c r="I45" s="94">
        <v>5</v>
      </c>
      <c r="J45" s="94">
        <v>5</v>
      </c>
      <c r="K45" s="94">
        <v>2</v>
      </c>
      <c r="L45" s="94">
        <v>1</v>
      </c>
      <c r="M45" s="94">
        <v>2</v>
      </c>
      <c r="N45" s="94"/>
      <c r="O45" s="94"/>
      <c r="P45" s="80">
        <v>30</v>
      </c>
      <c r="Q45" s="80">
        <v>108</v>
      </c>
      <c r="R45" s="80"/>
      <c r="S45" s="80"/>
      <c r="T45" s="80"/>
      <c r="U45" s="80"/>
      <c r="V45" s="80"/>
      <c r="W45" s="80"/>
      <c r="X45" s="80"/>
    </row>
    <row r="46" spans="1:24" x14ac:dyDescent="0.2">
      <c r="A46" s="206" t="s">
        <v>131</v>
      </c>
      <c r="B46" s="94">
        <v>1</v>
      </c>
      <c r="C46" s="94"/>
      <c r="D46" s="94">
        <v>1</v>
      </c>
      <c r="E46" s="99"/>
      <c r="F46" s="100">
        <v>6</v>
      </c>
      <c r="G46" s="94">
        <v>3</v>
      </c>
      <c r="H46" s="94">
        <v>6</v>
      </c>
      <c r="I46" s="94">
        <v>9</v>
      </c>
      <c r="J46" s="94">
        <v>3</v>
      </c>
      <c r="K46" s="94">
        <v>1</v>
      </c>
      <c r="L46" s="94"/>
      <c r="M46" s="94">
        <v>2</v>
      </c>
      <c r="N46" s="94"/>
      <c r="O46" s="94"/>
      <c r="P46" s="80">
        <v>28</v>
      </c>
      <c r="Q46" s="80">
        <v>105</v>
      </c>
      <c r="R46" s="80"/>
      <c r="S46" s="80"/>
      <c r="T46" s="80"/>
      <c r="U46" s="80"/>
      <c r="V46" s="80"/>
      <c r="W46" s="80"/>
      <c r="X46" s="80"/>
    </row>
    <row r="47" spans="1:24" x14ac:dyDescent="0.2">
      <c r="A47" s="309" t="s">
        <v>152</v>
      </c>
      <c r="B47" s="94">
        <v>1</v>
      </c>
      <c r="C47" s="94"/>
      <c r="D47" s="94"/>
      <c r="E47" s="99"/>
      <c r="F47" s="100">
        <v>2</v>
      </c>
      <c r="G47" s="94">
        <v>0</v>
      </c>
      <c r="H47" s="94">
        <v>1</v>
      </c>
      <c r="I47" s="94">
        <v>5</v>
      </c>
      <c r="J47" s="94">
        <v>0</v>
      </c>
      <c r="K47" s="94"/>
      <c r="L47" s="94">
        <v>1</v>
      </c>
      <c r="M47" s="94">
        <v>0</v>
      </c>
      <c r="N47" s="94"/>
      <c r="O47" s="94"/>
      <c r="P47" s="80">
        <v>7</v>
      </c>
      <c r="Q47" s="80">
        <v>26</v>
      </c>
      <c r="R47" s="80"/>
      <c r="S47" s="80"/>
      <c r="T47" s="80"/>
      <c r="U47" s="80"/>
      <c r="V47" s="80"/>
      <c r="W47" s="80"/>
      <c r="X47" s="80"/>
    </row>
    <row r="48" spans="1:24" x14ac:dyDescent="0.2">
      <c r="A48" s="307" t="s">
        <v>129</v>
      </c>
      <c r="B48" s="94">
        <v>1</v>
      </c>
      <c r="C48" s="94">
        <v>1</v>
      </c>
      <c r="D48" s="94"/>
      <c r="E48" s="99"/>
      <c r="F48" s="100">
        <v>7</v>
      </c>
      <c r="G48" s="94">
        <v>1</v>
      </c>
      <c r="H48" s="94">
        <v>4</v>
      </c>
      <c r="I48" s="94">
        <v>7</v>
      </c>
      <c r="J48" s="94">
        <v>0</v>
      </c>
      <c r="K48" s="94">
        <v>1</v>
      </c>
      <c r="L48" s="94"/>
      <c r="M48" s="94">
        <v>1</v>
      </c>
      <c r="N48" s="94"/>
      <c r="O48" s="94"/>
      <c r="P48" s="80">
        <v>25</v>
      </c>
      <c r="Q48" s="80">
        <v>86</v>
      </c>
      <c r="R48" s="80"/>
      <c r="S48" s="80"/>
      <c r="T48" s="80"/>
      <c r="U48" s="80"/>
      <c r="V48" s="80"/>
      <c r="W48" s="80"/>
      <c r="X48" s="80"/>
    </row>
    <row r="49" spans="1:24" x14ac:dyDescent="0.2">
      <c r="A49" s="334" t="s">
        <v>157</v>
      </c>
      <c r="B49" s="187">
        <v>1</v>
      </c>
      <c r="C49" s="187"/>
      <c r="D49" s="187">
        <v>1</v>
      </c>
      <c r="E49" s="188"/>
      <c r="F49" s="191">
        <v>5.33</v>
      </c>
      <c r="G49" s="187">
        <v>5</v>
      </c>
      <c r="H49" s="187">
        <v>5</v>
      </c>
      <c r="I49" s="187">
        <v>7</v>
      </c>
      <c r="J49" s="187">
        <v>4</v>
      </c>
      <c r="K49" s="187">
        <v>2</v>
      </c>
      <c r="L49" s="187"/>
      <c r="M49" s="187">
        <v>4</v>
      </c>
      <c r="N49" s="187"/>
      <c r="O49" s="187"/>
      <c r="P49" s="86">
        <v>26</v>
      </c>
      <c r="Q49" s="86">
        <v>106</v>
      </c>
      <c r="R49" s="80"/>
      <c r="S49" s="80"/>
      <c r="T49" s="80"/>
      <c r="U49" s="80"/>
      <c r="V49" s="80"/>
      <c r="W49" s="80"/>
      <c r="X49" s="80"/>
    </row>
    <row r="50" spans="1:24" x14ac:dyDescent="0.2">
      <c r="A50" s="206"/>
      <c r="B50" s="269"/>
      <c r="C50" s="269"/>
      <c r="D50" s="269"/>
      <c r="E50" s="270"/>
      <c r="F50" s="271"/>
      <c r="G50" s="269"/>
      <c r="H50" s="269"/>
      <c r="I50" s="269"/>
      <c r="J50" s="269"/>
      <c r="K50" s="269"/>
      <c r="L50" s="269"/>
      <c r="M50" s="269"/>
      <c r="N50" s="269"/>
      <c r="O50" s="269"/>
      <c r="P50" s="189"/>
      <c r="Q50" s="189"/>
      <c r="R50" s="80"/>
      <c r="S50" s="80"/>
      <c r="T50" s="80"/>
      <c r="U50" s="80"/>
      <c r="V50" s="80"/>
      <c r="W50" s="80"/>
      <c r="X50" s="80"/>
    </row>
    <row r="51" spans="1:24" x14ac:dyDescent="0.2">
      <c r="A51" s="272"/>
      <c r="B51" s="88"/>
      <c r="C51" s="88"/>
      <c r="D51" s="88"/>
      <c r="E51" s="267"/>
      <c r="F51" s="268"/>
      <c r="G51" s="88"/>
      <c r="H51" s="88"/>
      <c r="I51" s="88"/>
      <c r="J51" s="88"/>
      <c r="K51" s="88"/>
      <c r="L51" s="88"/>
      <c r="M51" s="88"/>
      <c r="N51" s="88"/>
      <c r="O51" s="88"/>
      <c r="P51" s="90"/>
      <c r="Q51" s="90"/>
      <c r="R51" s="80"/>
      <c r="S51" s="80"/>
      <c r="T51" s="80"/>
      <c r="U51" s="80"/>
      <c r="V51" s="80"/>
      <c r="W51" s="80"/>
      <c r="X51" s="80"/>
    </row>
    <row r="52" spans="1:24" x14ac:dyDescent="0.2">
      <c r="A52" s="91" t="s">
        <v>23</v>
      </c>
      <c r="B52" s="94">
        <f>SUM(B41:B51)</f>
        <v>9</v>
      </c>
      <c r="C52" s="94">
        <f t="shared" ref="C52:Q52" si="1">SUM(C41:C51)</f>
        <v>6</v>
      </c>
      <c r="D52" s="94">
        <f t="shared" si="1"/>
        <v>2</v>
      </c>
      <c r="E52" s="94">
        <f t="shared" si="1"/>
        <v>0</v>
      </c>
      <c r="F52" s="100">
        <f t="shared" si="1"/>
        <v>53.67</v>
      </c>
      <c r="G52" s="94">
        <f t="shared" si="1"/>
        <v>15</v>
      </c>
      <c r="H52" s="94">
        <f t="shared" si="1"/>
        <v>38</v>
      </c>
      <c r="I52" s="94">
        <f t="shared" si="1"/>
        <v>70</v>
      </c>
      <c r="J52" s="94">
        <f t="shared" si="1"/>
        <v>17</v>
      </c>
      <c r="K52" s="94">
        <f t="shared" si="1"/>
        <v>7</v>
      </c>
      <c r="L52" s="94">
        <f t="shared" si="1"/>
        <v>4</v>
      </c>
      <c r="M52" s="94">
        <f t="shared" si="1"/>
        <v>12</v>
      </c>
      <c r="N52" s="38">
        <f>(M52*7)/F52</f>
        <v>1.5651201788708775</v>
      </c>
      <c r="O52" s="38">
        <f>SUM(H52+J52+K52)/F52</f>
        <v>1.1552077510713621</v>
      </c>
      <c r="P52" s="94">
        <f t="shared" si="1"/>
        <v>217</v>
      </c>
      <c r="Q52" s="94">
        <f t="shared" si="1"/>
        <v>834</v>
      </c>
      <c r="R52" s="80"/>
      <c r="S52" s="80"/>
      <c r="T52" s="80"/>
      <c r="U52" s="80"/>
      <c r="V52" s="80"/>
      <c r="W52" s="80"/>
      <c r="X52" s="80"/>
    </row>
    <row r="54" spans="1:24" x14ac:dyDescent="0.2">
      <c r="A54" s="84" t="s">
        <v>88</v>
      </c>
    </row>
    <row r="55" spans="1:24" x14ac:dyDescent="0.2">
      <c r="A55" s="76" t="s">
        <v>68</v>
      </c>
      <c r="B55" s="77" t="s">
        <v>0</v>
      </c>
      <c r="C55" s="77" t="s">
        <v>1</v>
      </c>
      <c r="D55" s="77" t="s">
        <v>2</v>
      </c>
      <c r="E55" s="77" t="s">
        <v>3</v>
      </c>
      <c r="F55" s="77" t="s">
        <v>4</v>
      </c>
      <c r="G55" s="77" t="s">
        <v>5</v>
      </c>
      <c r="H55" s="77" t="s">
        <v>6</v>
      </c>
      <c r="I55" s="77" t="s">
        <v>7</v>
      </c>
      <c r="J55" s="77" t="s">
        <v>8</v>
      </c>
      <c r="K55" s="77" t="s">
        <v>9</v>
      </c>
      <c r="L55" s="77" t="s">
        <v>10</v>
      </c>
      <c r="M55" s="77" t="s">
        <v>11</v>
      </c>
      <c r="N55" s="77" t="s">
        <v>69</v>
      </c>
      <c r="O55" s="77" t="s">
        <v>13</v>
      </c>
      <c r="P55" s="78" t="s">
        <v>70</v>
      </c>
      <c r="Q55" s="77" t="s">
        <v>71</v>
      </c>
      <c r="R55" s="77" t="s">
        <v>16</v>
      </c>
      <c r="S55" s="77" t="s">
        <v>17</v>
      </c>
      <c r="T55" s="77" t="s">
        <v>18</v>
      </c>
      <c r="U55" s="77" t="s">
        <v>19</v>
      </c>
      <c r="V55" s="77" t="s">
        <v>20</v>
      </c>
      <c r="W55" s="78" t="s">
        <v>21</v>
      </c>
      <c r="X55" s="79" t="s">
        <v>22</v>
      </c>
    </row>
    <row r="56" spans="1:24" x14ac:dyDescent="0.2">
      <c r="A56" s="273" t="s">
        <v>101</v>
      </c>
      <c r="B56" s="80">
        <v>3</v>
      </c>
      <c r="C56" s="80">
        <v>0</v>
      </c>
      <c r="D56" s="80">
        <v>0</v>
      </c>
      <c r="E56" s="80"/>
      <c r="F56" s="80"/>
      <c r="G56" s="80"/>
      <c r="H56" s="80"/>
      <c r="I56" s="80"/>
      <c r="J56" s="80"/>
      <c r="K56" s="80"/>
      <c r="L56" s="80"/>
      <c r="M56" s="80"/>
      <c r="N56" s="80">
        <v>1</v>
      </c>
      <c r="O56" s="80"/>
      <c r="P56" s="80"/>
      <c r="Q56" s="80"/>
      <c r="R56" s="80"/>
      <c r="S56" s="80"/>
      <c r="T56" s="80"/>
      <c r="U56" s="80">
        <v>1</v>
      </c>
      <c r="V56" s="80">
        <v>13</v>
      </c>
      <c r="W56" s="80"/>
      <c r="X56" s="80"/>
    </row>
    <row r="57" spans="1:24" x14ac:dyDescent="0.2">
      <c r="A57" s="208" t="s">
        <v>116</v>
      </c>
      <c r="B57" s="80">
        <v>4</v>
      </c>
      <c r="C57" s="80">
        <v>0</v>
      </c>
      <c r="D57" s="80">
        <v>2</v>
      </c>
      <c r="E57" s="80">
        <v>1</v>
      </c>
      <c r="F57" s="80"/>
      <c r="G57" s="80"/>
      <c r="H57" s="80"/>
      <c r="I57" s="80">
        <v>1</v>
      </c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>
        <v>1</v>
      </c>
      <c r="V57" s="80">
        <v>8</v>
      </c>
      <c r="W57" s="80"/>
      <c r="X57" s="80"/>
    </row>
    <row r="58" spans="1:24" x14ac:dyDescent="0.2">
      <c r="A58" s="209" t="s">
        <v>118</v>
      </c>
      <c r="B58" s="80">
        <v>3</v>
      </c>
      <c r="C58" s="80">
        <v>0</v>
      </c>
      <c r="D58" s="80">
        <v>1</v>
      </c>
      <c r="E58" s="80"/>
      <c r="F58" s="80"/>
      <c r="G58" s="80"/>
      <c r="H58" s="80"/>
      <c r="I58" s="80">
        <v>2</v>
      </c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>
        <v>10</v>
      </c>
      <c r="W58" s="80"/>
      <c r="X58" s="80"/>
    </row>
    <row r="59" spans="1:24" x14ac:dyDescent="0.2">
      <c r="A59" s="208" t="s">
        <v>120</v>
      </c>
      <c r="B59" s="82">
        <v>2</v>
      </c>
      <c r="C59" s="82">
        <v>0</v>
      </c>
      <c r="D59" s="82">
        <v>0</v>
      </c>
      <c r="E59" s="82"/>
      <c r="F59" s="80"/>
      <c r="G59" s="80"/>
      <c r="H59" s="80"/>
      <c r="I59" s="80"/>
      <c r="J59" s="80">
        <v>1</v>
      </c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>
        <v>1</v>
      </c>
      <c r="V59" s="80">
        <v>15</v>
      </c>
      <c r="W59" s="80"/>
      <c r="X59" s="80"/>
    </row>
    <row r="60" spans="1:24" x14ac:dyDescent="0.2">
      <c r="A60" s="297" t="s">
        <v>122</v>
      </c>
      <c r="B60" s="80">
        <v>4</v>
      </c>
      <c r="C60" s="80">
        <v>0</v>
      </c>
      <c r="D60" s="80">
        <v>2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>
        <v>12</v>
      </c>
      <c r="W60" s="80"/>
      <c r="X60" s="80"/>
    </row>
    <row r="61" spans="1:24" x14ac:dyDescent="0.2">
      <c r="A61" s="301" t="s">
        <v>123</v>
      </c>
      <c r="B61" s="80">
        <v>2</v>
      </c>
      <c r="C61" s="80">
        <v>0</v>
      </c>
      <c r="D61" s="80">
        <v>0</v>
      </c>
      <c r="E61" s="80"/>
      <c r="F61" s="80"/>
      <c r="G61" s="80"/>
      <c r="H61" s="80"/>
      <c r="I61" s="80">
        <v>2</v>
      </c>
      <c r="J61" s="80"/>
      <c r="K61" s="80"/>
      <c r="L61" s="80">
        <v>1</v>
      </c>
      <c r="M61" s="80"/>
      <c r="N61" s="80"/>
      <c r="O61" s="80"/>
      <c r="P61" s="80"/>
      <c r="Q61" s="80"/>
      <c r="R61" s="80"/>
      <c r="S61" s="80"/>
      <c r="T61" s="80"/>
      <c r="U61" s="86">
        <v>2</v>
      </c>
      <c r="V61" s="80"/>
      <c r="W61" s="80"/>
      <c r="X61" s="80"/>
    </row>
    <row r="62" spans="1:24" x14ac:dyDescent="0.2">
      <c r="A62" s="204" t="s">
        <v>125</v>
      </c>
      <c r="B62" s="80">
        <v>2</v>
      </c>
      <c r="C62" s="80">
        <v>0</v>
      </c>
      <c r="D62" s="80">
        <v>1</v>
      </c>
      <c r="E62" s="80"/>
      <c r="F62" s="80"/>
      <c r="G62" s="80"/>
      <c r="H62" s="80"/>
      <c r="I62" s="80"/>
      <c r="J62" s="80">
        <v>1</v>
      </c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>
        <v>1</v>
      </c>
      <c r="V62" s="80">
        <v>13</v>
      </c>
      <c r="W62" s="80"/>
      <c r="X62" s="80"/>
    </row>
    <row r="63" spans="1:24" x14ac:dyDescent="0.2">
      <c r="A63" s="305" t="s">
        <v>127</v>
      </c>
      <c r="B63" s="80">
        <v>3</v>
      </c>
      <c r="C63" s="80">
        <v>1</v>
      </c>
      <c r="D63" s="80">
        <v>0</v>
      </c>
      <c r="E63" s="80"/>
      <c r="F63" s="80"/>
      <c r="G63" s="80"/>
      <c r="H63" s="80"/>
      <c r="I63" s="80">
        <v>2</v>
      </c>
      <c r="J63" s="80">
        <v>1</v>
      </c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>
        <v>1</v>
      </c>
      <c r="V63" s="80">
        <v>1</v>
      </c>
      <c r="W63" s="80"/>
      <c r="X63" s="80"/>
    </row>
    <row r="64" spans="1:24" x14ac:dyDescent="0.2">
      <c r="A64" s="297" t="s">
        <v>130</v>
      </c>
      <c r="B64" s="80">
        <v>0</v>
      </c>
      <c r="C64" s="80">
        <v>0</v>
      </c>
      <c r="D64" s="80">
        <v>0</v>
      </c>
      <c r="E64" s="80"/>
      <c r="F64" s="80"/>
      <c r="G64" s="80"/>
      <c r="H64" s="80"/>
      <c r="I64" s="80"/>
      <c r="J64" s="80">
        <v>1</v>
      </c>
      <c r="K64" s="80">
        <v>2</v>
      </c>
      <c r="L64" s="80"/>
      <c r="M64" s="80"/>
      <c r="N64" s="80"/>
      <c r="O64" s="80"/>
      <c r="P64" s="80"/>
      <c r="Q64" s="80"/>
      <c r="R64" s="80"/>
      <c r="S64" s="80"/>
      <c r="T64" s="80"/>
      <c r="U64" s="80">
        <v>2</v>
      </c>
      <c r="V64" s="80">
        <v>6</v>
      </c>
      <c r="W64" s="80"/>
      <c r="X64" s="80"/>
    </row>
    <row r="65" spans="1:24" x14ac:dyDescent="0.2">
      <c r="A65" s="303" t="s">
        <v>129</v>
      </c>
      <c r="B65" s="80">
        <v>2</v>
      </c>
      <c r="C65" s="80">
        <v>0</v>
      </c>
      <c r="D65" s="80">
        <v>1</v>
      </c>
      <c r="E65" s="80"/>
      <c r="F65" s="80"/>
      <c r="G65" s="80"/>
      <c r="H65" s="80"/>
      <c r="I65" s="80"/>
      <c r="J65" s="80"/>
      <c r="K65" s="80">
        <v>1</v>
      </c>
      <c r="L65" s="80"/>
      <c r="M65" s="80"/>
      <c r="N65" s="80"/>
      <c r="O65" s="80"/>
      <c r="P65" s="80"/>
      <c r="Q65" s="80"/>
      <c r="R65" s="80"/>
      <c r="S65" s="80"/>
      <c r="T65" s="80"/>
      <c r="U65" s="80">
        <v>2</v>
      </c>
      <c r="V65" s="80">
        <v>6</v>
      </c>
      <c r="W65" s="80"/>
      <c r="X65" s="80"/>
    </row>
    <row r="66" spans="1:24" x14ac:dyDescent="0.2">
      <c r="A66" s="212" t="s">
        <v>131</v>
      </c>
      <c r="B66" s="86">
        <v>3</v>
      </c>
      <c r="C66" s="86">
        <v>0</v>
      </c>
      <c r="D66" s="86">
        <v>2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>
        <v>1</v>
      </c>
      <c r="U66" s="86"/>
      <c r="V66" s="86">
        <v>4</v>
      </c>
      <c r="W66" s="86"/>
      <c r="X66" s="86"/>
    </row>
    <row r="67" spans="1:24" x14ac:dyDescent="0.2">
      <c r="A67" s="309" t="s">
        <v>133</v>
      </c>
      <c r="B67" s="86">
        <v>3</v>
      </c>
      <c r="C67" s="86">
        <v>1</v>
      </c>
      <c r="D67" s="86">
        <v>2</v>
      </c>
      <c r="E67" s="86">
        <v>1</v>
      </c>
      <c r="F67" s="86"/>
      <c r="G67" s="86"/>
      <c r="H67" s="86">
        <v>1</v>
      </c>
      <c r="I67" s="86"/>
      <c r="J67" s="86">
        <v>1</v>
      </c>
      <c r="K67" s="86"/>
      <c r="L67" s="86"/>
      <c r="M67" s="86"/>
      <c r="N67" s="86">
        <v>1</v>
      </c>
      <c r="O67" s="86"/>
      <c r="P67" s="86"/>
      <c r="Q67" s="86"/>
      <c r="R67" s="86"/>
      <c r="S67" s="86"/>
      <c r="T67" s="86"/>
      <c r="U67" s="86"/>
      <c r="V67" s="86">
        <v>3</v>
      </c>
      <c r="W67" s="86"/>
      <c r="X67" s="86"/>
    </row>
    <row r="68" spans="1:24" x14ac:dyDescent="0.2">
      <c r="A68" s="302" t="s">
        <v>137</v>
      </c>
      <c r="B68" s="86">
        <v>4</v>
      </c>
      <c r="C68" s="86">
        <v>0</v>
      </c>
      <c r="D68" s="86">
        <v>3</v>
      </c>
      <c r="E68" s="86"/>
      <c r="F68" s="86"/>
      <c r="G68" s="86"/>
      <c r="H68" s="86">
        <v>2</v>
      </c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>
        <v>8</v>
      </c>
      <c r="W68" s="86"/>
      <c r="X68" s="86"/>
    </row>
    <row r="69" spans="1:24" x14ac:dyDescent="0.2">
      <c r="A69" s="209" t="s">
        <v>138</v>
      </c>
      <c r="B69" s="86">
        <v>3</v>
      </c>
      <c r="C69" s="86">
        <v>1</v>
      </c>
      <c r="D69" s="86">
        <v>1</v>
      </c>
      <c r="E69" s="86"/>
      <c r="F69" s="86"/>
      <c r="G69" s="86"/>
      <c r="H69" s="86"/>
      <c r="I69" s="86">
        <v>1</v>
      </c>
      <c r="J69" s="86"/>
      <c r="K69" s="86"/>
      <c r="L69" s="86">
        <v>1</v>
      </c>
      <c r="M69" s="86"/>
      <c r="N69" s="86"/>
      <c r="O69" s="86"/>
      <c r="P69" s="86"/>
      <c r="Q69" s="86"/>
      <c r="R69" s="86"/>
      <c r="S69" s="86"/>
      <c r="T69" s="86"/>
      <c r="U69" s="86"/>
      <c r="V69" s="86">
        <v>4</v>
      </c>
      <c r="W69" s="86"/>
      <c r="X69" s="86"/>
    </row>
    <row r="70" spans="1:24" x14ac:dyDescent="0.2">
      <c r="A70" s="250" t="s">
        <v>139</v>
      </c>
      <c r="B70" s="86">
        <v>3</v>
      </c>
      <c r="C70" s="86">
        <v>0</v>
      </c>
      <c r="D70" s="86">
        <v>2</v>
      </c>
      <c r="E70" s="86"/>
      <c r="F70" s="86"/>
      <c r="G70" s="86"/>
      <c r="H70" s="86">
        <v>1</v>
      </c>
      <c r="I70" s="86"/>
      <c r="J70" s="86">
        <v>2</v>
      </c>
      <c r="K70" s="86"/>
      <c r="L70" s="86"/>
      <c r="M70" s="86"/>
      <c r="N70" s="86"/>
      <c r="O70" s="86"/>
      <c r="P70" s="86"/>
      <c r="Q70" s="86"/>
      <c r="R70" s="86"/>
      <c r="S70" s="86"/>
      <c r="T70" s="86">
        <v>1</v>
      </c>
      <c r="U70" s="86"/>
      <c r="V70" s="86">
        <v>7</v>
      </c>
      <c r="W70" s="86"/>
      <c r="X70" s="86"/>
    </row>
    <row r="71" spans="1:24" x14ac:dyDescent="0.2">
      <c r="A71" s="265" t="s">
        <v>140</v>
      </c>
      <c r="B71" s="86">
        <v>5</v>
      </c>
      <c r="C71" s="86">
        <v>2</v>
      </c>
      <c r="D71" s="86">
        <v>4</v>
      </c>
      <c r="E71" s="86"/>
      <c r="F71" s="86"/>
      <c r="G71" s="86"/>
      <c r="H71" s="86"/>
      <c r="I71" s="86">
        <v>1</v>
      </c>
      <c r="J71" s="86"/>
      <c r="K71" s="86"/>
      <c r="L71" s="86"/>
      <c r="M71" s="86"/>
      <c r="N71" s="86"/>
      <c r="O71" s="86"/>
      <c r="P71" s="86"/>
      <c r="Q71" s="86"/>
      <c r="R71" s="86">
        <v>1</v>
      </c>
      <c r="S71" s="86"/>
      <c r="T71" s="86"/>
      <c r="U71" s="86"/>
      <c r="V71" s="86">
        <v>6</v>
      </c>
      <c r="W71" s="86"/>
      <c r="X71" s="86"/>
    </row>
    <row r="72" spans="1:24" x14ac:dyDescent="0.2">
      <c r="A72" s="221" t="s">
        <v>142</v>
      </c>
      <c r="B72" s="86">
        <v>4</v>
      </c>
      <c r="C72" s="86">
        <v>0</v>
      </c>
      <c r="D72" s="86">
        <v>1</v>
      </c>
      <c r="E72" s="86"/>
      <c r="F72" s="86"/>
      <c r="G72" s="86"/>
      <c r="H72" s="86"/>
      <c r="I72" s="86"/>
      <c r="J72" s="86"/>
      <c r="K72" s="86"/>
      <c r="L72" s="86"/>
      <c r="M72" s="86"/>
      <c r="N72" s="86">
        <v>1</v>
      </c>
      <c r="O72" s="86"/>
      <c r="P72" s="86"/>
      <c r="Q72" s="86"/>
      <c r="R72" s="86"/>
      <c r="S72" s="86"/>
      <c r="T72" s="86">
        <v>1</v>
      </c>
      <c r="U72" s="86">
        <v>1</v>
      </c>
      <c r="V72" s="86">
        <v>5</v>
      </c>
      <c r="W72" s="86"/>
      <c r="X72" s="86"/>
    </row>
    <row r="73" spans="1:24" x14ac:dyDescent="0.2">
      <c r="A73" s="301" t="s">
        <v>123</v>
      </c>
      <c r="B73" s="86">
        <v>3</v>
      </c>
      <c r="C73" s="86">
        <v>1</v>
      </c>
      <c r="D73" s="86">
        <v>0</v>
      </c>
      <c r="E73" s="86"/>
      <c r="F73" s="86"/>
      <c r="G73" s="86"/>
      <c r="H73" s="86"/>
      <c r="I73" s="86">
        <v>1</v>
      </c>
      <c r="J73" s="86"/>
      <c r="K73" s="86">
        <v>1</v>
      </c>
      <c r="L73" s="86"/>
      <c r="M73" s="86"/>
      <c r="N73" s="86"/>
      <c r="O73" s="86"/>
      <c r="P73" s="86"/>
      <c r="Q73" s="86"/>
      <c r="R73" s="86"/>
      <c r="S73" s="86"/>
      <c r="T73" s="86"/>
      <c r="U73" s="86">
        <v>3</v>
      </c>
      <c r="V73" s="86">
        <v>3</v>
      </c>
      <c r="W73" s="86"/>
      <c r="X73" s="86"/>
    </row>
    <row r="74" spans="1:24" x14ac:dyDescent="0.2">
      <c r="A74" s="204" t="s">
        <v>145</v>
      </c>
      <c r="B74" s="86">
        <v>3</v>
      </c>
      <c r="C74" s="86">
        <v>0</v>
      </c>
      <c r="D74" s="86">
        <v>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>
        <v>2</v>
      </c>
      <c r="W74" s="86"/>
      <c r="X74" s="86"/>
    </row>
    <row r="75" spans="1:24" x14ac:dyDescent="0.2">
      <c r="A75" s="206" t="s">
        <v>131</v>
      </c>
      <c r="B75" s="86">
        <v>3</v>
      </c>
      <c r="C75" s="86">
        <v>0</v>
      </c>
      <c r="D75" s="86">
        <v>1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>
        <v>12</v>
      </c>
      <c r="W75" s="86"/>
      <c r="X75" s="86"/>
    </row>
    <row r="76" spans="1:24" x14ac:dyDescent="0.2">
      <c r="A76" s="320" t="s">
        <v>148</v>
      </c>
      <c r="B76" s="86">
        <v>4</v>
      </c>
      <c r="C76" s="86">
        <v>0</v>
      </c>
      <c r="D76" s="86">
        <v>2</v>
      </c>
      <c r="E76" s="86">
        <v>1</v>
      </c>
      <c r="F76" s="86"/>
      <c r="G76" s="86"/>
      <c r="H76" s="86">
        <v>2</v>
      </c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>
        <v>3</v>
      </c>
      <c r="V76" s="86">
        <v>1</v>
      </c>
      <c r="W76" s="86"/>
      <c r="X76" s="86"/>
    </row>
    <row r="77" spans="1:24" x14ac:dyDescent="0.2">
      <c r="A77" s="265" t="s">
        <v>151</v>
      </c>
      <c r="B77" s="86">
        <v>3</v>
      </c>
      <c r="C77" s="86">
        <v>0</v>
      </c>
      <c r="D77" s="86">
        <v>0</v>
      </c>
      <c r="E77" s="86"/>
      <c r="F77" s="86"/>
      <c r="G77" s="86"/>
      <c r="H77" s="86"/>
      <c r="I77" s="86">
        <v>1</v>
      </c>
      <c r="J77" s="86">
        <v>1</v>
      </c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>
        <v>3</v>
      </c>
      <c r="W77" s="86"/>
      <c r="X77" s="86"/>
    </row>
    <row r="78" spans="1:24" x14ac:dyDescent="0.2">
      <c r="A78" s="309" t="s">
        <v>152</v>
      </c>
      <c r="B78" s="86">
        <v>1</v>
      </c>
      <c r="C78" s="86">
        <v>0</v>
      </c>
      <c r="D78" s="86">
        <v>1</v>
      </c>
      <c r="E78" s="86"/>
      <c r="F78" s="86"/>
      <c r="G78" s="86"/>
      <c r="H78" s="86"/>
      <c r="I78" s="86"/>
      <c r="J78" s="86"/>
      <c r="K78" s="86">
        <v>1</v>
      </c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>
        <v>5</v>
      </c>
      <c r="W78" s="86"/>
      <c r="X78" s="86"/>
    </row>
    <row r="79" spans="1:24" x14ac:dyDescent="0.2">
      <c r="A79" s="203" t="s">
        <v>154</v>
      </c>
      <c r="B79" s="86">
        <v>1</v>
      </c>
      <c r="C79" s="86">
        <v>0</v>
      </c>
      <c r="D79" s="86">
        <v>0</v>
      </c>
      <c r="E79" s="86"/>
      <c r="F79" s="86"/>
      <c r="G79" s="86"/>
      <c r="H79" s="86"/>
      <c r="I79" s="86">
        <v>1</v>
      </c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</row>
    <row r="80" spans="1:24" x14ac:dyDescent="0.2">
      <c r="A80" s="301" t="s">
        <v>123</v>
      </c>
      <c r="B80" s="86">
        <v>3</v>
      </c>
      <c r="C80" s="86">
        <v>0</v>
      </c>
      <c r="D80" s="86">
        <v>0</v>
      </c>
      <c r="E80" s="86"/>
      <c r="F80" s="86"/>
      <c r="G80" s="86"/>
      <c r="H80" s="86"/>
      <c r="I80" s="86">
        <v>1</v>
      </c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</row>
    <row r="81" spans="1:24" x14ac:dyDescent="0.2">
      <c r="A81" s="307" t="s">
        <v>129</v>
      </c>
      <c r="B81" s="86">
        <v>3</v>
      </c>
      <c r="C81" s="86">
        <v>0</v>
      </c>
      <c r="D81" s="86">
        <v>1</v>
      </c>
      <c r="E81" s="86"/>
      <c r="F81" s="86"/>
      <c r="G81" s="86"/>
      <c r="H81" s="86">
        <v>1</v>
      </c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>
        <v>8</v>
      </c>
      <c r="W81" s="86"/>
      <c r="X81" s="86"/>
    </row>
    <row r="82" spans="1:24" x14ac:dyDescent="0.2">
      <c r="A82" s="334" t="s">
        <v>157</v>
      </c>
      <c r="B82" s="88">
        <v>3</v>
      </c>
      <c r="C82" s="88">
        <v>0</v>
      </c>
      <c r="D82" s="88">
        <v>0</v>
      </c>
      <c r="E82" s="88"/>
      <c r="F82" s="88"/>
      <c r="G82" s="88"/>
      <c r="H82" s="88"/>
      <c r="I82" s="88">
        <v>2</v>
      </c>
      <c r="J82" s="88"/>
      <c r="K82" s="88"/>
      <c r="L82" s="88"/>
      <c r="M82" s="88"/>
      <c r="N82" s="88"/>
      <c r="O82" s="89"/>
      <c r="P82" s="89"/>
      <c r="Q82" s="89"/>
      <c r="R82" s="88"/>
      <c r="S82" s="88"/>
      <c r="T82" s="88"/>
      <c r="U82" s="88">
        <v>1</v>
      </c>
      <c r="V82" s="88">
        <v>9</v>
      </c>
      <c r="W82" s="88"/>
      <c r="X82" s="90"/>
    </row>
    <row r="83" spans="1:24" x14ac:dyDescent="0.2">
      <c r="A83" s="91" t="s">
        <v>23</v>
      </c>
      <c r="B83" s="92">
        <f t="shared" ref="B83:N83" si="2">SUM(B56:B82)</f>
        <v>77</v>
      </c>
      <c r="C83" s="92">
        <f t="shared" si="2"/>
        <v>6</v>
      </c>
      <c r="D83" s="92">
        <f t="shared" si="2"/>
        <v>28</v>
      </c>
      <c r="E83" s="92">
        <f t="shared" si="2"/>
        <v>3</v>
      </c>
      <c r="F83" s="92">
        <f t="shared" si="2"/>
        <v>0</v>
      </c>
      <c r="G83" s="92">
        <f t="shared" si="2"/>
        <v>0</v>
      </c>
      <c r="H83" s="92">
        <f t="shared" si="2"/>
        <v>7</v>
      </c>
      <c r="I83" s="92">
        <f t="shared" si="2"/>
        <v>15</v>
      </c>
      <c r="J83" s="92">
        <f t="shared" si="2"/>
        <v>8</v>
      </c>
      <c r="K83" s="92">
        <f t="shared" si="2"/>
        <v>5</v>
      </c>
      <c r="L83" s="92">
        <f t="shared" si="2"/>
        <v>2</v>
      </c>
      <c r="M83" s="92">
        <f t="shared" si="2"/>
        <v>0</v>
      </c>
      <c r="N83" s="92">
        <f t="shared" si="2"/>
        <v>3</v>
      </c>
      <c r="O83" s="17">
        <f>(D83+J83+K83+N83)/(B83+J83+K83+M83)</f>
        <v>0.48888888888888887</v>
      </c>
      <c r="P83" s="17">
        <f>($D83+$E83+($F83*2)+(G83*3))/$B83</f>
        <v>0.40259740259740262</v>
      </c>
      <c r="Q83" s="17">
        <f>D83/B83</f>
        <v>0.36363636363636365</v>
      </c>
      <c r="R83" s="92">
        <f>SUM(R56:R82)</f>
        <v>1</v>
      </c>
      <c r="S83" s="92">
        <f>SUM(S56:S82)</f>
        <v>0</v>
      </c>
      <c r="T83" s="92">
        <f>SUM(T56:T82)</f>
        <v>3</v>
      </c>
      <c r="U83" s="92">
        <f>SUM(U56:U82)</f>
        <v>19</v>
      </c>
      <c r="V83" s="92">
        <f>SUM(V56:V82)</f>
        <v>164</v>
      </c>
      <c r="W83" s="17">
        <f>(U83+V83)/(T83+U83+V83)</f>
        <v>0.9838709677419355</v>
      </c>
      <c r="X83" s="17">
        <f>(D83-G83)/(B83-I83-G83+M83)</f>
        <v>0.45161290322580644</v>
      </c>
    </row>
    <row r="86" spans="1:24" x14ac:dyDescent="0.2">
      <c r="A86" s="84" t="s">
        <v>88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</row>
    <row r="87" spans="1:24" x14ac:dyDescent="0.2">
      <c r="A87" s="91" t="s">
        <v>72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24" x14ac:dyDescent="0.2">
      <c r="A88" s="97" t="s">
        <v>68</v>
      </c>
      <c r="B88" s="98" t="s">
        <v>42</v>
      </c>
      <c r="C88" s="98" t="s">
        <v>43</v>
      </c>
      <c r="D88" s="98" t="s">
        <v>44</v>
      </c>
      <c r="E88" s="98" t="s">
        <v>52</v>
      </c>
      <c r="F88" s="98" t="s">
        <v>46</v>
      </c>
      <c r="G88" s="98" t="s">
        <v>1</v>
      </c>
      <c r="H88" s="98" t="s">
        <v>2</v>
      </c>
      <c r="I88" s="98" t="s">
        <v>7</v>
      </c>
      <c r="J88" s="98" t="s">
        <v>8</v>
      </c>
      <c r="K88" s="98" t="s">
        <v>9</v>
      </c>
      <c r="L88" s="98" t="s">
        <v>47</v>
      </c>
      <c r="M88" s="98" t="s">
        <v>48</v>
      </c>
      <c r="N88" s="98" t="s">
        <v>49</v>
      </c>
      <c r="O88" s="98" t="s">
        <v>50</v>
      </c>
      <c r="P88" s="98" t="s">
        <v>0</v>
      </c>
      <c r="Q88" s="98" t="s">
        <v>73</v>
      </c>
    </row>
    <row r="89" spans="1:24" x14ac:dyDescent="0.2">
      <c r="A89" s="208"/>
      <c r="B89" s="94"/>
      <c r="C89" s="94"/>
      <c r="D89" s="94"/>
      <c r="E89" s="99"/>
      <c r="F89" s="100"/>
      <c r="G89" s="94"/>
      <c r="H89" s="94"/>
      <c r="I89" s="94"/>
      <c r="J89" s="94"/>
      <c r="K89" s="94"/>
      <c r="L89" s="94"/>
      <c r="M89" s="94"/>
      <c r="N89" s="94"/>
      <c r="O89" s="100"/>
      <c r="P89" s="94"/>
      <c r="Q89" s="94"/>
    </row>
    <row r="90" spans="1:24" x14ac:dyDescent="0.2">
      <c r="A90" s="203"/>
      <c r="B90" s="94"/>
      <c r="C90" s="94"/>
      <c r="D90" s="94"/>
      <c r="E90" s="99"/>
      <c r="F90" s="100"/>
      <c r="G90" s="94"/>
      <c r="H90" s="94"/>
      <c r="I90" s="94"/>
      <c r="J90" s="94"/>
      <c r="K90" s="94"/>
      <c r="L90" s="94"/>
      <c r="M90" s="94"/>
      <c r="N90" s="100"/>
      <c r="O90" s="94"/>
      <c r="P90" s="80"/>
      <c r="Q90" s="80"/>
    </row>
    <row r="91" spans="1:24" x14ac:dyDescent="0.2">
      <c r="A91" s="63"/>
      <c r="B91" s="94"/>
      <c r="C91" s="94"/>
      <c r="D91" s="94"/>
      <c r="E91" s="99"/>
      <c r="F91" s="100"/>
      <c r="G91" s="94"/>
      <c r="H91" s="94"/>
      <c r="I91" s="94"/>
      <c r="J91" s="94"/>
      <c r="K91" s="94"/>
      <c r="L91" s="94"/>
      <c r="M91" s="94"/>
      <c r="N91" s="94"/>
      <c r="O91" s="94"/>
      <c r="P91" s="80"/>
      <c r="Q91" s="80"/>
    </row>
    <row r="92" spans="1:24" x14ac:dyDescent="0.2">
      <c r="A92" s="64"/>
      <c r="B92" s="94"/>
      <c r="C92" s="94"/>
      <c r="D92" s="94"/>
      <c r="E92" s="99"/>
      <c r="F92" s="100"/>
      <c r="G92" s="94"/>
      <c r="H92" s="94"/>
      <c r="I92" s="94"/>
      <c r="J92" s="94"/>
      <c r="K92" s="94"/>
      <c r="L92" s="94"/>
      <c r="M92" s="94"/>
      <c r="N92" s="94"/>
      <c r="O92" s="94"/>
      <c r="P92" s="80"/>
      <c r="Q92" s="80"/>
    </row>
    <row r="93" spans="1:24" x14ac:dyDescent="0.2">
      <c r="A93" s="64"/>
      <c r="B93" s="94"/>
      <c r="C93" s="94"/>
      <c r="D93" s="94"/>
      <c r="E93" s="99"/>
      <c r="F93" s="100"/>
      <c r="G93" s="94"/>
      <c r="H93" s="94"/>
      <c r="I93" s="94"/>
      <c r="J93" s="94"/>
      <c r="K93" s="94"/>
      <c r="L93" s="94"/>
      <c r="M93" s="94"/>
      <c r="N93" s="94"/>
      <c r="O93" s="94"/>
      <c r="P93" s="80"/>
      <c r="Q93" s="80"/>
    </row>
    <row r="94" spans="1:24" x14ac:dyDescent="0.2">
      <c r="A94" s="63"/>
      <c r="B94" s="94"/>
      <c r="C94" s="94"/>
      <c r="D94" s="94"/>
      <c r="E94" s="99"/>
      <c r="F94" s="100"/>
      <c r="G94" s="94"/>
      <c r="H94" s="94"/>
      <c r="I94" s="101"/>
      <c r="J94" s="94"/>
      <c r="K94" s="94"/>
      <c r="L94" s="94"/>
      <c r="M94" s="94"/>
      <c r="N94" s="94"/>
      <c r="O94" s="94"/>
      <c r="P94" s="80"/>
      <c r="Q94" s="80"/>
    </row>
    <row r="95" spans="1:24" x14ac:dyDescent="0.2">
      <c r="A95" s="67"/>
      <c r="B95" s="94"/>
      <c r="C95" s="94"/>
      <c r="D95" s="94"/>
      <c r="E95" s="99"/>
      <c r="F95" s="100"/>
      <c r="G95" s="94"/>
      <c r="H95" s="94"/>
      <c r="I95" s="94"/>
      <c r="J95" s="94"/>
      <c r="K95" s="94"/>
      <c r="L95" s="94"/>
      <c r="M95" s="94"/>
      <c r="N95" s="94"/>
      <c r="O95" s="94"/>
      <c r="P95" s="80"/>
      <c r="Q95" s="80"/>
    </row>
    <row r="96" spans="1:24" x14ac:dyDescent="0.2">
      <c r="A96" s="85"/>
      <c r="B96" s="94"/>
      <c r="C96" s="94"/>
      <c r="D96" s="94"/>
      <c r="E96" s="99"/>
      <c r="F96" s="100"/>
      <c r="G96" s="94"/>
      <c r="H96" s="94"/>
      <c r="I96" s="94"/>
      <c r="J96" s="94"/>
      <c r="K96" s="94"/>
      <c r="L96" s="94"/>
      <c r="M96" s="94"/>
      <c r="N96" s="94"/>
      <c r="O96" s="94"/>
      <c r="P96" s="80"/>
      <c r="Q96" s="80"/>
    </row>
    <row r="97" spans="1:17" x14ac:dyDescent="0.2">
      <c r="A97" s="85"/>
      <c r="B97" s="187"/>
      <c r="C97" s="187"/>
      <c r="D97" s="187"/>
      <c r="E97" s="188"/>
      <c r="F97" s="191"/>
      <c r="G97" s="187"/>
      <c r="H97" s="187"/>
      <c r="I97" s="187"/>
      <c r="J97" s="187"/>
      <c r="K97" s="187"/>
      <c r="L97" s="187"/>
      <c r="M97" s="187"/>
      <c r="N97" s="187"/>
      <c r="O97" s="187"/>
      <c r="P97" s="86"/>
      <c r="Q97" s="86"/>
    </row>
    <row r="98" spans="1:17" x14ac:dyDescent="0.2">
      <c r="A98" s="87"/>
      <c r="B98" s="102"/>
      <c r="C98" s="102"/>
      <c r="D98" s="102"/>
      <c r="E98" s="103"/>
      <c r="F98" s="104"/>
      <c r="G98" s="102"/>
      <c r="H98" s="102"/>
      <c r="I98" s="102"/>
      <c r="J98" s="102"/>
      <c r="K98" s="102"/>
      <c r="L98" s="102"/>
      <c r="M98" s="102"/>
      <c r="N98" s="102"/>
      <c r="O98" s="102"/>
      <c r="P98" s="90"/>
      <c r="Q98" s="90"/>
    </row>
    <row r="99" spans="1:17" x14ac:dyDescent="0.2">
      <c r="A99" s="91" t="s">
        <v>23</v>
      </c>
      <c r="B99" s="94">
        <f>SUM(B89:B98)</f>
        <v>0</v>
      </c>
      <c r="C99" s="94">
        <f t="shared" ref="C99:M99" si="3">SUM(C89:C98)</f>
        <v>0</v>
      </c>
      <c r="D99" s="94">
        <f t="shared" si="3"/>
        <v>0</v>
      </c>
      <c r="E99" s="94">
        <f t="shared" si="3"/>
        <v>0</v>
      </c>
      <c r="F99" s="100">
        <f t="shared" si="3"/>
        <v>0</v>
      </c>
      <c r="G99" s="94">
        <f t="shared" si="3"/>
        <v>0</v>
      </c>
      <c r="H99" s="94">
        <f t="shared" si="3"/>
        <v>0</v>
      </c>
      <c r="I99" s="94">
        <f t="shared" si="3"/>
        <v>0</v>
      </c>
      <c r="J99" s="94">
        <f t="shared" si="3"/>
        <v>0</v>
      </c>
      <c r="K99" s="94">
        <f t="shared" si="3"/>
        <v>0</v>
      </c>
      <c r="L99" s="94">
        <f t="shared" si="3"/>
        <v>0</v>
      </c>
      <c r="M99" s="94">
        <f t="shared" si="3"/>
        <v>0</v>
      </c>
      <c r="N99" s="38" t="e">
        <f>(M99*7)/F99</f>
        <v>#DIV/0!</v>
      </c>
      <c r="O99" s="38" t="e">
        <f>SUM(H99+J99+K99)/F99</f>
        <v>#DIV/0!</v>
      </c>
      <c r="P99" s="94">
        <f t="shared" ref="P99:Q99" si="4">SUM(P89:P98)</f>
        <v>0</v>
      </c>
      <c r="Q99" s="94">
        <f t="shared" si="4"/>
        <v>0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9F7B-6D86-7146-8B31-5C34424B6677}">
  <dimension ref="A1:Z90"/>
  <sheetViews>
    <sheetView workbookViewId="0">
      <pane ySplit="1400" topLeftCell="A7" activePane="bottomLeft"/>
      <selection pane="bottomLeft" activeCell="A4" sqref="A4:X2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6" width="3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4" bestFit="1" customWidth="1"/>
    <col min="15" max="15" width="5.6640625" bestFit="1" customWidth="1"/>
    <col min="16" max="16" width="8.1640625" bestFit="1" customWidth="1"/>
    <col min="17" max="17" width="5.6640625" bestFit="1" customWidth="1"/>
    <col min="18" max="19" width="3" bestFit="1" customWidth="1"/>
    <col min="20" max="20" width="3.5" bestFit="1" customWidth="1"/>
    <col min="21" max="21" width="3.1640625" bestFit="1" customWidth="1"/>
    <col min="22" max="22" width="4.1640625" bestFit="1" customWidth="1"/>
    <col min="23" max="23" width="6.5" bestFit="1" customWidth="1"/>
    <col min="24" max="24" width="3" bestFit="1" customWidth="1"/>
    <col min="25" max="25" width="7" bestFit="1" customWidth="1"/>
    <col min="26" max="26" width="5.6640625" bestFit="1" customWidth="1"/>
  </cols>
  <sheetData>
    <row r="1" spans="1:26" x14ac:dyDescent="0.2">
      <c r="A1" s="132" t="s">
        <v>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  <c r="Y1" s="5"/>
      <c r="Z1" s="5"/>
    </row>
    <row r="2" spans="1:26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1"/>
      <c r="X2" s="5"/>
      <c r="Y2" s="5"/>
      <c r="Z2" s="5"/>
    </row>
    <row r="3" spans="1:26" x14ac:dyDescent="0.2">
      <c r="A3" s="133" t="s">
        <v>68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69</v>
      </c>
      <c r="O3" s="7" t="s">
        <v>13</v>
      </c>
      <c r="P3" s="8" t="s">
        <v>70</v>
      </c>
      <c r="Q3" s="7" t="s">
        <v>71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8" t="s">
        <v>21</v>
      </c>
      <c r="X3" s="7" t="s">
        <v>75</v>
      </c>
      <c r="Y3" s="107" t="s">
        <v>76</v>
      </c>
      <c r="Z3" s="107" t="s">
        <v>22</v>
      </c>
    </row>
    <row r="4" spans="1:26" x14ac:dyDescent="0.2">
      <c r="A4" s="134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x14ac:dyDescent="0.2">
      <c r="A5" s="20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21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20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2</v>
      </c>
      <c r="Z7" s="5"/>
    </row>
    <row r="8" spans="1:26" x14ac:dyDescent="0.2">
      <c r="A8" s="21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20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0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2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v>1</v>
      </c>
      <c r="Z11" s="5"/>
    </row>
    <row r="12" spans="1:26" x14ac:dyDescent="0.2">
      <c r="A12" s="20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2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21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20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20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25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26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212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x14ac:dyDescent="0.2">
      <c r="A20" s="212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x14ac:dyDescent="0.2">
      <c r="A21" s="204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x14ac:dyDescent="0.2">
      <c r="A22" s="221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x14ac:dyDescent="0.2">
      <c r="A23" s="212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x14ac:dyDescent="0.2">
      <c r="A24" s="218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x14ac:dyDescent="0.2">
      <c r="A25" s="21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x14ac:dyDescent="0.2">
      <c r="A26" s="21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x14ac:dyDescent="0.2">
      <c r="A27" s="218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x14ac:dyDescent="0.2">
      <c r="A28" s="63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75"/>
      <c r="Z28" s="75"/>
    </row>
    <row r="29" spans="1:26" x14ac:dyDescent="0.2">
      <c r="A29" s="120" t="s">
        <v>23</v>
      </c>
      <c r="B29" s="16">
        <f t="shared" ref="B29:N29" si="0">SUM(B4:B28)</f>
        <v>0</v>
      </c>
      <c r="C29" s="16">
        <f t="shared" si="0"/>
        <v>0</v>
      </c>
      <c r="D29" s="16">
        <f t="shared" si="0"/>
        <v>0</v>
      </c>
      <c r="E29" s="16">
        <f t="shared" si="0"/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  <c r="I29" s="16">
        <f t="shared" si="0"/>
        <v>0</v>
      </c>
      <c r="J29" s="16">
        <f t="shared" si="0"/>
        <v>0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0</v>
      </c>
      <c r="O29" s="17" t="e">
        <f>(D29+J29+K29+N29)/(B29+J29+K29)</f>
        <v>#DIV/0!</v>
      </c>
      <c r="P29" s="17" t="e">
        <f>($D29+$E29+($F29*2)+(G29*3))/$B29</f>
        <v>#DIV/0!</v>
      </c>
      <c r="Q29" s="17" t="e">
        <f>D29/B29</f>
        <v>#DIV/0!</v>
      </c>
      <c r="R29" s="16">
        <f>SUM(R4:R28)</f>
        <v>0</v>
      </c>
      <c r="S29" s="16">
        <f>SUM(S4:S28)</f>
        <v>0</v>
      </c>
      <c r="T29" s="16">
        <f>SUM(T4:T28)</f>
        <v>0</v>
      </c>
      <c r="U29" s="16">
        <f>SUM(U4:U28)</f>
        <v>0</v>
      </c>
      <c r="V29" s="16">
        <f>SUM(V4:V28)</f>
        <v>0</v>
      </c>
      <c r="W29" s="17" t="e">
        <f>(U29+V29)/(T29+U29+V29)</f>
        <v>#DIV/0!</v>
      </c>
      <c r="X29" s="16">
        <f>SUM(X4:X28)</f>
        <v>0</v>
      </c>
      <c r="Y29" s="16">
        <f>SUM(Y4:Y28)</f>
        <v>3</v>
      </c>
      <c r="Z29" s="17" t="e">
        <f>(D29-G29)/(B29-I29-G29+M29)</f>
        <v>#DIV/0!</v>
      </c>
    </row>
    <row r="30" spans="1:26" x14ac:dyDescent="0.2">
      <c r="A30" s="1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/>
      <c r="Y30" s="5"/>
      <c r="Z30" s="5"/>
    </row>
    <row r="31" spans="1:26" x14ac:dyDescent="0.2">
      <c r="A31" s="1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  <c r="Y31" s="5"/>
      <c r="Z31" s="5"/>
    </row>
    <row r="32" spans="1:26" x14ac:dyDescent="0.2">
      <c r="A32" s="6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6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7" spans="1:26" ht="17" x14ac:dyDescent="0.2">
      <c r="A37" s="135" t="s">
        <v>80</v>
      </c>
      <c r="B37" s="5"/>
      <c r="C37" s="4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5"/>
      <c r="V37" s="5"/>
      <c r="W37" s="5"/>
      <c r="X37" s="5"/>
      <c r="Y37" s="5"/>
      <c r="Z37" s="5"/>
    </row>
    <row r="38" spans="1:26" x14ac:dyDescent="0.2">
      <c r="A38" s="133" t="s">
        <v>68</v>
      </c>
      <c r="B38" s="7" t="s">
        <v>0</v>
      </c>
      <c r="C38" s="7" t="s">
        <v>1</v>
      </c>
      <c r="D38" s="7" t="s">
        <v>2</v>
      </c>
      <c r="E38" s="7" t="s">
        <v>3</v>
      </c>
      <c r="F38" s="7" t="s">
        <v>4</v>
      </c>
      <c r="G38" s="7" t="s">
        <v>5</v>
      </c>
      <c r="H38" s="7" t="s">
        <v>6</v>
      </c>
      <c r="I38" s="7" t="s">
        <v>7</v>
      </c>
      <c r="J38" s="7" t="s">
        <v>8</v>
      </c>
      <c r="K38" s="7" t="s">
        <v>9</v>
      </c>
      <c r="L38" s="7" t="s">
        <v>10</v>
      </c>
      <c r="M38" s="7" t="s">
        <v>11</v>
      </c>
      <c r="N38" s="7" t="s">
        <v>69</v>
      </c>
      <c r="O38" s="7" t="s">
        <v>13</v>
      </c>
      <c r="P38" s="8" t="s">
        <v>70</v>
      </c>
      <c r="Q38" s="7" t="s">
        <v>71</v>
      </c>
      <c r="R38" s="7" t="s">
        <v>16</v>
      </c>
      <c r="S38" s="7" t="s">
        <v>17</v>
      </c>
      <c r="T38" s="7" t="s">
        <v>18</v>
      </c>
      <c r="U38" s="7" t="s">
        <v>19</v>
      </c>
      <c r="V38" s="7" t="s">
        <v>20</v>
      </c>
      <c r="W38" s="8" t="s">
        <v>21</v>
      </c>
      <c r="X38" s="7" t="s">
        <v>75</v>
      </c>
      <c r="Y38" s="107" t="s">
        <v>76</v>
      </c>
      <c r="Z38" s="107" t="s">
        <v>22</v>
      </c>
    </row>
    <row r="39" spans="1:26" x14ac:dyDescent="0.2">
      <c r="A39" s="6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x14ac:dyDescent="0.2">
      <c r="A40" s="6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6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6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8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20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20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20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5"/>
    </row>
    <row r="47" spans="1:26" x14ac:dyDescent="0.2">
      <c r="A47" s="2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5"/>
    </row>
    <row r="48" spans="1:26" x14ac:dyDescent="0.2">
      <c r="A48" s="20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5"/>
    </row>
    <row r="49" spans="1:26" x14ac:dyDescent="0.2">
      <c r="A49" s="2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27"/>
      <c r="Z49" s="127"/>
    </row>
    <row r="50" spans="1:26" x14ac:dyDescent="0.2">
      <c r="A50" s="20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27"/>
      <c r="Z50" s="127"/>
    </row>
    <row r="51" spans="1:26" x14ac:dyDescent="0.2">
      <c r="A51" s="2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27"/>
      <c r="Z51" s="127"/>
    </row>
    <row r="52" spans="1:26" x14ac:dyDescent="0.2">
      <c r="A52" s="20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27"/>
      <c r="Z52" s="127"/>
    </row>
    <row r="53" spans="1:26" x14ac:dyDescent="0.2">
      <c r="A53" s="2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27"/>
      <c r="Z53" s="127"/>
    </row>
    <row r="54" spans="1:26" x14ac:dyDescent="0.2">
      <c r="A54" s="2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27"/>
      <c r="Z54" s="127"/>
    </row>
    <row r="55" spans="1:26" x14ac:dyDescent="0.2">
      <c r="A55" s="2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27"/>
      <c r="Z55" s="127"/>
    </row>
    <row r="56" spans="1:26" x14ac:dyDescent="0.2">
      <c r="A56" s="2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27"/>
      <c r="Z56" s="127"/>
    </row>
    <row r="57" spans="1:26" x14ac:dyDescent="0.2">
      <c r="A57" s="2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27"/>
      <c r="Z57" s="127"/>
    </row>
    <row r="58" spans="1:26" x14ac:dyDescent="0.2">
      <c r="A58" s="20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27"/>
      <c r="Z58" s="127"/>
    </row>
    <row r="59" spans="1:26" x14ac:dyDescent="0.2">
      <c r="A59" s="2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27"/>
      <c r="Z59" s="127"/>
    </row>
    <row r="60" spans="1:26" x14ac:dyDescent="0.2">
      <c r="A60" s="20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27"/>
      <c r="Z60" s="127"/>
    </row>
    <row r="61" spans="1:26" x14ac:dyDescent="0.2">
      <c r="A61" s="2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27"/>
      <c r="Z61" s="127"/>
    </row>
    <row r="62" spans="1:26" x14ac:dyDescent="0.2">
      <c r="A62" s="20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15"/>
      <c r="P62" s="15"/>
      <c r="Q62" s="15"/>
      <c r="R62" s="39"/>
      <c r="S62" s="39"/>
      <c r="T62" s="39"/>
      <c r="U62" s="39"/>
      <c r="V62" s="39"/>
      <c r="W62" s="39"/>
      <c r="X62" s="39"/>
      <c r="Y62" s="75"/>
      <c r="Z62" s="75"/>
    </row>
    <row r="63" spans="1:26" x14ac:dyDescent="0.2">
      <c r="A63" s="120" t="s">
        <v>23</v>
      </c>
      <c r="B63" s="16">
        <f t="shared" ref="B63:N63" si="1">SUM(B39:B62)</f>
        <v>0</v>
      </c>
      <c r="C63" s="16">
        <f t="shared" si="1"/>
        <v>0</v>
      </c>
      <c r="D63" s="16">
        <f t="shared" si="1"/>
        <v>0</v>
      </c>
      <c r="E63" s="16">
        <f t="shared" si="1"/>
        <v>0</v>
      </c>
      <c r="F63" s="16">
        <f t="shared" si="1"/>
        <v>0</v>
      </c>
      <c r="G63" s="16">
        <f t="shared" si="1"/>
        <v>0</v>
      </c>
      <c r="H63" s="16">
        <f t="shared" si="1"/>
        <v>0</v>
      </c>
      <c r="I63" s="16">
        <f t="shared" si="1"/>
        <v>0</v>
      </c>
      <c r="J63" s="16">
        <f t="shared" si="1"/>
        <v>0</v>
      </c>
      <c r="K63" s="16">
        <f t="shared" si="1"/>
        <v>0</v>
      </c>
      <c r="L63" s="16">
        <f t="shared" si="1"/>
        <v>0</v>
      </c>
      <c r="M63" s="16">
        <f t="shared" si="1"/>
        <v>0</v>
      </c>
      <c r="N63" s="16">
        <f t="shared" si="1"/>
        <v>0</v>
      </c>
      <c r="O63" s="17" t="e">
        <f>(D63+J63+K63+N63)/(B63+J63+K63)</f>
        <v>#DIV/0!</v>
      </c>
      <c r="P63" s="17" t="e">
        <f>($D63+$E63+($F63*2)+(G63*3))/$B63</f>
        <v>#DIV/0!</v>
      </c>
      <c r="Q63" s="17" t="e">
        <f>D63/B63</f>
        <v>#DIV/0!</v>
      </c>
      <c r="R63" s="16">
        <f>SUM(R39:R62)</f>
        <v>0</v>
      </c>
      <c r="S63" s="16">
        <f>SUM(S39:S62)</f>
        <v>0</v>
      </c>
      <c r="T63" s="16">
        <f>SUM(T39:T62)</f>
        <v>0</v>
      </c>
      <c r="U63" s="16">
        <f>SUM(U39:U62)</f>
        <v>0</v>
      </c>
      <c r="V63" s="16">
        <f>SUM(V39:V62)</f>
        <v>0</v>
      </c>
      <c r="W63" s="17" t="e">
        <f>(U63+V63)/(T63+U63+V63)</f>
        <v>#DIV/0!</v>
      </c>
      <c r="X63" s="16">
        <f>SUM(X39:X62)</f>
        <v>0</v>
      </c>
      <c r="Y63" s="16">
        <f>SUM(Y39:Y62)</f>
        <v>0</v>
      </c>
      <c r="Z63" s="17" t="e">
        <f>(D63-G63)/(B63-I63-G63+M63)</f>
        <v>#DIV/0!</v>
      </c>
    </row>
    <row r="66" spans="1:26" ht="17" x14ac:dyDescent="0.2">
      <c r="A66" s="135" t="s">
        <v>82</v>
      </c>
      <c r="B66" s="5"/>
      <c r="C66" s="4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  <c r="T66" s="1"/>
      <c r="U66" s="5"/>
      <c r="V66" s="5"/>
      <c r="W66" s="5"/>
      <c r="X66" s="5"/>
      <c r="Y66" s="5"/>
      <c r="Z66" s="5"/>
    </row>
    <row r="67" spans="1:26" x14ac:dyDescent="0.2">
      <c r="A67" s="133" t="s">
        <v>68</v>
      </c>
      <c r="B67" s="7" t="s">
        <v>0</v>
      </c>
      <c r="C67" s="7" t="s">
        <v>1</v>
      </c>
      <c r="D67" s="7" t="s">
        <v>2</v>
      </c>
      <c r="E67" s="7" t="s">
        <v>3</v>
      </c>
      <c r="F67" s="7" t="s">
        <v>4</v>
      </c>
      <c r="G67" s="7" t="s">
        <v>5</v>
      </c>
      <c r="H67" s="7" t="s">
        <v>6</v>
      </c>
      <c r="I67" s="7" t="s">
        <v>7</v>
      </c>
      <c r="J67" s="7" t="s">
        <v>8</v>
      </c>
      <c r="K67" s="7" t="s">
        <v>9</v>
      </c>
      <c r="L67" s="7" t="s">
        <v>10</v>
      </c>
      <c r="M67" s="7" t="s">
        <v>11</v>
      </c>
      <c r="N67" s="7" t="s">
        <v>69</v>
      </c>
      <c r="O67" s="7" t="s">
        <v>13</v>
      </c>
      <c r="P67" s="8" t="s">
        <v>70</v>
      </c>
      <c r="Q67" s="7" t="s">
        <v>71</v>
      </c>
      <c r="R67" s="7" t="s">
        <v>16</v>
      </c>
      <c r="S67" s="7" t="s">
        <v>17</v>
      </c>
      <c r="T67" s="7" t="s">
        <v>18</v>
      </c>
      <c r="U67" s="7" t="s">
        <v>19</v>
      </c>
      <c r="V67" s="7" t="s">
        <v>20</v>
      </c>
      <c r="W67" s="8" t="s">
        <v>21</v>
      </c>
      <c r="X67" s="7" t="s">
        <v>75</v>
      </c>
      <c r="Y67" s="107" t="s">
        <v>76</v>
      </c>
      <c r="Z67" s="107" t="s">
        <v>22</v>
      </c>
    </row>
    <row r="68" spans="1:26" x14ac:dyDescent="0.2">
      <c r="A68" s="63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x14ac:dyDescent="0.2">
      <c r="A69" s="6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20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20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20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20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2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20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</row>
    <row r="76" spans="1:26" x14ac:dyDescent="0.2">
      <c r="A76" s="2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</row>
    <row r="77" spans="1:26" x14ac:dyDescent="0.2">
      <c r="A77" s="20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</row>
    <row r="78" spans="1:26" x14ac:dyDescent="0.2">
      <c r="A78" s="6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27"/>
      <c r="Z78" s="127"/>
    </row>
    <row r="79" spans="1:26" x14ac:dyDescent="0.2">
      <c r="A79" s="20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27"/>
      <c r="Z79" s="127"/>
    </row>
    <row r="80" spans="1:26" x14ac:dyDescent="0.2">
      <c r="A80" s="2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27"/>
      <c r="Z80" s="127"/>
    </row>
    <row r="81" spans="1:26" x14ac:dyDescent="0.2">
      <c r="A81" s="2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27"/>
      <c r="Z81" s="127"/>
    </row>
    <row r="82" spans="1:26" x14ac:dyDescent="0.2">
      <c r="A82" s="2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27"/>
      <c r="Z82" s="127"/>
    </row>
    <row r="83" spans="1:26" x14ac:dyDescent="0.2">
      <c r="A83" s="2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27"/>
      <c r="Z83" s="127"/>
    </row>
    <row r="84" spans="1:26" x14ac:dyDescent="0.2">
      <c r="A84" s="20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27"/>
      <c r="Z84" s="127"/>
    </row>
    <row r="85" spans="1:26" x14ac:dyDescent="0.2">
      <c r="A85" s="2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27"/>
      <c r="Z85" s="127"/>
    </row>
    <row r="86" spans="1:26" x14ac:dyDescent="0.2">
      <c r="A86" s="20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27"/>
      <c r="Z86" s="127"/>
    </row>
    <row r="87" spans="1:26" x14ac:dyDescent="0.2">
      <c r="A87" s="20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27"/>
      <c r="Z87" s="127"/>
    </row>
    <row r="88" spans="1:26" x14ac:dyDescent="0.2">
      <c r="A88" s="20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27"/>
      <c r="Z88" s="127"/>
    </row>
    <row r="89" spans="1:26" x14ac:dyDescent="0.2">
      <c r="A89" s="63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15"/>
      <c r="P89" s="15"/>
      <c r="Q89" s="15"/>
      <c r="R89" s="39"/>
      <c r="S89" s="39"/>
      <c r="T89" s="39"/>
      <c r="U89" s="39"/>
      <c r="V89" s="39"/>
      <c r="W89" s="39"/>
      <c r="X89" s="39"/>
      <c r="Y89" s="75"/>
      <c r="Z89" s="75"/>
    </row>
    <row r="90" spans="1:26" x14ac:dyDescent="0.2">
      <c r="A90" s="120" t="s">
        <v>23</v>
      </c>
      <c r="B90" s="16">
        <f t="shared" ref="B90:N90" si="2">SUM(B68:B89)</f>
        <v>0</v>
      </c>
      <c r="C90" s="16">
        <f t="shared" si="2"/>
        <v>0</v>
      </c>
      <c r="D90" s="16">
        <f t="shared" si="2"/>
        <v>0</v>
      </c>
      <c r="E90" s="16">
        <f t="shared" si="2"/>
        <v>0</v>
      </c>
      <c r="F90" s="16">
        <f t="shared" si="2"/>
        <v>0</v>
      </c>
      <c r="G90" s="16">
        <f t="shared" si="2"/>
        <v>0</v>
      </c>
      <c r="H90" s="16">
        <f t="shared" si="2"/>
        <v>0</v>
      </c>
      <c r="I90" s="16">
        <f t="shared" si="2"/>
        <v>0</v>
      </c>
      <c r="J90" s="16">
        <f t="shared" si="2"/>
        <v>0</v>
      </c>
      <c r="K90" s="16">
        <f t="shared" si="2"/>
        <v>0</v>
      </c>
      <c r="L90" s="16">
        <f t="shared" si="2"/>
        <v>0</v>
      </c>
      <c r="M90" s="16">
        <f t="shared" si="2"/>
        <v>0</v>
      </c>
      <c r="N90" s="16">
        <f t="shared" si="2"/>
        <v>0</v>
      </c>
      <c r="O90" s="17" t="e">
        <f>(D90+J90+K90+N90)/(B90+J90+K90)</f>
        <v>#DIV/0!</v>
      </c>
      <c r="P90" s="17" t="e">
        <f>($D90+$E90+($F90*2)+(G90*3))/$B90</f>
        <v>#DIV/0!</v>
      </c>
      <c r="Q90" s="17" t="e">
        <f>D90/B90</f>
        <v>#DIV/0!</v>
      </c>
      <c r="R90" s="16">
        <f>SUM(R68:R89)</f>
        <v>0</v>
      </c>
      <c r="S90" s="16">
        <f>SUM(S68:S89)</f>
        <v>0</v>
      </c>
      <c r="T90" s="16">
        <f>SUM(T68:T89)</f>
        <v>0</v>
      </c>
      <c r="U90" s="16">
        <f>SUM(U68:U89)</f>
        <v>0</v>
      </c>
      <c r="V90" s="16">
        <f>SUM(V68:V89)</f>
        <v>0</v>
      </c>
      <c r="W90" s="17" t="e">
        <f>(U90+V90)/(T90+U90+V90)</f>
        <v>#DIV/0!</v>
      </c>
      <c r="X90" s="16">
        <f>SUM(X68:X89)</f>
        <v>0</v>
      </c>
      <c r="Y90" s="16">
        <f>SUM(Y68:Y89)</f>
        <v>0</v>
      </c>
      <c r="Z90" s="17" t="e">
        <f>(D90-G90)/(B90-I90-G90+M90)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A1B7-8C50-4045-814F-12AC8B34441E}">
  <dimension ref="A1:X78"/>
  <sheetViews>
    <sheetView topLeftCell="A6" workbookViewId="0">
      <selection activeCell="I19" sqref="I19"/>
    </sheetView>
  </sheetViews>
  <sheetFormatPr baseColWidth="10" defaultRowHeight="16" x14ac:dyDescent="0.2"/>
  <cols>
    <col min="1" max="1" width="17.1640625" bestFit="1" customWidth="1"/>
    <col min="2" max="2" width="4.1640625" style="53" bestFit="1" customWidth="1"/>
    <col min="3" max="4" width="3.1640625" bestFit="1" customWidth="1"/>
    <col min="5" max="5" width="4.6640625" bestFit="1" customWidth="1"/>
    <col min="6" max="6" width="5.83203125" bestFit="1" customWidth="1"/>
    <col min="7" max="7" width="3" bestFit="1" customWidth="1"/>
    <col min="8" max="8" width="3.33203125" bestFit="1" customWidth="1"/>
    <col min="9" max="11" width="3.1640625" bestFit="1" customWidth="1"/>
    <col min="12" max="12" width="4.1640625" bestFit="1" customWidth="1"/>
    <col min="13" max="13" width="3.1640625" bestFit="1" customWidth="1"/>
    <col min="14" max="15" width="7" bestFit="1" customWidth="1"/>
    <col min="16" max="16" width="8.1640625" bestFit="1" customWidth="1"/>
    <col min="17" max="17" width="4.6640625" bestFit="1" customWidth="1"/>
    <col min="18" max="18" width="3.1640625" bestFit="1" customWidth="1"/>
    <col min="19" max="19" width="3" bestFit="1" customWidth="1"/>
    <col min="20" max="20" width="2.1640625" bestFit="1" customWidth="1"/>
    <col min="21" max="22" width="3.1640625" bestFit="1" customWidth="1"/>
    <col min="23" max="23" width="6.5" bestFit="1" customWidth="1"/>
    <col min="24" max="24" width="5.5" bestFit="1" customWidth="1"/>
  </cols>
  <sheetData>
    <row r="1" spans="1:24" x14ac:dyDescent="0.2">
      <c r="A1" s="60" t="s">
        <v>96</v>
      </c>
      <c r="B1" s="61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</row>
    <row r="2" spans="1:24" x14ac:dyDescent="0.2">
      <c r="A2" s="7" t="s">
        <v>68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69</v>
      </c>
      <c r="O2" s="7" t="s">
        <v>13</v>
      </c>
      <c r="P2" s="8" t="s">
        <v>70</v>
      </c>
      <c r="Q2" s="7" t="s">
        <v>71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8" t="s">
        <v>21</v>
      </c>
      <c r="X2" s="7" t="s">
        <v>22</v>
      </c>
    </row>
    <row r="3" spans="1:24" x14ac:dyDescent="0.2">
      <c r="A3" s="209" t="s">
        <v>138</v>
      </c>
      <c r="B3" s="58"/>
      <c r="C3" s="57"/>
      <c r="D3" s="57"/>
      <c r="E3" s="5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>
        <v>1</v>
      </c>
      <c r="U3" s="16"/>
      <c r="V3" s="16"/>
      <c r="W3" s="16"/>
      <c r="X3" s="16"/>
    </row>
    <row r="4" spans="1:24" x14ac:dyDescent="0.2">
      <c r="A4" s="210" t="s">
        <v>148</v>
      </c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>
        <v>1</v>
      </c>
      <c r="V4" s="10"/>
      <c r="W4" s="10"/>
      <c r="X4" s="10"/>
    </row>
    <row r="5" spans="1:24" x14ac:dyDescent="0.2">
      <c r="A5" s="309" t="s">
        <v>152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2"/>
      <c r="P5" s="12"/>
      <c r="Q5" s="12"/>
      <c r="R5" s="13"/>
      <c r="S5" s="13"/>
      <c r="T5" s="13"/>
      <c r="U5" s="13">
        <v>1</v>
      </c>
      <c r="V5" s="13"/>
      <c r="W5" s="13"/>
      <c r="X5" s="11"/>
    </row>
    <row r="6" spans="1:24" x14ac:dyDescent="0.2">
      <c r="A6" s="301" t="s">
        <v>123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21"/>
      <c r="Q6" s="21"/>
      <c r="R6" s="14"/>
      <c r="S6" s="14"/>
      <c r="T6" s="14">
        <v>1</v>
      </c>
      <c r="U6" s="14">
        <v>1</v>
      </c>
      <c r="V6" s="14"/>
      <c r="W6" s="14"/>
      <c r="X6" s="139"/>
    </row>
    <row r="7" spans="1:24" x14ac:dyDescent="0.2">
      <c r="A7" s="7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1"/>
      <c r="P7" s="21"/>
      <c r="Q7" s="21"/>
      <c r="R7" s="14"/>
      <c r="S7" s="14"/>
      <c r="T7" s="14"/>
      <c r="U7" s="14"/>
      <c r="V7" s="14"/>
      <c r="W7" s="14"/>
      <c r="X7" s="71"/>
    </row>
    <row r="8" spans="1:24" x14ac:dyDescent="0.2">
      <c r="A8" s="16" t="s">
        <v>23</v>
      </c>
      <c r="B8" s="37">
        <f>SUM(B3:B7)</f>
        <v>0</v>
      </c>
      <c r="C8" s="37">
        <f t="shared" ref="C8:X8" si="0">SUM(C3:C7)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17" t="e">
        <f>(D8+J8+K8+N8)/(B8+J8+K8)</f>
        <v>#DIV/0!</v>
      </c>
      <c r="P8" s="17" t="e">
        <f>($D8+$E8+($F8*2)+(G8*3))/$B8</f>
        <v>#DIV/0!</v>
      </c>
      <c r="Q8" s="17" t="e">
        <f>D8/B8</f>
        <v>#DIV/0!</v>
      </c>
      <c r="R8" s="37">
        <f t="shared" si="0"/>
        <v>0</v>
      </c>
      <c r="S8" s="37">
        <f t="shared" si="0"/>
        <v>0</v>
      </c>
      <c r="T8" s="37">
        <f t="shared" si="0"/>
        <v>2</v>
      </c>
      <c r="U8" s="37">
        <f t="shared" si="0"/>
        <v>3</v>
      </c>
      <c r="V8" s="37">
        <f t="shared" si="0"/>
        <v>0</v>
      </c>
      <c r="W8" s="17">
        <f>(U8+V8)/(T8+U8+V8)</f>
        <v>0.6</v>
      </c>
      <c r="X8" s="37">
        <f t="shared" si="0"/>
        <v>0</v>
      </c>
    </row>
    <row r="9" spans="1:2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"/>
    </row>
    <row r="10" spans="1:24" x14ac:dyDescent="0.2">
      <c r="A10" s="3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5"/>
    </row>
    <row r="11" spans="1:24" x14ac:dyDescent="0.2">
      <c r="A11" s="60" t="s">
        <v>96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1"/>
      <c r="S11" s="1"/>
      <c r="T11" s="1"/>
      <c r="U11" s="1"/>
      <c r="V11" s="1"/>
      <c r="W11" s="1"/>
      <c r="X11" s="5"/>
    </row>
    <row r="12" spans="1:24" x14ac:dyDescent="0.2">
      <c r="A12" s="91" t="s">
        <v>72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7"/>
      <c r="S12" s="1"/>
      <c r="T12" s="5"/>
      <c r="U12" s="5"/>
      <c r="V12" s="5"/>
      <c r="W12" s="5"/>
      <c r="X12" s="5"/>
    </row>
    <row r="13" spans="1:24" x14ac:dyDescent="0.2">
      <c r="A13" s="97" t="s">
        <v>68</v>
      </c>
      <c r="B13" s="98" t="s">
        <v>42</v>
      </c>
      <c r="C13" s="98" t="s">
        <v>43</v>
      </c>
      <c r="D13" s="98" t="s">
        <v>44</v>
      </c>
      <c r="E13" s="98" t="s">
        <v>52</v>
      </c>
      <c r="F13" s="98" t="s">
        <v>46</v>
      </c>
      <c r="G13" s="98" t="s">
        <v>1</v>
      </c>
      <c r="H13" s="98" t="s">
        <v>2</v>
      </c>
      <c r="I13" s="98" t="s">
        <v>7</v>
      </c>
      <c r="J13" s="98" t="s">
        <v>8</v>
      </c>
      <c r="K13" s="98" t="s">
        <v>9</v>
      </c>
      <c r="L13" s="98" t="s">
        <v>47</v>
      </c>
      <c r="M13" s="98" t="s">
        <v>48</v>
      </c>
      <c r="N13" s="98" t="s">
        <v>49</v>
      </c>
      <c r="O13" s="98" t="s">
        <v>50</v>
      </c>
      <c r="P13" s="98" t="s">
        <v>0</v>
      </c>
      <c r="Q13" s="98" t="s">
        <v>73</v>
      </c>
      <c r="R13" s="72"/>
      <c r="S13" s="44"/>
      <c r="T13" s="5"/>
      <c r="U13" s="5"/>
      <c r="V13" s="5"/>
      <c r="W13" s="5"/>
      <c r="X13" s="5"/>
    </row>
    <row r="14" spans="1:24" x14ac:dyDescent="0.2">
      <c r="A14" s="208" t="s">
        <v>116</v>
      </c>
      <c r="B14" s="94">
        <v>1</v>
      </c>
      <c r="C14" s="94"/>
      <c r="D14" s="94">
        <v>1</v>
      </c>
      <c r="E14" s="99"/>
      <c r="F14" s="274">
        <v>4</v>
      </c>
      <c r="G14" s="94">
        <v>5</v>
      </c>
      <c r="H14" s="94">
        <v>2</v>
      </c>
      <c r="I14" s="94">
        <v>6</v>
      </c>
      <c r="J14" s="94">
        <v>3</v>
      </c>
      <c r="K14" s="94"/>
      <c r="L14" s="94"/>
      <c r="M14" s="94">
        <v>1</v>
      </c>
      <c r="N14" s="94"/>
      <c r="O14" s="38">
        <f>SUM(H14+J14+K14)/F14</f>
        <v>1.25</v>
      </c>
      <c r="P14" s="94">
        <v>18</v>
      </c>
      <c r="Q14" s="94">
        <v>75</v>
      </c>
      <c r="R14" s="5"/>
      <c r="S14" s="44"/>
      <c r="T14" s="5"/>
      <c r="U14" s="5"/>
      <c r="V14" s="5"/>
      <c r="W14" s="5"/>
      <c r="X14" s="5"/>
    </row>
    <row r="15" spans="1:24" x14ac:dyDescent="0.2">
      <c r="A15" s="204" t="s">
        <v>125</v>
      </c>
      <c r="B15" s="94">
        <v>1</v>
      </c>
      <c r="C15" s="94"/>
      <c r="D15" s="94"/>
      <c r="E15" s="99"/>
      <c r="F15" s="274">
        <v>1</v>
      </c>
      <c r="G15" s="94">
        <v>1</v>
      </c>
      <c r="H15" s="94">
        <v>1</v>
      </c>
      <c r="I15" s="94">
        <v>1</v>
      </c>
      <c r="J15" s="94">
        <v>1</v>
      </c>
      <c r="K15" s="94"/>
      <c r="L15" s="94"/>
      <c r="M15" s="94">
        <v>1</v>
      </c>
      <c r="N15" s="100"/>
      <c r="O15" s="94"/>
      <c r="P15" s="80">
        <v>5</v>
      </c>
      <c r="Q15" s="80">
        <v>25</v>
      </c>
      <c r="R15" s="5"/>
      <c r="S15" s="44"/>
      <c r="T15" s="5"/>
      <c r="U15" s="5"/>
      <c r="V15" s="5"/>
      <c r="W15" s="5"/>
      <c r="X15" s="5"/>
    </row>
    <row r="16" spans="1:24" x14ac:dyDescent="0.2">
      <c r="A16" s="204" t="s">
        <v>155</v>
      </c>
      <c r="B16" s="94">
        <v>1</v>
      </c>
      <c r="C16" s="94"/>
      <c r="D16" s="94"/>
      <c r="E16" s="99"/>
      <c r="F16" s="274">
        <v>2</v>
      </c>
      <c r="G16" s="94">
        <v>0</v>
      </c>
      <c r="H16" s="94">
        <v>0</v>
      </c>
      <c r="I16" s="94">
        <v>2</v>
      </c>
      <c r="J16" s="94">
        <v>2</v>
      </c>
      <c r="K16" s="94"/>
      <c r="L16" s="94"/>
      <c r="M16" s="94">
        <v>0</v>
      </c>
      <c r="N16" s="100"/>
      <c r="O16" s="94"/>
      <c r="P16" s="80">
        <v>8</v>
      </c>
      <c r="Q16" s="80">
        <v>36</v>
      </c>
      <c r="R16" s="5"/>
      <c r="S16" s="44"/>
      <c r="T16" s="5"/>
      <c r="U16" s="5"/>
      <c r="V16" s="5"/>
      <c r="W16" s="5"/>
      <c r="X16" s="5"/>
    </row>
    <row r="17" spans="1:24" x14ac:dyDescent="0.2">
      <c r="A17" s="204" t="s">
        <v>131</v>
      </c>
      <c r="B17" s="94">
        <v>1</v>
      </c>
      <c r="C17" s="94"/>
      <c r="D17" s="94"/>
      <c r="E17" s="99"/>
      <c r="F17" s="274">
        <v>1.33</v>
      </c>
      <c r="G17" s="94">
        <v>2</v>
      </c>
      <c r="H17" s="94">
        <v>2</v>
      </c>
      <c r="I17" s="94">
        <v>2</v>
      </c>
      <c r="J17" s="94"/>
      <c r="K17" s="94"/>
      <c r="L17" s="94"/>
      <c r="M17" s="94">
        <v>1</v>
      </c>
      <c r="N17" s="94"/>
      <c r="O17" s="94"/>
      <c r="P17" s="80">
        <v>6</v>
      </c>
      <c r="Q17" s="80">
        <v>28</v>
      </c>
      <c r="R17" s="5"/>
      <c r="S17" s="44"/>
      <c r="T17" s="5"/>
      <c r="U17" s="5"/>
      <c r="V17" s="5"/>
      <c r="W17" s="5"/>
      <c r="X17" s="5"/>
    </row>
    <row r="18" spans="1:24" x14ac:dyDescent="0.2">
      <c r="A18" s="209" t="s">
        <v>138</v>
      </c>
      <c r="B18" s="94">
        <v>1</v>
      </c>
      <c r="C18" s="94"/>
      <c r="D18" s="94"/>
      <c r="E18" s="99"/>
      <c r="F18" s="274">
        <v>3</v>
      </c>
      <c r="G18" s="94">
        <v>3</v>
      </c>
      <c r="H18" s="94">
        <v>3</v>
      </c>
      <c r="I18" s="94">
        <v>2</v>
      </c>
      <c r="J18" s="94">
        <v>3</v>
      </c>
      <c r="K18" s="94">
        <v>1</v>
      </c>
      <c r="L18" s="94">
        <v>1</v>
      </c>
      <c r="M18" s="94">
        <v>1</v>
      </c>
      <c r="N18" s="94"/>
      <c r="O18" s="94"/>
      <c r="P18" s="80">
        <v>16</v>
      </c>
      <c r="Q18" s="80">
        <v>46</v>
      </c>
      <c r="R18" s="5"/>
      <c r="S18" s="44"/>
      <c r="T18" s="5"/>
      <c r="U18" s="5"/>
      <c r="V18" s="5"/>
      <c r="W18" s="5"/>
      <c r="X18" s="5"/>
    </row>
    <row r="19" spans="1:24" x14ac:dyDescent="0.2">
      <c r="A19" s="301" t="s">
        <v>123</v>
      </c>
      <c r="B19" s="94">
        <v>1</v>
      </c>
      <c r="C19" s="94">
        <v>1</v>
      </c>
      <c r="D19" s="94"/>
      <c r="E19" s="99"/>
      <c r="F19" s="274">
        <v>5.67</v>
      </c>
      <c r="G19" s="94">
        <v>4</v>
      </c>
      <c r="H19" s="94">
        <v>3</v>
      </c>
      <c r="I19" s="94">
        <v>8</v>
      </c>
      <c r="J19" s="94">
        <v>5</v>
      </c>
      <c r="K19" s="94"/>
      <c r="L19" s="94"/>
      <c r="M19" s="94">
        <v>1</v>
      </c>
      <c r="N19" s="94"/>
      <c r="O19" s="94"/>
      <c r="P19" s="80">
        <v>26</v>
      </c>
      <c r="Q19" s="80">
        <v>105</v>
      </c>
      <c r="R19" s="44"/>
      <c r="S19" s="44"/>
      <c r="T19" s="5"/>
      <c r="U19" s="5"/>
      <c r="V19" s="5"/>
      <c r="W19" s="5"/>
      <c r="X19" s="5"/>
    </row>
    <row r="20" spans="1:24" x14ac:dyDescent="0.2">
      <c r="A20" s="210" t="s">
        <v>148</v>
      </c>
      <c r="B20" s="94">
        <v>1</v>
      </c>
      <c r="C20" s="94">
        <v>1</v>
      </c>
      <c r="D20" s="94"/>
      <c r="E20" s="99"/>
      <c r="F20" s="274">
        <v>5</v>
      </c>
      <c r="G20" s="94">
        <v>2</v>
      </c>
      <c r="H20" s="94">
        <v>2</v>
      </c>
      <c r="I20" s="94">
        <v>5</v>
      </c>
      <c r="J20" s="94">
        <v>2</v>
      </c>
      <c r="K20" s="94">
        <v>1</v>
      </c>
      <c r="L20" s="94"/>
      <c r="M20" s="94">
        <v>1</v>
      </c>
      <c r="N20" s="94"/>
      <c r="O20" s="94"/>
      <c r="P20" s="80">
        <v>20</v>
      </c>
      <c r="Q20" s="80">
        <v>76</v>
      </c>
      <c r="R20" s="44"/>
      <c r="S20" s="44"/>
      <c r="T20" s="5"/>
      <c r="U20" s="5"/>
      <c r="V20" s="5"/>
      <c r="W20" s="5"/>
      <c r="X20" s="5"/>
    </row>
    <row r="21" spans="1:24" x14ac:dyDescent="0.2">
      <c r="A21" s="309" t="s">
        <v>152</v>
      </c>
      <c r="B21" s="94">
        <v>1</v>
      </c>
      <c r="C21" s="94">
        <v>1</v>
      </c>
      <c r="D21" s="94"/>
      <c r="E21" s="99"/>
      <c r="F21" s="274">
        <v>3</v>
      </c>
      <c r="G21" s="94">
        <v>0</v>
      </c>
      <c r="H21" s="94">
        <v>1</v>
      </c>
      <c r="I21" s="94">
        <v>6</v>
      </c>
      <c r="J21" s="94">
        <v>1</v>
      </c>
      <c r="K21" s="94"/>
      <c r="L21" s="94"/>
      <c r="M21" s="94">
        <v>0</v>
      </c>
      <c r="N21" s="94"/>
      <c r="O21" s="94"/>
      <c r="P21" s="80">
        <v>10</v>
      </c>
      <c r="Q21" s="80">
        <v>46</v>
      </c>
      <c r="R21" s="44"/>
      <c r="S21" s="44"/>
      <c r="T21" s="5"/>
      <c r="U21" s="5"/>
      <c r="V21" s="5"/>
      <c r="W21" s="5"/>
      <c r="X21" s="5"/>
    </row>
    <row r="22" spans="1:24" x14ac:dyDescent="0.2">
      <c r="A22" s="301" t="s">
        <v>123</v>
      </c>
      <c r="B22" s="94">
        <v>1</v>
      </c>
      <c r="C22" s="94">
        <v>1</v>
      </c>
      <c r="D22" s="94"/>
      <c r="E22" s="99"/>
      <c r="F22" s="274">
        <v>5</v>
      </c>
      <c r="G22" s="94">
        <v>1</v>
      </c>
      <c r="H22" s="94">
        <v>2</v>
      </c>
      <c r="I22" s="94">
        <v>8</v>
      </c>
      <c r="J22" s="94">
        <v>4</v>
      </c>
      <c r="K22" s="94">
        <v>1</v>
      </c>
      <c r="L22" s="94">
        <v>1</v>
      </c>
      <c r="M22" s="94">
        <v>0</v>
      </c>
      <c r="N22" s="94"/>
      <c r="O22" s="94"/>
      <c r="P22" s="80">
        <v>21</v>
      </c>
      <c r="Q22" s="80">
        <v>82</v>
      </c>
      <c r="R22" s="44"/>
      <c r="S22" s="44"/>
      <c r="T22" s="5"/>
      <c r="U22" s="5"/>
      <c r="V22" s="5"/>
      <c r="W22" s="5"/>
      <c r="X22" s="5"/>
    </row>
    <row r="23" spans="1:24" x14ac:dyDescent="0.2">
      <c r="A23" s="334" t="s">
        <v>157</v>
      </c>
      <c r="B23" s="94">
        <v>1</v>
      </c>
      <c r="C23" s="94"/>
      <c r="D23" s="94"/>
      <c r="E23" s="99"/>
      <c r="F23" s="274">
        <v>1.67</v>
      </c>
      <c r="G23" s="94">
        <v>0</v>
      </c>
      <c r="H23" s="94">
        <v>0</v>
      </c>
      <c r="I23" s="101">
        <v>2</v>
      </c>
      <c r="J23" s="94">
        <v>1</v>
      </c>
      <c r="K23" s="94">
        <v>1</v>
      </c>
      <c r="L23" s="94"/>
      <c r="M23" s="94"/>
      <c r="N23" s="94"/>
      <c r="O23" s="94"/>
      <c r="P23" s="80">
        <v>6</v>
      </c>
      <c r="Q23" s="80">
        <v>24</v>
      </c>
      <c r="R23" s="1"/>
      <c r="S23" s="1"/>
      <c r="T23" s="5"/>
      <c r="U23" s="5"/>
      <c r="V23" s="5"/>
      <c r="W23" s="5"/>
      <c r="X23" s="5"/>
    </row>
    <row r="24" spans="1:24" x14ac:dyDescent="0.2">
      <c r="A24" s="120" t="s">
        <v>23</v>
      </c>
      <c r="B24" s="37">
        <f>SUM(B14:B23)</f>
        <v>10</v>
      </c>
      <c r="C24" s="37">
        <f t="shared" ref="C24:Q24" si="1">SUM(C14:C23)</f>
        <v>4</v>
      </c>
      <c r="D24" s="37">
        <f t="shared" si="1"/>
        <v>1</v>
      </c>
      <c r="E24" s="37">
        <f t="shared" si="1"/>
        <v>0</v>
      </c>
      <c r="F24" s="38">
        <f t="shared" si="1"/>
        <v>31.67</v>
      </c>
      <c r="G24" s="37">
        <f t="shared" si="1"/>
        <v>18</v>
      </c>
      <c r="H24" s="37">
        <f t="shared" si="1"/>
        <v>16</v>
      </c>
      <c r="I24" s="37">
        <f t="shared" si="1"/>
        <v>42</v>
      </c>
      <c r="J24" s="37">
        <f t="shared" si="1"/>
        <v>22</v>
      </c>
      <c r="K24" s="37">
        <f t="shared" si="1"/>
        <v>4</v>
      </c>
      <c r="L24" s="37">
        <f t="shared" si="1"/>
        <v>2</v>
      </c>
      <c r="M24" s="37">
        <f t="shared" si="1"/>
        <v>6</v>
      </c>
      <c r="N24" s="38">
        <f>(M24*7)/F24</f>
        <v>1.3261761919797914</v>
      </c>
      <c r="O24" s="38">
        <f>SUM(H24+J24+K24)/F24</f>
        <v>1.3261761919797914</v>
      </c>
      <c r="P24" s="37">
        <f t="shared" si="1"/>
        <v>136</v>
      </c>
      <c r="Q24" s="37">
        <f t="shared" si="1"/>
        <v>543</v>
      </c>
      <c r="R24" s="13"/>
      <c r="S24" s="13"/>
      <c r="T24" s="127"/>
      <c r="U24" s="5"/>
      <c r="V24" s="5"/>
      <c r="W24" s="5"/>
      <c r="X24" s="5"/>
    </row>
    <row r="25" spans="1:24" x14ac:dyDescent="0.2">
      <c r="A25" s="83"/>
      <c r="B25" s="94"/>
      <c r="C25" s="94"/>
      <c r="D25" s="94"/>
      <c r="E25" s="99"/>
      <c r="F25" s="100"/>
      <c r="G25" s="94"/>
      <c r="H25" s="94"/>
      <c r="I25" s="94"/>
      <c r="J25" s="94"/>
      <c r="K25" s="94"/>
      <c r="L25" s="94"/>
      <c r="M25" s="94"/>
      <c r="N25" s="94"/>
      <c r="O25" s="94"/>
      <c r="P25" s="80"/>
      <c r="Q25" s="80"/>
      <c r="R25" s="39"/>
      <c r="S25" s="39"/>
      <c r="T25" s="75"/>
      <c r="U25" s="5"/>
      <c r="V25" s="5"/>
      <c r="W25" s="5"/>
      <c r="X25" s="5"/>
    </row>
    <row r="26" spans="1:24" x14ac:dyDescent="0.2">
      <c r="A26" s="85"/>
      <c r="B26" s="187"/>
      <c r="C26" s="187"/>
      <c r="D26" s="187"/>
      <c r="E26" s="188"/>
      <c r="F26" s="191"/>
      <c r="G26" s="187"/>
      <c r="H26" s="187"/>
      <c r="I26" s="187"/>
      <c r="J26" s="187"/>
      <c r="K26" s="187"/>
      <c r="L26" s="187"/>
      <c r="M26" s="187"/>
      <c r="N26" s="187"/>
      <c r="O26" s="187"/>
      <c r="P26" s="86"/>
      <c r="Q26" s="86"/>
      <c r="R26" s="37"/>
      <c r="S26" s="37"/>
      <c r="T26" s="72"/>
      <c r="U26" s="5"/>
      <c r="V26" s="5"/>
      <c r="W26" s="5"/>
      <c r="X26" s="5"/>
    </row>
    <row r="27" spans="1:24" x14ac:dyDescent="0.2">
      <c r="A27" s="87"/>
      <c r="B27" s="102"/>
      <c r="C27" s="102"/>
      <c r="D27" s="102"/>
      <c r="E27" s="103"/>
      <c r="F27" s="104"/>
      <c r="G27" s="102"/>
      <c r="H27" s="102"/>
      <c r="I27" s="102"/>
      <c r="J27" s="102"/>
      <c r="K27" s="102"/>
      <c r="L27" s="102"/>
      <c r="M27" s="102"/>
      <c r="N27" s="102"/>
      <c r="O27" s="102"/>
      <c r="P27" s="90"/>
      <c r="Q27" s="90"/>
    </row>
    <row r="29" spans="1:24" x14ac:dyDescent="0.2">
      <c r="A29" s="60"/>
      <c r="B29" s="61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1"/>
      <c r="V29" s="1"/>
      <c r="W29" s="1"/>
      <c r="X29" s="5"/>
    </row>
    <row r="30" spans="1:2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  <c r="Q30" s="7"/>
      <c r="R30" s="7"/>
      <c r="S30" s="7"/>
      <c r="T30" s="7"/>
      <c r="U30" s="7"/>
      <c r="V30" s="7"/>
      <c r="W30" s="8"/>
      <c r="X30" s="7"/>
    </row>
    <row r="31" spans="1:24" x14ac:dyDescent="0.2">
      <c r="A31" s="63"/>
    </row>
    <row r="32" spans="1:24" x14ac:dyDescent="0.2">
      <c r="A32" s="68"/>
    </row>
    <row r="33" spans="1:24" x14ac:dyDescent="0.2">
      <c r="A33" s="67"/>
    </row>
    <row r="34" spans="1:24" x14ac:dyDescent="0.2">
      <c r="A34" s="85"/>
    </row>
    <row r="35" spans="1:24" x14ac:dyDescent="0.2">
      <c r="A35" s="16"/>
      <c r="B35" s="16"/>
      <c r="C35" s="16"/>
      <c r="D35" s="16"/>
      <c r="E35" s="38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7"/>
      <c r="Q35" s="16"/>
      <c r="R35" s="37"/>
      <c r="S35" s="37"/>
      <c r="T35" s="72"/>
      <c r="U35" s="16"/>
      <c r="V35" s="16"/>
      <c r="W35" s="17"/>
      <c r="X35" s="5"/>
    </row>
    <row r="37" spans="1:24" x14ac:dyDescent="0.2">
      <c r="A37" s="60" t="s">
        <v>135</v>
      </c>
      <c r="B37" s="61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1"/>
      <c r="V37" s="1"/>
      <c r="W37" s="1"/>
      <c r="X37" s="5"/>
    </row>
    <row r="38" spans="1:24" x14ac:dyDescent="0.2">
      <c r="A38" s="7" t="s">
        <v>68</v>
      </c>
      <c r="B38" s="7" t="s">
        <v>0</v>
      </c>
      <c r="C38" s="7" t="s">
        <v>1</v>
      </c>
      <c r="D38" s="7" t="s">
        <v>2</v>
      </c>
      <c r="E38" s="7" t="s">
        <v>3</v>
      </c>
      <c r="F38" s="7" t="s">
        <v>4</v>
      </c>
      <c r="G38" s="7" t="s">
        <v>5</v>
      </c>
      <c r="H38" s="7" t="s">
        <v>6</v>
      </c>
      <c r="I38" s="7" t="s">
        <v>7</v>
      </c>
      <c r="J38" s="7" t="s">
        <v>8</v>
      </c>
      <c r="K38" s="7" t="s">
        <v>9</v>
      </c>
      <c r="L38" s="7" t="s">
        <v>10</v>
      </c>
      <c r="M38" s="7" t="s">
        <v>11</v>
      </c>
      <c r="N38" s="7" t="s">
        <v>69</v>
      </c>
      <c r="O38" s="7" t="s">
        <v>13</v>
      </c>
      <c r="P38" s="8" t="s">
        <v>70</v>
      </c>
      <c r="Q38" s="7" t="s">
        <v>71</v>
      </c>
      <c r="R38" s="7" t="s">
        <v>16</v>
      </c>
      <c r="S38" s="7" t="s">
        <v>17</v>
      </c>
      <c r="T38" s="7" t="s">
        <v>18</v>
      </c>
      <c r="U38" s="7" t="s">
        <v>19</v>
      </c>
      <c r="V38" s="7" t="s">
        <v>20</v>
      </c>
      <c r="W38" s="8" t="s">
        <v>21</v>
      </c>
      <c r="X38" s="7" t="s">
        <v>22</v>
      </c>
    </row>
    <row r="39" spans="1:24" x14ac:dyDescent="0.2">
      <c r="A39" s="297" t="s">
        <v>122</v>
      </c>
      <c r="B39" s="58">
        <v>3</v>
      </c>
      <c r="C39" s="57">
        <v>1</v>
      </c>
      <c r="D39" s="57">
        <v>2</v>
      </c>
      <c r="E39" s="57">
        <v>1</v>
      </c>
      <c r="F39" s="16"/>
      <c r="G39" s="16"/>
      <c r="H39" s="16">
        <v>1</v>
      </c>
      <c r="I39" s="16">
        <v>1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x14ac:dyDescent="0.2">
      <c r="A40" s="301" t="s">
        <v>123</v>
      </c>
      <c r="B40" s="1">
        <v>2</v>
      </c>
      <c r="C40" s="10">
        <v>0</v>
      </c>
      <c r="D40" s="10">
        <v>0</v>
      </c>
      <c r="E40" s="10"/>
      <c r="F40" s="10"/>
      <c r="G40" s="10"/>
      <c r="H40" s="10"/>
      <c r="I40" s="10">
        <v>1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204" t="s">
        <v>125</v>
      </c>
      <c r="B41" s="13">
        <v>3</v>
      </c>
      <c r="C41" s="13">
        <v>0</v>
      </c>
      <c r="D41" s="13">
        <v>0</v>
      </c>
      <c r="E41" s="13"/>
      <c r="F41" s="13"/>
      <c r="G41" s="13"/>
      <c r="H41" s="13"/>
      <c r="I41" s="13">
        <v>1</v>
      </c>
      <c r="J41" s="13"/>
      <c r="K41" s="13"/>
      <c r="L41" s="13"/>
      <c r="M41" s="13"/>
      <c r="N41" s="13"/>
      <c r="O41" s="12"/>
      <c r="P41" s="12"/>
      <c r="Q41" s="12"/>
      <c r="R41" s="13"/>
      <c r="S41" s="13"/>
      <c r="T41" s="13"/>
      <c r="U41" s="13"/>
      <c r="V41" s="13"/>
      <c r="W41" s="13"/>
      <c r="X41" s="11"/>
    </row>
    <row r="42" spans="1:24" x14ac:dyDescent="0.2">
      <c r="A42" s="300" t="s">
        <v>129</v>
      </c>
      <c r="B42" s="14">
        <v>2</v>
      </c>
      <c r="C42" s="14">
        <v>0</v>
      </c>
      <c r="D42" s="14">
        <v>1</v>
      </c>
      <c r="E42" s="14">
        <v>1</v>
      </c>
      <c r="F42" s="14"/>
      <c r="G42" s="14"/>
      <c r="H42" s="14">
        <v>2</v>
      </c>
      <c r="I42" s="14">
        <v>1</v>
      </c>
      <c r="J42" s="14"/>
      <c r="K42" s="14"/>
      <c r="L42" s="14"/>
      <c r="M42" s="14"/>
      <c r="N42" s="14"/>
      <c r="O42" s="21"/>
      <c r="P42" s="21"/>
      <c r="Q42" s="21"/>
      <c r="R42" s="14"/>
      <c r="S42" s="14"/>
      <c r="T42" s="14"/>
      <c r="U42" s="14"/>
      <c r="V42" s="14"/>
      <c r="W42" s="14"/>
      <c r="X42" s="139"/>
    </row>
    <row r="43" spans="1:24" x14ac:dyDescent="0.2">
      <c r="A43" s="307" t="s">
        <v>132</v>
      </c>
      <c r="B43" s="14">
        <v>2</v>
      </c>
      <c r="C43" s="14">
        <v>0</v>
      </c>
      <c r="D43" s="14">
        <v>0</v>
      </c>
      <c r="E43" s="14"/>
      <c r="F43" s="14"/>
      <c r="G43" s="14"/>
      <c r="H43" s="14"/>
      <c r="I43" s="14">
        <v>2</v>
      </c>
      <c r="J43" s="14">
        <v>1</v>
      </c>
      <c r="K43" s="14"/>
      <c r="L43" s="14"/>
      <c r="M43" s="14"/>
      <c r="N43" s="14"/>
      <c r="O43" s="21"/>
      <c r="P43" s="21"/>
      <c r="Q43" s="21"/>
      <c r="R43" s="14"/>
      <c r="S43" s="14"/>
      <c r="T43" s="14"/>
      <c r="U43" s="14"/>
      <c r="V43" s="14"/>
      <c r="W43" s="14"/>
      <c r="X43" s="139"/>
    </row>
    <row r="44" spans="1:24" x14ac:dyDescent="0.2">
      <c r="A44" s="300" t="s">
        <v>134</v>
      </c>
      <c r="B44" s="14">
        <v>2</v>
      </c>
      <c r="C44" s="14">
        <v>1</v>
      </c>
      <c r="D44" s="14">
        <v>2</v>
      </c>
      <c r="E44" s="14"/>
      <c r="F44" s="14"/>
      <c r="G44" s="14"/>
      <c r="H44" s="14">
        <v>2</v>
      </c>
      <c r="I44" s="14"/>
      <c r="J44" s="14"/>
      <c r="K44" s="14"/>
      <c r="L44" s="14"/>
      <c r="M44" s="14"/>
      <c r="N44" s="14"/>
      <c r="O44" s="21"/>
      <c r="P44" s="21"/>
      <c r="Q44" s="21"/>
      <c r="R44" s="14">
        <v>1</v>
      </c>
      <c r="S44" s="14"/>
      <c r="T44" s="14"/>
      <c r="U44" s="14"/>
      <c r="V44" s="14">
        <v>1</v>
      </c>
      <c r="W44" s="14"/>
      <c r="X44" s="139"/>
    </row>
    <row r="45" spans="1:24" x14ac:dyDescent="0.2">
      <c r="A45" s="296" t="s">
        <v>137</v>
      </c>
      <c r="B45" s="14">
        <v>3</v>
      </c>
      <c r="C45" s="14">
        <v>0</v>
      </c>
      <c r="D45" s="14">
        <v>0</v>
      </c>
      <c r="E45" s="14"/>
      <c r="F45" s="14"/>
      <c r="G45" s="14"/>
      <c r="H45" s="14"/>
      <c r="I45" s="14">
        <v>2</v>
      </c>
      <c r="J45" s="14"/>
      <c r="K45" s="14"/>
      <c r="L45" s="14"/>
      <c r="M45" s="14"/>
      <c r="N45" s="14"/>
      <c r="O45" s="21"/>
      <c r="P45" s="21"/>
      <c r="Q45" s="21"/>
      <c r="R45" s="14"/>
      <c r="S45" s="14"/>
      <c r="T45" s="14">
        <v>1</v>
      </c>
      <c r="U45" s="14"/>
      <c r="V45" s="14">
        <v>2</v>
      </c>
      <c r="W45" s="14"/>
      <c r="X45" s="139"/>
    </row>
    <row r="46" spans="1:24" x14ac:dyDescent="0.2">
      <c r="A46" s="209" t="s">
        <v>138</v>
      </c>
      <c r="B46" s="14">
        <v>1</v>
      </c>
      <c r="C46" s="14"/>
      <c r="D46" s="14"/>
      <c r="E46" s="14"/>
      <c r="F46" s="14"/>
      <c r="G46" s="14"/>
      <c r="H46" s="14"/>
      <c r="I46" s="14">
        <v>1</v>
      </c>
      <c r="J46" s="14"/>
      <c r="K46" s="14"/>
      <c r="L46" s="14"/>
      <c r="M46" s="14"/>
      <c r="N46" s="14"/>
      <c r="O46" s="21"/>
      <c r="P46" s="21"/>
      <c r="Q46" s="21"/>
      <c r="R46" s="14"/>
      <c r="S46" s="14"/>
      <c r="T46" s="14"/>
      <c r="U46" s="14"/>
      <c r="V46" s="14"/>
      <c r="W46" s="14"/>
      <c r="X46" s="139"/>
    </row>
    <row r="47" spans="1:24" x14ac:dyDescent="0.2">
      <c r="A47" s="265" t="s">
        <v>140</v>
      </c>
      <c r="B47" s="14">
        <v>2</v>
      </c>
      <c r="C47" s="14">
        <v>0</v>
      </c>
      <c r="D47" s="14">
        <v>1</v>
      </c>
      <c r="E47" s="14"/>
      <c r="F47" s="14"/>
      <c r="G47" s="14"/>
      <c r="H47" s="14">
        <v>1</v>
      </c>
      <c r="I47" s="14">
        <v>1</v>
      </c>
      <c r="J47" s="14">
        <v>1</v>
      </c>
      <c r="K47" s="14"/>
      <c r="L47" s="14"/>
      <c r="M47" s="14"/>
      <c r="N47" s="14"/>
      <c r="O47" s="21"/>
      <c r="P47" s="21"/>
      <c r="Q47" s="21"/>
      <c r="R47" s="14"/>
      <c r="S47" s="14">
        <v>1</v>
      </c>
      <c r="T47" s="14"/>
      <c r="U47" s="14"/>
      <c r="V47" s="14">
        <v>1</v>
      </c>
      <c r="W47" s="14"/>
      <c r="X47" s="139"/>
    </row>
    <row r="48" spans="1:24" x14ac:dyDescent="0.2">
      <c r="A48" s="204" t="s">
        <v>145</v>
      </c>
      <c r="B48" s="14">
        <v>1</v>
      </c>
      <c r="C48" s="14">
        <v>0</v>
      </c>
      <c r="D48" s="14">
        <v>0</v>
      </c>
      <c r="E48" s="14"/>
      <c r="F48" s="14"/>
      <c r="G48" s="14"/>
      <c r="H48" s="14"/>
      <c r="I48" s="14"/>
      <c r="J48" s="14">
        <v>1</v>
      </c>
      <c r="K48" s="14"/>
      <c r="L48" s="14"/>
      <c r="M48" s="14"/>
      <c r="N48" s="14"/>
      <c r="O48" s="21"/>
      <c r="P48" s="21"/>
      <c r="Q48" s="21"/>
      <c r="R48" s="14"/>
      <c r="S48" s="14"/>
      <c r="T48" s="14"/>
      <c r="U48" s="14"/>
      <c r="V48" s="14">
        <v>1</v>
      </c>
      <c r="W48" s="14"/>
      <c r="X48" s="139"/>
    </row>
    <row r="49" spans="1:24" x14ac:dyDescent="0.2">
      <c r="A49" s="206" t="s">
        <v>131</v>
      </c>
      <c r="B49" s="14">
        <v>1</v>
      </c>
      <c r="C49" s="14">
        <v>0</v>
      </c>
      <c r="D49" s="14"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1"/>
      <c r="P49" s="21"/>
      <c r="Q49" s="21"/>
      <c r="R49" s="14"/>
      <c r="S49" s="14"/>
      <c r="T49" s="14"/>
      <c r="U49" s="14"/>
      <c r="V49" s="14"/>
      <c r="W49" s="14"/>
      <c r="X49" s="139"/>
    </row>
    <row r="50" spans="1:24" x14ac:dyDescent="0.2">
      <c r="A50" s="265" t="s">
        <v>151</v>
      </c>
      <c r="B50" s="14">
        <v>2</v>
      </c>
      <c r="C50" s="14">
        <v>0</v>
      </c>
      <c r="D50" s="14">
        <v>0</v>
      </c>
      <c r="E50" s="14"/>
      <c r="F50" s="14"/>
      <c r="G50" s="14"/>
      <c r="H50" s="14"/>
      <c r="I50" s="14">
        <v>1</v>
      </c>
      <c r="J50" s="14"/>
      <c r="K50" s="14"/>
      <c r="L50" s="14"/>
      <c r="M50" s="14"/>
      <c r="N50" s="14"/>
      <c r="O50" s="21"/>
      <c r="P50" s="21"/>
      <c r="Q50" s="21"/>
      <c r="R50" s="14"/>
      <c r="S50" s="14"/>
      <c r="T50" s="14"/>
      <c r="U50" s="14">
        <v>1</v>
      </c>
      <c r="V50" s="14"/>
      <c r="W50" s="14"/>
      <c r="X50" s="139"/>
    </row>
    <row r="51" spans="1:24" x14ac:dyDescent="0.2">
      <c r="A51" s="300" t="s">
        <v>129</v>
      </c>
      <c r="B51" s="14">
        <v>2</v>
      </c>
      <c r="C51" s="14">
        <v>0</v>
      </c>
      <c r="D51" s="14">
        <v>0</v>
      </c>
      <c r="E51" s="14"/>
      <c r="F51" s="14"/>
      <c r="G51" s="14"/>
      <c r="H51" s="14"/>
      <c r="I51" s="14">
        <v>1</v>
      </c>
      <c r="J51" s="14"/>
      <c r="K51" s="14"/>
      <c r="L51" s="14"/>
      <c r="M51" s="14"/>
      <c r="N51" s="14"/>
      <c r="O51" s="21"/>
      <c r="P51" s="21"/>
      <c r="Q51" s="21"/>
      <c r="R51" s="14"/>
      <c r="S51" s="14"/>
      <c r="T51" s="14"/>
      <c r="U51" s="14"/>
      <c r="V51" s="14"/>
      <c r="W51" s="14"/>
      <c r="X51" s="139"/>
    </row>
    <row r="52" spans="1:24" x14ac:dyDescent="0.2">
      <c r="A52" s="334" t="s">
        <v>157</v>
      </c>
      <c r="B52" s="14">
        <v>1</v>
      </c>
      <c r="C52" s="14">
        <v>0</v>
      </c>
      <c r="D52" s="14">
        <v>1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1"/>
      <c r="P52" s="21"/>
      <c r="Q52" s="21"/>
      <c r="R52" s="14"/>
      <c r="S52" s="14"/>
      <c r="T52" s="14"/>
      <c r="U52" s="14"/>
      <c r="V52" s="14"/>
      <c r="W52" s="14"/>
      <c r="X52" s="71"/>
    </row>
    <row r="53" spans="1:24" x14ac:dyDescent="0.2">
      <c r="A53" s="16" t="s">
        <v>23</v>
      </c>
      <c r="B53" s="37">
        <f>SUM(B39:B52)</f>
        <v>27</v>
      </c>
      <c r="C53" s="37">
        <f t="shared" ref="C53:N53" si="2">SUM(C39:C52)</f>
        <v>2</v>
      </c>
      <c r="D53" s="37">
        <f t="shared" si="2"/>
        <v>7</v>
      </c>
      <c r="E53" s="37">
        <f t="shared" si="2"/>
        <v>2</v>
      </c>
      <c r="F53" s="37">
        <f t="shared" si="2"/>
        <v>0</v>
      </c>
      <c r="G53" s="37">
        <f t="shared" si="2"/>
        <v>0</v>
      </c>
      <c r="H53" s="37">
        <f t="shared" si="2"/>
        <v>6</v>
      </c>
      <c r="I53" s="37">
        <f t="shared" si="2"/>
        <v>12</v>
      </c>
      <c r="J53" s="37">
        <f t="shared" si="2"/>
        <v>3</v>
      </c>
      <c r="K53" s="37">
        <f t="shared" si="2"/>
        <v>0</v>
      </c>
      <c r="L53" s="37">
        <f t="shared" si="2"/>
        <v>0</v>
      </c>
      <c r="M53" s="37">
        <f t="shared" si="2"/>
        <v>0</v>
      </c>
      <c r="N53" s="37">
        <f t="shared" si="2"/>
        <v>0</v>
      </c>
      <c r="O53" s="17">
        <f>(D53+J53+K53+N53)/(B53+J53+K53)</f>
        <v>0.33333333333333331</v>
      </c>
      <c r="P53" s="17">
        <f>($D53+$E53+($F53*2)+(G53*3))/$B53</f>
        <v>0.33333333333333331</v>
      </c>
      <c r="Q53" s="17">
        <f>D53/B53</f>
        <v>0.25925925925925924</v>
      </c>
      <c r="R53" s="37">
        <f t="shared" ref="R53:V53" si="3">SUM(R39:R52)</f>
        <v>1</v>
      </c>
      <c r="S53" s="37">
        <f t="shared" si="3"/>
        <v>1</v>
      </c>
      <c r="T53" s="37">
        <f t="shared" si="3"/>
        <v>1</v>
      </c>
      <c r="U53" s="37">
        <f t="shared" si="3"/>
        <v>1</v>
      </c>
      <c r="V53" s="37">
        <f t="shared" si="3"/>
        <v>5</v>
      </c>
      <c r="W53" s="17">
        <f>(U53+V53)/(T53+U53+V53)</f>
        <v>0.8571428571428571</v>
      </c>
      <c r="X53" s="37">
        <f t="shared" ref="X53" si="4">SUM(X39:X52)</f>
        <v>0</v>
      </c>
    </row>
    <row r="54" spans="1: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5"/>
    </row>
    <row r="55" spans="1:24" ht="17" x14ac:dyDescent="0.25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5"/>
    </row>
    <row r="56" spans="1:24" x14ac:dyDescent="0.2">
      <c r="A56" s="60" t="s">
        <v>135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1"/>
      <c r="S56" s="1"/>
      <c r="T56" s="1"/>
      <c r="U56" s="1"/>
      <c r="V56" s="1"/>
      <c r="W56" s="1"/>
      <c r="X56" s="5"/>
    </row>
    <row r="57" spans="1:24" x14ac:dyDescent="0.2">
      <c r="A57" s="91" t="s">
        <v>72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7"/>
      <c r="S57" s="1"/>
      <c r="T57" s="5"/>
      <c r="U57" s="5"/>
      <c r="V57" s="5"/>
      <c r="W57" s="5"/>
      <c r="X57" s="5"/>
    </row>
    <row r="58" spans="1:24" x14ac:dyDescent="0.2">
      <c r="A58" s="97" t="s">
        <v>68</v>
      </c>
      <c r="B58" s="98" t="s">
        <v>42</v>
      </c>
      <c r="C58" s="98" t="s">
        <v>43</v>
      </c>
      <c r="D58" s="98" t="s">
        <v>44</v>
      </c>
      <c r="E58" s="98" t="s">
        <v>52</v>
      </c>
      <c r="F58" s="98" t="s">
        <v>46</v>
      </c>
      <c r="G58" s="98" t="s">
        <v>1</v>
      </c>
      <c r="H58" s="98" t="s">
        <v>2</v>
      </c>
      <c r="I58" s="98" t="s">
        <v>7</v>
      </c>
      <c r="J58" s="98" t="s">
        <v>8</v>
      </c>
      <c r="K58" s="98" t="s">
        <v>9</v>
      </c>
      <c r="L58" s="98" t="s">
        <v>47</v>
      </c>
      <c r="M58" s="98" t="s">
        <v>48</v>
      </c>
      <c r="N58" s="98" t="s">
        <v>49</v>
      </c>
      <c r="O58" s="98" t="s">
        <v>50</v>
      </c>
      <c r="P58" s="98" t="s">
        <v>0</v>
      </c>
      <c r="Q58" s="98" t="s">
        <v>73</v>
      </c>
      <c r="R58" s="72"/>
      <c r="S58" s="44"/>
      <c r="T58" s="5"/>
      <c r="U58" s="5"/>
      <c r="V58" s="5"/>
      <c r="W58" s="5"/>
      <c r="X58" s="5"/>
    </row>
    <row r="59" spans="1:24" x14ac:dyDescent="0.2">
      <c r="A59" s="273" t="s">
        <v>101</v>
      </c>
      <c r="B59" s="94">
        <v>1</v>
      </c>
      <c r="C59" s="94"/>
      <c r="D59" s="94">
        <v>1</v>
      </c>
      <c r="E59" s="99"/>
      <c r="F59" s="100">
        <v>2.67</v>
      </c>
      <c r="G59" s="94">
        <v>5</v>
      </c>
      <c r="H59" s="94">
        <v>5</v>
      </c>
      <c r="I59" s="94">
        <v>3</v>
      </c>
      <c r="J59" s="94">
        <v>1</v>
      </c>
      <c r="K59" s="94">
        <v>2</v>
      </c>
      <c r="L59" s="94"/>
      <c r="M59" s="94">
        <v>3</v>
      </c>
      <c r="N59" s="94"/>
      <c r="O59" s="100"/>
      <c r="P59" s="94">
        <v>16</v>
      </c>
      <c r="Q59" s="94">
        <v>58</v>
      </c>
      <c r="R59" s="5"/>
      <c r="S59" s="44"/>
      <c r="T59" s="5"/>
      <c r="U59" s="5"/>
      <c r="V59" s="5"/>
      <c r="W59" s="5"/>
      <c r="X59" s="5"/>
    </row>
    <row r="60" spans="1:24" x14ac:dyDescent="0.2">
      <c r="A60" s="297" t="s">
        <v>126</v>
      </c>
      <c r="B60" s="94">
        <v>1</v>
      </c>
      <c r="C60" s="94">
        <v>1</v>
      </c>
      <c r="D60" s="94"/>
      <c r="E60" s="99"/>
      <c r="F60" s="100">
        <v>2</v>
      </c>
      <c r="G60" s="94">
        <v>0</v>
      </c>
      <c r="H60" s="94">
        <v>0</v>
      </c>
      <c r="I60" s="94">
        <v>5</v>
      </c>
      <c r="J60" s="94">
        <v>0</v>
      </c>
      <c r="K60" s="94"/>
      <c r="L60" s="94"/>
      <c r="M60" s="94"/>
      <c r="N60" s="94"/>
      <c r="O60" s="94"/>
      <c r="P60" s="80">
        <v>6</v>
      </c>
      <c r="Q60" s="80">
        <v>22</v>
      </c>
      <c r="R60" s="5"/>
      <c r="S60" s="44"/>
      <c r="T60" s="5"/>
      <c r="U60" s="5"/>
      <c r="V60" s="5"/>
      <c r="W60" s="5"/>
      <c r="X60" s="5"/>
    </row>
    <row r="61" spans="1:24" x14ac:dyDescent="0.2">
      <c r="A61" s="307" t="s">
        <v>132</v>
      </c>
      <c r="B61" s="94">
        <v>1</v>
      </c>
      <c r="C61" s="94"/>
      <c r="D61" s="94"/>
      <c r="E61" s="99"/>
      <c r="F61" s="100">
        <v>1</v>
      </c>
      <c r="G61" s="94">
        <v>0</v>
      </c>
      <c r="H61" s="94">
        <v>0</v>
      </c>
      <c r="I61" s="94">
        <v>3</v>
      </c>
      <c r="J61" s="94"/>
      <c r="K61" s="94"/>
      <c r="L61" s="94"/>
      <c r="M61" s="94"/>
      <c r="N61" s="94"/>
      <c r="O61" s="94"/>
      <c r="P61" s="80">
        <v>3</v>
      </c>
      <c r="Q61" s="80">
        <v>16</v>
      </c>
      <c r="R61" s="5"/>
      <c r="S61" s="44"/>
      <c r="T61" s="5"/>
      <c r="U61" s="5"/>
      <c r="V61" s="5"/>
      <c r="W61" s="5"/>
      <c r="X61" s="5"/>
    </row>
    <row r="62" spans="1:24" x14ac:dyDescent="0.2">
      <c r="A62" s="250" t="s">
        <v>139</v>
      </c>
      <c r="B62" s="94">
        <v>1</v>
      </c>
      <c r="C62" s="94"/>
      <c r="D62" s="94"/>
      <c r="E62" s="99"/>
      <c r="F62" s="100">
        <v>2</v>
      </c>
      <c r="G62" s="94">
        <v>2</v>
      </c>
      <c r="H62" s="94">
        <v>2</v>
      </c>
      <c r="I62" s="94">
        <v>3</v>
      </c>
      <c r="J62" s="94">
        <v>1</v>
      </c>
      <c r="K62" s="94"/>
      <c r="L62" s="94">
        <v>1</v>
      </c>
      <c r="M62" s="94">
        <v>2</v>
      </c>
      <c r="N62" s="94"/>
      <c r="O62" s="94"/>
      <c r="P62" s="80">
        <v>9</v>
      </c>
      <c r="Q62" s="80">
        <v>27</v>
      </c>
      <c r="R62" s="5"/>
      <c r="S62" s="44"/>
      <c r="T62" s="5"/>
      <c r="U62" s="5"/>
      <c r="V62" s="5"/>
      <c r="W62" s="5"/>
      <c r="X62" s="5"/>
    </row>
    <row r="63" spans="1:24" x14ac:dyDescent="0.2">
      <c r="A63" s="265" t="s">
        <v>140</v>
      </c>
      <c r="B63" s="94">
        <v>1</v>
      </c>
      <c r="C63" s="94"/>
      <c r="D63" s="94"/>
      <c r="E63" s="99"/>
      <c r="F63" s="100">
        <v>1</v>
      </c>
      <c r="G63" s="94">
        <v>0</v>
      </c>
      <c r="H63" s="94">
        <v>0</v>
      </c>
      <c r="I63" s="94">
        <v>1</v>
      </c>
      <c r="J63" s="94">
        <v>1</v>
      </c>
      <c r="K63" s="94"/>
      <c r="L63" s="94"/>
      <c r="M63" s="94"/>
      <c r="N63" s="94"/>
      <c r="O63" s="94"/>
      <c r="P63" s="80">
        <v>3</v>
      </c>
      <c r="Q63" s="80">
        <v>14</v>
      </c>
      <c r="R63" s="5"/>
      <c r="S63" s="44"/>
      <c r="T63" s="5"/>
      <c r="U63" s="5"/>
      <c r="V63" s="5"/>
      <c r="W63" s="5"/>
      <c r="X63" s="5"/>
    </row>
    <row r="64" spans="1:24" x14ac:dyDescent="0.2">
      <c r="A64" s="301" t="s">
        <v>123</v>
      </c>
      <c r="B64" s="94">
        <v>1</v>
      </c>
      <c r="C64" s="94"/>
      <c r="D64" s="94"/>
      <c r="E64" s="99">
        <v>1</v>
      </c>
      <c r="F64" s="100">
        <v>1.33</v>
      </c>
      <c r="G64" s="94">
        <v>0</v>
      </c>
      <c r="H64" s="94">
        <v>0</v>
      </c>
      <c r="I64" s="94">
        <v>3</v>
      </c>
      <c r="J64" s="94"/>
      <c r="K64" s="94"/>
      <c r="L64" s="94"/>
      <c r="M64" s="94"/>
      <c r="N64" s="94"/>
      <c r="O64" s="94"/>
      <c r="P64" s="80">
        <v>4</v>
      </c>
      <c r="Q64" s="80">
        <v>18</v>
      </c>
      <c r="R64" s="5"/>
      <c r="S64" s="44"/>
      <c r="T64" s="5"/>
      <c r="U64" s="5"/>
      <c r="V64" s="5"/>
      <c r="W64" s="5"/>
      <c r="X64" s="5"/>
    </row>
    <row r="65" spans="1:24" x14ac:dyDescent="0.2">
      <c r="A65" s="265" t="s">
        <v>151</v>
      </c>
      <c r="B65" s="94">
        <v>1</v>
      </c>
      <c r="C65" s="94"/>
      <c r="D65" s="94"/>
      <c r="E65" s="99"/>
      <c r="F65" s="100">
        <v>3</v>
      </c>
      <c r="G65" s="94">
        <v>4</v>
      </c>
      <c r="H65" s="94">
        <v>5</v>
      </c>
      <c r="I65" s="94">
        <v>2</v>
      </c>
      <c r="J65" s="94">
        <v>2</v>
      </c>
      <c r="K65" s="94"/>
      <c r="L65" s="94"/>
      <c r="M65" s="94">
        <v>4</v>
      </c>
      <c r="N65" s="94"/>
      <c r="O65" s="94"/>
      <c r="P65" s="80">
        <v>16</v>
      </c>
      <c r="Q65" s="80">
        <v>55</v>
      </c>
      <c r="R65" s="44"/>
      <c r="S65" s="44"/>
      <c r="T65" s="5"/>
      <c r="U65" s="5"/>
      <c r="V65" s="5"/>
      <c r="W65" s="5"/>
      <c r="X65" s="5"/>
    </row>
    <row r="66" spans="1:24" x14ac:dyDescent="0.2">
      <c r="A66" s="63"/>
      <c r="B66" s="94"/>
      <c r="C66" s="94"/>
      <c r="D66" s="94"/>
      <c r="E66" s="99"/>
      <c r="F66" s="100"/>
      <c r="G66" s="94"/>
      <c r="H66" s="94"/>
      <c r="I66" s="101"/>
      <c r="J66" s="94"/>
      <c r="K66" s="94"/>
      <c r="L66" s="94"/>
      <c r="M66" s="94"/>
      <c r="N66" s="94"/>
      <c r="O66" s="94"/>
      <c r="P66" s="80"/>
      <c r="Q66" s="80"/>
      <c r="R66" s="1"/>
      <c r="S66" s="1"/>
      <c r="T66" s="5"/>
      <c r="U66" s="5"/>
      <c r="V66" s="5"/>
      <c r="W66" s="5"/>
      <c r="X66" s="5"/>
    </row>
    <row r="67" spans="1:24" x14ac:dyDescent="0.2">
      <c r="A67" s="120" t="s">
        <v>23</v>
      </c>
      <c r="B67" s="37">
        <f t="shared" ref="B67:M67" si="5">SUM(B59:B66)</f>
        <v>7</v>
      </c>
      <c r="C67" s="37">
        <f t="shared" si="5"/>
        <v>1</v>
      </c>
      <c r="D67" s="37">
        <f t="shared" si="5"/>
        <v>1</v>
      </c>
      <c r="E67" s="37">
        <f t="shared" si="5"/>
        <v>1</v>
      </c>
      <c r="F67" s="37">
        <f t="shared" si="5"/>
        <v>13</v>
      </c>
      <c r="G67" s="37">
        <f t="shared" si="5"/>
        <v>11</v>
      </c>
      <c r="H67" s="37">
        <f t="shared" si="5"/>
        <v>12</v>
      </c>
      <c r="I67" s="37">
        <f t="shared" si="5"/>
        <v>20</v>
      </c>
      <c r="J67" s="37">
        <f t="shared" si="5"/>
        <v>5</v>
      </c>
      <c r="K67" s="37">
        <f t="shared" si="5"/>
        <v>2</v>
      </c>
      <c r="L67" s="37">
        <f t="shared" si="5"/>
        <v>1</v>
      </c>
      <c r="M67" s="37">
        <f t="shared" si="5"/>
        <v>9</v>
      </c>
      <c r="N67" s="38">
        <f>(M67*7)/F67</f>
        <v>4.8461538461538458</v>
      </c>
      <c r="O67" s="38">
        <f>SUM(H67+J67+K67)/F67</f>
        <v>1.4615384615384615</v>
      </c>
      <c r="P67" s="37">
        <f t="shared" ref="P67:Q67" si="6">SUM(P59:P66)</f>
        <v>57</v>
      </c>
      <c r="Q67" s="37">
        <f t="shared" si="6"/>
        <v>210</v>
      </c>
      <c r="R67" s="13"/>
      <c r="S67" s="13"/>
      <c r="T67" s="127"/>
      <c r="U67" s="5"/>
      <c r="V67" s="5"/>
      <c r="W67" s="5"/>
      <c r="X67" s="5"/>
    </row>
    <row r="68" spans="1:24" x14ac:dyDescent="0.2">
      <c r="A68" s="85"/>
      <c r="B68" s="94"/>
      <c r="C68" s="94"/>
      <c r="D68" s="94"/>
      <c r="E68" s="99"/>
      <c r="F68" s="100"/>
      <c r="G68" s="94"/>
      <c r="H68" s="94"/>
      <c r="I68" s="94"/>
      <c r="J68" s="94"/>
      <c r="K68" s="94"/>
      <c r="L68" s="94"/>
      <c r="M68" s="94"/>
      <c r="N68" s="94"/>
      <c r="O68" s="94"/>
      <c r="P68" s="80"/>
      <c r="Q68" s="80"/>
      <c r="R68" s="39"/>
      <c r="S68" s="39"/>
      <c r="T68" s="75"/>
      <c r="U68" s="5"/>
      <c r="V68" s="5"/>
      <c r="W68" s="5"/>
      <c r="X68" s="5"/>
    </row>
    <row r="69" spans="1:24" x14ac:dyDescent="0.2">
      <c r="A69" s="85"/>
      <c r="B69" s="187"/>
      <c r="C69" s="187"/>
      <c r="D69" s="187"/>
      <c r="E69" s="188"/>
      <c r="F69" s="191"/>
      <c r="G69" s="187"/>
      <c r="H69" s="187"/>
      <c r="I69" s="187"/>
      <c r="J69" s="187"/>
      <c r="K69" s="187"/>
      <c r="L69" s="187"/>
      <c r="M69" s="187"/>
      <c r="N69" s="187"/>
      <c r="O69" s="187"/>
      <c r="P69" s="86"/>
      <c r="Q69" s="86"/>
      <c r="R69" s="37"/>
      <c r="S69" s="37"/>
      <c r="T69" s="72"/>
      <c r="U69" s="5"/>
      <c r="V69" s="5"/>
      <c r="W69" s="5"/>
      <c r="X69" s="5"/>
    </row>
    <row r="70" spans="1:24" x14ac:dyDescent="0.2">
      <c r="A70" s="87"/>
      <c r="B70" s="102"/>
      <c r="C70" s="102"/>
      <c r="D70" s="102"/>
      <c r="E70" s="103"/>
      <c r="F70" s="104"/>
      <c r="G70" s="102"/>
      <c r="H70" s="102"/>
      <c r="I70" s="102"/>
      <c r="J70" s="102"/>
      <c r="K70" s="102"/>
      <c r="L70" s="102"/>
      <c r="M70" s="102"/>
      <c r="N70" s="102"/>
      <c r="O70" s="102"/>
      <c r="P70" s="90"/>
      <c r="Q70" s="90"/>
    </row>
    <row r="72" spans="1:24" x14ac:dyDescent="0.2">
      <c r="A72" s="60"/>
      <c r="B72" s="61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1"/>
      <c r="V72" s="1"/>
      <c r="W72" s="1"/>
      <c r="X72" s="5"/>
    </row>
    <row r="73" spans="1:24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8"/>
      <c r="Q73" s="7"/>
      <c r="R73" s="7"/>
      <c r="S73" s="7"/>
      <c r="T73" s="7"/>
      <c r="U73" s="7"/>
      <c r="V73" s="7"/>
      <c r="W73" s="8"/>
      <c r="X73" s="7"/>
    </row>
    <row r="74" spans="1:24" x14ac:dyDescent="0.2">
      <c r="A74" s="63"/>
    </row>
    <row r="75" spans="1:24" x14ac:dyDescent="0.2">
      <c r="A75" s="68"/>
    </row>
    <row r="76" spans="1:24" x14ac:dyDescent="0.2">
      <c r="A76" s="67"/>
    </row>
    <row r="77" spans="1:24" x14ac:dyDescent="0.2">
      <c r="A77" s="85"/>
    </row>
    <row r="78" spans="1:24" x14ac:dyDescent="0.2">
      <c r="A78" s="16"/>
      <c r="B78" s="16"/>
      <c r="C78" s="16"/>
      <c r="D78" s="16"/>
      <c r="E78" s="38"/>
      <c r="F78" s="16"/>
      <c r="G78" s="16"/>
      <c r="H78" s="16"/>
      <c r="I78" s="16"/>
      <c r="J78" s="16"/>
      <c r="K78" s="16"/>
      <c r="L78" s="16"/>
      <c r="M78" s="16"/>
      <c r="N78" s="16"/>
      <c r="O78" s="17"/>
      <c r="P78" s="17"/>
      <c r="Q78" s="16"/>
      <c r="R78" s="37"/>
      <c r="S78" s="37"/>
      <c r="T78" s="72"/>
      <c r="U78" s="16"/>
      <c r="V78" s="16"/>
      <c r="W78" s="17"/>
      <c r="X78" s="5"/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522C-1C8C-7B4A-BDD6-EF3D6FFA767A}">
  <dimension ref="A2:X95"/>
  <sheetViews>
    <sheetView topLeftCell="A27" workbookViewId="0">
      <selection activeCell="H42" sqref="H42"/>
    </sheetView>
  </sheetViews>
  <sheetFormatPr baseColWidth="10" defaultRowHeight="16" x14ac:dyDescent="0.2"/>
  <cols>
    <col min="1" max="1" width="17.83203125" bestFit="1" customWidth="1"/>
    <col min="2" max="2" width="3.33203125" bestFit="1" customWidth="1"/>
    <col min="3" max="4" width="3.5" bestFit="1" customWidth="1"/>
    <col min="5" max="5" width="3.1640625" bestFit="1" customWidth="1"/>
    <col min="6" max="6" width="6.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5.6640625" bestFit="1" customWidth="1"/>
    <col min="13" max="13" width="2.83203125" bestFit="1" customWidth="1"/>
    <col min="14" max="14" width="4.6640625" bestFit="1" customWidth="1"/>
    <col min="15" max="15" width="5.6640625" bestFit="1" customWidth="1"/>
    <col min="16" max="16" width="7.1640625" bestFit="1" customWidth="1"/>
    <col min="17" max="17" width="7" bestFit="1" customWidth="1"/>
    <col min="18" max="19" width="3" bestFit="1" customWidth="1"/>
    <col min="20" max="20" width="2.33203125" bestFit="1" customWidth="1"/>
    <col min="21" max="22" width="3.1640625" bestFit="1" customWidth="1"/>
    <col min="23" max="23" width="7" bestFit="1" customWidth="1"/>
  </cols>
  <sheetData>
    <row r="2" spans="1:24" x14ac:dyDescent="0.2">
      <c r="A2" s="132" t="s">
        <v>113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>
        <v>1</v>
      </c>
      <c r="S2" s="6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4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133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69</v>
      </c>
      <c r="O4" s="7" t="s">
        <v>13</v>
      </c>
      <c r="P4" s="8" t="s">
        <v>77</v>
      </c>
      <c r="Q4" s="7" t="s">
        <v>71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8" t="s">
        <v>21</v>
      </c>
      <c r="X4" s="8" t="s">
        <v>22</v>
      </c>
    </row>
    <row r="5" spans="1:24" x14ac:dyDescent="0.2">
      <c r="A5" s="292" t="s">
        <v>118</v>
      </c>
      <c r="B5" s="72">
        <v>1</v>
      </c>
      <c r="C5" s="72">
        <v>0</v>
      </c>
      <c r="D5" s="72">
        <v>0</v>
      </c>
      <c r="E5" s="72"/>
      <c r="F5" s="72"/>
      <c r="G5" s="72"/>
      <c r="H5" s="72"/>
      <c r="I5" s="72">
        <v>1</v>
      </c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37"/>
    </row>
    <row r="6" spans="1:24" x14ac:dyDescent="0.2">
      <c r="A6" s="300" t="s">
        <v>123</v>
      </c>
      <c r="B6" s="5">
        <v>3</v>
      </c>
      <c r="C6" s="5">
        <v>2</v>
      </c>
      <c r="D6" s="5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1</v>
      </c>
      <c r="V6" s="5">
        <v>4</v>
      </c>
      <c r="W6" s="5"/>
      <c r="X6" s="1"/>
    </row>
    <row r="7" spans="1:24" x14ac:dyDescent="0.2">
      <c r="A7" s="305" t="s">
        <v>127</v>
      </c>
      <c r="B7" s="5">
        <v>1</v>
      </c>
      <c r="C7" s="5">
        <v>0</v>
      </c>
      <c r="D7" s="5">
        <v>0</v>
      </c>
      <c r="E7" s="5"/>
      <c r="F7" s="5"/>
      <c r="G7" s="5"/>
      <c r="H7" s="5"/>
      <c r="I7" s="5">
        <v>1</v>
      </c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>
        <v>1</v>
      </c>
      <c r="V7" s="5">
        <v>1</v>
      </c>
      <c r="W7" s="5"/>
      <c r="X7" s="1"/>
    </row>
    <row r="8" spans="1:24" x14ac:dyDescent="0.2">
      <c r="A8" s="206" t="s">
        <v>131</v>
      </c>
      <c r="B8" s="5">
        <v>1</v>
      </c>
      <c r="C8" s="5">
        <v>0</v>
      </c>
      <c r="D8" s="5">
        <v>1</v>
      </c>
      <c r="E8" s="5"/>
      <c r="F8" s="5"/>
      <c r="G8" s="5"/>
      <c r="H8" s="5">
        <v>2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>
        <v>1</v>
      </c>
      <c r="U8" s="5"/>
      <c r="V8" s="5">
        <v>1</v>
      </c>
      <c r="W8" s="5"/>
      <c r="X8" s="1"/>
    </row>
    <row r="9" spans="1:24" x14ac:dyDescent="0.2">
      <c r="A9" s="307" t="s">
        <v>132</v>
      </c>
      <c r="B9" s="5">
        <v>1</v>
      </c>
      <c r="C9" s="5">
        <v>0</v>
      </c>
      <c r="D9" s="5">
        <v>0</v>
      </c>
      <c r="E9" s="5"/>
      <c r="F9" s="5"/>
      <c r="G9" s="5"/>
      <c r="H9" s="5"/>
      <c r="I9" s="5"/>
      <c r="J9" s="5">
        <v>1</v>
      </c>
      <c r="K9" s="5"/>
      <c r="L9" s="5"/>
      <c r="M9" s="5"/>
      <c r="N9" s="5"/>
      <c r="O9" s="5"/>
      <c r="P9" s="5"/>
      <c r="Q9" s="5"/>
      <c r="R9" s="5">
        <v>1</v>
      </c>
      <c r="S9" s="5"/>
      <c r="T9" s="5"/>
      <c r="U9" s="5">
        <v>1</v>
      </c>
      <c r="V9" s="5">
        <v>4</v>
      </c>
      <c r="W9" s="5"/>
      <c r="X9" s="1"/>
    </row>
    <row r="10" spans="1:24" x14ac:dyDescent="0.2">
      <c r="A10" s="301" t="s">
        <v>123</v>
      </c>
      <c r="B10" s="5">
        <v>1</v>
      </c>
      <c r="C10" s="5">
        <v>0</v>
      </c>
      <c r="D10" s="5">
        <v>0</v>
      </c>
      <c r="E10" s="5"/>
      <c r="F10" s="5"/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"/>
    </row>
    <row r="11" spans="1:24" x14ac:dyDescent="0.2">
      <c r="A11" s="206" t="s">
        <v>131</v>
      </c>
      <c r="B11" s="5">
        <v>2</v>
      </c>
      <c r="C11" s="5">
        <v>0</v>
      </c>
      <c r="D11" s="5">
        <v>0</v>
      </c>
      <c r="E11" s="5"/>
      <c r="F11" s="5"/>
      <c r="G11" s="5"/>
      <c r="H11" s="5"/>
      <c r="I11" s="5">
        <v>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"/>
    </row>
    <row r="12" spans="1:24" x14ac:dyDescent="0.2">
      <c r="A12" s="2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9"/>
      <c r="P12" s="9"/>
      <c r="Q12" s="9"/>
      <c r="R12" s="1"/>
      <c r="S12" s="1"/>
      <c r="T12" s="1"/>
      <c r="U12" s="1"/>
      <c r="V12" s="1"/>
      <c r="W12" s="1"/>
      <c r="X12" s="1"/>
    </row>
    <row r="13" spans="1:24" x14ac:dyDescent="0.2">
      <c r="A13" s="2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3"/>
      <c r="S13" s="13"/>
      <c r="T13" s="13"/>
      <c r="U13" s="13"/>
      <c r="V13" s="13"/>
      <c r="W13" s="13"/>
      <c r="X13" s="13"/>
    </row>
    <row r="14" spans="1:24" x14ac:dyDescent="0.2">
      <c r="A14" s="2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3"/>
    </row>
    <row r="15" spans="1:24" x14ac:dyDescent="0.2">
      <c r="A15" s="2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3"/>
    </row>
    <row r="16" spans="1:24" x14ac:dyDescent="0.2">
      <c r="A16" s="2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3"/>
    </row>
    <row r="17" spans="1:24" x14ac:dyDescent="0.2">
      <c r="A17" s="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5"/>
      <c r="P17" s="15"/>
      <c r="Q17" s="15"/>
      <c r="R17" s="39"/>
      <c r="S17" s="39"/>
      <c r="T17" s="39"/>
      <c r="U17" s="39"/>
      <c r="V17" s="39"/>
      <c r="W17" s="39"/>
      <c r="X17" s="39"/>
    </row>
    <row r="18" spans="1:24" x14ac:dyDescent="0.2">
      <c r="A18" s="120" t="s">
        <v>79</v>
      </c>
      <c r="B18" s="16">
        <f t="shared" ref="B18:N18" si="0">SUM(B5:B17)</f>
        <v>10</v>
      </c>
      <c r="C18" s="16">
        <f t="shared" si="0"/>
        <v>2</v>
      </c>
      <c r="D18" s="16">
        <f t="shared" si="0"/>
        <v>3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2</v>
      </c>
      <c r="I18" s="16">
        <f t="shared" si="0"/>
        <v>5</v>
      </c>
      <c r="J18" s="16">
        <f t="shared" si="0"/>
        <v>2</v>
      </c>
      <c r="K18" s="16">
        <f t="shared" si="0"/>
        <v>1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7">
        <f>(D18+J18+K18+N18)/(B18+J18+K18+M18)</f>
        <v>0.46153846153846156</v>
      </c>
      <c r="P18" s="17">
        <f>($D18+$E18+($F18*2)+(G18*3))/$B18</f>
        <v>0.3</v>
      </c>
      <c r="Q18" s="17">
        <f>D18/B18</f>
        <v>0.3</v>
      </c>
      <c r="R18" s="16">
        <f>SUM(R5:R17)</f>
        <v>1</v>
      </c>
      <c r="S18" s="16">
        <f>SUM(S5:S17)</f>
        <v>0</v>
      </c>
      <c r="T18" s="16">
        <f>SUM(T5:T17)</f>
        <v>1</v>
      </c>
      <c r="U18" s="16">
        <f>SUM(U5:U17)</f>
        <v>3</v>
      </c>
      <c r="V18" s="16">
        <f>SUM(V5:V17)</f>
        <v>10</v>
      </c>
      <c r="W18" s="17">
        <f>(U18+V18)/(T18+U18+V18)</f>
        <v>0.9285714285714286</v>
      </c>
      <c r="X18" s="17">
        <f>(D18-G18)/(B18-I18-G18+M18)</f>
        <v>0.6</v>
      </c>
    </row>
    <row r="19" spans="1:24" x14ac:dyDescent="0.2">
      <c r="A19" s="313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225"/>
      <c r="P19" s="225"/>
      <c r="Q19" s="225"/>
      <c r="R19" s="190"/>
      <c r="S19" s="190"/>
      <c r="T19" s="190"/>
      <c r="U19" s="190"/>
      <c r="V19" s="190"/>
      <c r="W19" s="225"/>
      <c r="X19" s="225"/>
    </row>
    <row r="20" spans="1:24" x14ac:dyDescent="0.2">
      <c r="A20" s="132" t="s">
        <v>113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0"/>
      <c r="S20" s="190"/>
      <c r="T20" s="190"/>
      <c r="U20" s="190"/>
      <c r="V20" s="190"/>
      <c r="W20" s="225"/>
      <c r="X20" s="225"/>
    </row>
    <row r="21" spans="1:24" x14ac:dyDescent="0.2">
      <c r="A21" s="122" t="s">
        <v>78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0"/>
      <c r="S21" s="190"/>
      <c r="T21" s="190"/>
      <c r="U21" s="190"/>
      <c r="V21" s="190"/>
      <c r="W21" s="225"/>
      <c r="X21" s="225"/>
    </row>
    <row r="22" spans="1:24" x14ac:dyDescent="0.2">
      <c r="A22" s="105"/>
      <c r="B22" s="7" t="s">
        <v>42</v>
      </c>
      <c r="C22" s="7" t="s">
        <v>43</v>
      </c>
      <c r="D22" s="7" t="s">
        <v>44</v>
      </c>
      <c r="E22" s="7" t="s">
        <v>52</v>
      </c>
      <c r="F22" s="7" t="s">
        <v>46</v>
      </c>
      <c r="G22" s="7" t="s">
        <v>1</v>
      </c>
      <c r="H22" s="7" t="s">
        <v>2</v>
      </c>
      <c r="I22" s="7" t="s">
        <v>7</v>
      </c>
      <c r="J22" s="7" t="s">
        <v>8</v>
      </c>
      <c r="K22" s="7" t="s">
        <v>9</v>
      </c>
      <c r="L22" s="7" t="s">
        <v>47</v>
      </c>
      <c r="M22" s="7" t="s">
        <v>48</v>
      </c>
      <c r="N22" s="7" t="s">
        <v>49</v>
      </c>
      <c r="O22" s="7" t="s">
        <v>50</v>
      </c>
      <c r="P22" s="7" t="s">
        <v>0</v>
      </c>
      <c r="Q22" s="7" t="s">
        <v>73</v>
      </c>
      <c r="R22" s="190"/>
      <c r="S22" s="190"/>
      <c r="T22" s="190"/>
      <c r="U22" s="190"/>
      <c r="V22" s="190"/>
      <c r="W22" s="225"/>
      <c r="X22" s="225"/>
    </row>
    <row r="23" spans="1:24" x14ac:dyDescent="0.2">
      <c r="A23" s="67" t="s">
        <v>143</v>
      </c>
      <c r="B23" s="37">
        <v>1</v>
      </c>
      <c r="C23" s="37"/>
      <c r="D23" s="37"/>
      <c r="E23" s="42"/>
      <c r="F23" s="38">
        <v>1.67</v>
      </c>
      <c r="G23" s="37">
        <v>4</v>
      </c>
      <c r="H23" s="37">
        <v>3</v>
      </c>
      <c r="I23" s="37">
        <v>1</v>
      </c>
      <c r="J23" s="37">
        <v>2</v>
      </c>
      <c r="K23" s="37"/>
      <c r="L23" s="37"/>
      <c r="M23" s="37">
        <v>1</v>
      </c>
      <c r="N23" s="38"/>
      <c r="O23" s="38"/>
      <c r="P23" s="37">
        <v>10</v>
      </c>
      <c r="Q23" s="37">
        <v>37</v>
      </c>
      <c r="R23" s="190"/>
      <c r="S23" s="190"/>
      <c r="T23" s="190"/>
      <c r="U23" s="190"/>
      <c r="V23" s="190"/>
      <c r="W23" s="225"/>
      <c r="X23" s="225"/>
    </row>
    <row r="24" spans="1:24" x14ac:dyDescent="0.2">
      <c r="A24" s="203" t="s">
        <v>154</v>
      </c>
      <c r="B24" s="1">
        <v>1</v>
      </c>
      <c r="C24" s="1"/>
      <c r="D24" s="1"/>
      <c r="E24" s="73"/>
      <c r="F24" s="35">
        <v>2.33</v>
      </c>
      <c r="G24" s="1">
        <v>3</v>
      </c>
      <c r="H24" s="1">
        <v>0</v>
      </c>
      <c r="I24" s="1">
        <v>4</v>
      </c>
      <c r="J24" s="1">
        <v>3</v>
      </c>
      <c r="K24" s="1">
        <v>2</v>
      </c>
      <c r="L24" s="1"/>
      <c r="M24" s="1">
        <v>3</v>
      </c>
      <c r="N24" s="35"/>
      <c r="O24" s="1"/>
      <c r="P24" s="1">
        <v>12</v>
      </c>
      <c r="Q24" s="1">
        <v>53</v>
      </c>
      <c r="R24" s="190"/>
      <c r="S24" s="190"/>
      <c r="T24" s="190"/>
      <c r="U24" s="190"/>
      <c r="V24" s="190"/>
      <c r="W24" s="225"/>
      <c r="X24" s="225"/>
    </row>
    <row r="25" spans="1:24" x14ac:dyDescent="0.2">
      <c r="A25" s="229"/>
      <c r="B25" s="1"/>
      <c r="C25" s="1"/>
      <c r="D25" s="1"/>
      <c r="E25" s="73"/>
      <c r="F25" s="7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90"/>
      <c r="S25" s="190"/>
      <c r="T25" s="190"/>
      <c r="U25" s="190"/>
      <c r="V25" s="190"/>
      <c r="W25" s="225"/>
      <c r="X25" s="225"/>
    </row>
    <row r="26" spans="1:24" x14ac:dyDescent="0.2">
      <c r="A26" s="113"/>
      <c r="B26" s="1"/>
      <c r="C26" s="1"/>
      <c r="D26" s="1"/>
      <c r="E26" s="73"/>
      <c r="F26" s="7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90"/>
      <c r="S26" s="190"/>
      <c r="T26" s="190"/>
      <c r="U26" s="190"/>
      <c r="V26" s="190"/>
      <c r="W26" s="225"/>
      <c r="X26" s="225"/>
    </row>
    <row r="27" spans="1:24" x14ac:dyDescent="0.2">
      <c r="A27" s="209"/>
      <c r="B27" s="1"/>
      <c r="C27" s="1"/>
      <c r="D27" s="1"/>
      <c r="E27" s="73"/>
      <c r="F27" s="7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90"/>
      <c r="S27" s="190"/>
      <c r="T27" s="190"/>
      <c r="U27" s="190"/>
      <c r="V27" s="190"/>
      <c r="W27" s="225"/>
      <c r="X27" s="225"/>
    </row>
    <row r="28" spans="1:24" x14ac:dyDescent="0.2">
      <c r="A28" s="113"/>
      <c r="B28" s="1"/>
      <c r="C28" s="1"/>
      <c r="D28" s="1"/>
      <c r="E28" s="73"/>
      <c r="F28" s="7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90"/>
      <c r="S28" s="190"/>
      <c r="T28" s="190"/>
      <c r="U28" s="190"/>
      <c r="V28" s="190"/>
      <c r="W28" s="225"/>
      <c r="X28" s="225"/>
    </row>
    <row r="29" spans="1:24" x14ac:dyDescent="0.2">
      <c r="A29" s="113"/>
      <c r="B29" s="1"/>
      <c r="C29" s="1"/>
      <c r="D29" s="1"/>
      <c r="E29" s="73"/>
      <c r="F29" s="7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90"/>
      <c r="S29" s="190"/>
      <c r="T29" s="190"/>
      <c r="U29" s="190"/>
      <c r="V29" s="190"/>
      <c r="W29" s="225"/>
      <c r="X29" s="225"/>
    </row>
    <row r="30" spans="1:24" x14ac:dyDescent="0.2">
      <c r="A30" s="118"/>
      <c r="B30" s="39"/>
      <c r="C30" s="39"/>
      <c r="D30" s="39"/>
      <c r="E30" s="74"/>
      <c r="F30" s="74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190"/>
      <c r="S30" s="190"/>
      <c r="T30" s="190"/>
      <c r="U30" s="190"/>
      <c r="V30" s="190"/>
      <c r="W30" s="225"/>
      <c r="X30" s="225"/>
    </row>
    <row r="31" spans="1:24" x14ac:dyDescent="0.2">
      <c r="A31" s="120"/>
      <c r="B31" s="16">
        <f t="shared" ref="B31:M31" si="1">SUM(B23:B30)</f>
        <v>2</v>
      </c>
      <c r="C31" s="16">
        <f t="shared" si="1"/>
        <v>0</v>
      </c>
      <c r="D31" s="16">
        <f t="shared" si="1"/>
        <v>0</v>
      </c>
      <c r="E31" s="42">
        <f t="shared" si="1"/>
        <v>0</v>
      </c>
      <c r="F31" s="38">
        <f t="shared" si="1"/>
        <v>4</v>
      </c>
      <c r="G31" s="16">
        <f t="shared" si="1"/>
        <v>7</v>
      </c>
      <c r="H31" s="16">
        <f t="shared" si="1"/>
        <v>3</v>
      </c>
      <c r="I31" s="16">
        <f t="shared" si="1"/>
        <v>5</v>
      </c>
      <c r="J31" s="16">
        <f t="shared" si="1"/>
        <v>5</v>
      </c>
      <c r="K31" s="16">
        <f t="shared" si="1"/>
        <v>2</v>
      </c>
      <c r="L31" s="16">
        <f t="shared" si="1"/>
        <v>0</v>
      </c>
      <c r="M31" s="16">
        <f t="shared" si="1"/>
        <v>4</v>
      </c>
      <c r="N31" s="38">
        <f>(M31*7)/F31</f>
        <v>7</v>
      </c>
      <c r="O31" s="38">
        <f>SUM(H31+J31+K31)/F31</f>
        <v>2.5</v>
      </c>
      <c r="P31" s="16">
        <f>SUM(P23:P30)</f>
        <v>22</v>
      </c>
      <c r="Q31" s="16">
        <f>SUM(Q23:Q30)</f>
        <v>90</v>
      </c>
      <c r="R31" s="1"/>
      <c r="S31" s="1"/>
      <c r="T31" s="1"/>
      <c r="U31" s="1"/>
      <c r="V31" s="1"/>
      <c r="W31" s="5"/>
      <c r="X31" s="5"/>
    </row>
    <row r="32" spans="1:24" x14ac:dyDescent="0.2">
      <c r="A32" s="313"/>
      <c r="B32" s="190"/>
      <c r="C32" s="190"/>
      <c r="D32" s="190"/>
      <c r="E32" s="314"/>
      <c r="F32" s="314"/>
      <c r="G32" s="190"/>
      <c r="H32" s="190"/>
      <c r="I32" s="190"/>
      <c r="J32" s="190"/>
      <c r="K32" s="190"/>
      <c r="L32" s="190"/>
      <c r="M32" s="190"/>
      <c r="N32" s="36"/>
      <c r="O32" s="36"/>
      <c r="P32" s="190"/>
      <c r="Q32" s="190"/>
      <c r="R32" s="1"/>
      <c r="S32" s="1"/>
      <c r="T32" s="1"/>
      <c r="U32" s="1"/>
      <c r="V32" s="1"/>
      <c r="W32" s="5"/>
      <c r="X32" s="5"/>
    </row>
    <row r="33" spans="1:24" x14ac:dyDescent="0.2">
      <c r="A33" s="132" t="s">
        <v>95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</row>
    <row r="34" spans="1:24" x14ac:dyDescent="0.2">
      <c r="A34" s="122" t="s">
        <v>78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5"/>
      <c r="X34" s="5"/>
    </row>
    <row r="35" spans="1:24" x14ac:dyDescent="0.2">
      <c r="A35" s="105"/>
      <c r="B35" s="7" t="s">
        <v>42</v>
      </c>
      <c r="C35" s="7" t="s">
        <v>43</v>
      </c>
      <c r="D35" s="7" t="s">
        <v>44</v>
      </c>
      <c r="E35" s="7" t="s">
        <v>52</v>
      </c>
      <c r="F35" s="7" t="s">
        <v>46</v>
      </c>
      <c r="G35" s="7" t="s">
        <v>1</v>
      </c>
      <c r="H35" s="7" t="s">
        <v>2</v>
      </c>
      <c r="I35" s="7" t="s">
        <v>7</v>
      </c>
      <c r="J35" s="7" t="s">
        <v>8</v>
      </c>
      <c r="K35" s="7" t="s">
        <v>9</v>
      </c>
      <c r="L35" s="7" t="s">
        <v>47</v>
      </c>
      <c r="M35" s="7" t="s">
        <v>48</v>
      </c>
      <c r="N35" s="7" t="s">
        <v>49</v>
      </c>
      <c r="O35" s="7" t="s">
        <v>50</v>
      </c>
      <c r="P35" s="7" t="s">
        <v>0</v>
      </c>
      <c r="Q35" s="7" t="s">
        <v>73</v>
      </c>
      <c r="R35" s="7"/>
      <c r="S35" s="1"/>
      <c r="T35" s="1"/>
      <c r="U35" s="1"/>
      <c r="V35" s="1"/>
      <c r="W35" s="5"/>
      <c r="X35" s="5"/>
    </row>
    <row r="36" spans="1:24" x14ac:dyDescent="0.2">
      <c r="A36" s="208" t="s">
        <v>116</v>
      </c>
      <c r="B36" s="37">
        <v>1</v>
      </c>
      <c r="C36" s="37"/>
      <c r="D36" s="37"/>
      <c r="E36" s="42"/>
      <c r="F36" s="317">
        <v>2</v>
      </c>
      <c r="G36" s="37">
        <v>1</v>
      </c>
      <c r="H36" s="37">
        <v>0</v>
      </c>
      <c r="I36" s="37">
        <v>2</v>
      </c>
      <c r="J36" s="37">
        <v>2</v>
      </c>
      <c r="K36" s="37"/>
      <c r="L36" s="37"/>
      <c r="M36" s="37">
        <v>0</v>
      </c>
      <c r="N36" s="38"/>
      <c r="O36" s="38"/>
      <c r="P36" s="37">
        <v>10</v>
      </c>
      <c r="Q36" s="37">
        <v>34</v>
      </c>
      <c r="R36" s="37"/>
      <c r="S36" s="1"/>
      <c r="T36" s="1"/>
      <c r="U36" s="1"/>
      <c r="V36" s="1"/>
      <c r="W36" s="5"/>
      <c r="X36" s="5"/>
    </row>
    <row r="37" spans="1:24" x14ac:dyDescent="0.2">
      <c r="A37" s="300" t="s">
        <v>123</v>
      </c>
      <c r="B37" s="1">
        <v>1</v>
      </c>
      <c r="C37" s="1">
        <v>1</v>
      </c>
      <c r="D37" s="1"/>
      <c r="E37" s="73"/>
      <c r="F37" s="318">
        <v>7</v>
      </c>
      <c r="G37" s="1">
        <v>2</v>
      </c>
      <c r="H37" s="1">
        <v>3</v>
      </c>
      <c r="I37" s="1">
        <v>9</v>
      </c>
      <c r="J37" s="1">
        <v>1</v>
      </c>
      <c r="K37" s="1">
        <v>1</v>
      </c>
      <c r="L37" s="1"/>
      <c r="M37" s="1">
        <v>1</v>
      </c>
      <c r="N37" s="35"/>
      <c r="O37" s="1"/>
      <c r="P37" s="1">
        <v>28</v>
      </c>
      <c r="Q37" s="1">
        <v>105</v>
      </c>
      <c r="R37" s="1"/>
      <c r="S37" s="5"/>
      <c r="T37" s="5"/>
      <c r="U37" s="5"/>
      <c r="V37" s="5"/>
      <c r="W37" s="5"/>
      <c r="X37" s="5"/>
    </row>
    <row r="38" spans="1:24" x14ac:dyDescent="0.2">
      <c r="A38" s="229" t="s">
        <v>127</v>
      </c>
      <c r="B38" s="1">
        <v>1</v>
      </c>
      <c r="C38" s="1"/>
      <c r="D38" s="1"/>
      <c r="E38" s="73"/>
      <c r="F38" s="318">
        <v>4</v>
      </c>
      <c r="G38" s="1">
        <v>0</v>
      </c>
      <c r="H38" s="1">
        <v>1</v>
      </c>
      <c r="I38" s="1">
        <v>9</v>
      </c>
      <c r="J38" s="1">
        <v>5</v>
      </c>
      <c r="K38" s="1"/>
      <c r="L38" s="1">
        <v>1</v>
      </c>
      <c r="M38" s="1">
        <v>0</v>
      </c>
      <c r="N38" s="1"/>
      <c r="O38" s="1"/>
      <c r="P38" s="1">
        <v>17</v>
      </c>
      <c r="Q38" s="1">
        <v>85</v>
      </c>
      <c r="R38" s="1"/>
      <c r="S38" s="5"/>
      <c r="T38" s="5"/>
      <c r="U38" s="5"/>
      <c r="V38" s="5"/>
      <c r="W38" s="5"/>
      <c r="X38" s="5"/>
    </row>
    <row r="39" spans="1:24" x14ac:dyDescent="0.2">
      <c r="A39" s="113" t="s">
        <v>132</v>
      </c>
      <c r="B39" s="1">
        <v>1</v>
      </c>
      <c r="C39" s="1">
        <v>1</v>
      </c>
      <c r="D39" s="1"/>
      <c r="E39" s="73"/>
      <c r="F39" s="318">
        <v>6</v>
      </c>
      <c r="G39" s="1">
        <v>1</v>
      </c>
      <c r="H39" s="1">
        <v>3</v>
      </c>
      <c r="I39" s="1">
        <v>10</v>
      </c>
      <c r="J39" s="1">
        <v>2</v>
      </c>
      <c r="K39" s="1">
        <v>1</v>
      </c>
      <c r="L39" s="1"/>
      <c r="M39" s="1">
        <v>0</v>
      </c>
      <c r="N39" s="1"/>
      <c r="O39" s="1"/>
      <c r="P39" s="1">
        <v>23</v>
      </c>
      <c r="Q39" s="1">
        <v>93</v>
      </c>
      <c r="R39" s="1"/>
      <c r="S39" s="5"/>
      <c r="T39" s="5"/>
      <c r="U39" s="5"/>
      <c r="V39" s="5"/>
      <c r="W39" s="5"/>
      <c r="X39" s="5"/>
    </row>
    <row r="40" spans="1:24" x14ac:dyDescent="0.2">
      <c r="A40" s="209" t="s">
        <v>138</v>
      </c>
      <c r="B40" s="1">
        <v>1</v>
      </c>
      <c r="C40" s="1"/>
      <c r="D40" s="1">
        <v>1</v>
      </c>
      <c r="E40" s="73"/>
      <c r="F40" s="318">
        <v>4</v>
      </c>
      <c r="G40" s="1">
        <v>1</v>
      </c>
      <c r="H40" s="1">
        <v>3</v>
      </c>
      <c r="I40" s="1">
        <v>5</v>
      </c>
      <c r="J40" s="1">
        <v>2</v>
      </c>
      <c r="K40" s="1">
        <v>1</v>
      </c>
      <c r="L40" s="1">
        <v>2</v>
      </c>
      <c r="M40" s="1">
        <v>1</v>
      </c>
      <c r="N40" s="1"/>
      <c r="O40" s="1"/>
      <c r="P40" s="1">
        <v>18</v>
      </c>
      <c r="Q40" s="1">
        <v>83</v>
      </c>
      <c r="R40" s="1"/>
      <c r="S40" s="5"/>
      <c r="T40" s="5"/>
      <c r="U40" s="5"/>
      <c r="V40" s="5"/>
      <c r="W40" s="5"/>
      <c r="X40" s="5"/>
    </row>
    <row r="41" spans="1:24" x14ac:dyDescent="0.2">
      <c r="A41" s="204" t="s">
        <v>144</v>
      </c>
      <c r="B41" s="1">
        <v>1</v>
      </c>
      <c r="C41" s="1"/>
      <c r="D41" s="1"/>
      <c r="E41" s="73"/>
      <c r="F41" s="318">
        <v>0.33</v>
      </c>
      <c r="G41" s="1">
        <v>4</v>
      </c>
      <c r="H41" s="1">
        <v>2</v>
      </c>
      <c r="I41" s="1"/>
      <c r="J41" s="1">
        <v>2</v>
      </c>
      <c r="K41" s="1"/>
      <c r="L41" s="1"/>
      <c r="M41" s="1">
        <v>4</v>
      </c>
      <c r="N41" s="1"/>
      <c r="O41" s="1"/>
      <c r="P41" s="1">
        <v>5</v>
      </c>
      <c r="Q41" s="1">
        <v>24</v>
      </c>
      <c r="R41" s="1"/>
      <c r="S41" s="5"/>
      <c r="T41" s="5"/>
      <c r="U41" s="5"/>
      <c r="V41" s="5"/>
      <c r="W41" s="5"/>
      <c r="X41" s="5"/>
    </row>
    <row r="42" spans="1:24" x14ac:dyDescent="0.2">
      <c r="A42" s="265" t="s">
        <v>151</v>
      </c>
      <c r="B42" s="1">
        <v>1</v>
      </c>
      <c r="C42" s="1">
        <v>1</v>
      </c>
      <c r="D42" s="1"/>
      <c r="E42" s="73"/>
      <c r="F42" s="318">
        <v>3</v>
      </c>
      <c r="G42" s="1">
        <v>4</v>
      </c>
      <c r="H42" s="1">
        <v>2</v>
      </c>
      <c r="I42" s="1">
        <v>1</v>
      </c>
      <c r="J42" s="1">
        <v>6</v>
      </c>
      <c r="K42" s="1">
        <v>1</v>
      </c>
      <c r="L42" s="1">
        <v>2</v>
      </c>
      <c r="M42" s="1">
        <v>2</v>
      </c>
      <c r="N42" s="1"/>
      <c r="O42" s="1"/>
      <c r="P42" s="1">
        <v>18</v>
      </c>
      <c r="Q42" s="1">
        <v>75</v>
      </c>
      <c r="R42" s="1"/>
      <c r="S42" s="5"/>
      <c r="T42" s="5"/>
      <c r="U42" s="5"/>
      <c r="V42" s="5"/>
      <c r="W42" s="5"/>
      <c r="X42" s="5"/>
    </row>
    <row r="43" spans="1:24" x14ac:dyDescent="0.2">
      <c r="A43" s="118"/>
      <c r="B43" s="39"/>
      <c r="C43" s="39"/>
      <c r="D43" s="39"/>
      <c r="E43" s="74"/>
      <c r="F43" s="74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4"/>
      <c r="T43" s="5"/>
      <c r="U43" s="5"/>
      <c r="V43" s="5"/>
      <c r="W43" s="5"/>
      <c r="X43" s="5"/>
    </row>
    <row r="44" spans="1:24" x14ac:dyDescent="0.2">
      <c r="A44" s="120"/>
      <c r="B44" s="16">
        <f t="shared" ref="B44:M44" si="2">SUM(B36:B43)</f>
        <v>7</v>
      </c>
      <c r="C44" s="16">
        <f t="shared" si="2"/>
        <v>3</v>
      </c>
      <c r="D44" s="16">
        <f t="shared" si="2"/>
        <v>1</v>
      </c>
      <c r="E44" s="42">
        <f t="shared" si="2"/>
        <v>0</v>
      </c>
      <c r="F44" s="42">
        <f t="shared" si="2"/>
        <v>26.33</v>
      </c>
      <c r="G44" s="16">
        <f t="shared" si="2"/>
        <v>13</v>
      </c>
      <c r="H44" s="16">
        <f t="shared" si="2"/>
        <v>14</v>
      </c>
      <c r="I44" s="16">
        <f t="shared" si="2"/>
        <v>36</v>
      </c>
      <c r="J44" s="16">
        <f t="shared" si="2"/>
        <v>20</v>
      </c>
      <c r="K44" s="16">
        <f t="shared" si="2"/>
        <v>4</v>
      </c>
      <c r="L44" s="16">
        <f t="shared" si="2"/>
        <v>5</v>
      </c>
      <c r="M44" s="16">
        <f t="shared" si="2"/>
        <v>8</v>
      </c>
      <c r="N44" s="38">
        <f>(M44*7)/F44</f>
        <v>2.1268515001898978</v>
      </c>
      <c r="O44" s="38">
        <f>SUM(H44+J44+K44)/F44</f>
        <v>1.4432206608431448</v>
      </c>
      <c r="P44" s="16">
        <f>SUM(P36:P43)</f>
        <v>119</v>
      </c>
      <c r="Q44" s="16">
        <f>SUM(Q36:Q43)</f>
        <v>499</v>
      </c>
      <c r="R44" s="72"/>
      <c r="S44" s="5"/>
      <c r="T44" s="5"/>
      <c r="U44" s="5"/>
      <c r="V44" s="5"/>
      <c r="W44" s="5"/>
      <c r="X44" s="5"/>
    </row>
    <row r="45" spans="1:24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1:24" x14ac:dyDescent="0.2">
      <c r="A46" s="13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1"/>
      <c r="V46" s="1"/>
      <c r="W46" s="5"/>
      <c r="X46" s="5"/>
    </row>
    <row r="47" spans="1:24" x14ac:dyDescent="0.2">
      <c r="A47" s="115" t="s">
        <v>95</v>
      </c>
      <c r="B47" s="5"/>
      <c r="C47" s="5"/>
      <c r="D47" s="5"/>
      <c r="E47" s="4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1"/>
      <c r="V47" s="1"/>
      <c r="W47" s="5"/>
      <c r="X47" s="5"/>
    </row>
    <row r="48" spans="1:24" x14ac:dyDescent="0.2">
      <c r="A48" s="133"/>
      <c r="B48" s="7" t="s">
        <v>0</v>
      </c>
      <c r="C48" s="7" t="s">
        <v>1</v>
      </c>
      <c r="D48" s="7" t="s">
        <v>2</v>
      </c>
      <c r="E48" s="7" t="s">
        <v>3</v>
      </c>
      <c r="F48" s="7" t="s">
        <v>4</v>
      </c>
      <c r="G48" s="7" t="s">
        <v>5</v>
      </c>
      <c r="H48" s="7" t="s">
        <v>6</v>
      </c>
      <c r="I48" s="7" t="s">
        <v>7</v>
      </c>
      <c r="J48" s="7" t="s">
        <v>8</v>
      </c>
      <c r="K48" s="7" t="s">
        <v>9</v>
      </c>
      <c r="L48" s="7" t="s">
        <v>10</v>
      </c>
      <c r="M48" s="7" t="s">
        <v>11</v>
      </c>
      <c r="N48" s="7" t="s">
        <v>69</v>
      </c>
      <c r="O48" s="7" t="s">
        <v>13</v>
      </c>
      <c r="P48" s="8" t="s">
        <v>77</v>
      </c>
      <c r="Q48" s="7" t="s">
        <v>71</v>
      </c>
      <c r="R48" s="7" t="s">
        <v>16</v>
      </c>
      <c r="S48" s="7" t="s">
        <v>17</v>
      </c>
      <c r="T48" s="7" t="s">
        <v>18</v>
      </c>
      <c r="U48" s="7" t="s">
        <v>19</v>
      </c>
      <c r="V48" s="7" t="s">
        <v>20</v>
      </c>
      <c r="W48" s="8" t="s">
        <v>21</v>
      </c>
      <c r="X48" s="8" t="s">
        <v>22</v>
      </c>
    </row>
    <row r="49" spans="1:24" x14ac:dyDescent="0.2">
      <c r="A49" s="204" t="s">
        <v>101</v>
      </c>
      <c r="B49" s="72">
        <v>1</v>
      </c>
      <c r="C49" s="72">
        <v>1</v>
      </c>
      <c r="D49" s="72">
        <v>0</v>
      </c>
      <c r="E49" s="72">
        <v>0</v>
      </c>
      <c r="F49" s="72"/>
      <c r="G49" s="72"/>
      <c r="H49" s="72"/>
      <c r="I49" s="72">
        <v>1</v>
      </c>
      <c r="J49" s="72">
        <v>3</v>
      </c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37"/>
    </row>
    <row r="50" spans="1:24" x14ac:dyDescent="0.2">
      <c r="A50" s="208" t="s">
        <v>116</v>
      </c>
      <c r="B50" s="5">
        <v>3</v>
      </c>
      <c r="C50" s="5">
        <v>0</v>
      </c>
      <c r="D50" s="5">
        <v>1</v>
      </c>
      <c r="E50" s="5"/>
      <c r="F50" s="5"/>
      <c r="G50" s="5"/>
      <c r="H50" s="5">
        <v>1</v>
      </c>
      <c r="I50" s="5"/>
      <c r="J50" s="5">
        <v>1</v>
      </c>
      <c r="K50" s="5"/>
      <c r="L50" s="5"/>
      <c r="M50" s="5"/>
      <c r="N50" s="5"/>
      <c r="O50" s="5"/>
      <c r="P50" s="5"/>
      <c r="Q50" s="5"/>
      <c r="R50" s="5">
        <v>1</v>
      </c>
      <c r="S50" s="5">
        <v>1</v>
      </c>
      <c r="T50" s="5">
        <v>1</v>
      </c>
      <c r="U50" s="5"/>
      <c r="V50" s="5"/>
      <c r="W50" s="5"/>
      <c r="X50" s="1"/>
    </row>
    <row r="51" spans="1:24" x14ac:dyDescent="0.2">
      <c r="A51" s="298" t="s">
        <v>118</v>
      </c>
      <c r="B51" s="127">
        <v>1</v>
      </c>
      <c r="C51" s="127">
        <v>1</v>
      </c>
      <c r="D51" s="127">
        <v>0</v>
      </c>
      <c r="E51" s="127"/>
      <c r="F51" s="127"/>
      <c r="G51" s="127"/>
      <c r="H51" s="127"/>
      <c r="I51" s="127">
        <v>1</v>
      </c>
      <c r="J51" s="127"/>
      <c r="K51" s="127">
        <v>1</v>
      </c>
      <c r="L51" s="127">
        <v>1</v>
      </c>
      <c r="M51" s="127"/>
      <c r="N51" s="127"/>
      <c r="O51" s="127"/>
      <c r="P51" s="127"/>
      <c r="Q51" s="127"/>
      <c r="R51" s="127"/>
      <c r="S51" s="127"/>
      <c r="T51" s="127"/>
      <c r="U51" s="127"/>
      <c r="V51" s="127">
        <v>1</v>
      </c>
      <c r="W51" s="127"/>
      <c r="X51" s="13"/>
    </row>
    <row r="52" spans="1:24" x14ac:dyDescent="0.2">
      <c r="A52" s="299" t="s">
        <v>120</v>
      </c>
      <c r="B52" s="127">
        <v>3</v>
      </c>
      <c r="C52" s="127">
        <v>0</v>
      </c>
      <c r="D52" s="127">
        <v>0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3"/>
    </row>
    <row r="53" spans="1:24" x14ac:dyDescent="0.2">
      <c r="A53" s="299" t="s">
        <v>122</v>
      </c>
      <c r="B53" s="127">
        <v>3</v>
      </c>
      <c r="C53" s="127">
        <v>1</v>
      </c>
      <c r="D53" s="127">
        <v>0</v>
      </c>
      <c r="E53" s="127"/>
      <c r="F53" s="127"/>
      <c r="G53" s="127"/>
      <c r="H53" s="127"/>
      <c r="I53" s="127">
        <v>1</v>
      </c>
      <c r="J53" s="127">
        <v>1</v>
      </c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3"/>
    </row>
    <row r="54" spans="1:24" x14ac:dyDescent="0.2">
      <c r="A54" s="300" t="s">
        <v>123</v>
      </c>
      <c r="B54" s="127">
        <v>0</v>
      </c>
      <c r="C54" s="127">
        <v>0</v>
      </c>
      <c r="D54" s="127">
        <v>0</v>
      </c>
      <c r="E54" s="127"/>
      <c r="F54" s="127"/>
      <c r="G54" s="127"/>
      <c r="H54" s="127"/>
      <c r="I54" s="127"/>
      <c r="J54" s="127">
        <v>3</v>
      </c>
      <c r="K54" s="127">
        <v>1</v>
      </c>
      <c r="L54" s="127"/>
      <c r="M54" s="127"/>
      <c r="N54" s="127"/>
      <c r="O54" s="127"/>
      <c r="P54" s="127"/>
      <c r="Q54" s="127"/>
      <c r="R54" s="127"/>
      <c r="S54" s="127"/>
      <c r="T54" s="127">
        <v>1</v>
      </c>
      <c r="U54" s="127" t="s">
        <v>102</v>
      </c>
      <c r="V54" s="127">
        <v>1</v>
      </c>
      <c r="W54" s="127"/>
      <c r="X54" s="13"/>
    </row>
    <row r="55" spans="1:24" x14ac:dyDescent="0.2">
      <c r="A55" s="204" t="s">
        <v>125</v>
      </c>
      <c r="B55" s="127">
        <v>2</v>
      </c>
      <c r="C55" s="127">
        <v>0</v>
      </c>
      <c r="D55" s="127">
        <v>0</v>
      </c>
      <c r="E55" s="127"/>
      <c r="F55" s="127"/>
      <c r="G55" s="127"/>
      <c r="H55" s="127"/>
      <c r="I55" s="127"/>
      <c r="J55" s="127">
        <v>1</v>
      </c>
      <c r="K55" s="127"/>
      <c r="L55" s="127"/>
      <c r="M55" s="127"/>
      <c r="N55" s="127"/>
      <c r="O55" s="127"/>
      <c r="P55" s="127"/>
      <c r="Q55" s="127"/>
      <c r="R55" s="127"/>
      <c r="S55" s="127">
        <v>1</v>
      </c>
      <c r="T55" s="127"/>
      <c r="U55" s="127"/>
      <c r="V55" s="127">
        <v>1</v>
      </c>
      <c r="W55" s="127"/>
      <c r="X55" s="13"/>
    </row>
    <row r="56" spans="1:24" x14ac:dyDescent="0.2">
      <c r="A56" s="229" t="s">
        <v>127</v>
      </c>
      <c r="B56" s="127">
        <v>2</v>
      </c>
      <c r="C56" s="127">
        <v>1</v>
      </c>
      <c r="D56" s="127">
        <v>0</v>
      </c>
      <c r="E56" s="127"/>
      <c r="F56" s="127"/>
      <c r="G56" s="127"/>
      <c r="H56" s="127"/>
      <c r="I56" s="127"/>
      <c r="J56" s="127">
        <v>2</v>
      </c>
      <c r="K56" s="127"/>
      <c r="L56" s="127"/>
      <c r="M56" s="127"/>
      <c r="N56" s="127"/>
      <c r="O56" s="127"/>
      <c r="P56" s="127"/>
      <c r="Q56" s="127"/>
      <c r="R56" s="127">
        <v>1</v>
      </c>
      <c r="S56" s="127"/>
      <c r="T56" s="127"/>
      <c r="U56" s="127"/>
      <c r="V56" s="127">
        <v>1</v>
      </c>
      <c r="W56" s="127"/>
      <c r="X56" s="13"/>
    </row>
    <row r="57" spans="1:24" x14ac:dyDescent="0.2">
      <c r="A57" s="297" t="s">
        <v>126</v>
      </c>
      <c r="B57" s="127">
        <v>3</v>
      </c>
      <c r="C57" s="127">
        <v>0</v>
      </c>
      <c r="D57" s="127">
        <v>1</v>
      </c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3"/>
    </row>
    <row r="58" spans="1:24" x14ac:dyDescent="0.2">
      <c r="A58" s="302" t="s">
        <v>129</v>
      </c>
      <c r="B58" s="127">
        <v>2</v>
      </c>
      <c r="C58" s="127">
        <v>0</v>
      </c>
      <c r="D58" s="127">
        <v>1</v>
      </c>
      <c r="E58" s="127"/>
      <c r="F58" s="127"/>
      <c r="G58" s="127"/>
      <c r="H58" s="127">
        <v>1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3"/>
    </row>
    <row r="59" spans="1:24" x14ac:dyDescent="0.2">
      <c r="A59" s="206" t="s">
        <v>131</v>
      </c>
      <c r="B59" s="127">
        <v>1</v>
      </c>
      <c r="C59" s="127">
        <v>0</v>
      </c>
      <c r="D59" s="127">
        <v>0</v>
      </c>
      <c r="E59" s="127"/>
      <c r="F59" s="127"/>
      <c r="G59" s="127"/>
      <c r="H59" s="127"/>
      <c r="I59" s="127"/>
      <c r="J59" s="127">
        <v>1</v>
      </c>
      <c r="K59" s="127"/>
      <c r="L59" s="127"/>
      <c r="M59" s="127"/>
      <c r="N59" s="127"/>
      <c r="O59" s="127"/>
      <c r="P59" s="127"/>
      <c r="Q59" s="127"/>
      <c r="R59" s="127"/>
      <c r="S59" s="127"/>
      <c r="T59" s="127">
        <v>1</v>
      </c>
      <c r="U59" s="127"/>
      <c r="V59" s="127">
        <v>1</v>
      </c>
      <c r="W59" s="127"/>
      <c r="X59" s="13"/>
    </row>
    <row r="60" spans="1:24" x14ac:dyDescent="0.2">
      <c r="A60" s="307" t="s">
        <v>132</v>
      </c>
      <c r="B60" s="127">
        <v>3</v>
      </c>
      <c r="C60" s="127">
        <v>0</v>
      </c>
      <c r="D60" s="127">
        <v>2</v>
      </c>
      <c r="E60" s="127"/>
      <c r="F60" s="127">
        <v>1</v>
      </c>
      <c r="G60" s="127"/>
      <c r="H60" s="127">
        <v>3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>
        <v>1</v>
      </c>
      <c r="V60" s="127"/>
      <c r="W60" s="127"/>
      <c r="X60" s="13"/>
    </row>
    <row r="61" spans="1:24" x14ac:dyDescent="0.2">
      <c r="A61" s="301" t="s">
        <v>134</v>
      </c>
      <c r="B61" s="127">
        <v>4</v>
      </c>
      <c r="C61" s="127">
        <v>1</v>
      </c>
      <c r="D61" s="127">
        <v>2</v>
      </c>
      <c r="E61" s="127"/>
      <c r="F61" s="127"/>
      <c r="G61" s="127"/>
      <c r="H61" s="127">
        <v>3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>
        <v>2</v>
      </c>
      <c r="S61" s="127"/>
      <c r="T61" s="127"/>
      <c r="U61" s="127"/>
      <c r="V61" s="127">
        <v>2</v>
      </c>
      <c r="W61" s="127"/>
      <c r="X61" s="13"/>
    </row>
    <row r="62" spans="1:24" x14ac:dyDescent="0.2">
      <c r="A62" s="296" t="s">
        <v>137</v>
      </c>
      <c r="B62" s="127">
        <v>1</v>
      </c>
      <c r="C62" s="127">
        <v>0</v>
      </c>
      <c r="D62" s="127">
        <v>0</v>
      </c>
      <c r="E62" s="127"/>
      <c r="F62" s="127"/>
      <c r="G62" s="127"/>
      <c r="H62" s="127"/>
      <c r="I62" s="127"/>
      <c r="J62" s="127">
        <v>2</v>
      </c>
      <c r="K62" s="127"/>
      <c r="L62" s="127"/>
      <c r="M62" s="127"/>
      <c r="N62" s="127"/>
      <c r="O62" s="127"/>
      <c r="P62" s="127"/>
      <c r="Q62" s="127"/>
      <c r="R62" s="127">
        <v>2</v>
      </c>
      <c r="S62" s="127"/>
      <c r="T62" s="127"/>
      <c r="U62" s="127"/>
      <c r="V62" s="127"/>
      <c r="W62" s="127"/>
      <c r="X62" s="13"/>
    </row>
    <row r="63" spans="1:24" x14ac:dyDescent="0.2">
      <c r="A63" s="209" t="s">
        <v>138</v>
      </c>
      <c r="B63" s="127">
        <v>2</v>
      </c>
      <c r="C63" s="127">
        <v>0</v>
      </c>
      <c r="D63" s="127">
        <v>0</v>
      </c>
      <c r="E63" s="127"/>
      <c r="F63" s="127"/>
      <c r="G63" s="127"/>
      <c r="H63" s="127">
        <v>1</v>
      </c>
      <c r="I63" s="127"/>
      <c r="J63" s="127">
        <v>1</v>
      </c>
      <c r="K63" s="127"/>
      <c r="L63" s="127"/>
      <c r="M63" s="127"/>
      <c r="N63" s="127">
        <v>1</v>
      </c>
      <c r="O63" s="127"/>
      <c r="P63" s="127"/>
      <c r="Q63" s="127"/>
      <c r="R63" s="127"/>
      <c r="S63" s="127"/>
      <c r="T63" s="127"/>
      <c r="U63" s="127"/>
      <c r="V63" s="127">
        <v>2</v>
      </c>
      <c r="W63" s="127"/>
      <c r="X63" s="13"/>
    </row>
    <row r="64" spans="1:24" x14ac:dyDescent="0.2">
      <c r="A64" s="250" t="s">
        <v>139</v>
      </c>
      <c r="B64" s="127">
        <v>3</v>
      </c>
      <c r="C64" s="127">
        <v>0</v>
      </c>
      <c r="D64" s="127">
        <v>0</v>
      </c>
      <c r="E64" s="127"/>
      <c r="F64" s="127"/>
      <c r="G64" s="127"/>
      <c r="H64" s="127"/>
      <c r="I64" s="127"/>
      <c r="J64" s="127"/>
      <c r="K64" s="127"/>
      <c r="L64" s="127"/>
      <c r="M64" s="127"/>
      <c r="N64" s="127">
        <v>1</v>
      </c>
      <c r="O64" s="127"/>
      <c r="P64" s="127"/>
      <c r="Q64" s="127"/>
      <c r="R64" s="127"/>
      <c r="S64" s="127"/>
      <c r="T64" s="127">
        <v>1</v>
      </c>
      <c r="U64" s="127"/>
      <c r="V64" s="127">
        <v>3</v>
      </c>
      <c r="W64" s="127"/>
      <c r="X64" s="13"/>
    </row>
    <row r="65" spans="1:24" x14ac:dyDescent="0.2">
      <c r="A65" s="265" t="s">
        <v>140</v>
      </c>
      <c r="B65" s="127">
        <v>3</v>
      </c>
      <c r="C65" s="127">
        <v>1</v>
      </c>
      <c r="D65" s="127">
        <v>1</v>
      </c>
      <c r="E65" s="127"/>
      <c r="F65" s="127"/>
      <c r="G65" s="127"/>
      <c r="H65" s="127">
        <v>2</v>
      </c>
      <c r="I65" s="127"/>
      <c r="J65" s="127">
        <v>2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>
        <v>1</v>
      </c>
      <c r="W65" s="127"/>
      <c r="X65" s="13"/>
    </row>
    <row r="66" spans="1:24" x14ac:dyDescent="0.2">
      <c r="A66" s="221" t="s">
        <v>142</v>
      </c>
      <c r="B66" s="127">
        <v>4</v>
      </c>
      <c r="C66" s="127">
        <v>1</v>
      </c>
      <c r="D66" s="127">
        <v>1</v>
      </c>
      <c r="E66" s="127"/>
      <c r="F66" s="127"/>
      <c r="G66" s="127"/>
      <c r="H66" s="127"/>
      <c r="I66" s="127">
        <v>1</v>
      </c>
      <c r="J66" s="127"/>
      <c r="K66" s="127"/>
      <c r="L66" s="127"/>
      <c r="M66" s="127"/>
      <c r="N66" s="127">
        <v>1</v>
      </c>
      <c r="O66" s="127"/>
      <c r="P66" s="127"/>
      <c r="Q66" s="127"/>
      <c r="R66" s="127">
        <v>1</v>
      </c>
      <c r="S66" s="127"/>
      <c r="T66" s="127"/>
      <c r="U66" s="127"/>
      <c r="V66" s="127">
        <v>4</v>
      </c>
      <c r="W66" s="127"/>
      <c r="X66" s="13"/>
    </row>
    <row r="67" spans="1:24" x14ac:dyDescent="0.2">
      <c r="A67" s="301" t="s">
        <v>123</v>
      </c>
      <c r="B67" s="127">
        <v>1</v>
      </c>
      <c r="C67" s="127">
        <v>1</v>
      </c>
      <c r="D67" s="127">
        <v>1</v>
      </c>
      <c r="E67" s="127"/>
      <c r="F67" s="127"/>
      <c r="G67" s="127"/>
      <c r="H67" s="127"/>
      <c r="I67" s="127"/>
      <c r="J67" s="127">
        <v>2</v>
      </c>
      <c r="K67" s="127"/>
      <c r="L67" s="127"/>
      <c r="M67" s="127"/>
      <c r="N67" s="127"/>
      <c r="O67" s="127"/>
      <c r="P67" s="127"/>
      <c r="Q67" s="127"/>
      <c r="R67" s="127">
        <v>1</v>
      </c>
      <c r="S67" s="127"/>
      <c r="T67" s="127"/>
      <c r="U67" s="127"/>
      <c r="V67" s="127"/>
      <c r="W67" s="127"/>
      <c r="X67" s="13"/>
    </row>
    <row r="68" spans="1:24" x14ac:dyDescent="0.2">
      <c r="A68" s="204" t="s">
        <v>144</v>
      </c>
      <c r="B68" s="127">
        <v>2</v>
      </c>
      <c r="C68" s="127">
        <v>0</v>
      </c>
      <c r="D68" s="127">
        <v>1</v>
      </c>
      <c r="E68" s="127"/>
      <c r="F68" s="127"/>
      <c r="G68" s="127"/>
      <c r="H68" s="127">
        <v>1</v>
      </c>
      <c r="I68" s="127">
        <v>1</v>
      </c>
      <c r="J68" s="127">
        <v>1</v>
      </c>
      <c r="K68" s="127"/>
      <c r="L68" s="127"/>
      <c r="M68" s="127"/>
      <c r="N68" s="127"/>
      <c r="O68" s="127"/>
      <c r="P68" s="127"/>
      <c r="Q68" s="127"/>
      <c r="R68" s="127">
        <v>1</v>
      </c>
      <c r="S68" s="127"/>
      <c r="T68" s="127"/>
      <c r="U68" s="127">
        <v>2</v>
      </c>
      <c r="V68" s="127">
        <v>2</v>
      </c>
      <c r="W68" s="127"/>
      <c r="X68" s="13"/>
    </row>
    <row r="69" spans="1:24" x14ac:dyDescent="0.2">
      <c r="A69" s="206" t="s">
        <v>131</v>
      </c>
      <c r="B69" s="127">
        <v>2</v>
      </c>
      <c r="C69" s="127">
        <v>1</v>
      </c>
      <c r="D69" s="127">
        <v>0</v>
      </c>
      <c r="E69" s="127"/>
      <c r="F69" s="127"/>
      <c r="G69" s="127"/>
      <c r="H69" s="127"/>
      <c r="I69" s="127">
        <v>2</v>
      </c>
      <c r="J69" s="127">
        <v>1</v>
      </c>
      <c r="K69" s="127"/>
      <c r="L69" s="127"/>
      <c r="M69" s="127"/>
      <c r="N69" s="127"/>
      <c r="O69" s="127"/>
      <c r="P69" s="127"/>
      <c r="Q69" s="127"/>
      <c r="R69" s="127"/>
      <c r="S69" s="127"/>
      <c r="T69" s="127">
        <v>1</v>
      </c>
      <c r="U69" s="127">
        <v>1</v>
      </c>
      <c r="V69" s="127">
        <v>2</v>
      </c>
      <c r="W69" s="127"/>
      <c r="X69" s="13"/>
    </row>
    <row r="70" spans="1:24" x14ac:dyDescent="0.2">
      <c r="A70" s="300" t="s">
        <v>148</v>
      </c>
      <c r="B70" s="127">
        <v>3</v>
      </c>
      <c r="C70" s="127">
        <v>2</v>
      </c>
      <c r="D70" s="127">
        <v>1</v>
      </c>
      <c r="E70" s="127"/>
      <c r="F70" s="127"/>
      <c r="G70" s="127"/>
      <c r="H70" s="127"/>
      <c r="I70" s="127">
        <v>1</v>
      </c>
      <c r="J70" s="127"/>
      <c r="K70" s="127"/>
      <c r="L70" s="127"/>
      <c r="M70" s="127"/>
      <c r="N70" s="127"/>
      <c r="O70" s="127"/>
      <c r="P70" s="127"/>
      <c r="Q70" s="127"/>
      <c r="R70" s="127">
        <v>1</v>
      </c>
      <c r="S70" s="127"/>
      <c r="T70" s="127"/>
      <c r="U70" s="127"/>
      <c r="V70" s="127"/>
      <c r="W70" s="127"/>
      <c r="X70" s="13"/>
    </row>
    <row r="71" spans="1:24" x14ac:dyDescent="0.2">
      <c r="A71" s="265" t="s">
        <v>151</v>
      </c>
      <c r="B71" s="127">
        <v>4</v>
      </c>
      <c r="C71" s="127">
        <v>1</v>
      </c>
      <c r="D71" s="127">
        <v>1</v>
      </c>
      <c r="E71" s="127"/>
      <c r="F71" s="127"/>
      <c r="G71" s="127"/>
      <c r="H71" s="127"/>
      <c r="I71" s="127">
        <v>1</v>
      </c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>
        <v>1</v>
      </c>
      <c r="V71" s="127">
        <v>1</v>
      </c>
      <c r="W71" s="127"/>
      <c r="X71" s="13"/>
    </row>
    <row r="72" spans="1:24" x14ac:dyDescent="0.2">
      <c r="A72" s="309" t="s">
        <v>152</v>
      </c>
      <c r="B72" s="127">
        <v>2</v>
      </c>
      <c r="C72" s="127">
        <v>1</v>
      </c>
      <c r="D72" s="127">
        <v>1</v>
      </c>
      <c r="E72" s="127">
        <v>1</v>
      </c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3"/>
    </row>
    <row r="73" spans="1:24" x14ac:dyDescent="0.2">
      <c r="A73" s="203" t="s">
        <v>154</v>
      </c>
      <c r="B73" s="127">
        <v>3</v>
      </c>
      <c r="C73" s="127">
        <v>1</v>
      </c>
      <c r="D73" s="127">
        <v>1</v>
      </c>
      <c r="E73" s="127"/>
      <c r="F73" s="127"/>
      <c r="G73" s="127"/>
      <c r="H73" s="127"/>
      <c r="I73" s="127">
        <v>2</v>
      </c>
      <c r="J73" s="127">
        <v>1</v>
      </c>
      <c r="K73" s="127"/>
      <c r="L73" s="127"/>
      <c r="M73" s="127"/>
      <c r="N73" s="127"/>
      <c r="O73" s="127"/>
      <c r="P73" s="127"/>
      <c r="Q73" s="127"/>
      <c r="R73" s="127">
        <v>1</v>
      </c>
      <c r="S73" s="127"/>
      <c r="T73" s="127"/>
      <c r="U73" s="127">
        <v>1</v>
      </c>
      <c r="V73" s="127">
        <v>7</v>
      </c>
      <c r="W73" s="127"/>
      <c r="X73" s="13"/>
    </row>
    <row r="74" spans="1:24" x14ac:dyDescent="0.2">
      <c r="A74" s="301" t="s">
        <v>123</v>
      </c>
      <c r="B74" s="127">
        <v>3</v>
      </c>
      <c r="C74" s="127">
        <v>1</v>
      </c>
      <c r="D74" s="127">
        <v>1</v>
      </c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>
        <v>1</v>
      </c>
      <c r="S74" s="127"/>
      <c r="T74" s="127"/>
      <c r="U74" s="127"/>
      <c r="V74" s="127">
        <v>1</v>
      </c>
      <c r="W74" s="127"/>
      <c r="X74" s="13"/>
    </row>
    <row r="75" spans="1:24" x14ac:dyDescent="0.2">
      <c r="A75" s="302" t="s">
        <v>129</v>
      </c>
      <c r="B75" s="127">
        <v>3</v>
      </c>
      <c r="C75" s="127">
        <v>1</v>
      </c>
      <c r="D75" s="127">
        <v>1</v>
      </c>
      <c r="E75" s="127">
        <v>1</v>
      </c>
      <c r="F75" s="127"/>
      <c r="G75" s="127"/>
      <c r="H75" s="127">
        <v>1</v>
      </c>
      <c r="I75" s="127"/>
      <c r="J75" s="127">
        <v>1</v>
      </c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3"/>
    </row>
    <row r="76" spans="1:24" x14ac:dyDescent="0.2">
      <c r="A76" s="334" t="s">
        <v>157</v>
      </c>
      <c r="B76" s="39">
        <v>2</v>
      </c>
      <c r="C76" s="39">
        <v>1</v>
      </c>
      <c r="D76" s="39">
        <v>0</v>
      </c>
      <c r="E76" s="39"/>
      <c r="F76" s="39"/>
      <c r="G76" s="39"/>
      <c r="H76" s="39"/>
      <c r="I76" s="39">
        <v>1</v>
      </c>
      <c r="J76" s="39"/>
      <c r="K76" s="39"/>
      <c r="L76" s="39">
        <v>1</v>
      </c>
      <c r="M76" s="39"/>
      <c r="N76" s="39">
        <v>1</v>
      </c>
      <c r="O76" s="15"/>
      <c r="P76" s="15"/>
      <c r="Q76" s="15"/>
      <c r="R76" s="39"/>
      <c r="S76" s="39"/>
      <c r="T76" s="39">
        <v>1</v>
      </c>
      <c r="U76" s="39"/>
      <c r="V76" s="39">
        <v>1</v>
      </c>
      <c r="W76" s="39"/>
      <c r="X76" s="39"/>
    </row>
    <row r="77" spans="1:24" x14ac:dyDescent="0.2">
      <c r="A77" s="120" t="s">
        <v>23</v>
      </c>
      <c r="B77" s="16">
        <f t="shared" ref="B77:N77" si="3">SUM(B49:B76)</f>
        <v>66</v>
      </c>
      <c r="C77" s="16">
        <f t="shared" si="3"/>
        <v>17</v>
      </c>
      <c r="D77" s="16">
        <f t="shared" si="3"/>
        <v>17</v>
      </c>
      <c r="E77" s="16">
        <f t="shared" si="3"/>
        <v>2</v>
      </c>
      <c r="F77" s="16">
        <f t="shared" si="3"/>
        <v>1</v>
      </c>
      <c r="G77" s="16">
        <f t="shared" si="3"/>
        <v>0</v>
      </c>
      <c r="H77" s="16">
        <f t="shared" si="3"/>
        <v>13</v>
      </c>
      <c r="I77" s="16">
        <f t="shared" si="3"/>
        <v>12</v>
      </c>
      <c r="J77" s="16">
        <f t="shared" si="3"/>
        <v>23</v>
      </c>
      <c r="K77" s="16">
        <f t="shared" si="3"/>
        <v>2</v>
      </c>
      <c r="L77" s="16">
        <f t="shared" si="3"/>
        <v>2</v>
      </c>
      <c r="M77" s="16">
        <f t="shared" si="3"/>
        <v>0</v>
      </c>
      <c r="N77" s="16">
        <f t="shared" si="3"/>
        <v>4</v>
      </c>
      <c r="O77" s="17">
        <f>(D77+J77+K77+N77)/(B77+J77+K77+M77)</f>
        <v>0.50549450549450547</v>
      </c>
      <c r="P77" s="17">
        <f>($D77+$E77+($F77*2)+(G77*3))/$B77</f>
        <v>0.31818181818181818</v>
      </c>
      <c r="Q77" s="17">
        <f>D77/B77</f>
        <v>0.25757575757575757</v>
      </c>
      <c r="R77" s="16">
        <f>SUM(R49:R76)</f>
        <v>12</v>
      </c>
      <c r="S77" s="16">
        <f>SUM(S49:S76)</f>
        <v>2</v>
      </c>
      <c r="T77" s="16">
        <f>SUM(T49:T76)</f>
        <v>6</v>
      </c>
      <c r="U77" s="16">
        <f>SUM(U49:U76)</f>
        <v>6</v>
      </c>
      <c r="V77" s="16">
        <f>SUM(V49:V76)</f>
        <v>31</v>
      </c>
      <c r="W77" s="17">
        <f>(U77+V77)/(T77+U77+V77)</f>
        <v>0.86046511627906974</v>
      </c>
      <c r="X77" s="17">
        <f>(D77-G77)/(B77-I77-G77+M77)</f>
        <v>0.31481481481481483</v>
      </c>
    </row>
    <row r="79" spans="1:24" x14ac:dyDescent="0.2">
      <c r="A79" s="115"/>
      <c r="B79" s="5"/>
      <c r="C79" s="5"/>
      <c r="D79" s="5"/>
      <c r="E79" s="4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"/>
      <c r="V79" s="1"/>
      <c r="W79" s="5"/>
      <c r="X79" s="5"/>
    </row>
    <row r="80" spans="1:24" x14ac:dyDescent="0.2">
      <c r="A80" s="133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8"/>
      <c r="Q80" s="7"/>
      <c r="R80" s="7"/>
      <c r="S80" s="7"/>
      <c r="T80" s="7"/>
      <c r="U80" s="7"/>
      <c r="V80" s="7"/>
      <c r="W80" s="8"/>
      <c r="X80" s="8"/>
    </row>
    <row r="81" spans="1:24" x14ac:dyDescent="0.2">
      <c r="A81" s="133" t="s">
        <v>150</v>
      </c>
      <c r="B81" s="7" t="s">
        <v>0</v>
      </c>
      <c r="C81" s="7" t="s">
        <v>1</v>
      </c>
      <c r="D81" s="7" t="s">
        <v>2</v>
      </c>
      <c r="E81" s="7" t="s">
        <v>3</v>
      </c>
      <c r="F81" s="7" t="s">
        <v>4</v>
      </c>
      <c r="G81" s="7" t="s">
        <v>5</v>
      </c>
      <c r="H81" s="7" t="s">
        <v>6</v>
      </c>
      <c r="I81" s="7" t="s">
        <v>7</v>
      </c>
      <c r="J81" s="7" t="s">
        <v>8</v>
      </c>
      <c r="K81" s="7" t="s">
        <v>9</v>
      </c>
      <c r="L81" s="7" t="s">
        <v>10</v>
      </c>
      <c r="M81" s="7" t="s">
        <v>11</v>
      </c>
      <c r="N81" s="7" t="s">
        <v>69</v>
      </c>
      <c r="O81" s="7" t="s">
        <v>13</v>
      </c>
      <c r="P81" s="8" t="s">
        <v>77</v>
      </c>
      <c r="Q81" s="7" t="s">
        <v>71</v>
      </c>
      <c r="R81" s="7" t="s">
        <v>16</v>
      </c>
      <c r="S81" s="7" t="s">
        <v>17</v>
      </c>
      <c r="T81" s="7" t="s">
        <v>18</v>
      </c>
      <c r="U81" s="7" t="s">
        <v>19</v>
      </c>
      <c r="V81" s="7" t="s">
        <v>20</v>
      </c>
      <c r="W81" s="8" t="s">
        <v>21</v>
      </c>
      <c r="X81" s="8" t="s">
        <v>22</v>
      </c>
    </row>
    <row r="82" spans="1:24" ht="17" x14ac:dyDescent="0.25">
      <c r="A82" s="321" t="s">
        <v>148</v>
      </c>
      <c r="B82" s="72">
        <v>1</v>
      </c>
      <c r="C82" s="72">
        <v>0</v>
      </c>
      <c r="D82" s="72">
        <v>0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37"/>
    </row>
    <row r="83" spans="1:24" x14ac:dyDescent="0.2">
      <c r="A83" s="30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1"/>
    </row>
    <row r="84" spans="1:24" x14ac:dyDescent="0.2">
      <c r="A84" s="30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1"/>
    </row>
    <row r="85" spans="1:24" x14ac:dyDescent="0.2">
      <c r="A85" s="20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1"/>
    </row>
    <row r="86" spans="1:24" x14ac:dyDescent="0.2">
      <c r="A86" s="30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1"/>
    </row>
    <row r="87" spans="1:24" x14ac:dyDescent="0.2">
      <c r="A87" s="301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1"/>
    </row>
    <row r="88" spans="1:24" x14ac:dyDescent="0.2">
      <c r="A88" s="20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1"/>
    </row>
    <row r="89" spans="1:24" x14ac:dyDescent="0.2">
      <c r="A89" s="21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9"/>
      <c r="P89" s="9"/>
      <c r="Q89" s="9"/>
      <c r="R89" s="1"/>
      <c r="S89" s="1"/>
      <c r="T89" s="1"/>
      <c r="U89" s="1"/>
      <c r="V89" s="1"/>
      <c r="W89" s="1"/>
      <c r="X89" s="1"/>
    </row>
    <row r="90" spans="1:24" x14ac:dyDescent="0.2">
      <c r="A90" s="2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2"/>
      <c r="P90" s="12"/>
      <c r="Q90" s="12"/>
      <c r="R90" s="13"/>
      <c r="S90" s="13"/>
      <c r="T90" s="13"/>
      <c r="U90" s="13"/>
      <c r="V90" s="13"/>
      <c r="W90" s="13"/>
      <c r="X90" s="13"/>
    </row>
    <row r="91" spans="1:24" x14ac:dyDescent="0.2">
      <c r="A91" s="22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2"/>
      <c r="P91" s="12"/>
      <c r="Q91" s="12"/>
      <c r="R91" s="13"/>
      <c r="S91" s="13"/>
      <c r="T91" s="13"/>
      <c r="U91" s="13"/>
      <c r="V91" s="13"/>
      <c r="W91" s="13"/>
      <c r="X91" s="13"/>
    </row>
    <row r="92" spans="1:24" x14ac:dyDescent="0.2">
      <c r="A92" s="2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2"/>
      <c r="P92" s="12"/>
      <c r="Q92" s="12"/>
      <c r="R92" s="13"/>
      <c r="S92" s="13"/>
      <c r="T92" s="13"/>
      <c r="U92" s="13"/>
      <c r="V92" s="13"/>
      <c r="W92" s="13"/>
      <c r="X92" s="13"/>
    </row>
    <row r="93" spans="1:24" x14ac:dyDescent="0.2">
      <c r="A93" s="21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2"/>
      <c r="P93" s="12"/>
      <c r="Q93" s="12"/>
      <c r="R93" s="13"/>
      <c r="S93" s="13"/>
      <c r="T93" s="13"/>
      <c r="U93" s="13"/>
      <c r="V93" s="13"/>
      <c r="W93" s="13"/>
      <c r="X93" s="13"/>
    </row>
    <row r="94" spans="1:24" x14ac:dyDescent="0.2">
      <c r="A94" s="63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15"/>
      <c r="P94" s="15"/>
      <c r="Q94" s="15"/>
      <c r="R94" s="39"/>
      <c r="S94" s="39"/>
      <c r="T94" s="39"/>
      <c r="U94" s="39"/>
      <c r="V94" s="39"/>
      <c r="W94" s="39"/>
      <c r="X94" s="39"/>
    </row>
    <row r="95" spans="1:24" x14ac:dyDescent="0.2">
      <c r="A95" s="120" t="s">
        <v>79</v>
      </c>
      <c r="B95" s="16">
        <f t="shared" ref="B95:N95" si="4">SUM(B82:B94)</f>
        <v>1</v>
      </c>
      <c r="C95" s="16">
        <f t="shared" si="4"/>
        <v>0</v>
      </c>
      <c r="D95" s="16">
        <f t="shared" si="4"/>
        <v>0</v>
      </c>
      <c r="E95" s="16">
        <f t="shared" si="4"/>
        <v>0</v>
      </c>
      <c r="F95" s="16">
        <f t="shared" si="4"/>
        <v>0</v>
      </c>
      <c r="G95" s="16">
        <f t="shared" si="4"/>
        <v>0</v>
      </c>
      <c r="H95" s="16">
        <f t="shared" si="4"/>
        <v>0</v>
      </c>
      <c r="I95" s="16">
        <f t="shared" si="4"/>
        <v>0</v>
      </c>
      <c r="J95" s="16">
        <f t="shared" si="4"/>
        <v>0</v>
      </c>
      <c r="K95" s="16">
        <f t="shared" si="4"/>
        <v>0</v>
      </c>
      <c r="L95" s="16">
        <f t="shared" si="4"/>
        <v>0</v>
      </c>
      <c r="M95" s="16">
        <f t="shared" si="4"/>
        <v>0</v>
      </c>
      <c r="N95" s="16">
        <f t="shared" si="4"/>
        <v>0</v>
      </c>
      <c r="O95" s="17">
        <f>(D95+J95+K95+N95)/(B95+J95+K95+M95)</f>
        <v>0</v>
      </c>
      <c r="P95" s="17">
        <f>($D95+$E95+($F95*2)+(G95*3))/$B95</f>
        <v>0</v>
      </c>
      <c r="Q95" s="17">
        <f>D95/B95</f>
        <v>0</v>
      </c>
      <c r="R95" s="16">
        <f>SUM(R82:R94)</f>
        <v>0</v>
      </c>
      <c r="S95" s="16">
        <f>SUM(S82:S94)</f>
        <v>0</v>
      </c>
      <c r="T95" s="16">
        <f>SUM(T82:T94)</f>
        <v>0</v>
      </c>
      <c r="U95" s="16">
        <f>SUM(U82:U94)</f>
        <v>0</v>
      </c>
      <c r="V95" s="16">
        <f>SUM(V82:V94)</f>
        <v>0</v>
      </c>
      <c r="W95" s="17" t="e">
        <f>(U95+V95)/(T95+U95+V95)</f>
        <v>#DIV/0!</v>
      </c>
      <c r="X95" s="17">
        <f>(D95-G95)/(B95-I95-G95+M95)</f>
        <v>0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1AF2-8FDB-D44B-9CCE-C18852B7D020}">
  <dimension ref="A2:X38"/>
  <sheetViews>
    <sheetView workbookViewId="0">
      <selection activeCell="J7" sqref="J7"/>
    </sheetView>
  </sheetViews>
  <sheetFormatPr baseColWidth="10" defaultRowHeight="16" x14ac:dyDescent="0.2"/>
  <cols>
    <col min="1" max="1" width="18.1640625" bestFit="1" customWidth="1"/>
    <col min="2" max="2" width="4.6640625" customWidth="1"/>
    <col min="3" max="3" width="3.6640625" customWidth="1"/>
    <col min="4" max="4" width="2.1640625" bestFit="1" customWidth="1"/>
    <col min="5" max="5" width="3" customWidth="1"/>
    <col min="7" max="7" width="3" bestFit="1" customWidth="1"/>
    <col min="8" max="8" width="3.33203125" bestFit="1" customWidth="1"/>
    <col min="9" max="9" width="3.1640625" bestFit="1" customWidth="1"/>
    <col min="10" max="10" width="5.6640625" customWidth="1"/>
    <col min="11" max="11" width="5.83203125" customWidth="1"/>
    <col min="12" max="12" width="4.1640625" bestFit="1" customWidth="1"/>
    <col min="13" max="13" width="5.83203125" customWidth="1"/>
    <col min="14" max="14" width="6.33203125" customWidth="1"/>
    <col min="15" max="15" width="5.33203125" customWidth="1"/>
    <col min="16" max="16" width="7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t="s">
        <v>115</v>
      </c>
    </row>
    <row r="3" spans="1:24" x14ac:dyDescent="0.2">
      <c r="A3" s="230" t="s">
        <v>72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2"/>
      <c r="T3" s="232"/>
      <c r="U3" s="232"/>
      <c r="V3" s="232"/>
      <c r="W3" s="232"/>
      <c r="X3" s="232"/>
    </row>
    <row r="4" spans="1:24" x14ac:dyDescent="0.2">
      <c r="A4" s="233" t="s">
        <v>68</v>
      </c>
      <c r="B4" s="234" t="s">
        <v>42</v>
      </c>
      <c r="C4" s="234" t="s">
        <v>43</v>
      </c>
      <c r="D4" s="234" t="s">
        <v>44</v>
      </c>
      <c r="E4" s="234" t="s">
        <v>52</v>
      </c>
      <c r="F4" s="234" t="s">
        <v>46</v>
      </c>
      <c r="G4" s="234" t="s">
        <v>1</v>
      </c>
      <c r="H4" s="234" t="s">
        <v>2</v>
      </c>
      <c r="I4" s="234" t="s">
        <v>7</v>
      </c>
      <c r="J4" s="234" t="s">
        <v>8</v>
      </c>
      <c r="K4" s="234" t="s">
        <v>9</v>
      </c>
      <c r="L4" s="234" t="s">
        <v>47</v>
      </c>
      <c r="M4" s="234" t="s">
        <v>48</v>
      </c>
      <c r="N4" s="234" t="s">
        <v>49</v>
      </c>
      <c r="O4" s="234" t="s">
        <v>50</v>
      </c>
      <c r="P4" s="234" t="s">
        <v>0</v>
      </c>
      <c r="Q4" s="234" t="s">
        <v>73</v>
      </c>
      <c r="R4" s="234"/>
      <c r="S4" s="234"/>
      <c r="T4" s="234" t="s">
        <v>18</v>
      </c>
      <c r="U4" s="234" t="s">
        <v>19</v>
      </c>
      <c r="V4" s="234" t="s">
        <v>20</v>
      </c>
      <c r="W4" s="235" t="s">
        <v>21</v>
      </c>
      <c r="X4" s="236"/>
    </row>
    <row r="5" spans="1:24" x14ac:dyDescent="0.2">
      <c r="A5" s="203" t="s">
        <v>101</v>
      </c>
      <c r="B5" s="237">
        <v>1</v>
      </c>
      <c r="C5" s="236"/>
      <c r="D5" s="236"/>
      <c r="E5" s="236"/>
      <c r="F5" s="238">
        <v>0.33</v>
      </c>
      <c r="G5" s="236"/>
      <c r="H5" s="236"/>
      <c r="I5" s="236">
        <v>1</v>
      </c>
      <c r="J5" s="236"/>
      <c r="K5" s="236"/>
      <c r="L5" s="236"/>
      <c r="M5" s="236"/>
      <c r="N5" s="236"/>
      <c r="O5" s="236"/>
      <c r="P5" s="236">
        <v>1</v>
      </c>
      <c r="Q5" s="236">
        <v>7</v>
      </c>
      <c r="R5" s="236"/>
      <c r="S5" s="239"/>
      <c r="T5" s="239"/>
      <c r="U5" s="239"/>
      <c r="V5" s="239"/>
      <c r="W5" s="239"/>
      <c r="X5" s="236"/>
    </row>
    <row r="6" spans="1:24" x14ac:dyDescent="0.2">
      <c r="A6" s="305" t="s">
        <v>127</v>
      </c>
      <c r="B6" s="236">
        <v>1</v>
      </c>
      <c r="C6" s="236"/>
      <c r="D6" s="236"/>
      <c r="E6" s="236"/>
      <c r="F6" s="238">
        <v>0.67</v>
      </c>
      <c r="G6" s="236">
        <v>5</v>
      </c>
      <c r="H6" s="236">
        <v>2</v>
      </c>
      <c r="I6" s="236"/>
      <c r="J6" s="236">
        <v>3</v>
      </c>
      <c r="K6" s="236"/>
      <c r="L6" s="236">
        <v>1</v>
      </c>
      <c r="M6" s="236">
        <v>5</v>
      </c>
      <c r="N6" s="236"/>
      <c r="O6" s="236"/>
      <c r="P6" s="236">
        <v>7</v>
      </c>
      <c r="Q6" s="236">
        <v>25</v>
      </c>
      <c r="R6" s="236"/>
      <c r="S6" s="239"/>
      <c r="T6" s="239"/>
      <c r="U6" s="239"/>
      <c r="V6" s="239"/>
      <c r="W6" s="239"/>
      <c r="X6" s="236"/>
    </row>
    <row r="7" spans="1:24" x14ac:dyDescent="0.2">
      <c r="A7" s="301" t="s">
        <v>134</v>
      </c>
      <c r="B7" s="239">
        <v>1</v>
      </c>
      <c r="C7" s="239"/>
      <c r="D7" s="239"/>
      <c r="E7" s="240"/>
      <c r="F7" s="241">
        <v>1</v>
      </c>
      <c r="G7" s="239">
        <v>0</v>
      </c>
      <c r="H7" s="239">
        <v>0</v>
      </c>
      <c r="I7" s="239">
        <v>2</v>
      </c>
      <c r="J7" s="239">
        <v>1</v>
      </c>
      <c r="K7" s="239">
        <v>1</v>
      </c>
      <c r="L7" s="239">
        <v>1</v>
      </c>
      <c r="M7" s="239">
        <v>0</v>
      </c>
      <c r="N7" s="239"/>
      <c r="O7" s="239"/>
      <c r="P7" s="239">
        <v>5</v>
      </c>
      <c r="Q7" s="239">
        <v>16</v>
      </c>
      <c r="R7" s="239"/>
      <c r="S7" s="239"/>
      <c r="T7" s="239"/>
      <c r="U7" s="239"/>
      <c r="V7" s="239"/>
      <c r="W7" s="239"/>
      <c r="X7" s="236"/>
    </row>
    <row r="8" spans="1:24" x14ac:dyDescent="0.2">
      <c r="A8" s="315" t="s">
        <v>142</v>
      </c>
      <c r="B8" s="239">
        <v>1</v>
      </c>
      <c r="C8" s="239"/>
      <c r="D8" s="239"/>
      <c r="E8" s="240"/>
      <c r="F8" s="241">
        <v>1</v>
      </c>
      <c r="G8" s="239">
        <v>4</v>
      </c>
      <c r="H8" s="239">
        <v>4</v>
      </c>
      <c r="I8" s="239">
        <v>3</v>
      </c>
      <c r="J8" s="239"/>
      <c r="K8" s="239"/>
      <c r="L8" s="239"/>
      <c r="M8" s="239">
        <v>0</v>
      </c>
      <c r="N8" s="239"/>
      <c r="O8" s="239"/>
      <c r="P8" s="239">
        <v>8</v>
      </c>
      <c r="Q8" s="239">
        <v>27</v>
      </c>
      <c r="R8" s="239"/>
      <c r="S8" s="239"/>
      <c r="T8" s="239"/>
      <c r="U8" s="239"/>
      <c r="V8" s="239"/>
      <c r="W8" s="239"/>
      <c r="X8" s="236"/>
    </row>
    <row r="9" spans="1:24" x14ac:dyDescent="0.2">
      <c r="A9" s="203" t="s">
        <v>154</v>
      </c>
      <c r="B9" s="239">
        <v>1</v>
      </c>
      <c r="C9" s="239"/>
      <c r="D9" s="239"/>
      <c r="E9" s="240"/>
      <c r="F9" s="241">
        <v>3.33</v>
      </c>
      <c r="G9" s="239">
        <v>3</v>
      </c>
      <c r="H9" s="239">
        <v>4</v>
      </c>
      <c r="I9" s="239">
        <v>2</v>
      </c>
      <c r="J9" s="239">
        <v>4</v>
      </c>
      <c r="K9" s="239">
        <v>1</v>
      </c>
      <c r="L9" s="239">
        <v>1</v>
      </c>
      <c r="M9" s="239">
        <v>3</v>
      </c>
      <c r="N9" s="239"/>
      <c r="O9" s="239"/>
      <c r="P9" s="239">
        <v>18</v>
      </c>
      <c r="Q9" s="239">
        <v>64</v>
      </c>
      <c r="R9" s="239"/>
      <c r="S9" s="239"/>
      <c r="T9" s="239"/>
      <c r="U9" s="239"/>
      <c r="V9" s="239"/>
      <c r="W9" s="239"/>
      <c r="X9" s="236"/>
    </row>
    <row r="10" spans="1:24" x14ac:dyDescent="0.2">
      <c r="A10" s="242"/>
      <c r="B10" s="243"/>
      <c r="C10" s="243"/>
      <c r="D10" s="243"/>
      <c r="E10" s="244"/>
      <c r="F10" s="245"/>
      <c r="G10" s="243"/>
      <c r="H10" s="243"/>
      <c r="I10" s="243"/>
      <c r="J10" s="243"/>
      <c r="K10" s="243"/>
      <c r="L10" s="245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36"/>
    </row>
    <row r="11" spans="1:24" x14ac:dyDescent="0.2">
      <c r="A11" s="246" t="s">
        <v>23</v>
      </c>
      <c r="B11" s="239">
        <f>SUM(B5:B10)</f>
        <v>5</v>
      </c>
      <c r="C11" s="239">
        <f t="shared" ref="C11:V11" si="0">SUM(C5:C10)</f>
        <v>0</v>
      </c>
      <c r="D11" s="239">
        <f t="shared" si="0"/>
        <v>0</v>
      </c>
      <c r="E11" s="239">
        <f t="shared" si="0"/>
        <v>0</v>
      </c>
      <c r="F11" s="241">
        <f t="shared" si="0"/>
        <v>6.33</v>
      </c>
      <c r="G11" s="239">
        <f t="shared" si="0"/>
        <v>12</v>
      </c>
      <c r="H11" s="239">
        <f t="shared" si="0"/>
        <v>10</v>
      </c>
      <c r="I11" s="239">
        <f t="shared" si="0"/>
        <v>8</v>
      </c>
      <c r="J11" s="239">
        <f t="shared" si="0"/>
        <v>8</v>
      </c>
      <c r="K11" s="239">
        <f t="shared" si="0"/>
        <v>2</v>
      </c>
      <c r="L11" s="239">
        <f t="shared" si="0"/>
        <v>3</v>
      </c>
      <c r="M11" s="239">
        <f t="shared" si="0"/>
        <v>8</v>
      </c>
      <c r="N11" s="38">
        <f>(M11*7)/F11</f>
        <v>8.8467614533965246</v>
      </c>
      <c r="O11" s="38">
        <f>SUM(H11+J11+K11)/F11</f>
        <v>3.1595576619273302</v>
      </c>
      <c r="P11" s="239">
        <f t="shared" si="0"/>
        <v>39</v>
      </c>
      <c r="Q11" s="239">
        <f t="shared" si="0"/>
        <v>139</v>
      </c>
      <c r="R11" s="239">
        <f t="shared" si="0"/>
        <v>0</v>
      </c>
      <c r="S11" s="239">
        <f t="shared" si="0"/>
        <v>0</v>
      </c>
      <c r="T11" s="239">
        <f t="shared" si="0"/>
        <v>0</v>
      </c>
      <c r="U11" s="239">
        <f t="shared" si="0"/>
        <v>0</v>
      </c>
      <c r="V11" s="239">
        <f t="shared" si="0"/>
        <v>0</v>
      </c>
      <c r="W11" s="247" t="e">
        <v>#DIV/0!</v>
      </c>
      <c r="X11" s="236"/>
    </row>
    <row r="14" spans="1:24" x14ac:dyDescent="0.2">
      <c r="A14" s="115" t="s">
        <v>124</v>
      </c>
      <c r="B14" s="5"/>
      <c r="C14" s="5"/>
      <c r="D14" s="5"/>
      <c r="E14" s="4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  <c r="V14" s="1"/>
      <c r="W14" s="5"/>
      <c r="X14" s="5"/>
    </row>
    <row r="15" spans="1:24" x14ac:dyDescent="0.2">
      <c r="A15" s="133"/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69</v>
      </c>
      <c r="O15" s="7" t="s">
        <v>13</v>
      </c>
      <c r="P15" s="8" t="s">
        <v>77</v>
      </c>
      <c r="Q15" s="7" t="s">
        <v>71</v>
      </c>
      <c r="R15" s="7" t="s">
        <v>16</v>
      </c>
      <c r="S15" s="7" t="s">
        <v>17</v>
      </c>
      <c r="T15" s="7" t="s">
        <v>18</v>
      </c>
      <c r="U15" s="7" t="s">
        <v>19</v>
      </c>
      <c r="V15" s="7" t="s">
        <v>20</v>
      </c>
      <c r="W15" s="8" t="s">
        <v>21</v>
      </c>
      <c r="X15" s="8" t="s">
        <v>22</v>
      </c>
    </row>
    <row r="16" spans="1:24" x14ac:dyDescent="0.2">
      <c r="A16" s="208" t="s">
        <v>116</v>
      </c>
      <c r="B16" s="72">
        <v>0</v>
      </c>
      <c r="C16" s="72">
        <v>1</v>
      </c>
      <c r="D16" s="72">
        <v>0</v>
      </c>
      <c r="E16" s="72">
        <v>0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37"/>
    </row>
    <row r="17" spans="1:24" x14ac:dyDescent="0.2">
      <c r="A17" s="208" t="s">
        <v>118</v>
      </c>
      <c r="B17" s="5">
        <v>1</v>
      </c>
      <c r="C17" s="5">
        <v>0</v>
      </c>
      <c r="D17" s="5">
        <v>1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/>
      <c r="R17" s="5"/>
      <c r="S17" s="5">
        <v>1</v>
      </c>
      <c r="T17" s="5"/>
      <c r="U17" s="5"/>
      <c r="V17" s="5"/>
      <c r="W17" s="5"/>
      <c r="X17" s="1"/>
    </row>
    <row r="18" spans="1:24" x14ac:dyDescent="0.2">
      <c r="A18" s="297" t="s">
        <v>122</v>
      </c>
      <c r="B18" s="5">
        <v>3</v>
      </c>
      <c r="C18" s="5">
        <v>0</v>
      </c>
      <c r="D18" s="5">
        <v>0</v>
      </c>
      <c r="E18" s="5"/>
      <c r="F18" s="5"/>
      <c r="G18" s="5"/>
      <c r="H18" s="5"/>
      <c r="I18" s="5">
        <v>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"/>
    </row>
    <row r="19" spans="1:24" x14ac:dyDescent="0.2">
      <c r="A19" s="301" t="s">
        <v>123</v>
      </c>
      <c r="B19" s="127">
        <v>2</v>
      </c>
      <c r="C19" s="127">
        <v>0</v>
      </c>
      <c r="D19" s="127">
        <v>0</v>
      </c>
      <c r="E19" s="127"/>
      <c r="F19" s="127"/>
      <c r="G19" s="127"/>
      <c r="H19" s="127"/>
      <c r="I19" s="127">
        <v>1</v>
      </c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>
        <v>1</v>
      </c>
      <c r="U19" s="127">
        <v>2</v>
      </c>
      <c r="V19" s="127"/>
      <c r="W19" s="127"/>
      <c r="X19" s="13"/>
    </row>
    <row r="20" spans="1:24" x14ac:dyDescent="0.2">
      <c r="A20" s="204" t="s">
        <v>125</v>
      </c>
      <c r="B20" s="127">
        <v>1</v>
      </c>
      <c r="C20" s="127">
        <v>1</v>
      </c>
      <c r="D20" s="127">
        <v>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3"/>
    </row>
    <row r="21" spans="1:24" x14ac:dyDescent="0.2">
      <c r="A21" s="302" t="s">
        <v>127</v>
      </c>
      <c r="B21" s="127">
        <v>1</v>
      </c>
      <c r="C21" s="127">
        <v>0</v>
      </c>
      <c r="D21" s="127">
        <v>0</v>
      </c>
      <c r="E21" s="127"/>
      <c r="F21" s="127"/>
      <c r="G21" s="127"/>
      <c r="H21" s="127"/>
      <c r="I21" s="127">
        <v>1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>
        <v>1</v>
      </c>
      <c r="U21" s="127"/>
      <c r="V21" s="127">
        <v>1</v>
      </c>
      <c r="W21" s="127"/>
      <c r="X21" s="13"/>
    </row>
    <row r="22" spans="1:24" x14ac:dyDescent="0.2">
      <c r="A22" s="210" t="s">
        <v>129</v>
      </c>
      <c r="B22" s="127">
        <v>1</v>
      </c>
      <c r="C22" s="127">
        <v>0</v>
      </c>
      <c r="D22" s="127">
        <v>0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>
        <v>1</v>
      </c>
      <c r="O22" s="127"/>
      <c r="P22" s="127"/>
      <c r="Q22" s="127"/>
      <c r="R22" s="127">
        <v>1</v>
      </c>
      <c r="S22" s="127">
        <v>1</v>
      </c>
      <c r="T22" s="127"/>
      <c r="U22" s="127">
        <v>2</v>
      </c>
      <c r="V22" s="127">
        <v>1</v>
      </c>
      <c r="W22" s="127"/>
      <c r="X22" s="13"/>
    </row>
    <row r="23" spans="1:24" x14ac:dyDescent="0.2">
      <c r="A23" s="206" t="s">
        <v>131</v>
      </c>
      <c r="B23" s="127">
        <v>1</v>
      </c>
      <c r="C23" s="127">
        <v>0</v>
      </c>
      <c r="D23" s="127">
        <v>0</v>
      </c>
      <c r="E23" s="127"/>
      <c r="F23" s="127"/>
      <c r="G23" s="127"/>
      <c r="H23" s="127">
        <v>1</v>
      </c>
      <c r="I23" s="127">
        <v>1</v>
      </c>
      <c r="J23" s="127"/>
      <c r="K23" s="127"/>
      <c r="L23" s="127"/>
      <c r="M23" s="127">
        <v>1</v>
      </c>
      <c r="N23" s="127"/>
      <c r="O23" s="127"/>
      <c r="P23" s="127"/>
      <c r="Q23" s="127"/>
      <c r="R23" s="127"/>
      <c r="S23" s="127"/>
      <c r="T23" s="127"/>
      <c r="U23" s="127"/>
      <c r="V23" s="127">
        <v>1</v>
      </c>
      <c r="W23" s="127"/>
      <c r="X23" s="13"/>
    </row>
    <row r="24" spans="1:24" x14ac:dyDescent="0.2">
      <c r="A24" s="307" t="s">
        <v>132</v>
      </c>
      <c r="B24" s="127">
        <v>1</v>
      </c>
      <c r="C24" s="127">
        <v>1</v>
      </c>
      <c r="D24" s="127">
        <v>1</v>
      </c>
      <c r="E24" s="127">
        <v>1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>
        <v>1</v>
      </c>
      <c r="S24" s="127"/>
      <c r="T24" s="127"/>
      <c r="U24" s="127"/>
      <c r="V24" s="127"/>
      <c r="W24" s="127"/>
      <c r="X24" s="13"/>
    </row>
    <row r="25" spans="1:24" x14ac:dyDescent="0.2">
      <c r="A25" s="301" t="s">
        <v>134</v>
      </c>
      <c r="B25" s="127">
        <v>3</v>
      </c>
      <c r="C25" s="127">
        <v>2</v>
      </c>
      <c r="D25" s="127">
        <v>3</v>
      </c>
      <c r="E25" s="127">
        <v>1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>
        <v>2</v>
      </c>
      <c r="V25" s="127"/>
      <c r="W25" s="127"/>
      <c r="X25" s="13"/>
    </row>
    <row r="26" spans="1:24" x14ac:dyDescent="0.2">
      <c r="A26" s="296" t="s">
        <v>137</v>
      </c>
      <c r="B26" s="127">
        <v>3</v>
      </c>
      <c r="C26" s="127">
        <v>1</v>
      </c>
      <c r="D26" s="127">
        <v>0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>
        <v>1</v>
      </c>
      <c r="O26" s="127"/>
      <c r="P26" s="127"/>
      <c r="Q26" s="127"/>
      <c r="R26" s="127"/>
      <c r="S26" s="127"/>
      <c r="T26" s="127"/>
      <c r="U26" s="127">
        <v>2</v>
      </c>
      <c r="V26" s="127"/>
      <c r="W26" s="127"/>
      <c r="X26" s="13"/>
    </row>
    <row r="27" spans="1:24" x14ac:dyDescent="0.2">
      <c r="A27" s="209" t="s">
        <v>138</v>
      </c>
      <c r="B27" s="127">
        <v>3</v>
      </c>
      <c r="C27" s="127">
        <v>0</v>
      </c>
      <c r="D27" s="127">
        <v>0</v>
      </c>
      <c r="E27" s="127"/>
      <c r="F27" s="127"/>
      <c r="G27" s="127"/>
      <c r="H27" s="127"/>
      <c r="I27" s="127">
        <v>1</v>
      </c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>
        <v>1</v>
      </c>
      <c r="V27" s="127"/>
      <c r="W27" s="127"/>
      <c r="X27" s="13"/>
    </row>
    <row r="28" spans="1:24" x14ac:dyDescent="0.2">
      <c r="A28" s="250" t="s">
        <v>139</v>
      </c>
      <c r="B28" s="127">
        <v>3</v>
      </c>
      <c r="C28" s="127">
        <v>0</v>
      </c>
      <c r="D28" s="127">
        <v>1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3"/>
    </row>
    <row r="29" spans="1:24" x14ac:dyDescent="0.2">
      <c r="A29" s="265" t="s">
        <v>140</v>
      </c>
      <c r="B29" s="127">
        <v>4</v>
      </c>
      <c r="C29" s="127">
        <v>0</v>
      </c>
      <c r="D29" s="127">
        <v>0</v>
      </c>
      <c r="E29" s="127"/>
      <c r="F29" s="127"/>
      <c r="G29" s="127"/>
      <c r="H29" s="127"/>
      <c r="I29" s="127">
        <v>1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3"/>
    </row>
    <row r="30" spans="1:24" x14ac:dyDescent="0.2">
      <c r="A30" s="315" t="s">
        <v>142</v>
      </c>
      <c r="B30" s="127">
        <v>3</v>
      </c>
      <c r="C30" s="127">
        <v>0</v>
      </c>
      <c r="D30" s="127">
        <v>1</v>
      </c>
      <c r="E30" s="127"/>
      <c r="F30" s="127"/>
      <c r="G30" s="127"/>
      <c r="H30" s="127">
        <v>3</v>
      </c>
      <c r="I30" s="127"/>
      <c r="J30" s="127"/>
      <c r="K30" s="127"/>
      <c r="L30" s="127"/>
      <c r="M30" s="127"/>
      <c r="N30" s="127">
        <v>1</v>
      </c>
      <c r="O30" s="127"/>
      <c r="P30" s="127"/>
      <c r="Q30" s="127"/>
      <c r="R30" s="127"/>
      <c r="S30" s="127"/>
      <c r="T30" s="127">
        <v>1</v>
      </c>
      <c r="U30" s="127"/>
      <c r="V30" s="127">
        <v>3</v>
      </c>
      <c r="W30" s="127"/>
      <c r="X30" s="13"/>
    </row>
    <row r="31" spans="1:24" x14ac:dyDescent="0.2">
      <c r="A31" s="204" t="s">
        <v>145</v>
      </c>
      <c r="B31" s="127">
        <v>3</v>
      </c>
      <c r="C31" s="127">
        <v>0</v>
      </c>
      <c r="D31" s="127">
        <v>0</v>
      </c>
      <c r="E31" s="127"/>
      <c r="F31" s="127"/>
      <c r="G31" s="127"/>
      <c r="H31" s="127"/>
      <c r="I31" s="127">
        <v>2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3"/>
    </row>
    <row r="32" spans="1:24" x14ac:dyDescent="0.2">
      <c r="A32" s="206" t="s">
        <v>131</v>
      </c>
      <c r="B32" s="127">
        <v>2</v>
      </c>
      <c r="C32" s="127">
        <v>0</v>
      </c>
      <c r="D32" s="127">
        <v>0</v>
      </c>
      <c r="E32" s="127"/>
      <c r="F32" s="127"/>
      <c r="G32" s="127"/>
      <c r="H32" s="127"/>
      <c r="I32" s="127">
        <v>1</v>
      </c>
      <c r="J32" s="127">
        <v>1</v>
      </c>
      <c r="K32" s="127"/>
      <c r="L32" s="127"/>
      <c r="M32" s="127"/>
      <c r="N32" s="127"/>
      <c r="O32" s="127"/>
      <c r="P32" s="127"/>
      <c r="Q32" s="127"/>
      <c r="R32" s="127">
        <v>1</v>
      </c>
      <c r="S32" s="127"/>
      <c r="T32" s="127"/>
      <c r="U32" s="127">
        <v>3</v>
      </c>
      <c r="V32" s="127"/>
      <c r="W32" s="127"/>
      <c r="X32" s="13"/>
    </row>
    <row r="33" spans="1:24" x14ac:dyDescent="0.2">
      <c r="A33" s="301" t="s">
        <v>148</v>
      </c>
      <c r="B33" s="127">
        <v>2</v>
      </c>
      <c r="C33" s="127">
        <v>0</v>
      </c>
      <c r="D33" s="127">
        <v>1</v>
      </c>
      <c r="E33" s="127"/>
      <c r="F33" s="127"/>
      <c r="G33" s="127"/>
      <c r="H33" s="127">
        <v>1</v>
      </c>
      <c r="I33" s="127">
        <v>1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>
        <v>1</v>
      </c>
      <c r="V33" s="127"/>
      <c r="W33" s="127"/>
      <c r="X33" s="13"/>
    </row>
    <row r="34" spans="1:24" x14ac:dyDescent="0.2">
      <c r="A34" s="265" t="s">
        <v>151</v>
      </c>
      <c r="B34" s="127">
        <v>3</v>
      </c>
      <c r="C34" s="127">
        <v>2</v>
      </c>
      <c r="D34" s="127">
        <v>0</v>
      </c>
      <c r="E34" s="127"/>
      <c r="F34" s="127"/>
      <c r="G34" s="127"/>
      <c r="H34" s="127">
        <v>2</v>
      </c>
      <c r="I34" s="127">
        <v>1</v>
      </c>
      <c r="J34" s="127"/>
      <c r="K34" s="127"/>
      <c r="L34" s="127"/>
      <c r="M34" s="127"/>
      <c r="N34" s="127">
        <v>1</v>
      </c>
      <c r="O34" s="127"/>
      <c r="P34" s="127"/>
      <c r="Q34" s="127"/>
      <c r="R34" s="127">
        <v>1</v>
      </c>
      <c r="S34" s="127"/>
      <c r="T34" s="127"/>
      <c r="U34" s="127">
        <v>1</v>
      </c>
      <c r="V34" s="127">
        <v>3</v>
      </c>
      <c r="W34" s="127"/>
      <c r="X34" s="13"/>
    </row>
    <row r="35" spans="1:24" x14ac:dyDescent="0.2">
      <c r="A35" s="296" t="s">
        <v>129</v>
      </c>
      <c r="B35" s="127">
        <v>2</v>
      </c>
      <c r="C35" s="127">
        <v>0</v>
      </c>
      <c r="D35" s="127">
        <v>1</v>
      </c>
      <c r="E35" s="127"/>
      <c r="F35" s="127"/>
      <c r="G35" s="127"/>
      <c r="H35" s="127"/>
      <c r="I35" s="127">
        <v>1</v>
      </c>
      <c r="J35" s="127">
        <v>1</v>
      </c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3"/>
    </row>
    <row r="36" spans="1:24" x14ac:dyDescent="0.2">
      <c r="A36" s="334" t="s">
        <v>157</v>
      </c>
      <c r="B36" s="127">
        <v>3</v>
      </c>
      <c r="C36" s="127">
        <v>0</v>
      </c>
      <c r="D36" s="127">
        <v>0</v>
      </c>
      <c r="E36" s="127"/>
      <c r="F36" s="127"/>
      <c r="G36" s="127"/>
      <c r="H36" s="127"/>
      <c r="I36" s="127">
        <v>2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>
        <v>2</v>
      </c>
      <c r="V36" s="127">
        <v>1</v>
      </c>
      <c r="W36" s="127"/>
      <c r="X36" s="13"/>
    </row>
    <row r="37" spans="1:24" x14ac:dyDescent="0.2">
      <c r="A37" s="11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5"/>
      <c r="P37" s="15"/>
      <c r="Q37" s="15"/>
      <c r="R37" s="39"/>
      <c r="S37" s="39"/>
      <c r="T37" s="39"/>
      <c r="U37" s="39"/>
      <c r="V37" s="39"/>
      <c r="W37" s="39"/>
      <c r="X37" s="39"/>
    </row>
    <row r="38" spans="1:24" x14ac:dyDescent="0.2">
      <c r="A38" s="120" t="s">
        <v>23</v>
      </c>
      <c r="B38" s="16">
        <f t="shared" ref="B38:N38" si="1">SUM(B16:B37)</f>
        <v>45</v>
      </c>
      <c r="C38" s="16">
        <f t="shared" si="1"/>
        <v>8</v>
      </c>
      <c r="D38" s="16">
        <f t="shared" si="1"/>
        <v>10</v>
      </c>
      <c r="E38" s="16">
        <f t="shared" si="1"/>
        <v>2</v>
      </c>
      <c r="F38" s="16">
        <f t="shared" si="1"/>
        <v>0</v>
      </c>
      <c r="G38" s="16">
        <f t="shared" si="1"/>
        <v>0</v>
      </c>
      <c r="H38" s="16">
        <f t="shared" si="1"/>
        <v>7</v>
      </c>
      <c r="I38" s="16">
        <f t="shared" si="1"/>
        <v>15</v>
      </c>
      <c r="J38" s="16">
        <f t="shared" si="1"/>
        <v>2</v>
      </c>
      <c r="K38" s="16">
        <f t="shared" si="1"/>
        <v>0</v>
      </c>
      <c r="L38" s="16">
        <f t="shared" si="1"/>
        <v>1</v>
      </c>
      <c r="M38" s="16">
        <f t="shared" si="1"/>
        <v>1</v>
      </c>
      <c r="N38" s="16">
        <f t="shared" si="1"/>
        <v>4</v>
      </c>
      <c r="O38" s="17">
        <f>(D38+J38+K38+N38)/(B38+J38+K38+M38)</f>
        <v>0.33333333333333331</v>
      </c>
      <c r="P38" s="17">
        <f>($D38+$E38+($F38*2)+(G38*3))/$B38</f>
        <v>0.26666666666666666</v>
      </c>
      <c r="Q38" s="17">
        <f>D38/B38</f>
        <v>0.22222222222222221</v>
      </c>
      <c r="R38" s="16">
        <f>SUM(R16:R37)</f>
        <v>4</v>
      </c>
      <c r="S38" s="16">
        <f>SUM(S16:S37)</f>
        <v>2</v>
      </c>
      <c r="T38" s="16">
        <f>SUM(T16:T37)</f>
        <v>3</v>
      </c>
      <c r="U38" s="16">
        <f>SUM(U16:U37)</f>
        <v>16</v>
      </c>
      <c r="V38" s="16">
        <f>SUM(V16:V37)</f>
        <v>10</v>
      </c>
      <c r="W38" s="17">
        <f>(U38+V38)/(T38+U38+V38)</f>
        <v>0.89655172413793105</v>
      </c>
      <c r="X38" s="17">
        <f>(D38-G38)/(B38-I38-G38+M38)</f>
        <v>0.32258064516129031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E704-A617-444D-ABF5-534E5994D49D}">
  <dimension ref="A2:X81"/>
  <sheetViews>
    <sheetView topLeftCell="A4" workbookViewId="0">
      <selection activeCell="J29" sqref="J29"/>
    </sheetView>
  </sheetViews>
  <sheetFormatPr baseColWidth="10" defaultRowHeight="16" x14ac:dyDescent="0.2"/>
  <cols>
    <col min="1" max="1" width="18.1640625" style="53" bestFit="1" customWidth="1"/>
    <col min="2" max="2" width="3.33203125" style="53" bestFit="1" customWidth="1"/>
    <col min="3" max="4" width="3.1640625" style="53" bestFit="1" customWidth="1"/>
    <col min="5" max="5" width="4.6640625" style="53" bestFit="1" customWidth="1"/>
    <col min="6" max="6" width="5.6640625" style="53" bestFit="1" customWidth="1"/>
    <col min="7" max="7" width="3.1640625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3.1640625" style="53" bestFit="1" customWidth="1"/>
    <col min="14" max="15" width="7" style="53" bestFit="1" customWidth="1"/>
    <col min="16" max="16" width="8.1640625" style="53" bestFit="1" customWidth="1"/>
    <col min="17" max="17" width="7" style="53" bestFit="1" customWidth="1"/>
    <col min="18" max="19" width="3" style="53" bestFit="1" customWidth="1"/>
    <col min="20" max="20" width="2.1640625" style="53" bestFit="1" customWidth="1"/>
    <col min="21" max="22" width="3.1640625" style="53" bestFit="1" customWidth="1"/>
    <col min="23" max="23" width="6.5" style="53" bestFit="1" customWidth="1"/>
    <col min="24" max="24" width="7" style="53" bestFit="1" customWidth="1"/>
  </cols>
  <sheetData>
    <row r="2" spans="1:24" x14ac:dyDescent="0.2">
      <c r="A2" s="339" t="s">
        <v>87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5"/>
    </row>
    <row r="3" spans="1:2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5"/>
    </row>
    <row r="4" spans="1:24" x14ac:dyDescent="0.2">
      <c r="A4" s="7" t="s">
        <v>68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69</v>
      </c>
      <c r="O4" s="7" t="s">
        <v>13</v>
      </c>
      <c r="P4" s="8" t="s">
        <v>70</v>
      </c>
      <c r="Q4" s="7" t="s">
        <v>71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8" t="s">
        <v>21</v>
      </c>
      <c r="X4" s="7" t="s">
        <v>22</v>
      </c>
    </row>
    <row r="5" spans="1:24" x14ac:dyDescent="0.2">
      <c r="A5" s="273" t="s">
        <v>101</v>
      </c>
      <c r="B5" s="72">
        <v>3</v>
      </c>
      <c r="C5" s="72">
        <v>0</v>
      </c>
      <c r="D5" s="72">
        <v>0</v>
      </c>
      <c r="E5" s="72"/>
      <c r="F5" s="72"/>
      <c r="G5" s="72"/>
      <c r="H5" s="72"/>
      <c r="I5" s="72">
        <v>2</v>
      </c>
      <c r="J5" s="72">
        <v>1</v>
      </c>
      <c r="K5" s="72"/>
      <c r="L5" s="72"/>
      <c r="M5" s="72"/>
      <c r="N5" s="72"/>
      <c r="O5" s="72"/>
      <c r="P5" s="72"/>
      <c r="Q5" s="72"/>
      <c r="R5" s="72"/>
      <c r="S5" s="72">
        <v>1</v>
      </c>
      <c r="T5" s="72"/>
      <c r="U5" s="72"/>
      <c r="V5" s="72">
        <v>1</v>
      </c>
      <c r="W5" s="72"/>
      <c r="X5" s="72"/>
    </row>
    <row r="6" spans="1:24" x14ac:dyDescent="0.2">
      <c r="A6" s="208" t="s">
        <v>116</v>
      </c>
      <c r="B6" s="5">
        <v>3</v>
      </c>
      <c r="C6" s="5">
        <v>1</v>
      </c>
      <c r="D6" s="5">
        <v>1</v>
      </c>
      <c r="E6" s="5"/>
      <c r="F6" s="5"/>
      <c r="G6" s="5"/>
      <c r="H6" s="5">
        <v>1</v>
      </c>
      <c r="I6" s="5"/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>
        <v>1</v>
      </c>
      <c r="U6" s="5">
        <v>2</v>
      </c>
      <c r="V6" s="5"/>
      <c r="W6" s="5"/>
      <c r="X6" s="5"/>
    </row>
    <row r="7" spans="1:24" x14ac:dyDescent="0.2">
      <c r="A7" s="189" t="s">
        <v>118</v>
      </c>
      <c r="B7" s="5">
        <v>1</v>
      </c>
      <c r="C7" s="5">
        <v>1</v>
      </c>
      <c r="D7" s="5">
        <v>0</v>
      </c>
      <c r="E7" s="5"/>
      <c r="F7" s="5"/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>
        <v>1</v>
      </c>
      <c r="U7" s="5">
        <v>3</v>
      </c>
      <c r="V7" s="5"/>
      <c r="W7" s="5"/>
      <c r="X7" s="5"/>
    </row>
    <row r="8" spans="1:24" x14ac:dyDescent="0.2">
      <c r="A8" s="208" t="s">
        <v>120</v>
      </c>
      <c r="B8" s="5">
        <v>3</v>
      </c>
      <c r="C8" s="5">
        <v>0</v>
      </c>
      <c r="D8" s="5">
        <v>0</v>
      </c>
      <c r="E8" s="5"/>
      <c r="F8" s="5"/>
      <c r="G8" s="5"/>
      <c r="H8" s="5"/>
      <c r="I8" s="5">
        <v>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297" t="s">
        <v>122</v>
      </c>
      <c r="B9" s="5">
        <v>4</v>
      </c>
      <c r="C9" s="5">
        <v>2</v>
      </c>
      <c r="D9" s="5">
        <v>1</v>
      </c>
      <c r="E9" s="5"/>
      <c r="F9" s="5"/>
      <c r="G9" s="5"/>
      <c r="H9" s="5">
        <v>1</v>
      </c>
      <c r="I9" s="5">
        <v>1</v>
      </c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>
        <v>1</v>
      </c>
      <c r="V9" s="5"/>
      <c r="W9" s="5"/>
      <c r="X9" s="5"/>
    </row>
    <row r="10" spans="1:24" x14ac:dyDescent="0.2">
      <c r="A10" s="301" t="s">
        <v>123</v>
      </c>
      <c r="B10" s="5">
        <v>3</v>
      </c>
      <c r="C10" s="5">
        <v>0</v>
      </c>
      <c r="D10" s="5">
        <v>1</v>
      </c>
      <c r="E10" s="5">
        <v>1</v>
      </c>
      <c r="F10" s="5"/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1</v>
      </c>
      <c r="W10" s="5"/>
      <c r="X10" s="5"/>
    </row>
    <row r="11" spans="1:24" x14ac:dyDescent="0.2">
      <c r="A11" s="204" t="s">
        <v>125</v>
      </c>
      <c r="B11" s="5">
        <v>3</v>
      </c>
      <c r="C11" s="5">
        <v>0</v>
      </c>
      <c r="D11" s="5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1</v>
      </c>
      <c r="V11" s="5"/>
      <c r="W11" s="5"/>
      <c r="X11" s="5"/>
    </row>
    <row r="12" spans="1:24" x14ac:dyDescent="0.2">
      <c r="A12" s="305" t="s">
        <v>127</v>
      </c>
      <c r="B12" s="5">
        <v>2</v>
      </c>
      <c r="C12" s="5">
        <v>0</v>
      </c>
      <c r="D12" s="5">
        <v>1</v>
      </c>
      <c r="E12" s="5"/>
      <c r="F12" s="5"/>
      <c r="G12" s="5"/>
      <c r="H12" s="5">
        <v>2</v>
      </c>
      <c r="I12" s="5"/>
      <c r="J12" s="5">
        <v>1</v>
      </c>
      <c r="K12" s="5"/>
      <c r="L12" s="5"/>
      <c r="M12" s="5">
        <v>1</v>
      </c>
      <c r="N12" s="5"/>
      <c r="O12" s="5"/>
      <c r="P12" s="5"/>
      <c r="Q12" s="5"/>
      <c r="R12" s="5">
        <v>1</v>
      </c>
      <c r="S12" s="5"/>
      <c r="T12" s="5"/>
      <c r="U12" s="5">
        <v>1</v>
      </c>
      <c r="V12" s="5"/>
      <c r="W12" s="5"/>
      <c r="X12" s="5"/>
    </row>
    <row r="13" spans="1:24" x14ac:dyDescent="0.2">
      <c r="A13" s="297" t="s">
        <v>130</v>
      </c>
      <c r="B13" s="5">
        <v>3</v>
      </c>
      <c r="C13" s="5">
        <v>1</v>
      </c>
      <c r="D13" s="5">
        <v>1</v>
      </c>
      <c r="E13" s="5"/>
      <c r="F13" s="5"/>
      <c r="G13" s="5"/>
      <c r="H13" s="5">
        <v>2</v>
      </c>
      <c r="I13" s="5">
        <v>1</v>
      </c>
      <c r="J13" s="5">
        <v>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v>1</v>
      </c>
      <c r="V13" s="5">
        <v>1</v>
      </c>
      <c r="W13" s="5"/>
      <c r="X13" s="5"/>
    </row>
    <row r="14" spans="1:24" x14ac:dyDescent="0.2">
      <c r="A14" s="298" t="s">
        <v>129</v>
      </c>
      <c r="B14" s="5">
        <v>2</v>
      </c>
      <c r="C14" s="5">
        <v>1</v>
      </c>
      <c r="D14" s="5">
        <v>0</v>
      </c>
      <c r="E14" s="5"/>
      <c r="F14" s="5"/>
      <c r="G14" s="5"/>
      <c r="H14" s="5">
        <v>1</v>
      </c>
      <c r="I14" s="5"/>
      <c r="J14" s="5">
        <v>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3</v>
      </c>
      <c r="V14" s="5">
        <v>2</v>
      </c>
      <c r="W14" s="5"/>
      <c r="X14" s="5"/>
    </row>
    <row r="15" spans="1:24" x14ac:dyDescent="0.2">
      <c r="A15" s="206" t="s">
        <v>131</v>
      </c>
      <c r="B15" s="5">
        <v>1</v>
      </c>
      <c r="C15" s="5">
        <v>0</v>
      </c>
      <c r="D15" s="5">
        <v>0</v>
      </c>
      <c r="E15" s="5"/>
      <c r="F15" s="5"/>
      <c r="G15" s="5"/>
      <c r="H15" s="5"/>
      <c r="I15" s="5"/>
      <c r="J15" s="5">
        <v>1</v>
      </c>
      <c r="K15" s="5"/>
      <c r="L15" s="5"/>
      <c r="M15" s="5"/>
      <c r="N15" s="5"/>
      <c r="O15" s="5"/>
      <c r="P15" s="5"/>
      <c r="Q15" s="5"/>
      <c r="R15" s="5"/>
      <c r="S15" s="5"/>
      <c r="T15" s="5">
        <v>1</v>
      </c>
      <c r="U15" s="5">
        <v>2</v>
      </c>
      <c r="V15" s="5"/>
      <c r="W15" s="5"/>
      <c r="X15" s="5"/>
    </row>
    <row r="16" spans="1:24" x14ac:dyDescent="0.2">
      <c r="A16" s="307" t="s">
        <v>132</v>
      </c>
      <c r="B16" s="5">
        <v>1</v>
      </c>
      <c r="C16" s="5">
        <v>1</v>
      </c>
      <c r="D16" s="5">
        <v>0</v>
      </c>
      <c r="E16" s="5"/>
      <c r="F16" s="5"/>
      <c r="G16" s="5"/>
      <c r="H16" s="5"/>
      <c r="I16" s="5"/>
      <c r="J16" s="5">
        <v>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1</v>
      </c>
      <c r="V16" s="5">
        <v>2</v>
      </c>
      <c r="W16" s="5"/>
      <c r="X16" s="5"/>
    </row>
    <row r="17" spans="1:24" x14ac:dyDescent="0.2">
      <c r="A17" s="301" t="s">
        <v>134</v>
      </c>
      <c r="B17" s="5">
        <v>3</v>
      </c>
      <c r="C17" s="5">
        <v>2</v>
      </c>
      <c r="D17" s="5">
        <v>1</v>
      </c>
      <c r="E17" s="5"/>
      <c r="F17" s="5"/>
      <c r="G17" s="5"/>
      <c r="H17" s="5">
        <v>1</v>
      </c>
      <c r="I17" s="5"/>
      <c r="J17" s="5">
        <v>1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v>3</v>
      </c>
      <c r="V17" s="5">
        <v>1</v>
      </c>
      <c r="W17" s="5"/>
      <c r="X17" s="5"/>
    </row>
    <row r="18" spans="1:24" x14ac:dyDescent="0.2">
      <c r="A18" s="296" t="s">
        <v>137</v>
      </c>
      <c r="B18" s="5">
        <v>2</v>
      </c>
      <c r="C18" s="5">
        <v>0</v>
      </c>
      <c r="D18" s="5">
        <v>0</v>
      </c>
      <c r="E18" s="5"/>
      <c r="F18" s="5"/>
      <c r="G18" s="5"/>
      <c r="H18" s="5"/>
      <c r="I18" s="5">
        <v>1</v>
      </c>
      <c r="J18" s="5"/>
      <c r="K18" s="5"/>
      <c r="L18" s="5">
        <v>1</v>
      </c>
      <c r="M18" s="5"/>
      <c r="N18" s="5"/>
      <c r="O18" s="5"/>
      <c r="P18" s="5"/>
      <c r="Q18" s="5"/>
      <c r="R18" s="5"/>
      <c r="S18" s="5"/>
      <c r="T18" s="5"/>
      <c r="U18" s="5">
        <v>3</v>
      </c>
      <c r="V18" s="5"/>
      <c r="W18" s="5"/>
      <c r="X18" s="5"/>
    </row>
    <row r="19" spans="1:24" x14ac:dyDescent="0.2">
      <c r="A19" s="209" t="s">
        <v>138</v>
      </c>
      <c r="B19" s="5">
        <v>2</v>
      </c>
      <c r="C19" s="5">
        <v>0</v>
      </c>
      <c r="D19" s="5">
        <v>1</v>
      </c>
      <c r="E19" s="5"/>
      <c r="F19" s="5"/>
      <c r="G19" s="5"/>
      <c r="H19" s="5">
        <v>1</v>
      </c>
      <c r="I19" s="5"/>
      <c r="J19" s="5">
        <v>1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v>2</v>
      </c>
      <c r="V19" s="5">
        <v>1</v>
      </c>
      <c r="W19" s="5"/>
      <c r="X19" s="5"/>
    </row>
    <row r="20" spans="1:24" x14ac:dyDescent="0.2">
      <c r="A20" s="250" t="s">
        <v>139</v>
      </c>
      <c r="B20" s="5">
        <v>3</v>
      </c>
      <c r="C20" s="5">
        <v>0</v>
      </c>
      <c r="D20" s="5">
        <v>2</v>
      </c>
      <c r="E20" s="5"/>
      <c r="F20" s="5"/>
      <c r="G20" s="5"/>
      <c r="H20" s="5">
        <v>2</v>
      </c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1</v>
      </c>
      <c r="W20" s="5"/>
      <c r="X20" s="5"/>
    </row>
    <row r="21" spans="1:24" x14ac:dyDescent="0.2">
      <c r="A21" s="265" t="s">
        <v>140</v>
      </c>
      <c r="B21" s="5">
        <v>4</v>
      </c>
      <c r="C21" s="5">
        <v>2</v>
      </c>
      <c r="D21" s="5">
        <v>2</v>
      </c>
      <c r="E21" s="5">
        <v>1</v>
      </c>
      <c r="F21" s="5"/>
      <c r="G21" s="5"/>
      <c r="H21" s="5">
        <v>1</v>
      </c>
      <c r="I21" s="5"/>
      <c r="J21" s="5">
        <v>1</v>
      </c>
      <c r="K21" s="5"/>
      <c r="L21" s="5"/>
      <c r="M21" s="5"/>
      <c r="N21" s="5"/>
      <c r="O21" s="5"/>
      <c r="P21" s="5"/>
      <c r="Q21" s="5"/>
      <c r="R21" s="5">
        <v>1</v>
      </c>
      <c r="S21" s="5"/>
      <c r="T21" s="5"/>
      <c r="U21" s="5">
        <v>4</v>
      </c>
      <c r="V21" s="5">
        <v>3</v>
      </c>
      <c r="W21" s="5"/>
      <c r="X21" s="5"/>
    </row>
    <row r="22" spans="1:24" x14ac:dyDescent="0.2">
      <c r="A22" s="315" t="s">
        <v>142</v>
      </c>
      <c r="B22" s="5">
        <v>3</v>
      </c>
      <c r="C22" s="5">
        <v>1</v>
      </c>
      <c r="D22" s="5">
        <v>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v>2</v>
      </c>
      <c r="V22" s="5"/>
      <c r="W22" s="5"/>
      <c r="X22" s="5"/>
    </row>
    <row r="23" spans="1:24" x14ac:dyDescent="0.2">
      <c r="A23" s="301" t="s">
        <v>123</v>
      </c>
      <c r="B23" s="5">
        <v>4</v>
      </c>
      <c r="C23" s="5">
        <v>0</v>
      </c>
      <c r="D23" s="5">
        <v>3</v>
      </c>
      <c r="E23" s="5">
        <v>1</v>
      </c>
      <c r="F23" s="5"/>
      <c r="G23" s="5"/>
      <c r="H23" s="5">
        <v>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v>1</v>
      </c>
      <c r="T23" s="5"/>
      <c r="U23" s="5">
        <v>3</v>
      </c>
      <c r="V23" s="5">
        <v>2</v>
      </c>
      <c r="W23" s="5"/>
      <c r="X23" s="5"/>
    </row>
    <row r="24" spans="1:24" x14ac:dyDescent="0.2">
      <c r="A24" s="63" t="s">
        <v>144</v>
      </c>
      <c r="B24" s="5">
        <v>3</v>
      </c>
      <c r="C24" s="5">
        <v>0</v>
      </c>
      <c r="D24" s="5">
        <v>0</v>
      </c>
      <c r="E24" s="5"/>
      <c r="F24" s="5"/>
      <c r="G24" s="5"/>
      <c r="H24" s="5"/>
      <c r="I24" s="5">
        <v>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</v>
      </c>
      <c r="U24" s="5">
        <v>2</v>
      </c>
      <c r="V24" s="5">
        <v>4</v>
      </c>
      <c r="W24" s="5"/>
      <c r="X24" s="5"/>
    </row>
    <row r="25" spans="1:24" x14ac:dyDescent="0.2">
      <c r="A25" s="206" t="s">
        <v>131</v>
      </c>
      <c r="B25" s="5">
        <v>3</v>
      </c>
      <c r="C25" s="5">
        <v>0</v>
      </c>
      <c r="D25" s="5">
        <v>1</v>
      </c>
      <c r="E25" s="5"/>
      <c r="F25" s="5"/>
      <c r="G25" s="5"/>
      <c r="H25" s="5">
        <v>1</v>
      </c>
      <c r="I25" s="5"/>
      <c r="J25" s="5"/>
      <c r="K25" s="5"/>
      <c r="L25" s="5"/>
      <c r="M25" s="5"/>
      <c r="N25" s="5"/>
      <c r="O25" s="5"/>
      <c r="P25" s="5"/>
      <c r="Q25" s="5"/>
      <c r="R25" s="5">
        <v>1</v>
      </c>
      <c r="S25" s="5"/>
      <c r="T25" s="5"/>
      <c r="U25" s="5"/>
      <c r="V25" s="5">
        <v>2</v>
      </c>
      <c r="W25" s="5"/>
      <c r="X25" s="5"/>
    </row>
    <row r="26" spans="1:24" x14ac:dyDescent="0.2">
      <c r="A26" s="300" t="s">
        <v>148</v>
      </c>
      <c r="B26" s="5">
        <v>0</v>
      </c>
      <c r="C26" s="5">
        <v>1</v>
      </c>
      <c r="D26" s="5">
        <v>0</v>
      </c>
      <c r="E26" s="5"/>
      <c r="F26" s="5"/>
      <c r="G26" s="5"/>
      <c r="H26" s="5"/>
      <c r="I26" s="5"/>
      <c r="J26" s="5">
        <v>2</v>
      </c>
      <c r="K26" s="5">
        <v>1</v>
      </c>
      <c r="L26" s="5"/>
      <c r="M26" s="5"/>
      <c r="N26" s="5"/>
      <c r="O26" s="5"/>
      <c r="P26" s="5"/>
      <c r="Q26" s="5"/>
      <c r="R26" s="5">
        <v>1</v>
      </c>
      <c r="S26" s="5">
        <v>1</v>
      </c>
      <c r="T26" s="5"/>
      <c r="U26" s="5"/>
      <c r="V26" s="5"/>
      <c r="W26" s="5"/>
      <c r="X26" s="5"/>
    </row>
    <row r="27" spans="1:24" x14ac:dyDescent="0.2">
      <c r="A27" s="300" t="s">
        <v>151</v>
      </c>
      <c r="B27" s="5">
        <v>3</v>
      </c>
      <c r="C27" s="5">
        <v>1</v>
      </c>
      <c r="D27" s="5">
        <v>0</v>
      </c>
      <c r="E27" s="5"/>
      <c r="F27" s="5"/>
      <c r="G27" s="5"/>
      <c r="H27" s="5">
        <v>1</v>
      </c>
      <c r="I27" s="5">
        <v>2</v>
      </c>
      <c r="J27" s="5">
        <v>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1</v>
      </c>
      <c r="V27" s="5"/>
      <c r="W27" s="5"/>
      <c r="X27" s="5"/>
    </row>
    <row r="28" spans="1:24" x14ac:dyDescent="0.2">
      <c r="A28" s="217" t="s">
        <v>152</v>
      </c>
      <c r="B28" s="5">
        <v>3</v>
      </c>
      <c r="C28" s="5">
        <v>0</v>
      </c>
      <c r="D28" s="5">
        <v>2</v>
      </c>
      <c r="E28" s="5"/>
      <c r="F28" s="5"/>
      <c r="G28" s="5"/>
      <c r="H28" s="5">
        <v>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1</v>
      </c>
      <c r="W28" s="5"/>
      <c r="X28" s="5"/>
    </row>
    <row r="29" spans="1:24" x14ac:dyDescent="0.2">
      <c r="A29" s="62" t="s">
        <v>154</v>
      </c>
      <c r="B29" s="5">
        <v>1</v>
      </c>
      <c r="C29" s="5">
        <v>1</v>
      </c>
      <c r="D29" s="5">
        <v>0</v>
      </c>
      <c r="E29" s="5"/>
      <c r="F29" s="5"/>
      <c r="G29" s="5"/>
      <c r="H29" s="5"/>
      <c r="I29" s="5"/>
      <c r="J29" s="5">
        <v>2</v>
      </c>
      <c r="K29" s="5">
        <v>1</v>
      </c>
      <c r="L29" s="5"/>
      <c r="M29" s="5"/>
      <c r="N29" s="5"/>
      <c r="O29" s="5"/>
      <c r="P29" s="5"/>
      <c r="Q29" s="5"/>
      <c r="R29" s="5">
        <v>1</v>
      </c>
      <c r="S29" s="5"/>
      <c r="T29" s="5"/>
      <c r="U29" s="5">
        <v>3</v>
      </c>
      <c r="V29" s="5"/>
      <c r="W29" s="5"/>
      <c r="X29" s="5"/>
    </row>
    <row r="30" spans="1:24" x14ac:dyDescent="0.2">
      <c r="A30" s="301" t="s">
        <v>123</v>
      </c>
      <c r="B30" s="127">
        <v>2</v>
      </c>
      <c r="C30" s="127">
        <v>0</v>
      </c>
      <c r="D30" s="127">
        <v>0</v>
      </c>
      <c r="E30" s="127"/>
      <c r="F30" s="127"/>
      <c r="G30" s="127"/>
      <c r="H30" s="127"/>
      <c r="I30" s="127"/>
      <c r="J30" s="127"/>
      <c r="K30" s="127"/>
      <c r="L30" s="127">
        <v>1</v>
      </c>
      <c r="M30" s="127"/>
      <c r="N30" s="127">
        <v>1</v>
      </c>
      <c r="O30" s="127"/>
      <c r="P30" s="127"/>
      <c r="Q30" s="127"/>
      <c r="R30" s="127">
        <v>1</v>
      </c>
      <c r="S30" s="127"/>
      <c r="T30" s="127"/>
      <c r="U30" s="127">
        <v>1</v>
      </c>
      <c r="V30" s="127">
        <v>2</v>
      </c>
      <c r="W30" s="127"/>
      <c r="X30" s="127"/>
    </row>
    <row r="31" spans="1:24" x14ac:dyDescent="0.2">
      <c r="A31" s="298" t="s">
        <v>129</v>
      </c>
      <c r="B31" s="127">
        <v>4</v>
      </c>
      <c r="C31" s="127">
        <v>0</v>
      </c>
      <c r="D31" s="127">
        <v>1</v>
      </c>
      <c r="E31" s="127"/>
      <c r="F31" s="127"/>
      <c r="G31" s="127"/>
      <c r="H31" s="127">
        <v>1</v>
      </c>
      <c r="I31" s="127">
        <v>2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>
        <v>1</v>
      </c>
      <c r="U31" s="127">
        <v>3</v>
      </c>
      <c r="V31" s="127"/>
      <c r="W31" s="127"/>
      <c r="X31" s="127"/>
    </row>
    <row r="32" spans="1:24" x14ac:dyDescent="0.2">
      <c r="A32" s="75" t="s">
        <v>157</v>
      </c>
      <c r="B32" s="39">
        <v>3</v>
      </c>
      <c r="C32" s="39">
        <v>0</v>
      </c>
      <c r="D32" s="39">
        <v>1</v>
      </c>
      <c r="E32" s="39"/>
      <c r="F32" s="39"/>
      <c r="G32" s="39"/>
      <c r="H32" s="39"/>
      <c r="I32" s="39">
        <v>1</v>
      </c>
      <c r="J32" s="39"/>
      <c r="K32" s="39"/>
      <c r="L32" s="39"/>
      <c r="M32" s="39"/>
      <c r="N32" s="39"/>
      <c r="O32" s="39"/>
      <c r="P32" s="39"/>
      <c r="Q32" s="39"/>
      <c r="R32" s="39"/>
      <c r="S32" s="39">
        <v>1</v>
      </c>
      <c r="T32" s="39"/>
      <c r="U32" s="39">
        <v>1</v>
      </c>
      <c r="V32" s="39">
        <v>2</v>
      </c>
      <c r="W32" s="39"/>
      <c r="X32" s="75"/>
    </row>
    <row r="33" spans="1:24" x14ac:dyDescent="0.2">
      <c r="A33" s="16" t="s">
        <v>23</v>
      </c>
      <c r="B33" s="16">
        <f t="shared" ref="B33:N33" si="0">SUM(B5:B32)</f>
        <v>72</v>
      </c>
      <c r="C33" s="16">
        <f t="shared" si="0"/>
        <v>15</v>
      </c>
      <c r="D33" s="16">
        <f t="shared" si="0"/>
        <v>21</v>
      </c>
      <c r="E33" s="16">
        <f t="shared" si="0"/>
        <v>3</v>
      </c>
      <c r="F33" s="16">
        <f t="shared" si="0"/>
        <v>0</v>
      </c>
      <c r="G33" s="16">
        <f t="shared" si="0"/>
        <v>0</v>
      </c>
      <c r="H33" s="16">
        <f t="shared" si="0"/>
        <v>19</v>
      </c>
      <c r="I33" s="16">
        <f t="shared" si="0"/>
        <v>15</v>
      </c>
      <c r="J33" s="16">
        <f t="shared" si="0"/>
        <v>17</v>
      </c>
      <c r="K33" s="16">
        <f t="shared" si="0"/>
        <v>2</v>
      </c>
      <c r="L33" s="16">
        <f t="shared" si="0"/>
        <v>2</v>
      </c>
      <c r="M33" s="16">
        <f t="shared" si="0"/>
        <v>2</v>
      </c>
      <c r="N33" s="16">
        <f t="shared" si="0"/>
        <v>2</v>
      </c>
      <c r="O33" s="17">
        <f>(D33+J33+K33+N33)/(B33+J33+K33+M33)</f>
        <v>0.45161290322580644</v>
      </c>
      <c r="P33" s="17">
        <f>($D33+$E33+($F33*2)+(G33*3))/$B33</f>
        <v>0.33333333333333331</v>
      </c>
      <c r="Q33" s="17">
        <f>D33/B33</f>
        <v>0.29166666666666669</v>
      </c>
      <c r="R33" s="16">
        <f>SUM(R5:R32)</f>
        <v>6</v>
      </c>
      <c r="S33" s="16">
        <f>SUM(S5:S32)</f>
        <v>4</v>
      </c>
      <c r="T33" s="16">
        <f>SUM(T5:T32)</f>
        <v>5</v>
      </c>
      <c r="U33" s="16">
        <f>SUM(U5:U32)</f>
        <v>43</v>
      </c>
      <c r="V33" s="16">
        <f>SUM(V5:V32)</f>
        <v>26</v>
      </c>
      <c r="W33" s="17">
        <f>(U33+V33)/(T33+U33+V33)</f>
        <v>0.93243243243243246</v>
      </c>
      <c r="X33" s="17">
        <f>(D33-G33)/(B33-I33-G33+M33)</f>
        <v>0.3559322033898305</v>
      </c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9"/>
      <c r="P34" s="9"/>
      <c r="Q34" s="9"/>
      <c r="R34" s="1"/>
      <c r="S34" s="1"/>
      <c r="T34" s="1"/>
      <c r="U34" s="1"/>
      <c r="V34" s="1"/>
      <c r="W34" s="9"/>
      <c r="X34" s="9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9"/>
      <c r="P35" s="9"/>
      <c r="Q35" s="9"/>
      <c r="R35" s="1"/>
      <c r="S35" s="1"/>
      <c r="T35" s="1"/>
      <c r="U35" s="1"/>
      <c r="V35" s="1"/>
      <c r="W35" s="9"/>
      <c r="X35" s="9"/>
    </row>
    <row r="36" spans="1:24" x14ac:dyDescent="0.2">
      <c r="A36" s="339" t="s">
        <v>87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9"/>
    </row>
    <row r="37" spans="1:24" x14ac:dyDescent="0.2">
      <c r="A37" s="10" t="s">
        <v>72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9"/>
      <c r="X37" s="9"/>
    </row>
    <row r="38" spans="1:24" x14ac:dyDescent="0.2">
      <c r="A38" s="7" t="s">
        <v>68</v>
      </c>
      <c r="B38" s="7" t="s">
        <v>42</v>
      </c>
      <c r="C38" s="7" t="s">
        <v>43</v>
      </c>
      <c r="D38" s="7" t="s">
        <v>44</v>
      </c>
      <c r="E38" s="7" t="s">
        <v>52</v>
      </c>
      <c r="F38" s="7" t="s">
        <v>46</v>
      </c>
      <c r="G38" s="7" t="s">
        <v>1</v>
      </c>
      <c r="H38" s="7" t="s">
        <v>2</v>
      </c>
      <c r="I38" s="7" t="s">
        <v>7</v>
      </c>
      <c r="J38" s="7" t="s">
        <v>8</v>
      </c>
      <c r="K38" s="7" t="s">
        <v>9</v>
      </c>
      <c r="L38" s="7" t="s">
        <v>47</v>
      </c>
      <c r="M38" s="7" t="s">
        <v>48</v>
      </c>
      <c r="N38" s="7" t="s">
        <v>49</v>
      </c>
      <c r="O38" s="7" t="s">
        <v>50</v>
      </c>
      <c r="P38" s="7" t="s">
        <v>0</v>
      </c>
      <c r="Q38" s="7" t="s">
        <v>73</v>
      </c>
      <c r="R38" s="7"/>
      <c r="S38" s="1"/>
      <c r="T38" s="1"/>
      <c r="U38" s="1"/>
      <c r="V38" s="1"/>
      <c r="W38" s="9"/>
      <c r="X38" s="9"/>
    </row>
    <row r="39" spans="1:24" x14ac:dyDescent="0.2">
      <c r="R39" s="37"/>
      <c r="S39" s="1"/>
      <c r="T39" s="1"/>
      <c r="U39" s="1"/>
      <c r="V39" s="1"/>
      <c r="W39" s="9"/>
      <c r="X39" s="9"/>
    </row>
    <row r="40" spans="1:24" x14ac:dyDescent="0.2">
      <c r="A40" s="203"/>
      <c r="R40" s="5"/>
      <c r="S40" s="1"/>
      <c r="T40" s="1"/>
      <c r="U40" s="1"/>
      <c r="V40" s="1"/>
      <c r="W40" s="9"/>
      <c r="X40" s="9"/>
    </row>
    <row r="41" spans="1:24" x14ac:dyDescent="0.2">
      <c r="A41" s="206"/>
      <c r="R41" s="5"/>
      <c r="S41" s="1"/>
      <c r="T41" s="1"/>
      <c r="U41" s="1"/>
      <c r="V41" s="1"/>
      <c r="W41" s="9"/>
      <c r="X41" s="9"/>
    </row>
    <row r="42" spans="1:24" x14ac:dyDescent="0.2">
      <c r="A42" s="209"/>
      <c r="R42" s="5"/>
      <c r="S42" s="1"/>
      <c r="T42" s="1"/>
      <c r="U42" s="1"/>
      <c r="V42" s="1"/>
      <c r="W42" s="9"/>
      <c r="X42" s="9"/>
    </row>
    <row r="43" spans="1:24" x14ac:dyDescent="0.2">
      <c r="A43" s="206"/>
      <c r="R43" s="5"/>
      <c r="S43" s="1"/>
      <c r="T43" s="1"/>
      <c r="U43" s="1"/>
      <c r="V43" s="1"/>
      <c r="W43" s="9"/>
      <c r="X43" s="9"/>
    </row>
    <row r="44" spans="1:24" x14ac:dyDescent="0.2">
      <c r="A44" s="189"/>
      <c r="R44" s="5"/>
      <c r="S44" s="1"/>
      <c r="T44" s="1"/>
      <c r="U44" s="1"/>
      <c r="V44" s="1"/>
      <c r="W44" s="9"/>
      <c r="X44" s="9"/>
    </row>
    <row r="45" spans="1:24" x14ac:dyDescent="0.2">
      <c r="A45" s="218"/>
      <c r="R45" s="5"/>
      <c r="S45" s="1"/>
      <c r="T45" s="1"/>
      <c r="U45" s="1"/>
      <c r="V45" s="1"/>
      <c r="W45" s="9"/>
      <c r="X45" s="9"/>
    </row>
    <row r="46" spans="1:24" x14ac:dyDescent="0.2">
      <c r="A46" s="218"/>
      <c r="R46" s="5"/>
      <c r="S46" s="1"/>
      <c r="T46" s="1"/>
      <c r="U46" s="1"/>
      <c r="V46" s="1"/>
      <c r="W46" s="9"/>
      <c r="X46" s="9"/>
    </row>
    <row r="47" spans="1:24" x14ac:dyDescent="0.2">
      <c r="A47" s="209"/>
      <c r="B47" s="1"/>
      <c r="C47" s="1"/>
      <c r="D47" s="1"/>
      <c r="E47" s="73"/>
      <c r="F47" s="35"/>
      <c r="G47" s="1"/>
      <c r="H47" s="1"/>
      <c r="I47" s="1"/>
      <c r="J47" s="1"/>
      <c r="K47" s="1"/>
      <c r="L47" s="1"/>
      <c r="M47" s="1"/>
      <c r="N47" s="1"/>
      <c r="O47" s="1"/>
      <c r="P47" s="10"/>
      <c r="Q47" s="10"/>
      <c r="R47" s="5"/>
      <c r="S47" s="1"/>
      <c r="T47" s="1"/>
      <c r="U47" s="1"/>
      <c r="V47" s="1"/>
      <c r="W47" s="9"/>
      <c r="X47" s="9"/>
    </row>
    <row r="48" spans="1:24" x14ac:dyDescent="0.2">
      <c r="A48" s="218"/>
      <c r="B48" s="13"/>
      <c r="C48" s="13"/>
      <c r="D48" s="13"/>
      <c r="E48" s="186"/>
      <c r="F48" s="41"/>
      <c r="G48" s="13"/>
      <c r="H48" s="13"/>
      <c r="I48" s="13"/>
      <c r="J48" s="13"/>
      <c r="K48" s="13"/>
      <c r="L48" s="13"/>
      <c r="M48" s="13"/>
      <c r="N48" s="13"/>
      <c r="O48" s="13"/>
      <c r="P48" s="11"/>
      <c r="Q48" s="11"/>
      <c r="R48" s="127"/>
      <c r="S48" s="1"/>
      <c r="T48" s="1"/>
      <c r="U48" s="1"/>
      <c r="V48" s="1"/>
      <c r="W48" s="9"/>
      <c r="X48" s="9"/>
    </row>
    <row r="49" spans="1:24" x14ac:dyDescent="0.2">
      <c r="A49" s="212"/>
      <c r="B49" s="13"/>
      <c r="C49" s="13"/>
      <c r="D49" s="13"/>
      <c r="E49" s="186"/>
      <c r="F49" s="41"/>
      <c r="G49" s="13"/>
      <c r="H49" s="13"/>
      <c r="I49" s="13"/>
      <c r="J49" s="13"/>
      <c r="K49" s="13"/>
      <c r="L49" s="13"/>
      <c r="M49" s="13"/>
      <c r="N49" s="13"/>
      <c r="O49" s="13"/>
      <c r="P49" s="11"/>
      <c r="Q49" s="11"/>
      <c r="R49" s="127"/>
      <c r="S49" s="1"/>
      <c r="T49" s="1"/>
      <c r="U49" s="1"/>
      <c r="V49" s="1"/>
      <c r="W49" s="9"/>
      <c r="X49" s="9"/>
    </row>
    <row r="50" spans="1:24" x14ac:dyDescent="0.2">
      <c r="A50" s="219"/>
      <c r="B50" s="39"/>
      <c r="C50" s="39"/>
      <c r="D50" s="39"/>
      <c r="E50" s="74"/>
      <c r="F50" s="4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75"/>
      <c r="S50" s="1"/>
      <c r="T50" s="1"/>
      <c r="U50" s="1"/>
      <c r="V50" s="1"/>
      <c r="W50" s="9"/>
      <c r="X50" s="9"/>
    </row>
    <row r="51" spans="1:24" x14ac:dyDescent="0.2">
      <c r="A51" s="16" t="s">
        <v>23</v>
      </c>
      <c r="B51" s="37">
        <f t="shared" ref="B51:M51" si="1">SUM(B39:B50)</f>
        <v>0</v>
      </c>
      <c r="C51" s="37">
        <f t="shared" si="1"/>
        <v>0</v>
      </c>
      <c r="D51" s="37">
        <f t="shared" si="1"/>
        <v>0</v>
      </c>
      <c r="E51" s="38">
        <f t="shared" si="1"/>
        <v>0</v>
      </c>
      <c r="F51" s="38">
        <f t="shared" si="1"/>
        <v>0</v>
      </c>
      <c r="G51" s="37">
        <f t="shared" si="1"/>
        <v>0</v>
      </c>
      <c r="H51" s="37">
        <f t="shared" si="1"/>
        <v>0</v>
      </c>
      <c r="I51" s="37">
        <f t="shared" si="1"/>
        <v>0</v>
      </c>
      <c r="J51" s="37">
        <f t="shared" si="1"/>
        <v>0</v>
      </c>
      <c r="K51" s="37">
        <f t="shared" si="1"/>
        <v>0</v>
      </c>
      <c r="L51" s="37">
        <f t="shared" si="1"/>
        <v>0</v>
      </c>
      <c r="M51" s="37">
        <f t="shared" si="1"/>
        <v>0</v>
      </c>
      <c r="N51" s="38" t="e">
        <f>(M51*7)/F51</f>
        <v>#DIV/0!</v>
      </c>
      <c r="O51" s="38" t="e">
        <f>SUM(H51+J51+K51)/F51</f>
        <v>#DIV/0!</v>
      </c>
      <c r="P51" s="37">
        <f t="shared" ref="P51" si="2">SUM(P39:P50)</f>
        <v>0</v>
      </c>
      <c r="Q51" s="37">
        <f>SUM(Q39:Q50)</f>
        <v>0</v>
      </c>
      <c r="R51" s="72"/>
      <c r="S51" s="1"/>
      <c r="T51" s="1"/>
      <c r="U51" s="1"/>
      <c r="V51" s="1"/>
      <c r="W51" s="9"/>
      <c r="X51" s="9"/>
    </row>
    <row r="56" spans="1:24" x14ac:dyDescent="0.2">
      <c r="A56" s="53" t="s">
        <v>98</v>
      </c>
    </row>
    <row r="57" spans="1:24" x14ac:dyDescent="0.2">
      <c r="A57" s="7" t="s">
        <v>68</v>
      </c>
      <c r="B57" s="7" t="s">
        <v>0</v>
      </c>
      <c r="C57" s="7" t="s">
        <v>1</v>
      </c>
      <c r="D57" s="7" t="s">
        <v>2</v>
      </c>
      <c r="E57" s="7" t="s">
        <v>3</v>
      </c>
      <c r="F57" s="7" t="s">
        <v>4</v>
      </c>
      <c r="G57" s="7" t="s">
        <v>5</v>
      </c>
      <c r="H57" s="7" t="s">
        <v>6</v>
      </c>
      <c r="I57" s="7" t="s">
        <v>7</v>
      </c>
      <c r="J57" s="7" t="s">
        <v>8</v>
      </c>
      <c r="K57" s="7" t="s">
        <v>9</v>
      </c>
      <c r="L57" s="7" t="s">
        <v>10</v>
      </c>
      <c r="M57" s="7" t="s">
        <v>11</v>
      </c>
      <c r="N57" s="7" t="s">
        <v>69</v>
      </c>
      <c r="O57" s="7" t="s">
        <v>13</v>
      </c>
      <c r="P57" s="8" t="s">
        <v>70</v>
      </c>
      <c r="Q57" s="7" t="s">
        <v>71</v>
      </c>
      <c r="R57" s="7" t="s">
        <v>16</v>
      </c>
      <c r="S57" s="7" t="s">
        <v>17</v>
      </c>
      <c r="T57" s="7" t="s">
        <v>18</v>
      </c>
      <c r="U57" s="7" t="s">
        <v>19</v>
      </c>
      <c r="V57" s="7" t="s">
        <v>20</v>
      </c>
      <c r="W57" s="8" t="s">
        <v>21</v>
      </c>
      <c r="X57" s="7" t="s">
        <v>22</v>
      </c>
    </row>
    <row r="58" spans="1:24" x14ac:dyDescent="0.2">
      <c r="A58" s="273" t="s">
        <v>101</v>
      </c>
      <c r="B58" s="72">
        <v>3</v>
      </c>
      <c r="C58" s="72">
        <v>1</v>
      </c>
      <c r="D58" s="72">
        <v>0</v>
      </c>
      <c r="E58" s="72"/>
      <c r="F58" s="72"/>
      <c r="G58" s="72"/>
      <c r="H58" s="72">
        <v>1</v>
      </c>
      <c r="I58" s="72">
        <v>2</v>
      </c>
      <c r="J58" s="72">
        <v>1</v>
      </c>
      <c r="K58" s="72"/>
      <c r="L58" s="72"/>
      <c r="M58" s="72"/>
      <c r="N58" s="72"/>
      <c r="O58" s="72"/>
      <c r="P58" s="72"/>
      <c r="Q58" s="72"/>
      <c r="R58" s="72">
        <v>1</v>
      </c>
      <c r="S58" s="72">
        <v>1</v>
      </c>
      <c r="T58" s="72"/>
      <c r="U58" s="72"/>
      <c r="V58" s="72"/>
      <c r="W58" s="72"/>
      <c r="X58" s="72"/>
    </row>
    <row r="59" spans="1:24" x14ac:dyDescent="0.2">
      <c r="A59" s="208" t="s">
        <v>116</v>
      </c>
      <c r="B59" s="5">
        <v>3</v>
      </c>
      <c r="C59" s="5">
        <v>0</v>
      </c>
      <c r="D59" s="5">
        <v>0</v>
      </c>
      <c r="E59" s="5"/>
      <c r="F59" s="5"/>
      <c r="G59" s="5"/>
      <c r="H59" s="5"/>
      <c r="I59" s="5">
        <v>2</v>
      </c>
      <c r="J59" s="5">
        <v>1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">
      <c r="A60" s="298" t="s">
        <v>118</v>
      </c>
      <c r="B60" s="5">
        <v>1</v>
      </c>
      <c r="C60" s="5">
        <v>1</v>
      </c>
      <c r="D60" s="5">
        <v>0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v>1</v>
      </c>
      <c r="V60" s="5"/>
      <c r="W60" s="5"/>
      <c r="X60" s="5"/>
    </row>
    <row r="61" spans="1:24" x14ac:dyDescent="0.2">
      <c r="A61" s="302" t="s">
        <v>120</v>
      </c>
      <c r="B61" s="5">
        <v>2</v>
      </c>
      <c r="C61" s="5">
        <v>0</v>
      </c>
      <c r="D61" s="5">
        <v>0</v>
      </c>
      <c r="E61" s="5"/>
      <c r="F61" s="5"/>
      <c r="G61" s="5"/>
      <c r="H61" s="5"/>
      <c r="I61" s="5">
        <v>2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>
        <v>1</v>
      </c>
      <c r="W61" s="5"/>
      <c r="X61" s="5"/>
    </row>
    <row r="62" spans="1:24" x14ac:dyDescent="0.2">
      <c r="A62" s="207" t="s">
        <v>122</v>
      </c>
      <c r="B62" s="5">
        <v>1</v>
      </c>
      <c r="C62" s="5">
        <v>0</v>
      </c>
      <c r="D62" s="5">
        <v>0</v>
      </c>
      <c r="E62" s="5"/>
      <c r="F62" s="5"/>
      <c r="G62" s="5"/>
      <c r="H62" s="5"/>
      <c r="I62" s="5">
        <v>1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">
      <c r="A63" s="301" t="s">
        <v>123</v>
      </c>
      <c r="B63" s="5">
        <v>1</v>
      </c>
      <c r="C63" s="5">
        <v>0</v>
      </c>
      <c r="D63" s="5">
        <v>0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>
        <v>2</v>
      </c>
      <c r="W63" s="5"/>
      <c r="X63" s="5"/>
    </row>
    <row r="64" spans="1:24" x14ac:dyDescent="0.2">
      <c r="A64" s="204" t="s">
        <v>125</v>
      </c>
      <c r="B64" s="5">
        <v>1</v>
      </c>
      <c r="C64" s="5">
        <v>0</v>
      </c>
      <c r="D64" s="5">
        <v>0</v>
      </c>
      <c r="E64" s="5"/>
      <c r="F64" s="5"/>
      <c r="G64" s="5"/>
      <c r="H64" s="5"/>
      <c r="I64" s="5">
        <v>1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">
      <c r="A65" s="305" t="s">
        <v>127</v>
      </c>
      <c r="B65" s="127">
        <v>2</v>
      </c>
      <c r="C65" s="127">
        <v>0</v>
      </c>
      <c r="D65" s="127">
        <v>1</v>
      </c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>
        <v>1</v>
      </c>
      <c r="S65" s="127"/>
      <c r="T65" s="127"/>
      <c r="U65" s="127"/>
      <c r="V65" s="127"/>
      <c r="W65" s="127"/>
      <c r="X65" s="127"/>
    </row>
    <row r="66" spans="1:24" x14ac:dyDescent="0.2">
      <c r="A66" s="297" t="s">
        <v>130</v>
      </c>
      <c r="B66" s="127">
        <v>2</v>
      </c>
      <c r="C66" s="127">
        <v>0</v>
      </c>
      <c r="D66" s="127">
        <v>0</v>
      </c>
      <c r="E66" s="127"/>
      <c r="F66" s="127"/>
      <c r="G66" s="127"/>
      <c r="H66" s="127"/>
      <c r="I66" s="127">
        <v>1</v>
      </c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>
        <v>1</v>
      </c>
      <c r="W66" s="127"/>
      <c r="X66" s="127"/>
    </row>
    <row r="67" spans="1:24" x14ac:dyDescent="0.2">
      <c r="A67" s="221" t="s">
        <v>129</v>
      </c>
      <c r="B67" s="127">
        <v>1</v>
      </c>
      <c r="C67" s="127">
        <v>0</v>
      </c>
      <c r="D67" s="127">
        <v>0</v>
      </c>
      <c r="E67" s="127"/>
      <c r="F67" s="127"/>
      <c r="G67" s="127"/>
      <c r="H67" s="127"/>
      <c r="I67" s="127">
        <v>1</v>
      </c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</row>
    <row r="68" spans="1:24" x14ac:dyDescent="0.2">
      <c r="A68" s="206" t="s">
        <v>131</v>
      </c>
      <c r="B68" s="127">
        <v>2</v>
      </c>
      <c r="C68" s="127">
        <v>0</v>
      </c>
      <c r="D68" s="127">
        <v>0</v>
      </c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</row>
    <row r="69" spans="1:24" x14ac:dyDescent="0.2">
      <c r="A69" s="301" t="s">
        <v>134</v>
      </c>
      <c r="B69" s="127">
        <v>1</v>
      </c>
      <c r="C69" s="127">
        <v>0</v>
      </c>
      <c r="D69" s="127">
        <v>0</v>
      </c>
      <c r="E69" s="127"/>
      <c r="F69" s="127"/>
      <c r="G69" s="127"/>
      <c r="H69" s="127"/>
      <c r="I69" s="127">
        <v>1</v>
      </c>
      <c r="J69" s="127">
        <v>1</v>
      </c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</row>
    <row r="70" spans="1:24" x14ac:dyDescent="0.2">
      <c r="A70" s="250" t="s">
        <v>139</v>
      </c>
      <c r="B70" s="127">
        <v>3</v>
      </c>
      <c r="C70" s="127">
        <v>0</v>
      </c>
      <c r="D70" s="127">
        <v>0</v>
      </c>
      <c r="E70" s="127"/>
      <c r="F70" s="127"/>
      <c r="G70" s="127"/>
      <c r="H70" s="127"/>
      <c r="I70" s="127">
        <v>1</v>
      </c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>
        <v>3</v>
      </c>
      <c r="W70" s="127"/>
      <c r="X70" s="127"/>
    </row>
    <row r="71" spans="1:24" x14ac:dyDescent="0.2">
      <c r="A71" s="265" t="s">
        <v>140</v>
      </c>
      <c r="B71" s="127"/>
      <c r="C71" s="127">
        <v>1</v>
      </c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</row>
    <row r="72" spans="1:24" x14ac:dyDescent="0.2">
      <c r="A72" s="301" t="s">
        <v>123</v>
      </c>
      <c r="B72" s="127">
        <v>2</v>
      </c>
      <c r="C72" s="127">
        <v>0</v>
      </c>
      <c r="D72" s="127">
        <v>0</v>
      </c>
      <c r="E72" s="127"/>
      <c r="F72" s="127"/>
      <c r="G72" s="127"/>
      <c r="H72" s="127"/>
      <c r="I72" s="127">
        <v>1</v>
      </c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>
        <v>1</v>
      </c>
      <c r="W72" s="127"/>
      <c r="X72" s="127"/>
    </row>
    <row r="73" spans="1:24" x14ac:dyDescent="0.2">
      <c r="A73" s="210" t="s">
        <v>148</v>
      </c>
      <c r="B73" s="127">
        <v>2</v>
      </c>
      <c r="C73" s="127">
        <v>0</v>
      </c>
      <c r="D73" s="127">
        <v>0</v>
      </c>
      <c r="E73" s="127"/>
      <c r="F73" s="127"/>
      <c r="G73" s="127"/>
      <c r="H73" s="127"/>
      <c r="I73" s="127"/>
      <c r="J73" s="127">
        <v>1</v>
      </c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>
        <v>1</v>
      </c>
      <c r="W73" s="127"/>
      <c r="X73" s="127"/>
    </row>
    <row r="74" spans="1:24" x14ac:dyDescent="0.2">
      <c r="A74" s="324" t="s">
        <v>152</v>
      </c>
      <c r="B74" s="127">
        <v>1</v>
      </c>
      <c r="C74" s="127">
        <v>0</v>
      </c>
      <c r="D74" s="127">
        <v>0</v>
      </c>
      <c r="E74" s="127"/>
      <c r="F74" s="127"/>
      <c r="G74" s="127"/>
      <c r="H74" s="127"/>
      <c r="I74" s="127">
        <v>1</v>
      </c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</row>
    <row r="75" spans="1:24" x14ac:dyDescent="0.2">
      <c r="A75" s="62" t="s">
        <v>154</v>
      </c>
      <c r="B75" s="127">
        <v>1</v>
      </c>
      <c r="C75" s="127">
        <v>1</v>
      </c>
      <c r="D75" s="127">
        <v>1</v>
      </c>
      <c r="E75" s="127"/>
      <c r="F75" s="127"/>
      <c r="G75" s="127"/>
      <c r="H75" s="127"/>
      <c r="I75" s="127"/>
      <c r="J75" s="127"/>
      <c r="K75" s="127"/>
      <c r="L75" s="127">
        <v>1</v>
      </c>
      <c r="M75" s="127"/>
      <c r="N75" s="127"/>
      <c r="O75" s="127"/>
      <c r="P75" s="127"/>
      <c r="Q75" s="127"/>
      <c r="R75" s="127">
        <v>1</v>
      </c>
      <c r="S75" s="127"/>
      <c r="T75" s="127"/>
      <c r="U75" s="127"/>
      <c r="V75" s="127"/>
      <c r="W75" s="127"/>
      <c r="X75" s="127"/>
    </row>
    <row r="76" spans="1:24" x14ac:dyDescent="0.2">
      <c r="A76" s="206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</row>
    <row r="77" spans="1:24" x14ac:dyDescent="0.2">
      <c r="A77" s="20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</row>
    <row r="78" spans="1:24" x14ac:dyDescent="0.2">
      <c r="A78" s="218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</row>
    <row r="79" spans="1:24" x14ac:dyDescent="0.2">
      <c r="A79" s="20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</row>
    <row r="80" spans="1:24" x14ac:dyDescent="0.2">
      <c r="A80" s="75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75"/>
    </row>
    <row r="81" spans="1:24" x14ac:dyDescent="0.2">
      <c r="A81" s="16" t="s">
        <v>23</v>
      </c>
      <c r="B81" s="16">
        <f t="shared" ref="B81:N81" si="3">SUM(B58:B80)</f>
        <v>29</v>
      </c>
      <c r="C81" s="16">
        <f t="shared" si="3"/>
        <v>4</v>
      </c>
      <c r="D81" s="16">
        <f t="shared" si="3"/>
        <v>2</v>
      </c>
      <c r="E81" s="16">
        <f t="shared" si="3"/>
        <v>0</v>
      </c>
      <c r="F81" s="16">
        <f t="shared" si="3"/>
        <v>0</v>
      </c>
      <c r="G81" s="16">
        <f t="shared" si="3"/>
        <v>0</v>
      </c>
      <c r="H81" s="16">
        <f t="shared" si="3"/>
        <v>1</v>
      </c>
      <c r="I81" s="16">
        <f t="shared" si="3"/>
        <v>14</v>
      </c>
      <c r="J81" s="16">
        <f t="shared" si="3"/>
        <v>4</v>
      </c>
      <c r="K81" s="16">
        <f t="shared" si="3"/>
        <v>0</v>
      </c>
      <c r="L81" s="16">
        <f t="shared" si="3"/>
        <v>1</v>
      </c>
      <c r="M81" s="16">
        <f t="shared" si="3"/>
        <v>0</v>
      </c>
      <c r="N81" s="16">
        <f t="shared" si="3"/>
        <v>0</v>
      </c>
      <c r="O81" s="17">
        <f>(D81+J81+K81+N81)/(B81+J81+K81+M81)</f>
        <v>0.18181818181818182</v>
      </c>
      <c r="P81" s="17">
        <f>($D81+$E81+($F81*2)+(G81*3))/$B81</f>
        <v>6.8965517241379309E-2</v>
      </c>
      <c r="Q81" s="17">
        <f>D81/B81</f>
        <v>6.8965517241379309E-2</v>
      </c>
      <c r="R81" s="16">
        <f>SUM(R58:R80)</f>
        <v>3</v>
      </c>
      <c r="S81" s="16">
        <f>SUM(S58:S80)</f>
        <v>1</v>
      </c>
      <c r="T81" s="16">
        <f>SUM(T58:T80)</f>
        <v>0</v>
      </c>
      <c r="U81" s="16">
        <f>SUM(U58:U80)</f>
        <v>1</v>
      </c>
      <c r="V81" s="16">
        <f>SUM(V58:V80)</f>
        <v>9</v>
      </c>
      <c r="W81" s="17">
        <f>(U81+V81)/(T81+U81+V81)</f>
        <v>1</v>
      </c>
      <c r="X81" s="17">
        <f>(D81-G81)/(B81-I81-G81+M81)</f>
        <v>0.13333333333333333</v>
      </c>
    </row>
  </sheetData>
  <mergeCells count="2">
    <mergeCell ref="A2:W2"/>
    <mergeCell ref="A36:W36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213E-AE33-0342-BD8B-8722BFCC7437}">
  <dimension ref="A1:X72"/>
  <sheetViews>
    <sheetView workbookViewId="0">
      <pane ySplit="1400" activePane="bottomLeft"/>
      <selection activeCell="A2" sqref="A2"/>
      <selection pane="bottomLeft" activeCell="J9" sqref="J9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7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4" width="7" bestFit="1" customWidth="1"/>
  </cols>
  <sheetData>
    <row r="1" spans="1:24" x14ac:dyDescent="0.2">
      <c r="A1" s="132" t="s">
        <v>105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5"/>
      <c r="X1" s="5"/>
    </row>
    <row r="2" spans="1:24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5"/>
      <c r="X2" s="5"/>
    </row>
    <row r="3" spans="1:24" x14ac:dyDescent="0.2">
      <c r="A3" s="133" t="s">
        <v>68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69</v>
      </c>
      <c r="O3" s="7" t="s">
        <v>13</v>
      </c>
      <c r="P3" s="8" t="s">
        <v>70</v>
      </c>
      <c r="Q3" s="7" t="s">
        <v>71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8" t="s">
        <v>21</v>
      </c>
      <c r="X3" s="7" t="s">
        <v>22</v>
      </c>
    </row>
    <row r="4" spans="1:24" x14ac:dyDescent="0.2">
      <c r="A4" s="63" t="s">
        <v>101</v>
      </c>
      <c r="B4" s="5">
        <v>1</v>
      </c>
      <c r="C4" s="5">
        <v>1</v>
      </c>
      <c r="D4" s="5">
        <v>1</v>
      </c>
      <c r="E4" s="5"/>
      <c r="F4" s="5"/>
      <c r="G4" s="5"/>
      <c r="H4" s="5"/>
      <c r="I4" s="5"/>
      <c r="J4" s="5">
        <v>3</v>
      </c>
      <c r="K4" s="5"/>
      <c r="L4" s="5"/>
      <c r="M4" s="5"/>
      <c r="N4" s="5"/>
      <c r="O4" s="5"/>
      <c r="P4" s="5"/>
      <c r="Q4" s="5"/>
      <c r="R4" s="5">
        <v>1</v>
      </c>
      <c r="S4" s="5"/>
      <c r="T4" s="5"/>
      <c r="U4" s="5"/>
      <c r="V4" s="5"/>
      <c r="W4" s="1"/>
      <c r="X4" s="5"/>
    </row>
    <row r="5" spans="1:24" x14ac:dyDescent="0.2">
      <c r="A5" s="208" t="s">
        <v>116</v>
      </c>
      <c r="B5" s="5">
        <v>2</v>
      </c>
      <c r="C5" s="5">
        <v>0</v>
      </c>
      <c r="D5" s="5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2</v>
      </c>
      <c r="W5" s="1"/>
      <c r="X5" s="5"/>
    </row>
    <row r="6" spans="1:24" x14ac:dyDescent="0.2">
      <c r="A6" s="204" t="s">
        <v>125</v>
      </c>
      <c r="B6" s="13">
        <v>2</v>
      </c>
      <c r="C6" s="13">
        <v>0</v>
      </c>
      <c r="D6" s="13">
        <v>0</v>
      </c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2"/>
      <c r="P6" s="12"/>
      <c r="Q6" s="12"/>
      <c r="R6" s="13"/>
      <c r="S6" s="13"/>
      <c r="T6" s="13"/>
      <c r="U6" s="13">
        <v>1</v>
      </c>
      <c r="V6" s="13"/>
      <c r="W6" s="13"/>
      <c r="X6" s="127"/>
    </row>
    <row r="7" spans="1:24" x14ac:dyDescent="0.2">
      <c r="A7" s="207" t="s">
        <v>126</v>
      </c>
      <c r="B7" s="13">
        <v>4</v>
      </c>
      <c r="C7" s="13">
        <v>1</v>
      </c>
      <c r="D7" s="13">
        <v>2</v>
      </c>
      <c r="E7" s="13">
        <v>1</v>
      </c>
      <c r="F7" s="13"/>
      <c r="G7" s="13"/>
      <c r="H7" s="13">
        <v>2</v>
      </c>
      <c r="I7" s="13">
        <v>2</v>
      </c>
      <c r="J7" s="13"/>
      <c r="K7" s="13"/>
      <c r="L7" s="13"/>
      <c r="M7" s="13"/>
      <c r="N7" s="13"/>
      <c r="O7" s="12"/>
      <c r="P7" s="12"/>
      <c r="Q7" s="12"/>
      <c r="R7" s="13"/>
      <c r="S7" s="13"/>
      <c r="T7" s="13"/>
      <c r="U7" s="13">
        <v>1</v>
      </c>
      <c r="V7" s="13">
        <v>2</v>
      </c>
      <c r="W7" s="13"/>
      <c r="X7" s="127"/>
    </row>
    <row r="8" spans="1:24" x14ac:dyDescent="0.2">
      <c r="A8" s="302" t="s">
        <v>129</v>
      </c>
      <c r="B8" s="13">
        <v>1</v>
      </c>
      <c r="C8" s="13">
        <v>2</v>
      </c>
      <c r="D8" s="13">
        <v>0</v>
      </c>
      <c r="E8" s="13"/>
      <c r="F8" s="13"/>
      <c r="G8" s="13"/>
      <c r="H8" s="13"/>
      <c r="I8" s="13"/>
      <c r="J8" s="13">
        <v>2</v>
      </c>
      <c r="K8" s="13"/>
      <c r="L8" s="13"/>
      <c r="M8" s="13"/>
      <c r="N8" s="13"/>
      <c r="O8" s="12"/>
      <c r="P8" s="12"/>
      <c r="Q8" s="12"/>
      <c r="R8" s="13">
        <v>1</v>
      </c>
      <c r="S8" s="13"/>
      <c r="T8" s="13"/>
      <c r="U8" s="13">
        <v>3</v>
      </c>
      <c r="V8" s="13">
        <v>1</v>
      </c>
      <c r="W8" s="13"/>
      <c r="X8" s="127"/>
    </row>
    <row r="9" spans="1:24" x14ac:dyDescent="0.2">
      <c r="A9" s="210" t="s">
        <v>131</v>
      </c>
      <c r="B9" s="13">
        <v>3</v>
      </c>
      <c r="C9" s="13">
        <v>1</v>
      </c>
      <c r="D9" s="13">
        <v>1</v>
      </c>
      <c r="E9" s="13"/>
      <c r="F9" s="13"/>
      <c r="G9" s="13"/>
      <c r="H9" s="13"/>
      <c r="I9" s="13">
        <v>2</v>
      </c>
      <c r="J9" s="13">
        <v>1</v>
      </c>
      <c r="K9" s="13"/>
      <c r="L9" s="13"/>
      <c r="M9" s="13"/>
      <c r="N9" s="13"/>
      <c r="O9" s="12"/>
      <c r="P9" s="12"/>
      <c r="Q9" s="12"/>
      <c r="R9" s="13"/>
      <c r="S9" s="13">
        <v>1</v>
      </c>
      <c r="T9" s="13"/>
      <c r="U9" s="13">
        <v>5</v>
      </c>
      <c r="V9" s="13">
        <v>1</v>
      </c>
      <c r="W9" s="13"/>
      <c r="X9" s="127"/>
    </row>
    <row r="10" spans="1:24" x14ac:dyDescent="0.2">
      <c r="A10" s="303" t="s">
        <v>132</v>
      </c>
      <c r="B10" s="13">
        <v>2</v>
      </c>
      <c r="C10" s="13">
        <v>1</v>
      </c>
      <c r="D10" s="13">
        <v>0</v>
      </c>
      <c r="E10" s="13"/>
      <c r="F10" s="13"/>
      <c r="G10" s="13"/>
      <c r="H10" s="13"/>
      <c r="I10" s="13"/>
      <c r="J10" s="13">
        <v>1</v>
      </c>
      <c r="K10" s="13"/>
      <c r="L10" s="13"/>
      <c r="M10" s="13"/>
      <c r="N10" s="13"/>
      <c r="O10" s="12"/>
      <c r="P10" s="12"/>
      <c r="Q10" s="12"/>
      <c r="R10" s="13"/>
      <c r="S10" s="13"/>
      <c r="T10" s="13"/>
      <c r="U10" s="13">
        <v>1</v>
      </c>
      <c r="V10" s="13"/>
      <c r="W10" s="13">
        <v>2</v>
      </c>
      <c r="X10" s="127"/>
    </row>
    <row r="11" spans="1:24" x14ac:dyDescent="0.2">
      <c r="A11" s="249" t="s">
        <v>133</v>
      </c>
      <c r="B11" s="13">
        <v>3</v>
      </c>
      <c r="C11" s="13">
        <v>0</v>
      </c>
      <c r="D11" s="13">
        <v>0</v>
      </c>
      <c r="E11" s="13"/>
      <c r="F11" s="13"/>
      <c r="G11" s="13"/>
      <c r="H11" s="13"/>
      <c r="I11" s="13">
        <v>1</v>
      </c>
      <c r="J11" s="13"/>
      <c r="K11" s="13"/>
      <c r="L11" s="13"/>
      <c r="M11" s="13"/>
      <c r="N11" s="13"/>
      <c r="O11" s="12"/>
      <c r="P11" s="12"/>
      <c r="Q11" s="12"/>
      <c r="R11" s="13"/>
      <c r="S11" s="13"/>
      <c r="T11" s="13"/>
      <c r="U11" s="13"/>
      <c r="V11" s="13">
        <v>1</v>
      </c>
      <c r="W11" s="13"/>
      <c r="X11" s="127"/>
    </row>
    <row r="12" spans="1:24" x14ac:dyDescent="0.2">
      <c r="A12" s="206" t="s">
        <v>137</v>
      </c>
      <c r="B12" s="13">
        <v>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2"/>
      <c r="Q12" s="12"/>
      <c r="R12" s="13"/>
      <c r="S12" s="13"/>
      <c r="T12" s="13"/>
      <c r="U12" s="13">
        <v>2</v>
      </c>
      <c r="V12" s="13"/>
      <c r="W12" s="13"/>
      <c r="X12" s="127"/>
    </row>
    <row r="13" spans="1:24" x14ac:dyDescent="0.2">
      <c r="A13" s="206" t="s">
        <v>138</v>
      </c>
      <c r="B13" s="13">
        <v>3</v>
      </c>
      <c r="C13" s="13">
        <v>0</v>
      </c>
      <c r="D13" s="13">
        <v>0</v>
      </c>
      <c r="E13" s="13"/>
      <c r="F13" s="13"/>
      <c r="G13" s="13"/>
      <c r="H13" s="13"/>
      <c r="I13" s="13"/>
      <c r="J13" s="13">
        <v>1</v>
      </c>
      <c r="K13" s="13"/>
      <c r="L13" s="13"/>
      <c r="M13" s="13"/>
      <c r="N13" s="13">
        <v>2</v>
      </c>
      <c r="O13" s="12"/>
      <c r="P13" s="12"/>
      <c r="Q13" s="12"/>
      <c r="R13" s="13">
        <v>1</v>
      </c>
      <c r="S13" s="13"/>
      <c r="T13" s="13"/>
      <c r="U13" s="13">
        <v>1</v>
      </c>
      <c r="V13" s="13">
        <v>1</v>
      </c>
      <c r="W13" s="13"/>
      <c r="X13" s="127"/>
    </row>
    <row r="14" spans="1:24" x14ac:dyDescent="0.2">
      <c r="A14" s="323" t="s">
        <v>151</v>
      </c>
      <c r="B14" s="13">
        <v>3</v>
      </c>
      <c r="C14" s="13">
        <v>0</v>
      </c>
      <c r="D14" s="13">
        <v>1</v>
      </c>
      <c r="E14" s="13"/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2"/>
      <c r="P14" s="12"/>
      <c r="Q14" s="12"/>
      <c r="R14" s="13"/>
      <c r="S14" s="13"/>
      <c r="T14" s="13">
        <v>1</v>
      </c>
      <c r="U14" s="13">
        <v>4</v>
      </c>
      <c r="V14" s="13">
        <v>3</v>
      </c>
      <c r="W14" s="13"/>
      <c r="X14" s="127"/>
    </row>
    <row r="15" spans="1:24" x14ac:dyDescent="0.2">
      <c r="A15" s="203" t="s">
        <v>154</v>
      </c>
      <c r="B15" s="13">
        <v>2</v>
      </c>
      <c r="C15" s="13">
        <v>2</v>
      </c>
      <c r="D15" s="13">
        <v>1</v>
      </c>
      <c r="E15" s="13"/>
      <c r="F15" s="13"/>
      <c r="G15" s="13"/>
      <c r="H15" s="13"/>
      <c r="I15" s="13"/>
      <c r="J15" s="13">
        <v>1</v>
      </c>
      <c r="K15" s="13">
        <v>1</v>
      </c>
      <c r="L15" s="13"/>
      <c r="M15" s="13"/>
      <c r="N15" s="13"/>
      <c r="O15" s="12"/>
      <c r="P15" s="12"/>
      <c r="Q15" s="12"/>
      <c r="R15" s="13"/>
      <c r="S15" s="13"/>
      <c r="T15" s="13"/>
      <c r="U15" s="13">
        <v>1</v>
      </c>
      <c r="V15" s="13">
        <v>2</v>
      </c>
      <c r="W15" s="13"/>
      <c r="X15" s="127"/>
    </row>
    <row r="16" spans="1:24" x14ac:dyDescent="0.2">
      <c r="A16" s="301" t="s">
        <v>123</v>
      </c>
      <c r="B16" s="13">
        <v>3</v>
      </c>
      <c r="C16" s="13">
        <v>0</v>
      </c>
      <c r="D16" s="13">
        <v>1</v>
      </c>
      <c r="E16" s="13"/>
      <c r="F16" s="13"/>
      <c r="G16" s="13"/>
      <c r="H16" s="13">
        <v>1</v>
      </c>
      <c r="I16" s="13">
        <v>1</v>
      </c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>
        <v>2</v>
      </c>
      <c r="V16" s="13">
        <v>2</v>
      </c>
      <c r="W16" s="13"/>
      <c r="X16" s="127"/>
    </row>
    <row r="17" spans="1:24" x14ac:dyDescent="0.2">
      <c r="A17" s="331" t="s">
        <v>129</v>
      </c>
      <c r="B17" s="13">
        <v>4</v>
      </c>
      <c r="C17" s="13">
        <v>1</v>
      </c>
      <c r="D17" s="13">
        <v>1</v>
      </c>
      <c r="E17" s="13"/>
      <c r="F17" s="13"/>
      <c r="G17" s="13"/>
      <c r="H17" s="13"/>
      <c r="I17" s="13">
        <v>3</v>
      </c>
      <c r="J17" s="13"/>
      <c r="K17" s="13"/>
      <c r="L17" s="13"/>
      <c r="M17" s="13"/>
      <c r="N17" s="13"/>
      <c r="O17" s="12"/>
      <c r="P17" s="12"/>
      <c r="Q17" s="12"/>
      <c r="R17" s="13"/>
      <c r="S17" s="13"/>
      <c r="T17" s="13"/>
      <c r="U17" s="13">
        <v>2</v>
      </c>
      <c r="V17" s="13">
        <v>1</v>
      </c>
      <c r="W17" s="13"/>
      <c r="X17" s="127"/>
    </row>
    <row r="18" spans="1:24" x14ac:dyDescent="0.2">
      <c r="A18" s="334" t="s">
        <v>157</v>
      </c>
      <c r="B18" s="13">
        <v>3</v>
      </c>
      <c r="C18" s="13">
        <v>2</v>
      </c>
      <c r="D18" s="13">
        <v>1</v>
      </c>
      <c r="E18" s="13"/>
      <c r="F18" s="13"/>
      <c r="G18" s="13"/>
      <c r="H18" s="13"/>
      <c r="I18" s="13"/>
      <c r="J18" s="13">
        <v>1</v>
      </c>
      <c r="K18" s="13"/>
      <c r="L18" s="13"/>
      <c r="M18" s="13"/>
      <c r="N18" s="13"/>
      <c r="O18" s="12"/>
      <c r="P18" s="12"/>
      <c r="Q18" s="12"/>
      <c r="R18" s="13">
        <v>1</v>
      </c>
      <c r="S18" s="13"/>
      <c r="T18" s="13">
        <v>1</v>
      </c>
      <c r="U18" s="13">
        <v>1</v>
      </c>
      <c r="V18" s="13"/>
      <c r="W18" s="13"/>
      <c r="X18" s="127"/>
    </row>
    <row r="19" spans="1:24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  <c r="Q19" s="12"/>
      <c r="R19" s="13"/>
      <c r="S19" s="13"/>
      <c r="T19" s="13"/>
      <c r="U19" s="13"/>
      <c r="V19" s="13"/>
      <c r="W19" s="13"/>
      <c r="X19" s="127"/>
    </row>
    <row r="20" spans="1:24" x14ac:dyDescent="0.2">
      <c r="A20" s="218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  <c r="Q20" s="12"/>
      <c r="R20" s="13"/>
      <c r="S20" s="13"/>
      <c r="T20" s="13"/>
      <c r="U20" s="13"/>
      <c r="V20" s="13"/>
      <c r="W20" s="13"/>
      <c r="X20" s="127"/>
    </row>
    <row r="21" spans="1:24" x14ac:dyDescent="0.2">
      <c r="A21" s="2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27"/>
    </row>
    <row r="22" spans="1:24" x14ac:dyDescent="0.2">
      <c r="A22" s="2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  <c r="Q22" s="12"/>
      <c r="R22" s="13"/>
      <c r="S22" s="13"/>
      <c r="T22" s="13"/>
      <c r="U22" s="13"/>
      <c r="V22" s="13"/>
      <c r="W22" s="13"/>
      <c r="X22" s="127"/>
    </row>
    <row r="23" spans="1:24" x14ac:dyDescent="0.2">
      <c r="A23" s="2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  <c r="Q23" s="12"/>
      <c r="R23" s="13"/>
      <c r="S23" s="13"/>
      <c r="T23" s="13"/>
      <c r="U23" s="13"/>
      <c r="V23" s="13"/>
      <c r="W23" s="13"/>
      <c r="X23" s="127"/>
    </row>
    <row r="24" spans="1:24" x14ac:dyDescent="0.2">
      <c r="A24" s="2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  <c r="Q24" s="12"/>
      <c r="R24" s="13"/>
      <c r="S24" s="13"/>
      <c r="T24" s="13"/>
      <c r="U24" s="13"/>
      <c r="V24" s="13"/>
      <c r="W24" s="13"/>
      <c r="X24" s="127"/>
    </row>
    <row r="25" spans="1:24" x14ac:dyDescent="0.2">
      <c r="A25" s="6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2"/>
      <c r="Q25" s="12"/>
      <c r="R25" s="13"/>
      <c r="S25" s="13"/>
      <c r="T25" s="13"/>
      <c r="U25" s="13"/>
      <c r="V25" s="13"/>
      <c r="W25" s="13"/>
      <c r="X25" s="127"/>
    </row>
    <row r="26" spans="1:24" x14ac:dyDescent="0.2">
      <c r="A26" s="8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2"/>
      <c r="Q26" s="12"/>
      <c r="R26" s="13"/>
      <c r="S26" s="13"/>
      <c r="T26" s="13"/>
      <c r="U26" s="13"/>
      <c r="V26" s="13"/>
      <c r="W26" s="13"/>
      <c r="X26" s="127"/>
    </row>
    <row r="27" spans="1:24" x14ac:dyDescent="0.2">
      <c r="A27" s="8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2"/>
      <c r="P27" s="12"/>
      <c r="Q27" s="12"/>
      <c r="R27" s="13"/>
      <c r="S27" s="13"/>
      <c r="T27" s="13"/>
      <c r="U27" s="13"/>
      <c r="V27" s="13"/>
      <c r="W27" s="13"/>
      <c r="X27" s="127"/>
    </row>
    <row r="28" spans="1:24" x14ac:dyDescent="0.2">
      <c r="A28" s="63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5"/>
      <c r="P28" s="15"/>
      <c r="Q28" s="15"/>
      <c r="R28" s="39"/>
      <c r="S28" s="39"/>
      <c r="T28" s="39"/>
      <c r="U28" s="39"/>
      <c r="V28" s="39"/>
      <c r="W28" s="39"/>
      <c r="X28" s="75"/>
    </row>
    <row r="29" spans="1:24" x14ac:dyDescent="0.2">
      <c r="A29" s="120" t="s">
        <v>23</v>
      </c>
      <c r="B29" s="16">
        <f t="shared" ref="B29:N29" si="0">SUM(B4:B28)</f>
        <v>40</v>
      </c>
      <c r="C29" s="16">
        <f t="shared" si="0"/>
        <v>11</v>
      </c>
      <c r="D29" s="16">
        <f t="shared" si="0"/>
        <v>9</v>
      </c>
      <c r="E29" s="16">
        <f t="shared" si="0"/>
        <v>1</v>
      </c>
      <c r="F29" s="16">
        <f t="shared" si="0"/>
        <v>0</v>
      </c>
      <c r="G29" s="16">
        <f t="shared" si="0"/>
        <v>0</v>
      </c>
      <c r="H29" s="16">
        <f t="shared" si="0"/>
        <v>3</v>
      </c>
      <c r="I29" s="16">
        <f t="shared" si="0"/>
        <v>9</v>
      </c>
      <c r="J29" s="16">
        <f t="shared" si="0"/>
        <v>11</v>
      </c>
      <c r="K29" s="16">
        <f t="shared" si="0"/>
        <v>1</v>
      </c>
      <c r="L29" s="16">
        <f t="shared" si="0"/>
        <v>0</v>
      </c>
      <c r="M29" s="16">
        <f t="shared" si="0"/>
        <v>0</v>
      </c>
      <c r="N29" s="16">
        <f t="shared" si="0"/>
        <v>3</v>
      </c>
      <c r="O29" s="17">
        <f>(D29+J29+K29+N29)/(B29+J29+K29+M29)</f>
        <v>0.46153846153846156</v>
      </c>
      <c r="P29" s="17">
        <f>($D29+$E29+($F29*2)+(G29*3))/$B29</f>
        <v>0.25</v>
      </c>
      <c r="Q29" s="17">
        <f>D29/B29</f>
        <v>0.22500000000000001</v>
      </c>
      <c r="R29" s="16">
        <f>SUM(R4:R28)</f>
        <v>4</v>
      </c>
      <c r="S29" s="16">
        <f>SUM(S4:S28)</f>
        <v>1</v>
      </c>
      <c r="T29" s="16">
        <f>SUM(T4:T28)</f>
        <v>2</v>
      </c>
      <c r="U29" s="16">
        <f>SUM(U4:U28)</f>
        <v>24</v>
      </c>
      <c r="V29" s="16">
        <f>SUM(V4:V28)</f>
        <v>16</v>
      </c>
      <c r="W29" s="17">
        <f>(U29+V29)/(T29+U29+V29)</f>
        <v>0.95238095238095233</v>
      </c>
      <c r="X29" s="17">
        <f>(D29-G29)/(B29-I29-G29+M29)</f>
        <v>0.29032258064516131</v>
      </c>
    </row>
    <row r="33" spans="1:24" x14ac:dyDescent="0.2">
      <c r="A33" t="s">
        <v>104</v>
      </c>
    </row>
    <row r="34" spans="1:24" x14ac:dyDescent="0.2">
      <c r="A34" s="122" t="s">
        <v>72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"/>
      <c r="S34" s="5"/>
      <c r="T34" s="5"/>
      <c r="U34" s="5"/>
      <c r="V34" s="5"/>
      <c r="W34" s="5"/>
      <c r="X34" s="5"/>
    </row>
    <row r="35" spans="1:24" x14ac:dyDescent="0.2">
      <c r="A35" s="105" t="s">
        <v>68</v>
      </c>
      <c r="B35" s="7" t="s">
        <v>42</v>
      </c>
      <c r="C35" s="7" t="s">
        <v>43</v>
      </c>
      <c r="D35" s="7" t="s">
        <v>44</v>
      </c>
      <c r="E35" s="7" t="s">
        <v>52</v>
      </c>
      <c r="F35" s="7" t="s">
        <v>46</v>
      </c>
      <c r="G35" s="7" t="s">
        <v>1</v>
      </c>
      <c r="H35" s="7" t="s">
        <v>2</v>
      </c>
      <c r="I35" s="7" t="s">
        <v>7</v>
      </c>
      <c r="J35" s="7" t="s">
        <v>8</v>
      </c>
      <c r="K35" s="7" t="s">
        <v>9</v>
      </c>
      <c r="L35" s="7" t="s">
        <v>47</v>
      </c>
      <c r="M35" s="7" t="s">
        <v>48</v>
      </c>
      <c r="N35" s="7" t="s">
        <v>49</v>
      </c>
      <c r="O35" s="7" t="s">
        <v>50</v>
      </c>
      <c r="P35" s="7" t="s">
        <v>0</v>
      </c>
      <c r="Q35" s="7" t="s">
        <v>73</v>
      </c>
      <c r="R35" s="5"/>
      <c r="S35" s="5"/>
      <c r="T35" s="5"/>
      <c r="U35" s="5"/>
      <c r="V35" s="5"/>
      <c r="W35" s="5"/>
      <c r="X35" s="5"/>
    </row>
    <row r="36" spans="1:24" x14ac:dyDescent="0.2">
      <c r="A36" s="208"/>
      <c r="B36" s="37"/>
      <c r="C36" s="37"/>
      <c r="D36" s="37"/>
      <c r="E36" s="42"/>
      <c r="F36" s="38"/>
      <c r="G36" s="37"/>
      <c r="H36" s="37"/>
      <c r="I36" s="37"/>
      <c r="J36" s="37"/>
      <c r="K36" s="37"/>
      <c r="L36" s="37"/>
      <c r="M36" s="37"/>
      <c r="N36" s="37"/>
      <c r="O36" s="38"/>
      <c r="P36" s="37"/>
      <c r="Q36" s="37"/>
      <c r="R36" s="5"/>
      <c r="S36" s="5"/>
      <c r="T36" s="5"/>
      <c r="U36" s="5"/>
      <c r="V36" s="5"/>
      <c r="W36" s="5"/>
      <c r="X36" s="5"/>
    </row>
    <row r="37" spans="1:24" x14ac:dyDescent="0.2">
      <c r="A37" s="62"/>
      <c r="B37" s="1"/>
      <c r="C37" s="1"/>
      <c r="D37" s="1"/>
      <c r="E37" s="73"/>
      <c r="F37" s="35"/>
      <c r="G37" s="1"/>
      <c r="H37" s="1"/>
      <c r="I37" s="1"/>
      <c r="J37" s="1"/>
      <c r="K37" s="1"/>
      <c r="L37" s="35"/>
      <c r="M37" s="1"/>
      <c r="N37" s="35"/>
      <c r="O37" s="1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208"/>
      <c r="B38" s="1"/>
      <c r="C38" s="1"/>
      <c r="D38" s="1"/>
      <c r="E38" s="73"/>
      <c r="F38" s="35"/>
      <c r="G38" s="1"/>
      <c r="H38" s="1"/>
      <c r="I38" s="1"/>
      <c r="J38" s="1"/>
      <c r="K38" s="1"/>
      <c r="L38" s="35"/>
      <c r="M38" s="1"/>
      <c r="N38" s="1"/>
      <c r="O38" s="1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210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212"/>
      <c r="B40" s="1"/>
      <c r="C40" s="1"/>
      <c r="D40" s="1"/>
      <c r="E40" s="73"/>
      <c r="F40" s="35"/>
      <c r="G40" s="1"/>
      <c r="H40" s="1"/>
      <c r="I40" s="1"/>
      <c r="J40" s="1"/>
      <c r="K40" s="1"/>
      <c r="L40" s="35"/>
      <c r="M40" s="1"/>
      <c r="N40" s="1"/>
      <c r="O40" s="1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189"/>
      <c r="B41" s="1"/>
      <c r="C41" s="1"/>
      <c r="D41" s="1"/>
      <c r="E41" s="73"/>
      <c r="F41" s="35"/>
      <c r="G41" s="1"/>
      <c r="H41" s="1"/>
      <c r="I41" s="113"/>
      <c r="J41" s="1"/>
      <c r="K41" s="1"/>
      <c r="L41" s="1"/>
      <c r="M41" s="1"/>
      <c r="N41" s="1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83"/>
      <c r="B42" s="1"/>
      <c r="C42" s="1"/>
      <c r="D42" s="1"/>
      <c r="E42" s="73"/>
      <c r="F42" s="35"/>
      <c r="G42" s="1"/>
      <c r="H42" s="1"/>
      <c r="I42" s="1"/>
      <c r="J42" s="1"/>
      <c r="K42" s="1"/>
      <c r="L42" s="1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83"/>
      <c r="B43" s="1"/>
      <c r="C43" s="1"/>
      <c r="D43" s="1"/>
      <c r="E43" s="73"/>
      <c r="F43" s="35"/>
      <c r="G43" s="1"/>
      <c r="H43" s="1"/>
      <c r="I43" s="1"/>
      <c r="J43" s="1"/>
      <c r="K43" s="1"/>
      <c r="L43" s="1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83"/>
      <c r="B44" s="1"/>
      <c r="C44" s="1"/>
      <c r="D44" s="1"/>
      <c r="E44" s="73"/>
      <c r="F44" s="35"/>
      <c r="G44" s="1"/>
      <c r="H44" s="1"/>
      <c r="I44" s="1"/>
      <c r="J44" s="1"/>
      <c r="K44" s="1"/>
      <c r="L44" s="1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189"/>
      <c r="B45" s="1"/>
      <c r="C45" s="1"/>
      <c r="D45" s="1"/>
      <c r="E45" s="73"/>
      <c r="F45" s="35"/>
      <c r="G45" s="1"/>
      <c r="H45" s="1"/>
      <c r="I45" s="1"/>
      <c r="J45" s="1"/>
      <c r="K45" s="1"/>
      <c r="L45" s="1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66"/>
      <c r="B46" s="1"/>
      <c r="C46" s="1"/>
      <c r="D46" s="1"/>
      <c r="E46" s="73"/>
      <c r="F46" s="35"/>
      <c r="G46" s="1"/>
      <c r="H46" s="1"/>
      <c r="I46" s="1"/>
      <c r="J46" s="1"/>
      <c r="K46" s="1"/>
      <c r="L46" s="1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18"/>
      <c r="B47" s="128"/>
      <c r="C47" s="128"/>
      <c r="D47" s="128"/>
      <c r="E47" s="129"/>
      <c r="F47" s="131"/>
      <c r="G47" s="128"/>
      <c r="H47" s="128"/>
      <c r="I47" s="128"/>
      <c r="J47" s="128"/>
      <c r="K47" s="128"/>
      <c r="L47" s="131"/>
      <c r="M47" s="128"/>
      <c r="N47" s="128"/>
      <c r="O47" s="128"/>
      <c r="P47" s="75"/>
      <c r="Q47" s="75"/>
      <c r="R47" s="5"/>
      <c r="S47" s="5"/>
      <c r="T47" s="5"/>
      <c r="U47" s="5"/>
      <c r="V47" s="5"/>
      <c r="W47" s="5"/>
      <c r="X47" s="5"/>
    </row>
    <row r="48" spans="1:24" x14ac:dyDescent="0.2">
      <c r="A48" s="120" t="s">
        <v>23</v>
      </c>
      <c r="B48" s="16">
        <f t="shared" ref="B48:M48" si="1">SUM(B36:B47)</f>
        <v>0</v>
      </c>
      <c r="C48" s="16">
        <f t="shared" si="1"/>
        <v>0</v>
      </c>
      <c r="D48" s="16">
        <f t="shared" si="1"/>
        <v>0</v>
      </c>
      <c r="E48" s="38">
        <f t="shared" si="1"/>
        <v>0</v>
      </c>
      <c r="F48" s="38">
        <f t="shared" si="1"/>
        <v>0</v>
      </c>
      <c r="G48" s="16">
        <f t="shared" si="1"/>
        <v>0</v>
      </c>
      <c r="H48" s="16">
        <f t="shared" si="1"/>
        <v>0</v>
      </c>
      <c r="I48" s="16">
        <f t="shared" si="1"/>
        <v>0</v>
      </c>
      <c r="J48" s="16">
        <f t="shared" si="1"/>
        <v>0</v>
      </c>
      <c r="K48" s="16">
        <f t="shared" si="1"/>
        <v>0</v>
      </c>
      <c r="L48" s="37">
        <f t="shared" si="1"/>
        <v>0</v>
      </c>
      <c r="M48" s="16">
        <f t="shared" si="1"/>
        <v>0</v>
      </c>
      <c r="N48" s="38" t="e">
        <f>(M48*7)/F48</f>
        <v>#DIV/0!</v>
      </c>
      <c r="O48" s="38" t="e">
        <f>SUM(H48+J48+K48)/F48</f>
        <v>#DIV/0!</v>
      </c>
      <c r="P48" s="16">
        <f>SUM(P36:P47)</f>
        <v>0</v>
      </c>
      <c r="Q48" s="16">
        <f>SUM(Q36:Q47)</f>
        <v>0</v>
      </c>
      <c r="R48" s="5"/>
      <c r="S48" s="5"/>
      <c r="T48" s="5"/>
      <c r="U48" s="5"/>
      <c r="V48" s="5"/>
      <c r="W48" s="5"/>
      <c r="X48" s="5"/>
    </row>
    <row r="51" spans="1:24" x14ac:dyDescent="0.2">
      <c r="A51" t="s">
        <v>121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"/>
      <c r="V51" s="1"/>
      <c r="W51" s="5"/>
      <c r="X51" s="5"/>
    </row>
    <row r="52" spans="1:24" x14ac:dyDescent="0.2">
      <c r="A52" s="66"/>
      <c r="B52" s="5"/>
      <c r="C52" s="5"/>
      <c r="D52" s="5"/>
      <c r="E52" s="4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1"/>
      <c r="V52" s="1"/>
      <c r="W52" s="5"/>
      <c r="X52" s="5"/>
    </row>
    <row r="53" spans="1:24" x14ac:dyDescent="0.2">
      <c r="A53" s="133" t="s">
        <v>68</v>
      </c>
      <c r="B53" s="7" t="s">
        <v>0</v>
      </c>
      <c r="C53" s="7" t="s">
        <v>1</v>
      </c>
      <c r="D53" s="7" t="s">
        <v>2</v>
      </c>
      <c r="E53" s="7" t="s">
        <v>3</v>
      </c>
      <c r="F53" s="7" t="s">
        <v>4</v>
      </c>
      <c r="G53" s="7" t="s">
        <v>5</v>
      </c>
      <c r="H53" s="7" t="s">
        <v>6</v>
      </c>
      <c r="I53" s="7" t="s">
        <v>7</v>
      </c>
      <c r="J53" s="7" t="s">
        <v>8</v>
      </c>
      <c r="K53" s="7" t="s">
        <v>9</v>
      </c>
      <c r="L53" s="7" t="s">
        <v>10</v>
      </c>
      <c r="M53" s="7" t="s">
        <v>11</v>
      </c>
      <c r="N53" s="7" t="s">
        <v>69</v>
      </c>
      <c r="O53" s="7" t="s">
        <v>13</v>
      </c>
      <c r="P53" s="8" t="s">
        <v>70</v>
      </c>
      <c r="Q53" s="7" t="s">
        <v>71</v>
      </c>
      <c r="R53" s="7" t="s">
        <v>16</v>
      </c>
      <c r="S53" s="7" t="s">
        <v>17</v>
      </c>
      <c r="T53" s="7" t="s">
        <v>18</v>
      </c>
      <c r="U53" s="7" t="s">
        <v>19</v>
      </c>
      <c r="V53" s="7" t="s">
        <v>20</v>
      </c>
      <c r="W53" s="8" t="s">
        <v>21</v>
      </c>
      <c r="X53" s="7" t="s">
        <v>22</v>
      </c>
    </row>
    <row r="54" spans="1:24" x14ac:dyDescent="0.2">
      <c r="A54" s="273" t="s">
        <v>101</v>
      </c>
      <c r="B54" s="5"/>
      <c r="C54" s="5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>
        <v>2</v>
      </c>
      <c r="S54" s="5"/>
      <c r="T54" s="5"/>
      <c r="U54" s="5"/>
      <c r="V54" s="5"/>
      <c r="W54" s="1"/>
      <c r="X54" s="5"/>
    </row>
    <row r="55" spans="1:24" x14ac:dyDescent="0.2">
      <c r="A55" s="208" t="s">
        <v>116</v>
      </c>
      <c r="B55" s="5">
        <v>1</v>
      </c>
      <c r="C55" s="5">
        <v>0</v>
      </c>
      <c r="D55" s="5">
        <v>0</v>
      </c>
      <c r="E55" s="5"/>
      <c r="F55" s="5"/>
      <c r="G55" s="5"/>
      <c r="H55" s="5">
        <v>1</v>
      </c>
      <c r="I55" s="5"/>
      <c r="J55" s="5"/>
      <c r="K55" s="5"/>
      <c r="L55" s="5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1"/>
      <c r="X55" s="5"/>
    </row>
    <row r="56" spans="1:24" x14ac:dyDescent="0.2">
      <c r="A56" s="65" t="s">
        <v>118</v>
      </c>
      <c r="B56" s="13">
        <v>2</v>
      </c>
      <c r="C56" s="13">
        <v>1</v>
      </c>
      <c r="D56" s="13">
        <v>0</v>
      </c>
      <c r="E56" s="13"/>
      <c r="F56" s="13"/>
      <c r="G56" s="13"/>
      <c r="H56" s="13"/>
      <c r="I56" s="13">
        <v>1</v>
      </c>
      <c r="J56" s="13"/>
      <c r="K56" s="13"/>
      <c r="L56" s="13"/>
      <c r="M56" s="13"/>
      <c r="N56" s="13">
        <v>1</v>
      </c>
      <c r="O56" s="12"/>
      <c r="P56" s="12"/>
      <c r="Q56" s="12"/>
      <c r="R56" s="13"/>
      <c r="S56" s="13"/>
      <c r="T56" s="13"/>
      <c r="U56" s="13">
        <v>1</v>
      </c>
      <c r="V56" s="13">
        <v>1</v>
      </c>
      <c r="W56" s="13"/>
      <c r="X56" s="127"/>
    </row>
    <row r="57" spans="1:24" x14ac:dyDescent="0.2">
      <c r="A57" s="208" t="s">
        <v>120</v>
      </c>
      <c r="B57" s="13">
        <v>1</v>
      </c>
      <c r="C57" s="13">
        <v>0</v>
      </c>
      <c r="D57" s="13">
        <v>0</v>
      </c>
      <c r="E57" s="13"/>
      <c r="F57" s="13"/>
      <c r="G57" s="13"/>
      <c r="H57" s="13"/>
      <c r="I57" s="13"/>
      <c r="J57" s="13">
        <v>1</v>
      </c>
      <c r="K57" s="13"/>
      <c r="L57" s="13"/>
      <c r="M57" s="13"/>
      <c r="N57" s="13"/>
      <c r="O57" s="12"/>
      <c r="P57" s="12"/>
      <c r="Q57" s="12"/>
      <c r="R57" s="13"/>
      <c r="S57" s="13">
        <v>1</v>
      </c>
      <c r="T57" s="13"/>
      <c r="U57" s="13"/>
      <c r="V57" s="13"/>
      <c r="W57" s="13"/>
      <c r="X57" s="127"/>
    </row>
    <row r="58" spans="1:24" x14ac:dyDescent="0.2">
      <c r="A58" s="297" t="s">
        <v>126</v>
      </c>
      <c r="B58" s="13">
        <v>0</v>
      </c>
      <c r="C58" s="13">
        <v>2</v>
      </c>
      <c r="D58" s="13">
        <v>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2"/>
      <c r="P58" s="12"/>
      <c r="Q58" s="12"/>
      <c r="R58" s="13">
        <v>1</v>
      </c>
      <c r="S58" s="13"/>
      <c r="T58" s="13"/>
      <c r="U58" s="13"/>
      <c r="V58" s="13"/>
      <c r="W58" s="13"/>
      <c r="X58" s="127"/>
    </row>
    <row r="59" spans="1:24" x14ac:dyDescent="0.2">
      <c r="A59" s="303" t="s">
        <v>132</v>
      </c>
      <c r="B59" s="13">
        <v>1</v>
      </c>
      <c r="C59" s="13">
        <v>0</v>
      </c>
      <c r="D59" s="13">
        <v>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2"/>
      <c r="P59" s="12"/>
      <c r="Q59" s="12"/>
      <c r="R59" s="13">
        <v>2</v>
      </c>
      <c r="S59" s="13">
        <v>1</v>
      </c>
      <c r="T59" s="13"/>
      <c r="U59" s="13"/>
      <c r="V59" s="13"/>
      <c r="W59" s="13"/>
      <c r="X59" s="127"/>
    </row>
    <row r="60" spans="1:24" x14ac:dyDescent="0.2">
      <c r="A60" s="309" t="s">
        <v>133</v>
      </c>
      <c r="B60" s="13">
        <v>1</v>
      </c>
      <c r="C60" s="13">
        <v>4</v>
      </c>
      <c r="D60" s="13">
        <v>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  <c r="Q60" s="12"/>
      <c r="R60" s="13">
        <v>3</v>
      </c>
      <c r="S60" s="13"/>
      <c r="T60" s="13"/>
      <c r="U60" s="13"/>
      <c r="V60" s="13"/>
      <c r="W60" s="13"/>
      <c r="X60" s="127"/>
    </row>
    <row r="61" spans="1:24" x14ac:dyDescent="0.2">
      <c r="A61" s="250" t="s">
        <v>139</v>
      </c>
      <c r="B61" s="13"/>
      <c r="C61" s="13">
        <v>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2"/>
      <c r="P61" s="12"/>
      <c r="Q61" s="12"/>
      <c r="R61" s="13">
        <v>1</v>
      </c>
      <c r="S61" s="13"/>
      <c r="T61" s="13"/>
      <c r="U61" s="13"/>
      <c r="V61" s="13"/>
      <c r="W61" s="13"/>
      <c r="X61" s="127"/>
    </row>
    <row r="62" spans="1:24" x14ac:dyDescent="0.2">
      <c r="A62" s="265" t="s">
        <v>140</v>
      </c>
      <c r="B62" s="13">
        <v>1</v>
      </c>
      <c r="C62" s="13">
        <v>1</v>
      </c>
      <c r="D62" s="13">
        <v>0</v>
      </c>
      <c r="E62" s="13"/>
      <c r="F62" s="13"/>
      <c r="G62" s="13"/>
      <c r="H62" s="13"/>
      <c r="I62" s="13"/>
      <c r="J62" s="13">
        <v>3</v>
      </c>
      <c r="K62" s="13"/>
      <c r="L62" s="13"/>
      <c r="M62" s="13"/>
      <c r="N62" s="13"/>
      <c r="O62" s="12"/>
      <c r="P62" s="12"/>
      <c r="Q62" s="12"/>
      <c r="R62" s="13"/>
      <c r="S62" s="13"/>
      <c r="T62" s="13"/>
      <c r="U62" s="13">
        <v>2</v>
      </c>
      <c r="V62" s="13">
        <v>2</v>
      </c>
      <c r="W62" s="13"/>
      <c r="X62" s="127"/>
    </row>
    <row r="63" spans="1:24" x14ac:dyDescent="0.2">
      <c r="A63" s="315" t="s">
        <v>142</v>
      </c>
      <c r="B63" s="13">
        <v>2</v>
      </c>
      <c r="C63" s="13">
        <v>0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  <c r="P63" s="12"/>
      <c r="Q63" s="12"/>
      <c r="R63" s="13"/>
      <c r="S63" s="13"/>
      <c r="T63" s="13">
        <v>2</v>
      </c>
      <c r="U63" s="13"/>
      <c r="V63" s="13">
        <v>1</v>
      </c>
      <c r="W63" s="13"/>
      <c r="X63" s="127"/>
    </row>
    <row r="64" spans="1:24" x14ac:dyDescent="0.2">
      <c r="A64" s="301" t="s">
        <v>123</v>
      </c>
      <c r="B64" s="13"/>
      <c r="C64" s="13">
        <v>1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2"/>
      <c r="P64" s="12"/>
      <c r="Q64" s="12"/>
      <c r="R64" s="13"/>
      <c r="S64" s="13"/>
      <c r="T64" s="13"/>
      <c r="U64" s="13"/>
      <c r="V64" s="13"/>
      <c r="W64" s="13"/>
      <c r="X64" s="127"/>
    </row>
    <row r="65" spans="1:24" x14ac:dyDescent="0.2">
      <c r="A65" s="67" t="s">
        <v>131</v>
      </c>
      <c r="B65" s="13"/>
      <c r="C65" s="13">
        <v>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2"/>
      <c r="P65" s="12"/>
      <c r="Q65" s="12"/>
      <c r="R65" s="13"/>
      <c r="S65" s="13"/>
      <c r="T65" s="13"/>
      <c r="U65" s="13">
        <v>2</v>
      </c>
      <c r="V65" s="13"/>
      <c r="W65" s="13"/>
      <c r="X65" s="127"/>
    </row>
    <row r="66" spans="1:24" x14ac:dyDescent="0.2">
      <c r="A66" s="301" t="s">
        <v>148</v>
      </c>
      <c r="B66" s="13">
        <v>2</v>
      </c>
      <c r="C66" s="13">
        <v>1</v>
      </c>
      <c r="D66" s="13">
        <v>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2"/>
      <c r="P66" s="12"/>
      <c r="Q66" s="12"/>
      <c r="R66" s="13"/>
      <c r="S66" s="13"/>
      <c r="T66" s="13"/>
      <c r="U66" s="13"/>
      <c r="V66" s="13"/>
      <c r="W66" s="13"/>
      <c r="X66" s="127"/>
    </row>
    <row r="67" spans="1:24" x14ac:dyDescent="0.2">
      <c r="A67" s="265" t="s">
        <v>151</v>
      </c>
      <c r="B67" s="13">
        <v>0</v>
      </c>
      <c r="C67" s="13">
        <v>2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2"/>
      <c r="Q67" s="12"/>
      <c r="R67" s="13">
        <v>2</v>
      </c>
      <c r="S67" s="13"/>
      <c r="T67" s="13"/>
      <c r="U67" s="13"/>
      <c r="V67" s="13"/>
      <c r="W67" s="13"/>
      <c r="X67" s="127"/>
    </row>
    <row r="68" spans="1:24" x14ac:dyDescent="0.2">
      <c r="A68" s="324" t="s">
        <v>152</v>
      </c>
      <c r="B68" s="13"/>
      <c r="C68" s="13">
        <v>1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2"/>
      <c r="Q68" s="12"/>
      <c r="R68" s="13">
        <v>3</v>
      </c>
      <c r="S68" s="13"/>
      <c r="T68" s="13"/>
      <c r="U68" s="13"/>
      <c r="V68" s="13"/>
      <c r="W68" s="13"/>
      <c r="X68" s="127"/>
    </row>
    <row r="69" spans="1:24" x14ac:dyDescent="0.2">
      <c r="A69" s="203" t="s">
        <v>154</v>
      </c>
      <c r="B69" s="13">
        <v>1</v>
      </c>
      <c r="C69" s="13">
        <v>0</v>
      </c>
      <c r="D69" s="13">
        <v>0</v>
      </c>
      <c r="E69" s="13"/>
      <c r="F69" s="13"/>
      <c r="G69" s="13"/>
      <c r="H69" s="13"/>
      <c r="I69" s="13">
        <v>1</v>
      </c>
      <c r="J69" s="13"/>
      <c r="K69" s="13"/>
      <c r="L69" s="13"/>
      <c r="M69" s="13"/>
      <c r="N69" s="13"/>
      <c r="O69" s="12"/>
      <c r="P69" s="12"/>
      <c r="Q69" s="12"/>
      <c r="R69" s="13"/>
      <c r="S69" s="13"/>
      <c r="T69" s="13"/>
      <c r="U69" s="13"/>
      <c r="V69" s="13"/>
      <c r="W69" s="13"/>
      <c r="X69" s="127"/>
    </row>
    <row r="70" spans="1:24" x14ac:dyDescent="0.2">
      <c r="A70" s="30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2"/>
      <c r="Q70" s="12"/>
      <c r="R70" s="13"/>
      <c r="S70" s="13"/>
      <c r="T70" s="13"/>
      <c r="U70" s="13"/>
      <c r="V70" s="13"/>
      <c r="W70" s="13"/>
      <c r="X70" s="127"/>
    </row>
    <row r="71" spans="1:24" x14ac:dyDescent="0.2">
      <c r="A71" s="11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15"/>
      <c r="P71" s="15"/>
      <c r="Q71" s="15"/>
      <c r="R71" s="39"/>
      <c r="S71" s="39"/>
      <c r="T71" s="39"/>
      <c r="U71" s="39"/>
      <c r="V71" s="39"/>
      <c r="W71" s="39"/>
      <c r="X71" s="75"/>
    </row>
    <row r="72" spans="1:24" x14ac:dyDescent="0.2">
      <c r="A72" s="120" t="s">
        <v>23</v>
      </c>
      <c r="B72" s="16">
        <f t="shared" ref="B72:N72" si="2">SUM(B54:B71)</f>
        <v>12</v>
      </c>
      <c r="C72" s="16">
        <f t="shared" si="2"/>
        <v>17</v>
      </c>
      <c r="D72" s="16">
        <f t="shared" si="2"/>
        <v>2</v>
      </c>
      <c r="E72" s="16">
        <f t="shared" si="2"/>
        <v>0</v>
      </c>
      <c r="F72" s="16">
        <f t="shared" si="2"/>
        <v>0</v>
      </c>
      <c r="G72" s="16">
        <f t="shared" si="2"/>
        <v>0</v>
      </c>
      <c r="H72" s="16">
        <f t="shared" si="2"/>
        <v>1</v>
      </c>
      <c r="I72" s="16">
        <f t="shared" si="2"/>
        <v>2</v>
      </c>
      <c r="J72" s="16">
        <f t="shared" si="2"/>
        <v>4</v>
      </c>
      <c r="K72" s="16">
        <f t="shared" si="2"/>
        <v>0</v>
      </c>
      <c r="L72" s="16">
        <f t="shared" si="2"/>
        <v>1</v>
      </c>
      <c r="M72" s="16">
        <f t="shared" si="2"/>
        <v>0</v>
      </c>
      <c r="N72" s="16">
        <f t="shared" si="2"/>
        <v>1</v>
      </c>
      <c r="O72" s="17">
        <f>(D72+J72+K72+N72)/(B72+J72+K72+M72)</f>
        <v>0.4375</v>
      </c>
      <c r="P72" s="17">
        <f>($D72+$E72+($F72*2)+(G72*3))/$B72</f>
        <v>0.16666666666666666</v>
      </c>
      <c r="Q72" s="17">
        <f>D72/B72</f>
        <v>0.16666666666666666</v>
      </c>
      <c r="R72" s="16">
        <f>SUM(R54:R71)</f>
        <v>14</v>
      </c>
      <c r="S72" s="16">
        <f>SUM(S54:S71)</f>
        <v>2</v>
      </c>
      <c r="T72" s="16">
        <f>SUM(T54:T71)</f>
        <v>2</v>
      </c>
      <c r="U72" s="16">
        <f>SUM(U54:U71)</f>
        <v>5</v>
      </c>
      <c r="V72" s="16">
        <f>SUM(V54:V71)</f>
        <v>4</v>
      </c>
      <c r="W72" s="17">
        <f>(U72+V72)/(T72+U72+V72)</f>
        <v>0.81818181818181823</v>
      </c>
      <c r="X72" s="17">
        <f>(D72-G72)/(B72-I72-G72+M72)</f>
        <v>0.2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6A5-DF1E-FC43-AD1D-BD34728BD75F}">
  <dimension ref="A2:X72"/>
  <sheetViews>
    <sheetView topLeftCell="A18" workbookViewId="0">
      <selection activeCell="R20" sqref="R20"/>
    </sheetView>
  </sheetViews>
  <sheetFormatPr baseColWidth="10" defaultRowHeight="16" x14ac:dyDescent="0.2"/>
  <cols>
    <col min="1" max="1" width="18.1640625" bestFit="1" customWidth="1"/>
    <col min="2" max="2" width="3" style="53" customWidth="1"/>
    <col min="3" max="4" width="3.1640625" style="53" bestFit="1" customWidth="1"/>
    <col min="5" max="6" width="5.83203125" style="53" bestFit="1" customWidth="1"/>
    <col min="7" max="7" width="3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2.83203125" style="53" bestFit="1" customWidth="1"/>
    <col min="14" max="14" width="4.6640625" style="53" bestFit="1" customWidth="1"/>
    <col min="15" max="15" width="4.83203125" style="53" bestFit="1" customWidth="1"/>
    <col min="16" max="16" width="8.1640625" style="53" bestFit="1" customWidth="1"/>
    <col min="17" max="17" width="4.6640625" style="53" bestFit="1" customWidth="1"/>
    <col min="18" max="19" width="3" style="53" bestFit="1" customWidth="1"/>
    <col min="20" max="20" width="2.1640625" style="53" bestFit="1" customWidth="1"/>
    <col min="21" max="22" width="3.1640625" style="53" bestFit="1" customWidth="1"/>
    <col min="23" max="23" width="6.5" style="53" bestFit="1" customWidth="1"/>
    <col min="24" max="24" width="5.5" style="53" bestFit="1" customWidth="1"/>
  </cols>
  <sheetData>
    <row r="2" spans="1:24" x14ac:dyDescent="0.2">
      <c r="A2" s="57" t="s">
        <v>106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7" t="s">
        <v>68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69</v>
      </c>
      <c r="O4" s="7" t="s">
        <v>13</v>
      </c>
      <c r="P4" s="8" t="s">
        <v>70</v>
      </c>
      <c r="Q4" s="7" t="s">
        <v>71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8" t="s">
        <v>21</v>
      </c>
      <c r="X4" s="7" t="s">
        <v>22</v>
      </c>
    </row>
    <row r="5" spans="1:24" x14ac:dyDescent="0.2">
      <c r="A5" s="301" t="s">
        <v>134</v>
      </c>
      <c r="B5" s="72">
        <v>1</v>
      </c>
      <c r="C5" s="72">
        <v>0</v>
      </c>
      <c r="D5" s="72">
        <v>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210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1</v>
      </c>
      <c r="V6" s="5"/>
      <c r="W6" s="5"/>
      <c r="X6" s="5"/>
    </row>
    <row r="7" spans="1:24" x14ac:dyDescent="0.2">
      <c r="A7" s="21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">
      <c r="A8" s="21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2"/>
      <c r="P8" s="12"/>
      <c r="Q8" s="12"/>
      <c r="R8" s="13"/>
      <c r="S8" s="13"/>
      <c r="T8" s="13"/>
      <c r="U8" s="13"/>
      <c r="V8" s="13"/>
      <c r="W8" s="13"/>
      <c r="X8" s="127"/>
    </row>
    <row r="9" spans="1:24" x14ac:dyDescent="0.2">
      <c r="A9" s="20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  <c r="P9" s="12"/>
      <c r="Q9" s="12"/>
      <c r="R9" s="13"/>
      <c r="S9" s="13"/>
      <c r="T9" s="13"/>
      <c r="U9" s="13"/>
      <c r="V9" s="13"/>
      <c r="W9" s="13"/>
      <c r="X9" s="127"/>
    </row>
    <row r="10" spans="1:24" x14ac:dyDescent="0.2">
      <c r="A10" s="63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5"/>
      <c r="P10" s="15"/>
      <c r="Q10" s="15"/>
      <c r="R10" s="39"/>
      <c r="S10" s="39"/>
      <c r="T10" s="39"/>
      <c r="U10" s="39"/>
      <c r="V10" s="39"/>
      <c r="W10" s="39"/>
      <c r="X10" s="75"/>
    </row>
    <row r="11" spans="1:24" x14ac:dyDescent="0.2">
      <c r="A11" s="16" t="s">
        <v>23</v>
      </c>
      <c r="B11" s="16">
        <f t="shared" ref="B11:N11" si="0">SUM(B5:B10)</f>
        <v>1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7">
        <f>(D11+J11+K11+N11)/(B11+J11+K11+M11)</f>
        <v>0</v>
      </c>
      <c r="P11" s="17">
        <f>($D11+$E11+($F11*2)+(G11*3))/$B11</f>
        <v>0</v>
      </c>
      <c r="Q11" s="17">
        <f>D11/B11</f>
        <v>0</v>
      </c>
      <c r="R11" s="16">
        <f>SUM(R5:R10)</f>
        <v>0</v>
      </c>
      <c r="S11" s="16">
        <f>SUM(S5:S10)</f>
        <v>0</v>
      </c>
      <c r="T11" s="16">
        <f>SUM(T5:T10)</f>
        <v>0</v>
      </c>
      <c r="U11" s="16">
        <f>SUM(U5:U10)</f>
        <v>1</v>
      </c>
      <c r="V11" s="16">
        <f>SUM(V5:V10)</f>
        <v>0</v>
      </c>
      <c r="W11" s="17">
        <f>(U11+V11)/(T11+U11+V11)</f>
        <v>1</v>
      </c>
      <c r="X11" s="17">
        <f>(D11-G11)/(B11-I11-G11+M11)</f>
        <v>0</v>
      </c>
    </row>
    <row r="12" spans="1:24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</row>
    <row r="13" spans="1:24" x14ac:dyDescent="0.2">
      <c r="A13" s="57" t="s">
        <v>106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x14ac:dyDescent="0.2">
      <c r="A14" s="122" t="s">
        <v>72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58"/>
      <c r="T14" s="58"/>
      <c r="U14" s="58"/>
      <c r="V14" s="58"/>
      <c r="W14" s="58"/>
      <c r="X14" s="58"/>
    </row>
    <row r="15" spans="1:24" x14ac:dyDescent="0.2">
      <c r="A15" s="105" t="s">
        <v>68</v>
      </c>
      <c r="B15" s="7" t="s">
        <v>42</v>
      </c>
      <c r="C15" s="7" t="s">
        <v>43</v>
      </c>
      <c r="D15" s="7" t="s">
        <v>44</v>
      </c>
      <c r="E15" s="7" t="s">
        <v>52</v>
      </c>
      <c r="F15" s="7" t="s">
        <v>46</v>
      </c>
      <c r="G15" s="7" t="s">
        <v>1</v>
      </c>
      <c r="H15" s="7" t="s">
        <v>2</v>
      </c>
      <c r="I15" s="7" t="s">
        <v>7</v>
      </c>
      <c r="J15" s="7" t="s">
        <v>8</v>
      </c>
      <c r="K15" s="7" t="s">
        <v>9</v>
      </c>
      <c r="L15" s="7" t="s">
        <v>47</v>
      </c>
      <c r="M15" s="7" t="s">
        <v>48</v>
      </c>
      <c r="N15" s="7" t="s">
        <v>49</v>
      </c>
      <c r="O15" s="7" t="s">
        <v>50</v>
      </c>
      <c r="P15" s="7" t="s">
        <v>0</v>
      </c>
      <c r="Q15" s="7" t="s">
        <v>73</v>
      </c>
      <c r="R15" s="58"/>
      <c r="S15" s="58"/>
      <c r="T15" s="58"/>
      <c r="U15" s="58"/>
      <c r="V15" s="58"/>
      <c r="W15" s="58"/>
      <c r="X15" s="58"/>
    </row>
    <row r="16" spans="1:24" x14ac:dyDescent="0.2">
      <c r="A16" s="305" t="s">
        <v>127</v>
      </c>
      <c r="B16" s="72">
        <v>1</v>
      </c>
      <c r="C16" s="72"/>
      <c r="D16" s="72"/>
      <c r="E16" s="72"/>
      <c r="F16" s="72">
        <v>0.33</v>
      </c>
      <c r="G16" s="72">
        <v>0</v>
      </c>
      <c r="H16" s="72">
        <v>1</v>
      </c>
      <c r="I16" s="72"/>
      <c r="J16" s="72"/>
      <c r="K16" s="72"/>
      <c r="L16" s="72"/>
      <c r="M16" s="72"/>
      <c r="N16" s="72"/>
      <c r="O16" s="72"/>
      <c r="P16" s="72">
        <v>2</v>
      </c>
      <c r="Q16" s="72">
        <v>6</v>
      </c>
      <c r="R16" s="58"/>
      <c r="S16" s="58"/>
      <c r="T16" s="58"/>
      <c r="U16" s="58"/>
      <c r="V16" s="58"/>
      <c r="W16" s="58"/>
      <c r="X16" s="58"/>
    </row>
    <row r="17" spans="1:24" x14ac:dyDescent="0.2">
      <c r="A17" s="206" t="s">
        <v>131</v>
      </c>
      <c r="B17" s="5">
        <v>1</v>
      </c>
      <c r="C17" s="5"/>
      <c r="D17" s="5"/>
      <c r="E17" s="5"/>
      <c r="F17" s="5">
        <v>1</v>
      </c>
      <c r="G17" s="5">
        <v>0</v>
      </c>
      <c r="H17" s="5">
        <v>0</v>
      </c>
      <c r="I17" s="5">
        <v>1</v>
      </c>
      <c r="J17" s="5"/>
      <c r="K17" s="5"/>
      <c r="L17" s="5"/>
      <c r="M17" s="5"/>
      <c r="N17" s="5">
        <v>0</v>
      </c>
      <c r="O17" s="5"/>
      <c r="P17" s="5">
        <v>3</v>
      </c>
      <c r="Q17" s="5">
        <v>11</v>
      </c>
      <c r="R17" s="58"/>
      <c r="S17" s="58"/>
      <c r="T17" s="58"/>
      <c r="U17" s="58"/>
      <c r="V17" s="58"/>
      <c r="W17" s="58"/>
      <c r="X17" s="58"/>
    </row>
    <row r="18" spans="1:24" x14ac:dyDescent="0.2">
      <c r="A18" s="315" t="s">
        <v>142</v>
      </c>
      <c r="B18" s="5">
        <v>1</v>
      </c>
      <c r="C18" s="5"/>
      <c r="D18" s="5"/>
      <c r="E18" s="5"/>
      <c r="F18" s="5">
        <v>1</v>
      </c>
      <c r="G18" s="5">
        <v>1</v>
      </c>
      <c r="H18" s="5">
        <v>2</v>
      </c>
      <c r="I18" s="5"/>
      <c r="J18" s="5"/>
      <c r="K18" s="5"/>
      <c r="L18" s="5"/>
      <c r="M18" s="5">
        <v>1</v>
      </c>
      <c r="N18" s="5"/>
      <c r="O18" s="5"/>
      <c r="P18" s="5">
        <v>5</v>
      </c>
      <c r="Q18" s="5">
        <v>14</v>
      </c>
      <c r="R18" s="58"/>
      <c r="S18" s="58"/>
      <c r="T18" s="58"/>
      <c r="U18" s="58"/>
      <c r="V18" s="58"/>
      <c r="W18" s="58"/>
      <c r="X18" s="58"/>
    </row>
    <row r="19" spans="1:24" x14ac:dyDescent="0.2">
      <c r="A19" s="210" t="s">
        <v>148</v>
      </c>
      <c r="B19" s="5">
        <v>1</v>
      </c>
      <c r="C19" s="5"/>
      <c r="D19" s="5"/>
      <c r="E19" s="5"/>
      <c r="F19" s="5">
        <v>2</v>
      </c>
      <c r="G19" s="5">
        <v>0</v>
      </c>
      <c r="H19" s="5">
        <v>3</v>
      </c>
      <c r="I19" s="5">
        <v>2</v>
      </c>
      <c r="J19" s="5">
        <v>2</v>
      </c>
      <c r="K19" s="5"/>
      <c r="L19" s="5"/>
      <c r="M19" s="5">
        <v>0</v>
      </c>
      <c r="N19" s="5"/>
      <c r="O19" s="5"/>
      <c r="P19" s="5">
        <v>10</v>
      </c>
      <c r="Q19" s="5">
        <v>28</v>
      </c>
      <c r="R19" s="58"/>
      <c r="S19" s="58"/>
      <c r="T19" s="58"/>
      <c r="U19" s="58"/>
      <c r="V19" s="58"/>
      <c r="W19" s="58"/>
      <c r="X19" s="58"/>
    </row>
    <row r="20" spans="1:24" x14ac:dyDescent="0.2">
      <c r="A20" s="203" t="s">
        <v>154</v>
      </c>
      <c r="B20" s="5">
        <v>1</v>
      </c>
      <c r="C20" s="5"/>
      <c r="D20" s="5"/>
      <c r="E20" s="5"/>
      <c r="F20" s="5">
        <v>1.33</v>
      </c>
      <c r="G20" s="5">
        <v>0</v>
      </c>
      <c r="H20" s="5">
        <v>0</v>
      </c>
      <c r="I20" s="5">
        <v>2</v>
      </c>
      <c r="J20" s="5">
        <v>2</v>
      </c>
      <c r="K20" s="5"/>
      <c r="L20" s="5">
        <v>1</v>
      </c>
      <c r="M20" s="5">
        <v>0</v>
      </c>
      <c r="N20" s="5"/>
      <c r="O20" s="5"/>
      <c r="P20" s="5">
        <v>6</v>
      </c>
      <c r="Q20" s="1">
        <v>32</v>
      </c>
      <c r="R20" s="58"/>
      <c r="S20" s="58"/>
      <c r="T20" s="58"/>
      <c r="U20" s="58"/>
      <c r="V20" s="58"/>
      <c r="W20" s="58"/>
      <c r="X20" s="58"/>
    </row>
    <row r="21" spans="1:24" x14ac:dyDescent="0.2">
      <c r="A21" s="26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8"/>
      <c r="S21" s="58"/>
      <c r="T21" s="58"/>
      <c r="U21" s="58"/>
      <c r="V21" s="58"/>
      <c r="W21" s="58"/>
      <c r="X21" s="58"/>
    </row>
    <row r="22" spans="1:24" x14ac:dyDescent="0.2">
      <c r="A22" s="22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8"/>
      <c r="S22" s="58"/>
      <c r="T22" s="58"/>
      <c r="U22" s="58"/>
      <c r="V22" s="58"/>
      <c r="W22" s="58"/>
      <c r="X22" s="58"/>
    </row>
    <row r="23" spans="1:24" x14ac:dyDescent="0.2">
      <c r="A23" s="21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8"/>
      <c r="S23" s="58"/>
      <c r="T23" s="58"/>
      <c r="U23" s="58"/>
      <c r="V23" s="58"/>
      <c r="W23" s="58"/>
      <c r="X23" s="58"/>
    </row>
    <row r="24" spans="1:24" x14ac:dyDescent="0.2">
      <c r="A24" s="2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8"/>
      <c r="S24" s="58"/>
      <c r="T24" s="58"/>
      <c r="U24" s="58"/>
      <c r="V24" s="58"/>
      <c r="W24" s="58"/>
      <c r="X24" s="58"/>
    </row>
    <row r="25" spans="1:24" x14ac:dyDescent="0.2">
      <c r="A25" s="218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58"/>
      <c r="S25" s="58"/>
      <c r="T25" s="58"/>
      <c r="U25" s="58"/>
      <c r="V25" s="58"/>
      <c r="W25" s="58"/>
      <c r="X25" s="58"/>
    </row>
    <row r="26" spans="1:24" x14ac:dyDescent="0.2">
      <c r="A26" s="118"/>
      <c r="B26" s="39"/>
      <c r="C26" s="39"/>
      <c r="D26" s="39"/>
      <c r="E26" s="74"/>
      <c r="F26" s="39"/>
      <c r="G26" s="39"/>
      <c r="H26" s="39"/>
      <c r="I26" s="39"/>
      <c r="J26" s="39"/>
      <c r="K26" s="39"/>
      <c r="L26" s="40"/>
      <c r="M26" s="39"/>
      <c r="N26" s="39"/>
      <c r="O26" s="39"/>
      <c r="P26" s="39"/>
      <c r="Q26" s="39"/>
      <c r="R26" s="58"/>
      <c r="S26" s="58"/>
      <c r="T26" s="58"/>
      <c r="U26" s="58"/>
      <c r="V26" s="58"/>
      <c r="W26" s="58"/>
      <c r="X26" s="58"/>
    </row>
    <row r="27" spans="1:24" x14ac:dyDescent="0.2">
      <c r="A27" s="120" t="s">
        <v>23</v>
      </c>
      <c r="B27" s="16">
        <f t="shared" ref="B27:M27" si="1">SUM(B16:B26)</f>
        <v>5</v>
      </c>
      <c r="C27" s="16">
        <f t="shared" si="1"/>
        <v>0</v>
      </c>
      <c r="D27" s="16">
        <f t="shared" si="1"/>
        <v>0</v>
      </c>
      <c r="E27" s="37">
        <f t="shared" si="1"/>
        <v>0</v>
      </c>
      <c r="F27" s="16">
        <f t="shared" si="1"/>
        <v>5.66</v>
      </c>
      <c r="G27" s="16">
        <f t="shared" si="1"/>
        <v>1</v>
      </c>
      <c r="H27" s="16">
        <f t="shared" si="1"/>
        <v>6</v>
      </c>
      <c r="I27" s="16">
        <f t="shared" si="1"/>
        <v>5</v>
      </c>
      <c r="J27" s="16">
        <f t="shared" si="1"/>
        <v>4</v>
      </c>
      <c r="K27" s="16">
        <f t="shared" si="1"/>
        <v>0</v>
      </c>
      <c r="L27" s="16">
        <f t="shared" si="1"/>
        <v>1</v>
      </c>
      <c r="M27" s="16">
        <f t="shared" si="1"/>
        <v>1</v>
      </c>
      <c r="N27" s="38">
        <f>(M27*7)/F27</f>
        <v>1.2367491166077738</v>
      </c>
      <c r="O27" s="38">
        <f>SUM(H27+J27+K27)/F27</f>
        <v>1.7667844522968197</v>
      </c>
      <c r="P27" s="16">
        <f t="shared" ref="P27:Q27" si="2">SUM(P16:P26)</f>
        <v>26</v>
      </c>
      <c r="Q27" s="16">
        <f t="shared" si="2"/>
        <v>91</v>
      </c>
      <c r="R27" s="58"/>
      <c r="S27" s="58"/>
      <c r="T27" s="58"/>
      <c r="U27" s="58"/>
      <c r="V27" s="58"/>
      <c r="W27" s="58"/>
      <c r="X27" s="58"/>
    </row>
    <row r="30" spans="1:24" x14ac:dyDescent="0.2">
      <c r="A30" s="60" t="s">
        <v>107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1"/>
      <c r="T30" s="61"/>
      <c r="U30" s="1"/>
      <c r="V30" s="1"/>
      <c r="W30" s="5"/>
      <c r="X30" s="5"/>
    </row>
    <row r="31" spans="1:24" x14ac:dyDescent="0.2">
      <c r="A31" s="6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"/>
      <c r="V31" s="1"/>
      <c r="W31" s="5"/>
      <c r="X31" s="5"/>
    </row>
    <row r="32" spans="1:24" x14ac:dyDescent="0.2">
      <c r="A32" s="7" t="s">
        <v>68</v>
      </c>
      <c r="B32" s="7" t="s">
        <v>0</v>
      </c>
      <c r="C32" s="7" t="s">
        <v>1</v>
      </c>
      <c r="D32" s="7" t="s">
        <v>2</v>
      </c>
      <c r="E32" s="7" t="s">
        <v>3</v>
      </c>
      <c r="F32" s="7" t="s">
        <v>4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9</v>
      </c>
      <c r="L32" s="7" t="s">
        <v>10</v>
      </c>
      <c r="M32" s="7" t="s">
        <v>11</v>
      </c>
      <c r="N32" s="7" t="s">
        <v>69</v>
      </c>
      <c r="O32" s="7" t="s">
        <v>13</v>
      </c>
      <c r="P32" s="8" t="s">
        <v>70</v>
      </c>
      <c r="Q32" s="7" t="s">
        <v>71</v>
      </c>
      <c r="R32" s="7" t="s">
        <v>16</v>
      </c>
      <c r="S32" s="7" t="s">
        <v>17</v>
      </c>
      <c r="T32" s="7" t="s">
        <v>18</v>
      </c>
      <c r="U32" s="7" t="s">
        <v>19</v>
      </c>
      <c r="V32" s="7" t="s">
        <v>20</v>
      </c>
      <c r="W32" s="8" t="s">
        <v>21</v>
      </c>
      <c r="X32" s="7" t="s">
        <v>22</v>
      </c>
    </row>
    <row r="33" spans="1:24" x14ac:dyDescent="0.2">
      <c r="A33" s="209" t="s">
        <v>118</v>
      </c>
      <c r="B33" s="72">
        <v>1</v>
      </c>
      <c r="C33" s="72">
        <v>0</v>
      </c>
      <c r="D33" s="72">
        <v>0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  <row r="34" spans="1:24" x14ac:dyDescent="0.2">
      <c r="A34" s="305" t="s">
        <v>127</v>
      </c>
      <c r="B34" s="5"/>
      <c r="C34" s="5"/>
      <c r="D34" s="5"/>
      <c r="E34" s="5"/>
      <c r="F34" s="5"/>
      <c r="G34" s="5"/>
      <c r="H34" s="5"/>
      <c r="I34" s="5"/>
      <c r="J34" s="5"/>
      <c r="K34" s="5">
        <v>1</v>
      </c>
      <c r="L34" s="5"/>
      <c r="M34" s="5"/>
      <c r="N34" s="5"/>
      <c r="O34" s="5"/>
      <c r="P34" s="5"/>
      <c r="Q34" s="5"/>
      <c r="R34" s="5">
        <v>1</v>
      </c>
      <c r="S34" s="5"/>
      <c r="T34" s="5"/>
      <c r="U34" s="5"/>
      <c r="V34" s="5"/>
      <c r="W34" s="5"/>
      <c r="X34" s="5"/>
    </row>
    <row r="35" spans="1:24" x14ac:dyDescent="0.2">
      <c r="A35" s="211" t="s">
        <v>129</v>
      </c>
      <c r="B35" s="5">
        <v>1</v>
      </c>
      <c r="C35" s="5">
        <v>0</v>
      </c>
      <c r="D35" s="5">
        <v>0</v>
      </c>
      <c r="E35" s="5"/>
      <c r="F35" s="5"/>
      <c r="G35" s="5"/>
      <c r="H35" s="5"/>
      <c r="I35" s="5">
        <v>1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206" t="s">
        <v>131</v>
      </c>
      <c r="B36" s="5">
        <v>1</v>
      </c>
      <c r="C36" s="5">
        <v>1</v>
      </c>
      <c r="D36" s="5">
        <v>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301" t="s">
        <v>134</v>
      </c>
      <c r="B37" s="1">
        <v>1</v>
      </c>
      <c r="C37" s="1">
        <v>0</v>
      </c>
      <c r="D37" s="1">
        <v>0</v>
      </c>
      <c r="E37" s="1"/>
      <c r="F37" s="1"/>
      <c r="G37" s="1"/>
      <c r="H37" s="1"/>
      <c r="I37" s="1">
        <v>1</v>
      </c>
      <c r="J37" s="1">
        <v>1</v>
      </c>
      <c r="K37" s="1"/>
      <c r="L37" s="1"/>
      <c r="M37" s="1"/>
      <c r="N37" s="1"/>
      <c r="O37" s="9"/>
      <c r="P37" s="9"/>
      <c r="Q37" s="9"/>
      <c r="R37" s="1"/>
      <c r="S37" s="5"/>
      <c r="T37" s="1"/>
      <c r="U37" s="1"/>
      <c r="V37" s="1"/>
      <c r="W37" s="1"/>
      <c r="X37" s="5"/>
    </row>
    <row r="38" spans="1:24" x14ac:dyDescent="0.2">
      <c r="A38" s="265" t="s">
        <v>140</v>
      </c>
      <c r="B38" s="1"/>
      <c r="C38" s="1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9"/>
      <c r="P38" s="9"/>
      <c r="Q38" s="9"/>
      <c r="R38" s="1"/>
      <c r="S38" s="1"/>
      <c r="T38" s="1"/>
      <c r="U38" s="1"/>
      <c r="V38" s="1"/>
      <c r="W38" s="1"/>
      <c r="X38" s="5"/>
    </row>
    <row r="39" spans="1:24" x14ac:dyDescent="0.2">
      <c r="A39" s="301" t="s">
        <v>123</v>
      </c>
      <c r="B39" s="1">
        <v>1</v>
      </c>
      <c r="C39" s="1"/>
      <c r="D39" s="1"/>
      <c r="E39" s="1"/>
      <c r="F39" s="1"/>
      <c r="G39" s="1"/>
      <c r="H39" s="1"/>
      <c r="I39" s="1">
        <v>1</v>
      </c>
      <c r="J39" s="1"/>
      <c r="K39" s="1"/>
      <c r="L39" s="1"/>
      <c r="M39" s="1"/>
      <c r="N39" s="1"/>
      <c r="O39" s="9"/>
      <c r="P39" s="9"/>
      <c r="Q39" s="9"/>
      <c r="R39" s="1"/>
      <c r="S39" s="1"/>
      <c r="T39" s="1"/>
      <c r="U39" s="1"/>
      <c r="V39" s="1"/>
      <c r="W39" s="1"/>
      <c r="X39" s="5"/>
    </row>
    <row r="40" spans="1:24" x14ac:dyDescent="0.2">
      <c r="A40" s="210" t="s">
        <v>148</v>
      </c>
      <c r="B40" s="1">
        <v>2</v>
      </c>
      <c r="C40" s="1">
        <v>0</v>
      </c>
      <c r="D40" s="1">
        <v>0</v>
      </c>
      <c r="E40" s="1"/>
      <c r="F40" s="1"/>
      <c r="G40" s="1"/>
      <c r="H40" s="1"/>
      <c r="I40" s="1">
        <v>1</v>
      </c>
      <c r="J40" s="1">
        <v>1</v>
      </c>
      <c r="K40" s="1"/>
      <c r="L40" s="1"/>
      <c r="M40" s="1"/>
      <c r="N40" s="1"/>
      <c r="O40" s="9"/>
      <c r="P40" s="9"/>
      <c r="Q40" s="9"/>
      <c r="R40" s="1"/>
      <c r="S40" s="1"/>
      <c r="T40" s="1"/>
      <c r="U40" s="1"/>
      <c r="V40" s="1">
        <v>2</v>
      </c>
      <c r="W40" s="1"/>
      <c r="X40" s="5"/>
    </row>
    <row r="41" spans="1:24" x14ac:dyDescent="0.2">
      <c r="A41" s="324" t="s">
        <v>152</v>
      </c>
      <c r="B41" s="1">
        <v>1</v>
      </c>
      <c r="C41" s="1">
        <v>0</v>
      </c>
      <c r="D41" s="1">
        <v>1</v>
      </c>
      <c r="E41" s="1">
        <v>1</v>
      </c>
      <c r="F41" s="1"/>
      <c r="G41" s="1"/>
      <c r="H41" s="1">
        <v>1</v>
      </c>
      <c r="I41" s="1"/>
      <c r="J41" s="1"/>
      <c r="K41" s="1"/>
      <c r="L41" s="1"/>
      <c r="M41" s="1"/>
      <c r="N41" s="1"/>
      <c r="O41" s="9"/>
      <c r="P41" s="9"/>
      <c r="Q41" s="9"/>
      <c r="R41" s="1"/>
      <c r="S41" s="1"/>
      <c r="T41" s="1"/>
      <c r="U41" s="1"/>
      <c r="V41" s="1"/>
      <c r="W41" s="1"/>
      <c r="X41" s="5"/>
    </row>
    <row r="42" spans="1:24" x14ac:dyDescent="0.2">
      <c r="A42" s="203" t="s">
        <v>154</v>
      </c>
      <c r="B42" s="1">
        <v>2</v>
      </c>
      <c r="C42" s="1">
        <v>1</v>
      </c>
      <c r="D42" s="1">
        <v>0</v>
      </c>
      <c r="E42" s="1"/>
      <c r="F42" s="1"/>
      <c r="G42" s="1"/>
      <c r="H42" s="1"/>
      <c r="I42" s="1">
        <v>1</v>
      </c>
      <c r="J42" s="1"/>
      <c r="K42" s="1"/>
      <c r="L42" s="1"/>
      <c r="M42" s="1"/>
      <c r="N42" s="1"/>
      <c r="O42" s="9"/>
      <c r="P42" s="9"/>
      <c r="Q42" s="9"/>
      <c r="R42" s="1">
        <v>1</v>
      </c>
      <c r="S42" s="1"/>
      <c r="T42" s="1"/>
      <c r="U42" s="1"/>
      <c r="V42" s="1">
        <v>1</v>
      </c>
      <c r="W42" s="1"/>
      <c r="X42" s="5"/>
    </row>
    <row r="43" spans="1:24" x14ac:dyDescent="0.2">
      <c r="A43" s="20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9"/>
      <c r="P43" s="9"/>
      <c r="Q43" s="9"/>
      <c r="R43" s="1"/>
      <c r="S43" s="1"/>
      <c r="T43" s="1"/>
      <c r="U43" s="1"/>
      <c r="V43" s="1"/>
      <c r="W43" s="1"/>
      <c r="X43" s="5"/>
    </row>
    <row r="44" spans="1:24" x14ac:dyDescent="0.2">
      <c r="A44" s="2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9"/>
      <c r="P44" s="9"/>
      <c r="Q44" s="9"/>
      <c r="R44" s="1"/>
      <c r="S44" s="1"/>
      <c r="T44" s="1"/>
      <c r="U44" s="1"/>
      <c r="V44" s="1"/>
      <c r="W44" s="1"/>
      <c r="X44" s="5"/>
    </row>
    <row r="45" spans="1:24" x14ac:dyDescent="0.2">
      <c r="A45" s="25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9"/>
      <c r="P45" s="9"/>
      <c r="Q45" s="9"/>
      <c r="R45" s="1"/>
      <c r="S45" s="1"/>
      <c r="T45" s="1"/>
      <c r="U45" s="1"/>
      <c r="V45" s="1"/>
      <c r="W45" s="1"/>
      <c r="X45" s="5"/>
    </row>
    <row r="46" spans="1:24" x14ac:dyDescent="0.2">
      <c r="A46" s="2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9"/>
      <c r="P46" s="9"/>
      <c r="Q46" s="9"/>
      <c r="R46" s="1"/>
      <c r="S46" s="1"/>
      <c r="T46" s="1"/>
      <c r="U46" s="1"/>
      <c r="V46" s="1"/>
      <c r="W46" s="1"/>
      <c r="X46" s="5"/>
    </row>
    <row r="47" spans="1:24" x14ac:dyDescent="0.2">
      <c r="A47" s="2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9"/>
      <c r="P47" s="9"/>
      <c r="Q47" s="9"/>
      <c r="R47" s="1"/>
      <c r="S47" s="1"/>
      <c r="T47" s="1"/>
      <c r="U47" s="1"/>
      <c r="V47" s="1"/>
      <c r="W47" s="1"/>
      <c r="X47" s="5"/>
    </row>
    <row r="48" spans="1:24" x14ac:dyDescent="0.2">
      <c r="A48" s="20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"/>
      <c r="P48" s="9"/>
      <c r="Q48" s="9"/>
      <c r="R48" s="1"/>
      <c r="S48" s="1"/>
      <c r="T48" s="1"/>
      <c r="U48" s="1"/>
      <c r="V48" s="1"/>
      <c r="W48" s="1"/>
      <c r="X48" s="5"/>
    </row>
    <row r="49" spans="1:24" x14ac:dyDescent="0.2">
      <c r="A49" s="22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9"/>
      <c r="Q49" s="9"/>
      <c r="R49" s="1"/>
      <c r="S49" s="1"/>
      <c r="T49" s="1"/>
      <c r="U49" s="1"/>
      <c r="V49" s="1"/>
      <c r="W49" s="1"/>
      <c r="X49" s="5"/>
    </row>
    <row r="50" spans="1:24" x14ac:dyDescent="0.2">
      <c r="A50" s="2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2"/>
      <c r="P50" s="12"/>
      <c r="Q50" s="12"/>
      <c r="R50" s="13"/>
      <c r="S50" s="13"/>
      <c r="T50" s="13"/>
      <c r="U50" s="13"/>
      <c r="V50" s="13"/>
      <c r="W50" s="13"/>
      <c r="X50" s="127"/>
    </row>
    <row r="51" spans="1:24" x14ac:dyDescent="0.2">
      <c r="A51" s="21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2"/>
      <c r="P51" s="12"/>
      <c r="Q51" s="12"/>
      <c r="R51" s="13"/>
      <c r="S51" s="13"/>
      <c r="T51" s="13"/>
      <c r="U51" s="13"/>
      <c r="V51" s="13"/>
      <c r="W51" s="13"/>
      <c r="X51" s="127"/>
    </row>
    <row r="52" spans="1:24" x14ac:dyDescent="0.2">
      <c r="A52" s="21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2"/>
      <c r="P52" s="12"/>
      <c r="Q52" s="12"/>
      <c r="R52" s="13"/>
      <c r="S52" s="13"/>
      <c r="T52" s="13"/>
      <c r="U52" s="13"/>
      <c r="V52" s="13"/>
      <c r="W52" s="13"/>
      <c r="X52" s="127"/>
    </row>
    <row r="53" spans="1:24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5"/>
      <c r="P53" s="15"/>
      <c r="Q53" s="15"/>
      <c r="R53" s="39"/>
      <c r="S53" s="39"/>
      <c r="T53" s="39"/>
      <c r="U53" s="39"/>
      <c r="V53" s="39"/>
      <c r="W53" s="39"/>
      <c r="X53" s="75"/>
    </row>
    <row r="54" spans="1:24" x14ac:dyDescent="0.2">
      <c r="A54" s="16" t="s">
        <v>23</v>
      </c>
      <c r="B54" s="16">
        <f t="shared" ref="B54:N54" si="3">SUM(B33:B53)</f>
        <v>10</v>
      </c>
      <c r="C54" s="16">
        <f t="shared" si="3"/>
        <v>3</v>
      </c>
      <c r="D54" s="16">
        <f t="shared" si="3"/>
        <v>2</v>
      </c>
      <c r="E54" s="16">
        <f t="shared" si="3"/>
        <v>1</v>
      </c>
      <c r="F54" s="16">
        <f t="shared" si="3"/>
        <v>0</v>
      </c>
      <c r="G54" s="16">
        <f t="shared" si="3"/>
        <v>0</v>
      </c>
      <c r="H54" s="16">
        <f t="shared" si="3"/>
        <v>1</v>
      </c>
      <c r="I54" s="16">
        <f t="shared" si="3"/>
        <v>5</v>
      </c>
      <c r="J54" s="16">
        <f t="shared" si="3"/>
        <v>2</v>
      </c>
      <c r="K54" s="16">
        <f t="shared" si="3"/>
        <v>1</v>
      </c>
      <c r="L54" s="16">
        <f t="shared" si="3"/>
        <v>0</v>
      </c>
      <c r="M54" s="16">
        <f t="shared" si="3"/>
        <v>0</v>
      </c>
      <c r="N54" s="16">
        <f t="shared" si="3"/>
        <v>0</v>
      </c>
      <c r="O54" s="17">
        <f>(D54+J54+K54+N54)/(B54+J54+K54+M54)</f>
        <v>0.38461538461538464</v>
      </c>
      <c r="P54" s="17">
        <f>($D54+$E54+($F54*2)+(G54*3))/$B54</f>
        <v>0.3</v>
      </c>
      <c r="Q54" s="17">
        <f>D54/B54</f>
        <v>0.2</v>
      </c>
      <c r="R54" s="16">
        <f>SUM(R33:R53)</f>
        <v>2</v>
      </c>
      <c r="S54" s="16">
        <f>SUM(S33:S53)</f>
        <v>0</v>
      </c>
      <c r="T54" s="16">
        <f>SUM(T33:T53)</f>
        <v>0</v>
      </c>
      <c r="U54" s="16">
        <f>SUM(U33:U53)</f>
        <v>0</v>
      </c>
      <c r="V54" s="16">
        <f>SUM(V33:V53)</f>
        <v>3</v>
      </c>
      <c r="W54" s="17">
        <f>(U54+V54)/(T54+U54+V54)</f>
        <v>1</v>
      </c>
      <c r="X54" s="17">
        <f>(D54-G54)/(B54-I54-G54+M54)</f>
        <v>0.4</v>
      </c>
    </row>
    <row r="56" spans="1:24" x14ac:dyDescent="0.2">
      <c r="A56" s="60" t="s">
        <v>107</v>
      </c>
    </row>
    <row r="57" spans="1:24" x14ac:dyDescent="0.2">
      <c r="A57" s="122" t="s">
        <v>72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24" x14ac:dyDescent="0.2">
      <c r="A58" s="105" t="s">
        <v>68</v>
      </c>
      <c r="B58" s="7" t="s">
        <v>42</v>
      </c>
      <c r="C58" s="7" t="s">
        <v>43</v>
      </c>
      <c r="D58" s="7" t="s">
        <v>44</v>
      </c>
      <c r="E58" s="7" t="s">
        <v>52</v>
      </c>
      <c r="F58" s="7" t="s">
        <v>46</v>
      </c>
      <c r="G58" s="7" t="s">
        <v>1</v>
      </c>
      <c r="H58" s="7" t="s">
        <v>2</v>
      </c>
      <c r="I58" s="7" t="s">
        <v>7</v>
      </c>
      <c r="J58" s="7" t="s">
        <v>8</v>
      </c>
      <c r="K58" s="7" t="s">
        <v>9</v>
      </c>
      <c r="L58" s="7" t="s">
        <v>47</v>
      </c>
      <c r="M58" s="7" t="s">
        <v>48</v>
      </c>
      <c r="N58" s="7" t="s">
        <v>49</v>
      </c>
      <c r="O58" s="7" t="s">
        <v>50</v>
      </c>
      <c r="P58" s="7" t="s">
        <v>0</v>
      </c>
      <c r="Q58" s="7" t="s">
        <v>73</v>
      </c>
    </row>
    <row r="59" spans="1:24" x14ac:dyDescent="0.2">
      <c r="A59" s="21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1:24" x14ac:dyDescent="0.2">
      <c r="A60" s="204"/>
    </row>
    <row r="61" spans="1:24" x14ac:dyDescent="0.2">
      <c r="A61" s="212"/>
    </row>
    <row r="62" spans="1:24" x14ac:dyDescent="0.2">
      <c r="A62" s="21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24" x14ac:dyDescent="0.2">
      <c r="A63" s="6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24" x14ac:dyDescent="0.2">
      <c r="A64" s="21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">
      <c r="A65" s="20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">
      <c r="A66" s="21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">
      <c r="A67" s="21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">
      <c r="A68" s="21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">
      <c r="A69" s="21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">
      <c r="A70" s="20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118"/>
      <c r="B71" s="39"/>
      <c r="C71" s="39"/>
      <c r="D71" s="39"/>
      <c r="E71" s="74"/>
      <c r="F71" s="39"/>
      <c r="G71" s="39"/>
      <c r="H71" s="39"/>
      <c r="I71" s="39"/>
      <c r="J71" s="39"/>
      <c r="K71" s="39"/>
      <c r="L71" s="40"/>
      <c r="M71" s="39"/>
      <c r="N71" s="39"/>
      <c r="O71" s="39"/>
      <c r="P71" s="39"/>
      <c r="Q71" s="39"/>
    </row>
    <row r="72" spans="1:17" x14ac:dyDescent="0.2">
      <c r="A72" s="120" t="s">
        <v>23</v>
      </c>
      <c r="B72" s="16">
        <f t="shared" ref="B72:M72" si="4">SUM(B59:B71)</f>
        <v>0</v>
      </c>
      <c r="C72" s="16">
        <f t="shared" si="4"/>
        <v>0</v>
      </c>
      <c r="D72" s="16">
        <f t="shared" si="4"/>
        <v>0</v>
      </c>
      <c r="E72" s="37">
        <f t="shared" si="4"/>
        <v>0</v>
      </c>
      <c r="F72" s="16">
        <f t="shared" si="4"/>
        <v>0</v>
      </c>
      <c r="G72" s="16">
        <f t="shared" si="4"/>
        <v>0</v>
      </c>
      <c r="H72" s="16">
        <f t="shared" si="4"/>
        <v>0</v>
      </c>
      <c r="I72" s="16">
        <f t="shared" si="4"/>
        <v>0</v>
      </c>
      <c r="J72" s="16">
        <f t="shared" si="4"/>
        <v>0</v>
      </c>
      <c r="K72" s="16">
        <f t="shared" si="4"/>
        <v>0</v>
      </c>
      <c r="L72" s="16">
        <f t="shared" si="4"/>
        <v>0</v>
      </c>
      <c r="M72" s="16">
        <f t="shared" si="4"/>
        <v>0</v>
      </c>
      <c r="N72" s="38" t="e">
        <f>(M72*7)/F72</f>
        <v>#DIV/0!</v>
      </c>
      <c r="O72" s="38" t="e">
        <f>SUM(H72+J72+K72)/F72</f>
        <v>#DIV/0!</v>
      </c>
      <c r="P72" s="16">
        <f t="shared" ref="P72:Q72" si="5">SUM(P59:P71)</f>
        <v>0</v>
      </c>
      <c r="Q72" s="16">
        <f t="shared" si="5"/>
        <v>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32BA-9E3C-704C-B79D-4AB640D1D8C1}">
  <dimension ref="A2:X63"/>
  <sheetViews>
    <sheetView topLeftCell="A2" workbookViewId="0">
      <selection activeCell="K9" sqref="K9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5" width="3.1640625" bestFit="1" customWidth="1"/>
    <col min="6" max="6" width="5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7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s="339" t="s">
        <v>89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5"/>
      <c r="T2" s="5"/>
      <c r="U2" s="5"/>
      <c r="V2" s="5"/>
      <c r="W2" s="5"/>
      <c r="X2" s="5"/>
    </row>
    <row r="3" spans="1:24" x14ac:dyDescent="0.2">
      <c r="A3" s="12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"/>
      <c r="T3" s="5"/>
      <c r="U3" s="5"/>
      <c r="V3" s="5"/>
      <c r="W3" s="5"/>
      <c r="X3" s="5"/>
    </row>
    <row r="4" spans="1:24" x14ac:dyDescent="0.2">
      <c r="A4" s="133" t="s">
        <v>68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69</v>
      </c>
      <c r="O4" s="7" t="s">
        <v>13</v>
      </c>
      <c r="P4" s="8" t="s">
        <v>70</v>
      </c>
      <c r="Q4" s="7" t="s">
        <v>71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8" t="s">
        <v>21</v>
      </c>
      <c r="X4" s="7" t="s">
        <v>22</v>
      </c>
    </row>
    <row r="5" spans="1:24" x14ac:dyDescent="0.2">
      <c r="A5" s="116" t="s">
        <v>101</v>
      </c>
      <c r="B5" s="72">
        <v>2</v>
      </c>
      <c r="C5" s="72">
        <v>0</v>
      </c>
      <c r="D5" s="72">
        <v>0</v>
      </c>
      <c r="E5" s="72"/>
      <c r="F5" s="72"/>
      <c r="G5" s="72"/>
      <c r="H5" s="72">
        <v>1</v>
      </c>
      <c r="I5" s="72"/>
      <c r="J5" s="72"/>
      <c r="K5" s="72">
        <v>1</v>
      </c>
      <c r="L5" s="72">
        <v>1</v>
      </c>
      <c r="M5" s="72"/>
      <c r="N5" s="72"/>
      <c r="O5" s="72"/>
      <c r="P5" s="72"/>
      <c r="Q5" s="72"/>
      <c r="R5" s="72"/>
      <c r="S5" s="72"/>
      <c r="T5" s="72"/>
      <c r="U5" s="72">
        <v>1</v>
      </c>
      <c r="V5" s="72"/>
      <c r="W5" s="72"/>
      <c r="X5" s="72"/>
    </row>
    <row r="6" spans="1:24" x14ac:dyDescent="0.2">
      <c r="A6" s="62" t="s">
        <v>116</v>
      </c>
      <c r="B6" s="5">
        <v>4</v>
      </c>
      <c r="C6" s="5">
        <v>0</v>
      </c>
      <c r="D6" s="5">
        <v>1</v>
      </c>
      <c r="E6" s="5"/>
      <c r="F6" s="5"/>
      <c r="G6" s="5"/>
      <c r="H6" s="5"/>
      <c r="I6" s="5"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1</v>
      </c>
      <c r="W6" s="5"/>
      <c r="X6" s="5"/>
    </row>
    <row r="7" spans="1:24" x14ac:dyDescent="0.2">
      <c r="A7" s="304" t="s">
        <v>118</v>
      </c>
      <c r="B7" s="5">
        <v>2</v>
      </c>
      <c r="C7" s="5">
        <v>2</v>
      </c>
      <c r="D7" s="5">
        <v>1</v>
      </c>
      <c r="E7" s="5"/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>
        <v>2</v>
      </c>
      <c r="W7" s="1"/>
      <c r="X7" s="5"/>
    </row>
    <row r="8" spans="1:24" x14ac:dyDescent="0.2">
      <c r="A8" s="302" t="s">
        <v>120</v>
      </c>
      <c r="B8" s="5">
        <v>2</v>
      </c>
      <c r="C8" s="5">
        <v>1</v>
      </c>
      <c r="D8" s="5">
        <v>2</v>
      </c>
      <c r="E8" s="5"/>
      <c r="F8" s="5"/>
      <c r="G8" s="5"/>
      <c r="H8" s="5"/>
      <c r="I8" s="5"/>
      <c r="J8" s="5">
        <v>1</v>
      </c>
      <c r="K8" s="5"/>
      <c r="L8" s="5"/>
      <c r="M8" s="5"/>
      <c r="N8" s="5"/>
      <c r="O8" s="5"/>
      <c r="P8" s="5"/>
      <c r="Q8" s="5"/>
      <c r="R8" s="5">
        <v>2</v>
      </c>
      <c r="S8" s="5"/>
      <c r="T8" s="5"/>
      <c r="U8" s="5"/>
      <c r="V8" s="5">
        <v>1</v>
      </c>
      <c r="W8" s="1"/>
      <c r="X8" s="5"/>
    </row>
    <row r="9" spans="1:24" x14ac:dyDescent="0.2">
      <c r="A9" s="297" t="s">
        <v>122</v>
      </c>
      <c r="B9" s="5">
        <v>3</v>
      </c>
      <c r="C9" s="5">
        <v>1</v>
      </c>
      <c r="D9" s="5">
        <v>0</v>
      </c>
      <c r="E9" s="5"/>
      <c r="F9" s="5"/>
      <c r="G9" s="5"/>
      <c r="H9" s="5"/>
      <c r="I9" s="5">
        <v>1</v>
      </c>
      <c r="J9" s="5">
        <v>0</v>
      </c>
      <c r="K9" s="5">
        <v>1</v>
      </c>
      <c r="L9" s="5"/>
      <c r="M9" s="5"/>
      <c r="N9" s="5"/>
      <c r="O9" s="5"/>
      <c r="P9" s="5"/>
      <c r="Q9" s="5"/>
      <c r="R9" s="5">
        <v>3</v>
      </c>
      <c r="S9" s="5"/>
      <c r="T9" s="5"/>
      <c r="U9" s="5"/>
      <c r="V9" s="5">
        <v>3</v>
      </c>
      <c r="W9" s="1"/>
      <c r="X9" s="5"/>
    </row>
    <row r="10" spans="1:24" x14ac:dyDescent="0.2">
      <c r="A10" s="301" t="s">
        <v>123</v>
      </c>
      <c r="B10" s="5">
        <v>2</v>
      </c>
      <c r="C10" s="5">
        <v>0</v>
      </c>
      <c r="D10" s="5">
        <v>1</v>
      </c>
      <c r="E10" s="5"/>
      <c r="F10" s="5"/>
      <c r="G10" s="5"/>
      <c r="H10" s="5"/>
      <c r="I10" s="5"/>
      <c r="J10" s="5"/>
      <c r="K10" s="5">
        <v>1</v>
      </c>
      <c r="L10" s="5"/>
      <c r="M10" s="5"/>
      <c r="N10" s="5"/>
      <c r="O10" s="5"/>
      <c r="P10" s="5"/>
      <c r="Q10" s="5"/>
      <c r="R10" s="5">
        <v>1</v>
      </c>
      <c r="S10" s="5">
        <v>1</v>
      </c>
      <c r="T10" s="5"/>
      <c r="U10" s="5"/>
      <c r="V10" s="5">
        <v>1</v>
      </c>
      <c r="W10" s="13"/>
      <c r="X10" s="127"/>
    </row>
    <row r="11" spans="1:24" x14ac:dyDescent="0.2">
      <c r="A11" s="204" t="s">
        <v>125</v>
      </c>
      <c r="B11" s="5">
        <v>3</v>
      </c>
      <c r="C11" s="5">
        <v>0</v>
      </c>
      <c r="D11" s="5">
        <v>1</v>
      </c>
      <c r="E11" s="5"/>
      <c r="F11" s="5"/>
      <c r="G11" s="5"/>
      <c r="H11" s="5">
        <v>1</v>
      </c>
      <c r="I11" s="5"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</v>
      </c>
      <c r="W11" s="13"/>
      <c r="X11" s="127"/>
    </row>
    <row r="12" spans="1:24" x14ac:dyDescent="0.2">
      <c r="A12" s="305" t="s">
        <v>127</v>
      </c>
      <c r="B12" s="5">
        <v>2</v>
      </c>
      <c r="C12" s="5">
        <v>1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3"/>
      <c r="X12" s="127"/>
    </row>
    <row r="13" spans="1:24" x14ac:dyDescent="0.2">
      <c r="A13" s="297" t="s">
        <v>130</v>
      </c>
      <c r="B13" s="5">
        <v>2</v>
      </c>
      <c r="C13" s="5">
        <v>0</v>
      </c>
      <c r="D13" s="5">
        <v>1</v>
      </c>
      <c r="E13" s="5">
        <v>1</v>
      </c>
      <c r="F13" s="5"/>
      <c r="G13" s="5"/>
      <c r="H13" s="5">
        <v>3</v>
      </c>
      <c r="I13" s="5"/>
      <c r="J13" s="5"/>
      <c r="K13" s="5">
        <v>1</v>
      </c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>
        <v>1</v>
      </c>
      <c r="W13" s="13"/>
      <c r="X13" s="127"/>
    </row>
    <row r="14" spans="1:24" x14ac:dyDescent="0.2">
      <c r="A14" s="300" t="s">
        <v>129</v>
      </c>
      <c r="B14" s="5">
        <v>3</v>
      </c>
      <c r="C14" s="5">
        <v>2</v>
      </c>
      <c r="D14" s="5">
        <v>2</v>
      </c>
      <c r="E14" s="5"/>
      <c r="F14" s="5">
        <v>1</v>
      </c>
      <c r="G14" s="5"/>
      <c r="H14" s="5">
        <v>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3"/>
      <c r="X14" s="127"/>
    </row>
    <row r="15" spans="1:24" x14ac:dyDescent="0.2">
      <c r="A15" s="206" t="s">
        <v>131</v>
      </c>
      <c r="B15" s="5">
        <v>2</v>
      </c>
      <c r="C15" s="5">
        <v>1</v>
      </c>
      <c r="D15" s="5">
        <v>0</v>
      </c>
      <c r="E15" s="5"/>
      <c r="F15" s="5"/>
      <c r="G15" s="5"/>
      <c r="H15" s="5"/>
      <c r="I15" s="5"/>
      <c r="J15" s="5"/>
      <c r="K15" s="5">
        <v>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13"/>
      <c r="X15" s="127"/>
    </row>
    <row r="16" spans="1:24" x14ac:dyDescent="0.2">
      <c r="A16" s="307" t="s">
        <v>132</v>
      </c>
      <c r="B16" s="5">
        <v>3</v>
      </c>
      <c r="C16" s="5">
        <v>1</v>
      </c>
      <c r="D16" s="5">
        <v>1</v>
      </c>
      <c r="E16" s="5"/>
      <c r="F16" s="5"/>
      <c r="G16" s="5"/>
      <c r="H16" s="5">
        <v>2</v>
      </c>
      <c r="I16" s="5"/>
      <c r="J16" s="5"/>
      <c r="K16" s="5"/>
      <c r="L16" s="5"/>
      <c r="M16" s="5"/>
      <c r="N16" s="5"/>
      <c r="O16" s="5"/>
      <c r="P16" s="5"/>
      <c r="Q16" s="5"/>
      <c r="R16" s="5">
        <v>1</v>
      </c>
      <c r="S16" s="5"/>
      <c r="T16" s="5"/>
      <c r="U16" s="5"/>
      <c r="V16" s="5"/>
      <c r="W16" s="13"/>
      <c r="X16" s="127"/>
    </row>
    <row r="17" spans="1:24" x14ac:dyDescent="0.2">
      <c r="A17" s="296" t="s">
        <v>137</v>
      </c>
      <c r="B17" s="5">
        <v>3</v>
      </c>
      <c r="C17" s="5">
        <v>0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3"/>
      <c r="X17" s="127"/>
    </row>
    <row r="18" spans="1:24" x14ac:dyDescent="0.2">
      <c r="A18" s="209" t="s">
        <v>138</v>
      </c>
      <c r="B18" s="5">
        <v>3</v>
      </c>
      <c r="C18" s="5">
        <v>1</v>
      </c>
      <c r="D18" s="5">
        <v>2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v>1</v>
      </c>
      <c r="S18" s="5"/>
      <c r="T18" s="5"/>
      <c r="U18" s="5"/>
      <c r="V18" s="5">
        <v>5</v>
      </c>
      <c r="W18" s="13"/>
      <c r="X18" s="127"/>
    </row>
    <row r="19" spans="1:24" x14ac:dyDescent="0.2">
      <c r="A19" s="250" t="s">
        <v>139</v>
      </c>
      <c r="B19" s="5">
        <v>5</v>
      </c>
      <c r="C19" s="5">
        <v>1</v>
      </c>
      <c r="D19" s="5">
        <v>1</v>
      </c>
      <c r="E19" s="5"/>
      <c r="F19" s="5"/>
      <c r="G19" s="5"/>
      <c r="H19" s="5"/>
      <c r="I19" s="5">
        <v>1</v>
      </c>
      <c r="J19" s="5"/>
      <c r="K19" s="5"/>
      <c r="L19" s="5"/>
      <c r="M19" s="5"/>
      <c r="N19" s="5">
        <v>1</v>
      </c>
      <c r="O19" s="5"/>
      <c r="P19" s="5"/>
      <c r="Q19" s="5"/>
      <c r="R19" s="5"/>
      <c r="S19" s="5"/>
      <c r="T19" s="5"/>
      <c r="U19" s="5"/>
      <c r="V19" s="5">
        <v>2</v>
      </c>
      <c r="W19" s="13"/>
      <c r="X19" s="127"/>
    </row>
    <row r="20" spans="1:24" x14ac:dyDescent="0.2">
      <c r="A20" s="265" t="s">
        <v>140</v>
      </c>
      <c r="B20" s="5">
        <v>5</v>
      </c>
      <c r="C20" s="5">
        <v>2</v>
      </c>
      <c r="D20" s="5">
        <v>3</v>
      </c>
      <c r="E20" s="5">
        <v>1</v>
      </c>
      <c r="F20" s="5"/>
      <c r="G20" s="5"/>
      <c r="H20" s="5">
        <v>3</v>
      </c>
      <c r="I20" s="5"/>
      <c r="J20" s="5"/>
      <c r="K20" s="5"/>
      <c r="L20" s="5"/>
      <c r="M20" s="5"/>
      <c r="N20" s="5">
        <v>1</v>
      </c>
      <c r="O20" s="5"/>
      <c r="P20" s="5"/>
      <c r="Q20" s="5"/>
      <c r="R20" s="5">
        <v>1</v>
      </c>
      <c r="S20" s="5"/>
      <c r="T20" s="5"/>
      <c r="U20" s="5"/>
      <c r="V20" s="5">
        <v>1</v>
      </c>
      <c r="W20" s="13"/>
      <c r="X20" s="127"/>
    </row>
    <row r="21" spans="1:24" x14ac:dyDescent="0.2">
      <c r="A21" s="315" t="s">
        <v>142</v>
      </c>
      <c r="B21" s="5">
        <v>4</v>
      </c>
      <c r="C21" s="5">
        <v>1</v>
      </c>
      <c r="D21" s="5">
        <v>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v>1</v>
      </c>
      <c r="T21" s="5"/>
      <c r="U21" s="5">
        <v>2</v>
      </c>
      <c r="V21" s="5"/>
      <c r="W21" s="13"/>
      <c r="X21" s="127"/>
    </row>
    <row r="22" spans="1:24" x14ac:dyDescent="0.2">
      <c r="A22" s="301" t="s">
        <v>123</v>
      </c>
      <c r="B22" s="5">
        <v>3</v>
      </c>
      <c r="C22" s="5">
        <v>1</v>
      </c>
      <c r="D22" s="5">
        <v>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3"/>
      <c r="X22" s="127"/>
    </row>
    <row r="23" spans="1:24" x14ac:dyDescent="0.2">
      <c r="A23" s="204" t="s">
        <v>145</v>
      </c>
      <c r="B23" s="5">
        <v>3</v>
      </c>
      <c r="C23" s="5">
        <v>0</v>
      </c>
      <c r="D23" s="5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3</v>
      </c>
      <c r="W23" s="13"/>
      <c r="X23" s="127"/>
    </row>
    <row r="24" spans="1:24" x14ac:dyDescent="0.2">
      <c r="A24" s="206" t="s">
        <v>131</v>
      </c>
      <c r="B24" s="5">
        <v>3</v>
      </c>
      <c r="C24" s="5">
        <v>0</v>
      </c>
      <c r="D24" s="5">
        <v>1</v>
      </c>
      <c r="E24" s="5"/>
      <c r="F24" s="5"/>
      <c r="G24" s="5"/>
      <c r="H24" s="5"/>
      <c r="I24" s="5"/>
      <c r="J24" s="5"/>
      <c r="K24" s="5"/>
      <c r="L24" s="5"/>
      <c r="M24" s="5"/>
      <c r="N24" s="5">
        <v>1</v>
      </c>
      <c r="O24" s="5"/>
      <c r="P24" s="5"/>
      <c r="Q24" s="5"/>
      <c r="R24" s="5">
        <v>1</v>
      </c>
      <c r="S24" s="5"/>
      <c r="T24" s="5"/>
      <c r="U24" s="5"/>
      <c r="V24" s="5"/>
      <c r="W24" s="13"/>
      <c r="X24" s="127"/>
    </row>
    <row r="25" spans="1:24" x14ac:dyDescent="0.2">
      <c r="A25" s="324" t="s">
        <v>148</v>
      </c>
      <c r="B25" s="5">
        <v>1</v>
      </c>
      <c r="C25" s="5">
        <v>2</v>
      </c>
      <c r="D25" s="5">
        <v>1</v>
      </c>
      <c r="E25" s="5"/>
      <c r="F25" s="5"/>
      <c r="G25" s="5"/>
      <c r="H25" s="5"/>
      <c r="I25" s="5"/>
      <c r="J25" s="5"/>
      <c r="K25" s="5">
        <v>1</v>
      </c>
      <c r="L25" s="5"/>
      <c r="M25" s="5"/>
      <c r="N25" s="5"/>
      <c r="O25" s="5"/>
      <c r="P25" s="5"/>
      <c r="Q25" s="5"/>
      <c r="R25" s="5">
        <v>1</v>
      </c>
      <c r="S25" s="5"/>
      <c r="T25" s="5"/>
      <c r="U25" s="5"/>
      <c r="V25" s="5"/>
      <c r="W25" s="13"/>
      <c r="X25" s="127"/>
    </row>
    <row r="26" spans="1:24" x14ac:dyDescent="0.2">
      <c r="A26" s="265" t="s">
        <v>151</v>
      </c>
      <c r="B26" s="5">
        <v>3</v>
      </c>
      <c r="C26" s="5">
        <v>1</v>
      </c>
      <c r="D26" s="5">
        <v>2</v>
      </c>
      <c r="E26" s="5"/>
      <c r="F26" s="5"/>
      <c r="G26" s="5"/>
      <c r="H26" s="5"/>
      <c r="I26" s="5"/>
      <c r="J26" s="5"/>
      <c r="K26" s="5"/>
      <c r="L26" s="5">
        <v>1</v>
      </c>
      <c r="M26" s="5"/>
      <c r="N26" s="5"/>
      <c r="O26" s="5"/>
      <c r="P26" s="5"/>
      <c r="Q26" s="5"/>
      <c r="R26" s="5">
        <v>3</v>
      </c>
      <c r="S26" s="5"/>
      <c r="T26" s="5"/>
      <c r="U26" s="5"/>
      <c r="V26" s="5">
        <v>1</v>
      </c>
      <c r="W26" s="13"/>
      <c r="X26" s="127"/>
    </row>
    <row r="27" spans="1:24" x14ac:dyDescent="0.2">
      <c r="A27" s="324" t="s">
        <v>152</v>
      </c>
      <c r="B27" s="5">
        <v>2</v>
      </c>
      <c r="C27" s="5">
        <v>2</v>
      </c>
      <c r="D27" s="5">
        <v>1</v>
      </c>
      <c r="E27" s="5"/>
      <c r="F27" s="5"/>
      <c r="G27" s="5"/>
      <c r="H27" s="5">
        <v>1</v>
      </c>
      <c r="I27" s="5"/>
      <c r="J27" s="5"/>
      <c r="K27" s="5">
        <v>1</v>
      </c>
      <c r="L27" s="5"/>
      <c r="M27" s="5"/>
      <c r="N27" s="5"/>
      <c r="O27" s="5"/>
      <c r="P27" s="5"/>
      <c r="Q27" s="5"/>
      <c r="R27" s="5">
        <v>1</v>
      </c>
      <c r="S27" s="5"/>
      <c r="T27" s="5"/>
      <c r="U27" s="5"/>
      <c r="V27" s="5">
        <v>1</v>
      </c>
      <c r="W27" s="13"/>
      <c r="X27" s="127"/>
    </row>
    <row r="28" spans="1:24" x14ac:dyDescent="0.2">
      <c r="A28" s="203" t="s">
        <v>154</v>
      </c>
      <c r="B28" s="5">
        <v>1</v>
      </c>
      <c r="C28" s="5">
        <v>0</v>
      </c>
      <c r="D28" s="5">
        <v>0</v>
      </c>
      <c r="E28" s="5"/>
      <c r="F28" s="5"/>
      <c r="G28" s="5"/>
      <c r="H28" s="5"/>
      <c r="I28" s="5">
        <v>1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3"/>
      <c r="X28" s="127"/>
    </row>
    <row r="29" spans="1:24" x14ac:dyDescent="0.2">
      <c r="A29" s="301" t="s">
        <v>123</v>
      </c>
      <c r="B29" s="5">
        <v>3</v>
      </c>
      <c r="C29" s="5">
        <v>0</v>
      </c>
      <c r="D29" s="5">
        <v>0</v>
      </c>
      <c r="E29" s="5"/>
      <c r="F29" s="5"/>
      <c r="G29" s="5"/>
      <c r="H29" s="5"/>
      <c r="I29" s="5">
        <v>1</v>
      </c>
      <c r="J29" s="5"/>
      <c r="K29" s="5"/>
      <c r="L29" s="5"/>
      <c r="M29" s="5"/>
      <c r="N29" s="5">
        <v>1</v>
      </c>
      <c r="O29" s="5"/>
      <c r="P29" s="5"/>
      <c r="Q29" s="5"/>
      <c r="R29" s="5"/>
      <c r="S29" s="5">
        <v>1</v>
      </c>
      <c r="T29" s="5"/>
      <c r="U29" s="5"/>
      <c r="V29" s="5"/>
      <c r="W29" s="39"/>
      <c r="X29" s="75"/>
    </row>
    <row r="30" spans="1:24" x14ac:dyDescent="0.2">
      <c r="A30" s="300" t="s">
        <v>129</v>
      </c>
      <c r="B30" s="127">
        <v>3</v>
      </c>
      <c r="C30" s="127">
        <v>2</v>
      </c>
      <c r="D30" s="127">
        <v>2</v>
      </c>
      <c r="E30" s="127"/>
      <c r="F30" s="127">
        <v>1</v>
      </c>
      <c r="G30" s="127"/>
      <c r="H30" s="127">
        <v>1</v>
      </c>
      <c r="I30" s="127"/>
      <c r="J30" s="127"/>
      <c r="K30" s="127">
        <v>1</v>
      </c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>
        <v>1</v>
      </c>
      <c r="W30" s="332"/>
      <c r="X30" s="333"/>
    </row>
    <row r="31" spans="1:24" x14ac:dyDescent="0.2">
      <c r="A31" s="334" t="s">
        <v>157</v>
      </c>
      <c r="B31" s="39">
        <v>3</v>
      </c>
      <c r="C31" s="39">
        <v>0</v>
      </c>
      <c r="D31" s="39">
        <v>0</v>
      </c>
      <c r="E31" s="39"/>
      <c r="F31" s="39"/>
      <c r="G31" s="39"/>
      <c r="H31" s="39">
        <v>1</v>
      </c>
      <c r="I31" s="39">
        <v>1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>
        <v>1</v>
      </c>
      <c r="W31" s="128"/>
      <c r="X31" s="136"/>
    </row>
    <row r="32" spans="1:24" x14ac:dyDescent="0.2">
      <c r="A32" s="120" t="s">
        <v>23</v>
      </c>
      <c r="B32" s="16">
        <f t="shared" ref="B32:N32" si="0">SUM(B5:B31)</f>
        <v>75</v>
      </c>
      <c r="C32" s="16">
        <f t="shared" si="0"/>
        <v>22</v>
      </c>
      <c r="D32" s="16">
        <f t="shared" si="0"/>
        <v>27</v>
      </c>
      <c r="E32" s="16">
        <f t="shared" si="0"/>
        <v>3</v>
      </c>
      <c r="F32" s="16">
        <f t="shared" si="0"/>
        <v>2</v>
      </c>
      <c r="G32" s="16">
        <f t="shared" si="0"/>
        <v>0</v>
      </c>
      <c r="H32" s="16">
        <f t="shared" si="0"/>
        <v>14</v>
      </c>
      <c r="I32" s="16">
        <f t="shared" si="0"/>
        <v>7</v>
      </c>
      <c r="J32" s="16">
        <f t="shared" si="0"/>
        <v>1</v>
      </c>
      <c r="K32" s="16">
        <f t="shared" si="0"/>
        <v>9</v>
      </c>
      <c r="L32" s="16">
        <f t="shared" si="0"/>
        <v>2</v>
      </c>
      <c r="M32" s="16">
        <f t="shared" si="0"/>
        <v>1</v>
      </c>
      <c r="N32" s="16">
        <f t="shared" si="0"/>
        <v>4</v>
      </c>
      <c r="O32" s="17">
        <f>(D32+J32+K32+N32)/(B32+J32+K32+M32)</f>
        <v>0.47674418604651164</v>
      </c>
      <c r="P32" s="17">
        <f>($D32+$E32+($F32*2)+(G32*3))/$B32</f>
        <v>0.45333333333333331</v>
      </c>
      <c r="Q32" s="17">
        <f>D32/B32</f>
        <v>0.36</v>
      </c>
      <c r="R32" s="16">
        <f>SUM(R5:R31)</f>
        <v>15</v>
      </c>
      <c r="S32" s="16">
        <f>SUM(S5:S31)</f>
        <v>3</v>
      </c>
      <c r="T32" s="16">
        <f>SUM(T5:T31)</f>
        <v>0</v>
      </c>
      <c r="U32" s="16">
        <f>SUM(U5:U31)</f>
        <v>3</v>
      </c>
      <c r="V32" s="16">
        <f>SUM(V5:V31)</f>
        <v>27</v>
      </c>
      <c r="W32" s="17">
        <f>(U32+V32)/(T32+U32+V32)</f>
        <v>1</v>
      </c>
      <c r="X32" s="17">
        <f>(D32-G32)/(B32-I32-G32+M32)</f>
        <v>0.39130434782608697</v>
      </c>
    </row>
    <row r="33" spans="1:24" x14ac:dyDescent="0.2">
      <c r="A33" s="12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"/>
      <c r="T33" s="5"/>
      <c r="U33" s="5"/>
      <c r="V33" s="5"/>
      <c r="W33" s="5"/>
      <c r="X33" s="5"/>
    </row>
    <row r="34" spans="1:24" x14ac:dyDescent="0.2">
      <c r="A34" s="122" t="s">
        <v>72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5"/>
      <c r="T34" s="5"/>
      <c r="U34" s="5"/>
      <c r="V34" s="5"/>
      <c r="W34" s="5"/>
      <c r="X34" s="5"/>
    </row>
    <row r="35" spans="1:24" x14ac:dyDescent="0.2">
      <c r="A35" s="105" t="s">
        <v>68</v>
      </c>
      <c r="B35" s="7" t="s">
        <v>42</v>
      </c>
      <c r="C35" s="7" t="s">
        <v>43</v>
      </c>
      <c r="D35" s="7" t="s">
        <v>44</v>
      </c>
      <c r="E35" s="7" t="s">
        <v>52</v>
      </c>
      <c r="F35" s="7" t="s">
        <v>46</v>
      </c>
      <c r="G35" s="7" t="s">
        <v>1</v>
      </c>
      <c r="H35" s="7" t="s">
        <v>2</v>
      </c>
      <c r="I35" s="7" t="s">
        <v>7</v>
      </c>
      <c r="J35" s="7" t="s">
        <v>8</v>
      </c>
      <c r="K35" s="7" t="s">
        <v>9</v>
      </c>
      <c r="L35" s="7" t="s">
        <v>47</v>
      </c>
      <c r="M35" s="7" t="s">
        <v>48</v>
      </c>
      <c r="N35" s="7" t="s">
        <v>49</v>
      </c>
      <c r="O35" s="7" t="s">
        <v>50</v>
      </c>
      <c r="P35" s="7" t="s">
        <v>0</v>
      </c>
      <c r="Q35" s="7" t="s">
        <v>73</v>
      </c>
      <c r="R35" s="7"/>
      <c r="S35" s="7"/>
      <c r="T35" s="7" t="s">
        <v>18</v>
      </c>
      <c r="U35" s="7" t="s">
        <v>19</v>
      </c>
      <c r="V35" s="7" t="s">
        <v>20</v>
      </c>
      <c r="W35" s="8" t="s">
        <v>21</v>
      </c>
      <c r="X35" s="5"/>
    </row>
    <row r="36" spans="1:24" x14ac:dyDescent="0.2">
      <c r="A36" s="62"/>
      <c r="B36" s="72"/>
      <c r="C36" s="72"/>
      <c r="D36" s="72"/>
      <c r="E36" s="72"/>
      <c r="F36" s="137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37"/>
      <c r="T36" s="37"/>
      <c r="U36" s="37"/>
      <c r="V36" s="37"/>
      <c r="W36" s="37"/>
      <c r="X36" s="5"/>
    </row>
    <row r="37" spans="1:24" x14ac:dyDescent="0.2">
      <c r="A37" s="68"/>
      <c r="B37" s="5"/>
      <c r="C37" s="5"/>
      <c r="D37" s="5"/>
      <c r="E37" s="5"/>
      <c r="F37" s="13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5"/>
    </row>
    <row r="38" spans="1:24" x14ac:dyDescent="0.2">
      <c r="A38" s="113"/>
      <c r="B38" s="1"/>
      <c r="C38" s="1"/>
      <c r="D38" s="1"/>
      <c r="E38" s="73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5"/>
    </row>
    <row r="39" spans="1:24" x14ac:dyDescent="0.2">
      <c r="A39" s="113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5"/>
    </row>
    <row r="40" spans="1:24" x14ac:dyDescent="0.2">
      <c r="A40" s="113"/>
      <c r="B40" s="1"/>
      <c r="C40" s="1"/>
      <c r="D40" s="1"/>
      <c r="E40" s="73"/>
      <c r="F40" s="3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"/>
    </row>
    <row r="41" spans="1:24" x14ac:dyDescent="0.2">
      <c r="A41" s="118"/>
      <c r="B41" s="39"/>
      <c r="C41" s="39"/>
      <c r="D41" s="39"/>
      <c r="E41" s="74"/>
      <c r="F41" s="40"/>
      <c r="G41" s="39"/>
      <c r="H41" s="39"/>
      <c r="I41" s="39"/>
      <c r="J41" s="39"/>
      <c r="K41" s="39"/>
      <c r="L41" s="40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5"/>
    </row>
    <row r="42" spans="1:24" x14ac:dyDescent="0.2">
      <c r="A42" s="120" t="s">
        <v>23</v>
      </c>
      <c r="B42" s="37">
        <f t="shared" ref="B42:M42" si="1">SUM(B36:B41)</f>
        <v>0</v>
      </c>
      <c r="C42" s="37">
        <f t="shared" si="1"/>
        <v>0</v>
      </c>
      <c r="D42" s="37">
        <f t="shared" si="1"/>
        <v>0</v>
      </c>
      <c r="E42" s="37">
        <f t="shared" si="1"/>
        <v>0</v>
      </c>
      <c r="F42" s="38">
        <f t="shared" si="1"/>
        <v>0</v>
      </c>
      <c r="G42" s="37">
        <f t="shared" si="1"/>
        <v>0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 t="shared" si="1"/>
        <v>0</v>
      </c>
      <c r="L42" s="37">
        <f t="shared" si="1"/>
        <v>0</v>
      </c>
      <c r="M42" s="37">
        <f t="shared" si="1"/>
        <v>0</v>
      </c>
      <c r="N42" s="38" t="e">
        <f>(M42*7)/F42</f>
        <v>#DIV/0!</v>
      </c>
      <c r="O42" s="38" t="e">
        <f>SUM(H42+J42+K42)/F42</f>
        <v>#DIV/0!</v>
      </c>
      <c r="P42" s="37">
        <f t="shared" ref="P42:V42" si="2">SUM(P36:P41)</f>
        <v>0</v>
      </c>
      <c r="Q42" s="37">
        <f t="shared" si="2"/>
        <v>0</v>
      </c>
      <c r="R42" s="37">
        <f t="shared" si="2"/>
        <v>0</v>
      </c>
      <c r="S42" s="37">
        <f t="shared" si="2"/>
        <v>0</v>
      </c>
      <c r="T42" s="37">
        <f t="shared" si="2"/>
        <v>0</v>
      </c>
      <c r="U42" s="37">
        <f t="shared" si="2"/>
        <v>0</v>
      </c>
      <c r="V42" s="37">
        <f t="shared" si="2"/>
        <v>0</v>
      </c>
      <c r="W42" s="17" t="e">
        <f>(U42+V42)/(T42+U42+V42)</f>
        <v>#DIV/0!</v>
      </c>
      <c r="X42" s="5"/>
    </row>
    <row r="45" spans="1:24" x14ac:dyDescent="0.2">
      <c r="A45" t="s">
        <v>90</v>
      </c>
    </row>
    <row r="46" spans="1:24" x14ac:dyDescent="0.2">
      <c r="A46" s="133" t="s">
        <v>68</v>
      </c>
      <c r="B46" s="7" t="s">
        <v>0</v>
      </c>
      <c r="C46" s="7" t="s">
        <v>1</v>
      </c>
      <c r="D46" s="7" t="s">
        <v>2</v>
      </c>
      <c r="E46" s="7" t="s">
        <v>3</v>
      </c>
      <c r="F46" s="7" t="s">
        <v>4</v>
      </c>
      <c r="G46" s="7" t="s">
        <v>5</v>
      </c>
      <c r="H46" s="7" t="s">
        <v>6</v>
      </c>
      <c r="I46" s="7" t="s">
        <v>7</v>
      </c>
      <c r="J46" s="7" t="s">
        <v>8</v>
      </c>
      <c r="K46" s="7" t="s">
        <v>9</v>
      </c>
      <c r="L46" s="7" t="s">
        <v>10</v>
      </c>
      <c r="M46" s="7" t="s">
        <v>11</v>
      </c>
      <c r="N46" s="7" t="s">
        <v>69</v>
      </c>
      <c r="O46" s="7" t="s">
        <v>13</v>
      </c>
      <c r="P46" s="8" t="s">
        <v>70</v>
      </c>
      <c r="Q46" s="7" t="s">
        <v>71</v>
      </c>
      <c r="R46" s="7" t="s">
        <v>16</v>
      </c>
      <c r="S46" s="7" t="s">
        <v>17</v>
      </c>
      <c r="T46" s="7" t="s">
        <v>18</v>
      </c>
      <c r="U46" s="7" t="s">
        <v>19</v>
      </c>
      <c r="V46" s="7" t="s">
        <v>20</v>
      </c>
      <c r="W46" s="8" t="s">
        <v>21</v>
      </c>
      <c r="X46" s="7" t="s">
        <v>22</v>
      </c>
    </row>
    <row r="47" spans="1:24" x14ac:dyDescent="0.2">
      <c r="A47" s="273" t="s">
        <v>101</v>
      </c>
      <c r="B47" s="72">
        <v>4</v>
      </c>
      <c r="C47" s="72">
        <v>1</v>
      </c>
      <c r="D47" s="72">
        <v>1</v>
      </c>
      <c r="E47" s="72"/>
      <c r="F47" s="72"/>
      <c r="G47" s="72"/>
      <c r="H47" s="72"/>
      <c r="I47" s="72">
        <v>1</v>
      </c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>
        <v>1</v>
      </c>
      <c r="U47" s="72">
        <v>1</v>
      </c>
      <c r="V47" s="72">
        <v>3</v>
      </c>
      <c r="W47" s="72"/>
      <c r="X47" s="72"/>
    </row>
    <row r="48" spans="1:24" x14ac:dyDescent="0.2">
      <c r="A48" s="303" t="s">
        <v>118</v>
      </c>
      <c r="B48" s="5">
        <v>1</v>
      </c>
      <c r="C48" s="5">
        <v>0</v>
      </c>
      <c r="D48" s="5">
        <v>0</v>
      </c>
      <c r="E48" s="5"/>
      <c r="F48" s="5"/>
      <c r="G48" s="5"/>
      <c r="H48" s="5"/>
      <c r="I48" s="5">
        <v>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1</v>
      </c>
      <c r="V48" s="5"/>
      <c r="W48" s="5"/>
      <c r="X48" s="5"/>
    </row>
    <row r="49" spans="1:24" x14ac:dyDescent="0.2">
      <c r="A49" s="302" t="s">
        <v>120</v>
      </c>
      <c r="B49" s="5">
        <v>2</v>
      </c>
      <c r="C49" s="5">
        <v>0</v>
      </c>
      <c r="D49" s="5">
        <v>0</v>
      </c>
      <c r="E49" s="5"/>
      <c r="F49" s="5"/>
      <c r="G49" s="5"/>
      <c r="H49" s="5"/>
      <c r="I49" s="5">
        <v>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v>1</v>
      </c>
      <c r="V49" s="5"/>
      <c r="W49" s="5"/>
      <c r="X49" s="5"/>
    </row>
    <row r="50" spans="1:24" x14ac:dyDescent="0.2">
      <c r="A50" s="301" t="s">
        <v>123</v>
      </c>
      <c r="B50" s="5">
        <v>1</v>
      </c>
      <c r="C50" s="5">
        <v>0</v>
      </c>
      <c r="D50" s="5">
        <v>1</v>
      </c>
      <c r="E50" s="5"/>
      <c r="F50" s="5"/>
      <c r="G50" s="5"/>
      <c r="H50" s="5">
        <v>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v>1</v>
      </c>
      <c r="T50" s="5"/>
      <c r="U50" s="5"/>
      <c r="V50" s="5"/>
      <c r="W50" s="5"/>
      <c r="X50" s="5"/>
    </row>
    <row r="51" spans="1:24" x14ac:dyDescent="0.2">
      <c r="A51" s="204" t="s">
        <v>125</v>
      </c>
      <c r="B51" s="5">
        <v>1</v>
      </c>
      <c r="C51" s="5">
        <v>0</v>
      </c>
      <c r="D51" s="5">
        <v>0</v>
      </c>
      <c r="E51" s="5"/>
      <c r="F51" s="5"/>
      <c r="G51" s="5"/>
      <c r="H51" s="5"/>
      <c r="I51" s="5">
        <v>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v>1</v>
      </c>
      <c r="V51" s="5"/>
      <c r="W51" s="5"/>
      <c r="X51" s="5"/>
    </row>
    <row r="52" spans="1:24" x14ac:dyDescent="0.2">
      <c r="A52" s="305" t="s">
        <v>127</v>
      </c>
      <c r="B52" s="5">
        <v>3</v>
      </c>
      <c r="C52" s="5">
        <v>1</v>
      </c>
      <c r="D52" s="5">
        <v>1</v>
      </c>
      <c r="E52" s="5">
        <v>1</v>
      </c>
      <c r="F52" s="5"/>
      <c r="G52" s="5"/>
      <c r="H52" s="5">
        <v>1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297" t="s">
        <v>126</v>
      </c>
      <c r="B53" s="5">
        <v>2</v>
      </c>
      <c r="C53" s="5">
        <v>2</v>
      </c>
      <c r="D53" s="5">
        <v>0</v>
      </c>
      <c r="E53" s="5"/>
      <c r="F53" s="5"/>
      <c r="G53" s="5"/>
      <c r="H53" s="5"/>
      <c r="I53" s="5"/>
      <c r="J53" s="5">
        <v>1</v>
      </c>
      <c r="K53" s="5"/>
      <c r="L53" s="5"/>
      <c r="M53" s="5"/>
      <c r="N53" s="5">
        <v>1</v>
      </c>
      <c r="O53" s="5"/>
      <c r="P53" s="5"/>
      <c r="Q53" s="5"/>
      <c r="R53" s="5"/>
      <c r="S53" s="5"/>
      <c r="T53" s="5"/>
      <c r="U53" s="5">
        <v>1</v>
      </c>
      <c r="V53" s="5">
        <v>1</v>
      </c>
      <c r="W53" s="5"/>
      <c r="X53" s="5"/>
    </row>
    <row r="54" spans="1:24" x14ac:dyDescent="0.2">
      <c r="A54" s="300" t="s">
        <v>129</v>
      </c>
      <c r="B54" s="5">
        <v>1</v>
      </c>
      <c r="C54" s="5">
        <v>0</v>
      </c>
      <c r="D54" s="5">
        <v>0</v>
      </c>
      <c r="E54" s="5"/>
      <c r="F54" s="5"/>
      <c r="G54" s="5"/>
      <c r="H54" s="5"/>
      <c r="I54" s="5">
        <v>1</v>
      </c>
      <c r="J54" s="5">
        <v>1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206" t="s">
        <v>131</v>
      </c>
      <c r="B55" s="5">
        <v>1</v>
      </c>
      <c r="C55" s="5">
        <v>0</v>
      </c>
      <c r="D55" s="5">
        <v>0</v>
      </c>
      <c r="E55" s="5"/>
      <c r="F55" s="5"/>
      <c r="G55" s="5"/>
      <c r="H55" s="5"/>
      <c r="I55" s="5">
        <v>1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v>1</v>
      </c>
      <c r="U55" s="5">
        <v>1</v>
      </c>
      <c r="V55" s="5"/>
      <c r="W55" s="5"/>
      <c r="X55" s="5"/>
    </row>
    <row r="56" spans="1:24" x14ac:dyDescent="0.2">
      <c r="A56" s="307" t="s">
        <v>132</v>
      </c>
      <c r="B56" s="5">
        <v>0</v>
      </c>
      <c r="C56" s="5">
        <v>1</v>
      </c>
      <c r="D56" s="5">
        <v>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>
        <v>1</v>
      </c>
      <c r="S56" s="5"/>
      <c r="T56" s="5"/>
      <c r="U56" s="5"/>
      <c r="V56" s="5"/>
      <c r="W56" s="5"/>
      <c r="X56" s="5"/>
    </row>
    <row r="57" spans="1:24" x14ac:dyDescent="0.2">
      <c r="A57" s="250" t="s">
        <v>139</v>
      </c>
      <c r="B57" s="5">
        <v>1</v>
      </c>
      <c r="C57" s="5">
        <v>0</v>
      </c>
      <c r="D57" s="5">
        <v>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v>1</v>
      </c>
      <c r="U57" s="5"/>
      <c r="V57" s="5"/>
      <c r="W57" s="5"/>
      <c r="X57" s="5"/>
    </row>
    <row r="58" spans="1:24" x14ac:dyDescent="0.2">
      <c r="A58" s="265" t="s">
        <v>140</v>
      </c>
      <c r="B58" s="5">
        <v>0</v>
      </c>
      <c r="C58" s="5">
        <v>0</v>
      </c>
      <c r="D58" s="5">
        <v>0</v>
      </c>
      <c r="E58" s="5"/>
      <c r="F58" s="5"/>
      <c r="G58" s="5"/>
      <c r="H58" s="5"/>
      <c r="I58" s="5"/>
      <c r="J58" s="5">
        <v>1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">
      <c r="A59" s="301" t="s">
        <v>123</v>
      </c>
      <c r="B59" s="5">
        <v>3</v>
      </c>
      <c r="C59" s="5">
        <v>1</v>
      </c>
      <c r="D59" s="5">
        <v>1</v>
      </c>
      <c r="E59" s="5"/>
      <c r="F59" s="5"/>
      <c r="G59" s="5"/>
      <c r="H59" s="5">
        <v>1</v>
      </c>
      <c r="I59" s="5">
        <v>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v>1</v>
      </c>
      <c r="U59" s="5"/>
      <c r="V59" s="5"/>
      <c r="W59" s="1"/>
      <c r="X59" s="5"/>
    </row>
    <row r="60" spans="1:24" x14ac:dyDescent="0.2">
      <c r="A60" s="324" t="s">
        <v>152</v>
      </c>
      <c r="B60" s="5">
        <v>3</v>
      </c>
      <c r="C60" s="5">
        <v>0</v>
      </c>
      <c r="D60" s="5">
        <v>1</v>
      </c>
      <c r="E60" s="5"/>
      <c r="F60" s="5"/>
      <c r="G60" s="5"/>
      <c r="H60" s="5"/>
      <c r="I60" s="5">
        <v>1</v>
      </c>
      <c r="J60" s="5"/>
      <c r="K60" s="5"/>
      <c r="L60" s="5"/>
      <c r="M60" s="5"/>
      <c r="N60" s="5"/>
      <c r="O60" s="5"/>
      <c r="P60" s="5"/>
      <c r="Q60" s="5"/>
      <c r="R60" s="5"/>
      <c r="S60" s="5">
        <v>1</v>
      </c>
      <c r="T60" s="5">
        <v>1</v>
      </c>
      <c r="U60" s="5">
        <v>2</v>
      </c>
      <c r="V60" s="5"/>
      <c r="W60" s="13"/>
      <c r="X60" s="127"/>
    </row>
    <row r="61" spans="1:24" x14ac:dyDescent="0.2">
      <c r="A61" s="6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39"/>
      <c r="X61" s="75"/>
    </row>
    <row r="62" spans="1:24" x14ac:dyDescent="0.2">
      <c r="A62" s="20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128"/>
      <c r="X62" s="136"/>
    </row>
    <row r="63" spans="1:24" x14ac:dyDescent="0.2">
      <c r="A63" s="120" t="s">
        <v>23</v>
      </c>
      <c r="B63" s="16">
        <f t="shared" ref="B63:N63" si="3">SUM(B47:B62)</f>
        <v>23</v>
      </c>
      <c r="C63" s="16">
        <f t="shared" si="3"/>
        <v>6</v>
      </c>
      <c r="D63" s="16">
        <f t="shared" si="3"/>
        <v>5</v>
      </c>
      <c r="E63" s="16">
        <f t="shared" si="3"/>
        <v>1</v>
      </c>
      <c r="F63" s="16">
        <f t="shared" si="3"/>
        <v>0</v>
      </c>
      <c r="G63" s="16">
        <f t="shared" si="3"/>
        <v>0</v>
      </c>
      <c r="H63" s="16">
        <f t="shared" si="3"/>
        <v>3</v>
      </c>
      <c r="I63" s="16">
        <f t="shared" si="3"/>
        <v>9</v>
      </c>
      <c r="J63" s="16">
        <f t="shared" si="3"/>
        <v>3</v>
      </c>
      <c r="K63" s="16">
        <f t="shared" si="3"/>
        <v>0</v>
      </c>
      <c r="L63" s="16">
        <f t="shared" si="3"/>
        <v>0</v>
      </c>
      <c r="M63" s="16">
        <f t="shared" si="3"/>
        <v>0</v>
      </c>
      <c r="N63" s="16">
        <f t="shared" si="3"/>
        <v>1</v>
      </c>
      <c r="O63" s="17">
        <f>(D63+J63+K63+N63)/(B63+J63+K63+M63)</f>
        <v>0.34615384615384615</v>
      </c>
      <c r="P63" s="17">
        <f>($D63+$E63+($F63*2)+(G63*3))/$B63</f>
        <v>0.2608695652173913</v>
      </c>
      <c r="Q63" s="17">
        <f>D63/B63</f>
        <v>0.21739130434782608</v>
      </c>
      <c r="R63" s="16">
        <f>SUM(R47:R62)</f>
        <v>1</v>
      </c>
      <c r="S63" s="16">
        <f>SUM(S47:S62)</f>
        <v>2</v>
      </c>
      <c r="T63" s="16">
        <f>SUM(T47:T62)</f>
        <v>5</v>
      </c>
      <c r="U63" s="16">
        <f>SUM(U47:U62)</f>
        <v>8</v>
      </c>
      <c r="V63" s="16">
        <f>SUM(V47:V62)</f>
        <v>4</v>
      </c>
      <c r="W63" s="17">
        <f>(U63+V63)/(T63+U63+V63)</f>
        <v>0.70588235294117652</v>
      </c>
      <c r="X63" s="17">
        <f>(D63-G63)/(B63-I63-G63+M63)</f>
        <v>0.35714285714285715</v>
      </c>
    </row>
  </sheetData>
  <mergeCells count="1">
    <mergeCell ref="A2:R2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27CA-85D2-C547-B964-1BC21837532A}">
  <dimension ref="A1:X62"/>
  <sheetViews>
    <sheetView topLeftCell="A4" workbookViewId="0">
      <selection activeCell="K16" sqref="K16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2" width="3.1640625" bestFit="1" customWidth="1"/>
    <col min="23" max="23" width="6.5" bestFit="1" customWidth="1"/>
    <col min="24" max="24" width="6.5" customWidth="1"/>
  </cols>
  <sheetData>
    <row r="1" spans="1:24" x14ac:dyDescent="0.2">
      <c r="A1" s="66" t="s">
        <v>99</v>
      </c>
      <c r="B1" s="5"/>
      <c r="C1" s="5"/>
      <c r="D1" s="5"/>
      <c r="E1" s="4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  <c r="V1" s="1"/>
      <c r="W1" s="5"/>
      <c r="X1" s="58"/>
    </row>
    <row r="2" spans="1:24" x14ac:dyDescent="0.2">
      <c r="A2" s="133" t="s">
        <v>68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69</v>
      </c>
      <c r="O2" s="7" t="s">
        <v>13</v>
      </c>
      <c r="P2" s="8" t="s">
        <v>70</v>
      </c>
      <c r="Q2" s="7" t="s">
        <v>71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8" t="s">
        <v>21</v>
      </c>
      <c r="X2" s="7" t="s">
        <v>22</v>
      </c>
    </row>
    <row r="3" spans="1:24" x14ac:dyDescent="0.2">
      <c r="A3" s="208" t="s">
        <v>120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>
        <v>1</v>
      </c>
      <c r="V3" s="72"/>
      <c r="W3" s="72"/>
      <c r="X3" s="58"/>
    </row>
    <row r="4" spans="1:24" x14ac:dyDescent="0.2">
      <c r="A4" s="297" t="s">
        <v>126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1</v>
      </c>
      <c r="V4" s="5"/>
      <c r="W4" s="5"/>
      <c r="X4" s="58"/>
    </row>
    <row r="5" spans="1:24" x14ac:dyDescent="0.2">
      <c r="A5" s="206" t="s">
        <v>131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1</v>
      </c>
      <c r="W5" s="5"/>
      <c r="X5" s="58"/>
    </row>
    <row r="6" spans="1:24" x14ac:dyDescent="0.2">
      <c r="A6" s="301" t="s">
        <v>134</v>
      </c>
      <c r="B6" s="16"/>
      <c r="C6" s="16"/>
      <c r="D6" s="16"/>
      <c r="E6" s="16"/>
      <c r="F6" s="5"/>
      <c r="G6" s="5"/>
      <c r="H6" s="5">
        <v>1</v>
      </c>
      <c r="I6" s="5"/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/>
      <c r="U6" s="5"/>
      <c r="V6" s="5"/>
      <c r="W6" s="5"/>
      <c r="X6" s="58"/>
    </row>
    <row r="7" spans="1:24" x14ac:dyDescent="0.2">
      <c r="A7" s="250" t="s">
        <v>139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>
        <v>1</v>
      </c>
      <c r="V7" s="127"/>
      <c r="W7" s="127"/>
      <c r="X7" s="58"/>
    </row>
    <row r="8" spans="1:24" x14ac:dyDescent="0.2">
      <c r="A8" s="6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58"/>
    </row>
    <row r="9" spans="1:24" x14ac:dyDescent="0.2">
      <c r="A9" s="11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5"/>
      <c r="P9" s="15"/>
      <c r="Q9" s="15"/>
      <c r="R9" s="39"/>
      <c r="S9" s="39"/>
      <c r="T9" s="39"/>
      <c r="U9" s="39"/>
      <c r="V9" s="39"/>
      <c r="W9" s="39"/>
      <c r="X9" s="141"/>
    </row>
    <row r="10" spans="1:24" x14ac:dyDescent="0.2">
      <c r="A10" s="120" t="s">
        <v>23</v>
      </c>
      <c r="B10" s="16">
        <f t="shared" ref="B10:N10" si="0">SUM(B3:B9)</f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1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7">
        <f>(D10+J10+K10+N10)/(B10+J10+K10+M10)</f>
        <v>0</v>
      </c>
      <c r="P10" s="17" t="e">
        <f>($D10+$E10+($F10*2)+(G10*3))/$B10</f>
        <v>#DIV/0!</v>
      </c>
      <c r="Q10" s="17" t="e">
        <f>D10/B10</f>
        <v>#DIV/0!</v>
      </c>
      <c r="R10" s="16">
        <f>SUM(R3:R9)</f>
        <v>0</v>
      </c>
      <c r="S10" s="16">
        <f>SUM(S3:S9)</f>
        <v>0</v>
      </c>
      <c r="T10" s="16">
        <f>SUM(T3:T9)</f>
        <v>0</v>
      </c>
      <c r="U10" s="16">
        <f>SUM(U3:U9)</f>
        <v>3</v>
      </c>
      <c r="V10" s="16">
        <f>SUM(V3:V9)</f>
        <v>1</v>
      </c>
      <c r="W10" s="17">
        <f>(U10+V10)/(T10+U10+V10)</f>
        <v>1</v>
      </c>
      <c r="X10" s="17">
        <f>(D10-G10)/(B10-I10-G10+M10)</f>
        <v>0</v>
      </c>
    </row>
    <row r="11" spans="1:24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x14ac:dyDescent="0.2">
      <c r="A12" s="339" t="s">
        <v>99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5"/>
      <c r="V12" s="5"/>
      <c r="W12" s="5"/>
      <c r="X12" s="58"/>
    </row>
    <row r="13" spans="1:24" x14ac:dyDescent="0.2">
      <c r="A13" s="122" t="s">
        <v>72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5"/>
      <c r="W13" s="5"/>
      <c r="X13" s="58"/>
    </row>
    <row r="14" spans="1:24" x14ac:dyDescent="0.2">
      <c r="A14" s="105" t="s">
        <v>68</v>
      </c>
      <c r="B14" s="7" t="s">
        <v>42</v>
      </c>
      <c r="C14" s="7" t="s">
        <v>43</v>
      </c>
      <c r="D14" s="7" t="s">
        <v>44</v>
      </c>
      <c r="E14" s="7" t="s">
        <v>52</v>
      </c>
      <c r="F14" s="7" t="s">
        <v>46</v>
      </c>
      <c r="G14" s="7" t="s">
        <v>1</v>
      </c>
      <c r="H14" s="7" t="s">
        <v>2</v>
      </c>
      <c r="I14" s="7" t="s">
        <v>7</v>
      </c>
      <c r="J14" s="7" t="s">
        <v>8</v>
      </c>
      <c r="K14" s="7" t="s">
        <v>9</v>
      </c>
      <c r="L14" s="7" t="s">
        <v>47</v>
      </c>
      <c r="M14" s="7" t="s">
        <v>48</v>
      </c>
      <c r="N14" s="7" t="s">
        <v>49</v>
      </c>
      <c r="O14" s="7" t="s">
        <v>50</v>
      </c>
      <c r="P14" s="7" t="s">
        <v>0</v>
      </c>
      <c r="Q14" s="7" t="s">
        <v>73</v>
      </c>
      <c r="R14" s="7"/>
      <c r="S14" s="7"/>
      <c r="T14" s="39"/>
      <c r="U14" s="7" t="s">
        <v>18</v>
      </c>
      <c r="V14" s="107" t="s">
        <v>19</v>
      </c>
      <c r="W14" s="107" t="s">
        <v>20</v>
      </c>
      <c r="X14" s="58"/>
    </row>
    <row r="15" spans="1:24" x14ac:dyDescent="0.2">
      <c r="A15" s="273" t="s">
        <v>101</v>
      </c>
      <c r="B15" s="16">
        <v>1</v>
      </c>
      <c r="C15" s="16"/>
      <c r="D15" s="16"/>
      <c r="E15" s="16"/>
      <c r="F15" s="16">
        <v>3</v>
      </c>
      <c r="G15" s="16">
        <v>2</v>
      </c>
      <c r="H15" s="16">
        <v>1</v>
      </c>
      <c r="I15" s="16">
        <v>9</v>
      </c>
      <c r="J15" s="16">
        <v>6</v>
      </c>
      <c r="K15" s="16"/>
      <c r="L15" s="16"/>
      <c r="M15" s="16">
        <v>2</v>
      </c>
      <c r="N15" s="16"/>
      <c r="O15" s="16"/>
      <c r="P15" s="16">
        <v>17</v>
      </c>
      <c r="Q15" s="16">
        <v>91</v>
      </c>
      <c r="R15" s="16"/>
      <c r="S15" s="16"/>
      <c r="T15" s="16"/>
      <c r="U15" s="16"/>
      <c r="V15" s="16"/>
      <c r="W15" s="16"/>
      <c r="X15" s="143"/>
    </row>
    <row r="16" spans="1:24" x14ac:dyDescent="0.2">
      <c r="A16" s="208" t="s">
        <v>120</v>
      </c>
      <c r="B16" s="10">
        <v>1</v>
      </c>
      <c r="C16" s="10">
        <v>1</v>
      </c>
      <c r="D16" s="10"/>
      <c r="E16" s="10"/>
      <c r="F16" s="10">
        <v>7</v>
      </c>
      <c r="G16" s="10">
        <v>0</v>
      </c>
      <c r="H16" s="10">
        <v>0</v>
      </c>
      <c r="I16" s="10">
        <v>16</v>
      </c>
      <c r="J16" s="10">
        <v>1</v>
      </c>
      <c r="K16" s="10"/>
      <c r="L16" s="10"/>
      <c r="M16" s="10">
        <v>0</v>
      </c>
      <c r="N16" s="10"/>
      <c r="O16" s="10"/>
      <c r="P16" s="10">
        <v>22</v>
      </c>
      <c r="Q16" s="10">
        <v>94</v>
      </c>
      <c r="R16" s="10"/>
      <c r="S16" s="10"/>
      <c r="T16" s="10"/>
      <c r="U16" s="10"/>
      <c r="V16" s="10"/>
      <c r="W16" s="10"/>
      <c r="X16" s="143"/>
    </row>
    <row r="17" spans="1:24" x14ac:dyDescent="0.2">
      <c r="A17" s="204" t="s">
        <v>125</v>
      </c>
      <c r="B17" s="10">
        <v>1</v>
      </c>
      <c r="C17" s="10"/>
      <c r="D17" s="10">
        <v>1</v>
      </c>
      <c r="E17" s="10"/>
      <c r="F17" s="10">
        <v>6</v>
      </c>
      <c r="G17" s="10">
        <v>2</v>
      </c>
      <c r="H17" s="10">
        <v>3</v>
      </c>
      <c r="I17" s="10">
        <v>13</v>
      </c>
      <c r="J17" s="10">
        <v>2</v>
      </c>
      <c r="K17" s="10"/>
      <c r="L17" s="10"/>
      <c r="M17" s="10">
        <v>2</v>
      </c>
      <c r="N17" s="10"/>
      <c r="O17" s="10"/>
      <c r="P17" s="10">
        <v>23</v>
      </c>
      <c r="Q17" s="10">
        <v>96</v>
      </c>
      <c r="R17" s="10"/>
      <c r="S17" s="10"/>
      <c r="T17" s="10"/>
      <c r="U17" s="10"/>
      <c r="V17" s="10"/>
      <c r="W17" s="10"/>
      <c r="X17" s="143"/>
    </row>
    <row r="18" spans="1:24" x14ac:dyDescent="0.2">
      <c r="A18" s="297" t="s">
        <v>126</v>
      </c>
      <c r="B18" s="10">
        <v>1</v>
      </c>
      <c r="C18" s="10">
        <v>1</v>
      </c>
      <c r="D18" s="10"/>
      <c r="E18" s="10"/>
      <c r="F18" s="10">
        <v>4</v>
      </c>
      <c r="G18" s="10">
        <v>0</v>
      </c>
      <c r="H18" s="10">
        <v>2</v>
      </c>
      <c r="I18" s="10">
        <v>5</v>
      </c>
      <c r="J18" s="10">
        <v>1</v>
      </c>
      <c r="K18" s="10"/>
      <c r="L18" s="10"/>
      <c r="M18" s="10">
        <v>0</v>
      </c>
      <c r="N18" s="10"/>
      <c r="O18" s="10"/>
      <c r="P18" s="10">
        <v>13</v>
      </c>
      <c r="Q18" s="10">
        <v>54</v>
      </c>
      <c r="R18" s="10"/>
      <c r="S18" s="10"/>
      <c r="T18" s="10"/>
      <c r="U18" s="10"/>
      <c r="V18" s="10"/>
      <c r="W18" s="10"/>
      <c r="X18" s="143"/>
    </row>
    <row r="19" spans="1:24" x14ac:dyDescent="0.2">
      <c r="A19" s="206" t="s">
        <v>131</v>
      </c>
      <c r="B19" s="10">
        <v>1</v>
      </c>
      <c r="C19" s="10"/>
      <c r="D19" s="10">
        <v>1</v>
      </c>
      <c r="E19" s="10"/>
      <c r="F19" s="10">
        <v>3.67</v>
      </c>
      <c r="G19" s="10">
        <v>5</v>
      </c>
      <c r="H19" s="10">
        <v>3</v>
      </c>
      <c r="I19" s="10">
        <v>3</v>
      </c>
      <c r="J19" s="10">
        <v>3</v>
      </c>
      <c r="K19" s="10">
        <v>2</v>
      </c>
      <c r="L19" s="10">
        <v>1</v>
      </c>
      <c r="M19" s="10">
        <v>2</v>
      </c>
      <c r="N19" s="10"/>
      <c r="O19" s="10"/>
      <c r="P19" s="10">
        <v>21</v>
      </c>
      <c r="Q19" s="10">
        <v>93</v>
      </c>
      <c r="R19" s="10"/>
      <c r="S19" s="10"/>
      <c r="T19" s="10"/>
      <c r="U19" s="10"/>
      <c r="V19" s="10"/>
      <c r="W19" s="10"/>
      <c r="X19" s="143"/>
    </row>
    <row r="20" spans="1:24" x14ac:dyDescent="0.2">
      <c r="A20" s="250" t="s">
        <v>139</v>
      </c>
      <c r="B20" s="10">
        <v>1</v>
      </c>
      <c r="C20" s="10"/>
      <c r="D20" s="10">
        <v>1</v>
      </c>
      <c r="E20" s="10"/>
      <c r="F20" s="10">
        <v>4</v>
      </c>
      <c r="G20" s="10">
        <v>8</v>
      </c>
      <c r="H20" s="10">
        <v>6</v>
      </c>
      <c r="I20" s="10">
        <v>4</v>
      </c>
      <c r="J20" s="10">
        <v>3</v>
      </c>
      <c r="K20" s="10">
        <v>1</v>
      </c>
      <c r="L20" s="10">
        <v>1</v>
      </c>
      <c r="M20" s="10">
        <v>1</v>
      </c>
      <c r="N20" s="10"/>
      <c r="O20" s="10"/>
      <c r="P20" s="10">
        <v>26</v>
      </c>
      <c r="Q20" s="10">
        <v>98</v>
      </c>
      <c r="R20" s="10"/>
      <c r="S20" s="10"/>
      <c r="T20" s="10"/>
      <c r="U20" s="10"/>
      <c r="V20" s="10"/>
      <c r="W20" s="10"/>
      <c r="X20" s="143"/>
    </row>
    <row r="21" spans="1:24" x14ac:dyDescent="0.2">
      <c r="A21" s="204" t="s">
        <v>145</v>
      </c>
      <c r="B21" s="10">
        <v>1</v>
      </c>
      <c r="C21" s="10"/>
      <c r="D21" s="10">
        <v>1</v>
      </c>
      <c r="E21" s="10"/>
      <c r="F21" s="10">
        <v>5</v>
      </c>
      <c r="G21" s="10">
        <v>3</v>
      </c>
      <c r="H21" s="10">
        <v>4</v>
      </c>
      <c r="I21" s="10">
        <v>1</v>
      </c>
      <c r="J21" s="10">
        <v>3</v>
      </c>
      <c r="K21" s="10"/>
      <c r="L21" s="10"/>
      <c r="M21" s="10">
        <v>2</v>
      </c>
      <c r="N21" s="10"/>
      <c r="O21" s="10"/>
      <c r="P21" s="10">
        <v>21</v>
      </c>
      <c r="Q21" s="10">
        <v>80</v>
      </c>
      <c r="R21" s="10"/>
      <c r="S21" s="10"/>
      <c r="T21" s="10"/>
      <c r="U21" s="10"/>
      <c r="V21" s="10"/>
      <c r="W21" s="10"/>
      <c r="X21" s="143"/>
    </row>
    <row r="22" spans="1:24" x14ac:dyDescent="0.2">
      <c r="A22" s="301" t="s">
        <v>123</v>
      </c>
      <c r="B22" s="10">
        <v>1</v>
      </c>
      <c r="C22" s="10"/>
      <c r="D22" s="10"/>
      <c r="E22" s="10">
        <v>1</v>
      </c>
      <c r="F22" s="10">
        <v>2</v>
      </c>
      <c r="G22" s="10">
        <v>0</v>
      </c>
      <c r="H22" s="10">
        <v>0</v>
      </c>
      <c r="I22" s="10">
        <v>5</v>
      </c>
      <c r="J22" s="10">
        <v>0</v>
      </c>
      <c r="K22" s="10"/>
      <c r="L22" s="10"/>
      <c r="M22" s="10">
        <v>0</v>
      </c>
      <c r="N22" s="10"/>
      <c r="O22" s="10"/>
      <c r="P22" s="10">
        <v>6</v>
      </c>
      <c r="Q22" s="10">
        <v>25</v>
      </c>
      <c r="R22" s="10"/>
      <c r="S22" s="10"/>
      <c r="T22" s="10"/>
      <c r="U22" s="10"/>
      <c r="V22" s="10"/>
      <c r="W22" s="10"/>
      <c r="X22" s="143"/>
    </row>
    <row r="23" spans="1:24" x14ac:dyDescent="0.2">
      <c r="A23" s="2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43"/>
    </row>
    <row r="24" spans="1:24" x14ac:dyDescent="0.2">
      <c r="A24" s="11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43"/>
    </row>
    <row r="25" spans="1:24" x14ac:dyDescent="0.2">
      <c r="A25" s="6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8"/>
    </row>
    <row r="26" spans="1:24" x14ac:dyDescent="0.2">
      <c r="A26" s="6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8"/>
    </row>
    <row r="27" spans="1:24" x14ac:dyDescent="0.2">
      <c r="A27" s="118"/>
      <c r="B27" s="39"/>
      <c r="C27" s="39"/>
      <c r="D27" s="39"/>
      <c r="E27" s="74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5"/>
      <c r="X27" s="144"/>
    </row>
    <row r="28" spans="1:24" x14ac:dyDescent="0.2">
      <c r="A28" s="120" t="s">
        <v>23</v>
      </c>
      <c r="B28" s="16">
        <f t="shared" ref="B28:M28" si="1">SUM(B15:B27)</f>
        <v>8</v>
      </c>
      <c r="C28" s="16">
        <f t="shared" si="1"/>
        <v>2</v>
      </c>
      <c r="D28" s="16">
        <f t="shared" si="1"/>
        <v>4</v>
      </c>
      <c r="E28" s="38">
        <f t="shared" si="1"/>
        <v>1</v>
      </c>
      <c r="F28" s="38">
        <f t="shared" si="1"/>
        <v>34.67</v>
      </c>
      <c r="G28" s="16">
        <f t="shared" si="1"/>
        <v>20</v>
      </c>
      <c r="H28" s="16">
        <f t="shared" si="1"/>
        <v>19</v>
      </c>
      <c r="I28" s="16">
        <f t="shared" si="1"/>
        <v>56</v>
      </c>
      <c r="J28" s="16">
        <f t="shared" si="1"/>
        <v>19</v>
      </c>
      <c r="K28" s="16">
        <f t="shared" si="1"/>
        <v>3</v>
      </c>
      <c r="L28" s="16">
        <f t="shared" si="1"/>
        <v>2</v>
      </c>
      <c r="M28" s="16">
        <f t="shared" si="1"/>
        <v>9</v>
      </c>
      <c r="N28" s="38">
        <f>(M28*7)/F28</f>
        <v>1.8171329679838477</v>
      </c>
      <c r="O28" s="38">
        <f>SUM(H28+J28+K28)/F28</f>
        <v>1.1825785982117103</v>
      </c>
      <c r="P28" s="16">
        <f>SUM(P15:P27)</f>
        <v>149</v>
      </c>
      <c r="Q28" s="16">
        <f>SUM(Q15:Q27)</f>
        <v>631</v>
      </c>
      <c r="R28" s="16">
        <f>SUM(R15:R27)</f>
        <v>0</v>
      </c>
      <c r="S28" s="72"/>
      <c r="T28" s="37"/>
      <c r="U28" s="16">
        <f>SUM(U15:U27)</f>
        <v>0</v>
      </c>
      <c r="V28" s="16">
        <f>SUM(V15:V27)</f>
        <v>0</v>
      </c>
      <c r="W28" s="16">
        <f>SUM(W15:W27)</f>
        <v>0</v>
      </c>
      <c r="X28" s="143"/>
    </row>
    <row r="31" spans="1:24" x14ac:dyDescent="0.2">
      <c r="A31" t="s">
        <v>108</v>
      </c>
    </row>
    <row r="32" spans="1:24" x14ac:dyDescent="0.2">
      <c r="A32" s="133" t="s">
        <v>68</v>
      </c>
      <c r="B32" s="7" t="s">
        <v>0</v>
      </c>
      <c r="C32" s="7" t="s">
        <v>1</v>
      </c>
      <c r="D32" s="7" t="s">
        <v>2</v>
      </c>
      <c r="E32" s="7" t="s">
        <v>3</v>
      </c>
      <c r="F32" s="7" t="s">
        <v>4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9</v>
      </c>
      <c r="L32" s="7" t="s">
        <v>10</v>
      </c>
      <c r="M32" s="7" t="s">
        <v>11</v>
      </c>
      <c r="N32" s="7" t="s">
        <v>69</v>
      </c>
      <c r="O32" s="7" t="s">
        <v>13</v>
      </c>
      <c r="P32" s="8" t="s">
        <v>70</v>
      </c>
      <c r="Q32" s="7" t="s">
        <v>71</v>
      </c>
      <c r="R32" s="7" t="s">
        <v>16</v>
      </c>
      <c r="S32" s="7" t="s">
        <v>17</v>
      </c>
      <c r="T32" s="7" t="s">
        <v>18</v>
      </c>
      <c r="U32" s="7" t="s">
        <v>19</v>
      </c>
      <c r="V32" s="7" t="s">
        <v>20</v>
      </c>
      <c r="W32" s="8" t="s">
        <v>21</v>
      </c>
      <c r="X32" s="140"/>
    </row>
    <row r="33" spans="1:24" x14ac:dyDescent="0.2">
      <c r="A33" s="208" t="s">
        <v>116</v>
      </c>
      <c r="B33" s="72">
        <v>1</v>
      </c>
      <c r="C33" s="72">
        <v>1</v>
      </c>
      <c r="D33" s="72">
        <v>0</v>
      </c>
      <c r="E33" s="72"/>
      <c r="F33" s="72"/>
      <c r="G33" s="72"/>
      <c r="H33" s="72"/>
      <c r="I33" s="72"/>
      <c r="J33" s="72">
        <v>1</v>
      </c>
      <c r="K33" s="72">
        <v>2</v>
      </c>
      <c r="L33" s="72"/>
      <c r="M33" s="72"/>
      <c r="N33" s="72"/>
      <c r="O33" s="72"/>
      <c r="P33" s="72"/>
      <c r="Q33" s="72"/>
      <c r="R33" s="72"/>
      <c r="S33" s="72"/>
      <c r="T33" s="72">
        <v>1</v>
      </c>
      <c r="U33" s="72">
        <v>1</v>
      </c>
      <c r="V33" s="72"/>
      <c r="W33" s="72"/>
      <c r="X33" s="58"/>
    </row>
    <row r="34" spans="1:24" x14ac:dyDescent="0.2">
      <c r="A34" s="62" t="s">
        <v>118</v>
      </c>
      <c r="B34" s="5">
        <v>1</v>
      </c>
      <c r="C34" s="5">
        <v>0</v>
      </c>
      <c r="D34" s="5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8"/>
    </row>
    <row r="35" spans="1:24" x14ac:dyDescent="0.2">
      <c r="A35" s="297" t="s">
        <v>122</v>
      </c>
      <c r="B35" s="5">
        <v>2</v>
      </c>
      <c r="C35" s="5">
        <v>0</v>
      </c>
      <c r="D35" s="5">
        <v>0</v>
      </c>
      <c r="E35" s="5"/>
      <c r="F35" s="5"/>
      <c r="G35" s="5"/>
      <c r="H35" s="5"/>
      <c r="I35" s="5"/>
      <c r="J35" s="5">
        <v>1</v>
      </c>
      <c r="K35" s="5"/>
      <c r="L35" s="5"/>
      <c r="M35" s="5"/>
      <c r="N35" s="5">
        <v>1</v>
      </c>
      <c r="O35" s="5"/>
      <c r="P35" s="5"/>
      <c r="Q35" s="5"/>
      <c r="R35" s="5"/>
      <c r="S35" s="5"/>
      <c r="T35" s="5"/>
      <c r="U35" s="5">
        <v>1</v>
      </c>
      <c r="V35" s="5"/>
      <c r="W35" s="5"/>
      <c r="X35" s="58"/>
    </row>
    <row r="36" spans="1:24" x14ac:dyDescent="0.2">
      <c r="A36" s="301" t="s">
        <v>123</v>
      </c>
      <c r="B36" s="16">
        <v>1</v>
      </c>
      <c r="C36" s="16">
        <v>0</v>
      </c>
      <c r="D36" s="16">
        <v>0</v>
      </c>
      <c r="E36" s="16"/>
      <c r="F36" s="5"/>
      <c r="G36" s="5"/>
      <c r="H36" s="5"/>
      <c r="I36" s="5">
        <v>1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8"/>
    </row>
    <row r="37" spans="1:24" x14ac:dyDescent="0.2">
      <c r="A37" s="297" t="s">
        <v>126</v>
      </c>
      <c r="B37" s="5">
        <v>1</v>
      </c>
      <c r="C37" s="5">
        <v>1</v>
      </c>
      <c r="D37" s="5">
        <v>1</v>
      </c>
      <c r="E37" s="5"/>
      <c r="F37" s="5"/>
      <c r="G37" s="5"/>
      <c r="H37" s="5">
        <v>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8"/>
    </row>
    <row r="38" spans="1:24" x14ac:dyDescent="0.2">
      <c r="A38" s="302" t="s">
        <v>129</v>
      </c>
      <c r="B38" s="5">
        <v>1</v>
      </c>
      <c r="C38" s="5">
        <v>0</v>
      </c>
      <c r="D38" s="5">
        <v>0</v>
      </c>
      <c r="E38" s="5"/>
      <c r="F38" s="5"/>
      <c r="G38" s="5"/>
      <c r="H38" s="5"/>
      <c r="I38" s="5">
        <v>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8"/>
    </row>
    <row r="39" spans="1:24" x14ac:dyDescent="0.2">
      <c r="A39" s="206" t="s">
        <v>131</v>
      </c>
      <c r="B39" s="5">
        <v>1</v>
      </c>
      <c r="C39" s="5">
        <v>1</v>
      </c>
      <c r="D39" s="5">
        <v>0</v>
      </c>
      <c r="E39" s="5"/>
      <c r="F39" s="5"/>
      <c r="G39" s="5"/>
      <c r="H39" s="5"/>
      <c r="I39" s="5">
        <v>1</v>
      </c>
      <c r="J39" s="5">
        <v>1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8"/>
    </row>
    <row r="40" spans="1:24" x14ac:dyDescent="0.2">
      <c r="A40" s="307" t="s">
        <v>132</v>
      </c>
      <c r="B40" s="5">
        <v>2</v>
      </c>
      <c r="C40" s="5">
        <v>2</v>
      </c>
      <c r="D40" s="5">
        <v>1</v>
      </c>
      <c r="E40" s="5"/>
      <c r="F40" s="5"/>
      <c r="G40" s="5"/>
      <c r="H40" s="5"/>
      <c r="I40" s="5"/>
      <c r="J40" s="5">
        <v>1</v>
      </c>
      <c r="K40" s="5"/>
      <c r="L40" s="5"/>
      <c r="M40" s="5"/>
      <c r="N40" s="5"/>
      <c r="O40" s="5"/>
      <c r="P40" s="5"/>
      <c r="Q40" s="5"/>
      <c r="R40" s="5">
        <v>1</v>
      </c>
      <c r="S40" s="5"/>
      <c r="T40" s="5"/>
      <c r="U40" s="5">
        <v>1</v>
      </c>
      <c r="V40" s="5"/>
      <c r="W40" s="5"/>
      <c r="X40" s="58"/>
    </row>
    <row r="41" spans="1:24" x14ac:dyDescent="0.2">
      <c r="A41" s="63" t="s">
        <v>134</v>
      </c>
      <c r="B41" s="5">
        <v>1</v>
      </c>
      <c r="C41" s="5">
        <v>0</v>
      </c>
      <c r="D41" s="5">
        <v>0</v>
      </c>
      <c r="E41" s="5"/>
      <c r="F41" s="5"/>
      <c r="G41" s="5"/>
      <c r="H41" s="5"/>
      <c r="I41" s="5">
        <v>1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8"/>
    </row>
    <row r="42" spans="1:24" x14ac:dyDescent="0.2">
      <c r="A42" s="250" t="s">
        <v>139</v>
      </c>
      <c r="B42" s="5">
        <v>3</v>
      </c>
      <c r="C42" s="5">
        <v>1</v>
      </c>
      <c r="D42" s="5">
        <v>2</v>
      </c>
      <c r="E42" s="5"/>
      <c r="F42" s="5"/>
      <c r="G42" s="5"/>
      <c r="H42" s="5"/>
      <c r="I42" s="5"/>
      <c r="J42" s="5"/>
      <c r="K42" s="5"/>
      <c r="L42" s="5">
        <v>1</v>
      </c>
      <c r="M42" s="5"/>
      <c r="N42" s="5"/>
      <c r="O42" s="5"/>
      <c r="P42" s="5"/>
      <c r="Q42" s="5"/>
      <c r="R42" s="5"/>
      <c r="S42" s="5"/>
      <c r="T42" s="5">
        <v>1</v>
      </c>
      <c r="U42" s="5">
        <v>1</v>
      </c>
      <c r="V42" s="5"/>
      <c r="W42" s="5"/>
      <c r="X42" s="58"/>
    </row>
    <row r="43" spans="1:24" x14ac:dyDescent="0.2">
      <c r="A43" s="301" t="s">
        <v>148</v>
      </c>
      <c r="B43" s="5">
        <v>2</v>
      </c>
      <c r="C43" s="5">
        <v>0</v>
      </c>
      <c r="D43" s="5">
        <v>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>
        <v>1</v>
      </c>
      <c r="S43" s="5"/>
      <c r="T43" s="5"/>
      <c r="U43" s="5">
        <v>2</v>
      </c>
      <c r="V43" s="5">
        <v>1</v>
      </c>
      <c r="W43" s="5"/>
      <c r="X43" s="58"/>
    </row>
    <row r="44" spans="1:24" x14ac:dyDescent="0.2">
      <c r="A44" s="265" t="s">
        <v>151</v>
      </c>
      <c r="B44" s="5">
        <v>0</v>
      </c>
      <c r="C44" s="5">
        <v>0</v>
      </c>
      <c r="D44" s="5">
        <v>0</v>
      </c>
      <c r="E44" s="5"/>
      <c r="F44" s="5"/>
      <c r="G44" s="5"/>
      <c r="H44" s="5"/>
      <c r="I44" s="5"/>
      <c r="J44" s="5">
        <v>1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8"/>
    </row>
    <row r="45" spans="1:24" x14ac:dyDescent="0.2">
      <c r="A45" s="324" t="s">
        <v>152</v>
      </c>
      <c r="B45" s="5">
        <v>1</v>
      </c>
      <c r="C45" s="5">
        <v>0</v>
      </c>
      <c r="D45" s="5">
        <v>0</v>
      </c>
      <c r="E45" s="5"/>
      <c r="F45" s="5"/>
      <c r="G45" s="5"/>
      <c r="H45" s="5"/>
      <c r="I45" s="5">
        <v>1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8"/>
    </row>
    <row r="46" spans="1:24" x14ac:dyDescent="0.2">
      <c r="A46" s="203" t="s">
        <v>154</v>
      </c>
      <c r="B46" s="5">
        <v>2</v>
      </c>
      <c r="C46" s="5">
        <v>0</v>
      </c>
      <c r="D46" s="5">
        <v>0</v>
      </c>
      <c r="E46" s="5"/>
      <c r="F46" s="5"/>
      <c r="G46" s="5"/>
      <c r="H46" s="5"/>
      <c r="I46" s="5">
        <v>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8"/>
    </row>
    <row r="47" spans="1:24" x14ac:dyDescent="0.2">
      <c r="A47" s="11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15"/>
      <c r="P47" s="15"/>
      <c r="Q47" s="15"/>
      <c r="R47" s="39"/>
      <c r="S47" s="39"/>
      <c r="T47" s="39"/>
      <c r="U47" s="39"/>
      <c r="V47" s="39"/>
      <c r="W47" s="39"/>
      <c r="X47" s="141"/>
    </row>
    <row r="48" spans="1:24" x14ac:dyDescent="0.2">
      <c r="A48" s="120" t="s">
        <v>23</v>
      </c>
      <c r="B48" s="16">
        <f t="shared" ref="B48:N48" si="2">SUM(B33:B47)</f>
        <v>19</v>
      </c>
      <c r="C48" s="16">
        <f t="shared" si="2"/>
        <v>6</v>
      </c>
      <c r="D48" s="16">
        <f t="shared" si="2"/>
        <v>5</v>
      </c>
      <c r="E48" s="16">
        <f t="shared" si="2"/>
        <v>0</v>
      </c>
      <c r="F48" s="16">
        <f t="shared" si="2"/>
        <v>0</v>
      </c>
      <c r="G48" s="16">
        <f t="shared" si="2"/>
        <v>0</v>
      </c>
      <c r="H48" s="16">
        <f t="shared" si="2"/>
        <v>1</v>
      </c>
      <c r="I48" s="16">
        <f t="shared" si="2"/>
        <v>7</v>
      </c>
      <c r="J48" s="16">
        <f t="shared" si="2"/>
        <v>5</v>
      </c>
      <c r="K48" s="16">
        <f t="shared" si="2"/>
        <v>2</v>
      </c>
      <c r="L48" s="16">
        <f t="shared" si="2"/>
        <v>1</v>
      </c>
      <c r="M48" s="16">
        <f t="shared" si="2"/>
        <v>0</v>
      </c>
      <c r="N48" s="16">
        <f t="shared" si="2"/>
        <v>1</v>
      </c>
      <c r="O48" s="17">
        <f>(D48+J48+K48+N48)/(B48+J48+K48)</f>
        <v>0.5</v>
      </c>
      <c r="P48" s="17">
        <f>($D48+$E48+($F48*2)+(G48*3))/$B48</f>
        <v>0.26315789473684209</v>
      </c>
      <c r="Q48" s="17">
        <f>D48/B48</f>
        <v>0.26315789473684209</v>
      </c>
      <c r="R48" s="16">
        <f>SUM(R33:R47)</f>
        <v>2</v>
      </c>
      <c r="S48" s="16">
        <f>SUM(S33:S47)</f>
        <v>0</v>
      </c>
      <c r="T48" s="16">
        <f>SUM(T33:T47)</f>
        <v>2</v>
      </c>
      <c r="U48" s="16">
        <f>SUM(U33:U47)</f>
        <v>6</v>
      </c>
      <c r="V48" s="16">
        <f>SUM(V33:V47)</f>
        <v>1</v>
      </c>
      <c r="W48" s="17">
        <f>(U48+V48)/(T48+U48+V48)</f>
        <v>0.77777777777777779</v>
      </c>
      <c r="X48" s="142"/>
    </row>
    <row r="51" spans="1:23" x14ac:dyDescent="0.2">
      <c r="A51" t="s">
        <v>149</v>
      </c>
    </row>
    <row r="52" spans="1:23" x14ac:dyDescent="0.2">
      <c r="A52" s="133" t="s">
        <v>68</v>
      </c>
      <c r="B52" s="7" t="s">
        <v>0</v>
      </c>
      <c r="C52" s="7" t="s">
        <v>1</v>
      </c>
      <c r="D52" s="7" t="s">
        <v>2</v>
      </c>
      <c r="E52" s="7" t="s">
        <v>3</v>
      </c>
      <c r="F52" s="7" t="s">
        <v>4</v>
      </c>
      <c r="G52" s="7" t="s">
        <v>5</v>
      </c>
      <c r="H52" s="7" t="s">
        <v>6</v>
      </c>
      <c r="I52" s="7" t="s">
        <v>7</v>
      </c>
      <c r="J52" s="7" t="s">
        <v>8</v>
      </c>
      <c r="K52" s="7" t="s">
        <v>9</v>
      </c>
      <c r="L52" s="7" t="s">
        <v>10</v>
      </c>
      <c r="M52" s="7" t="s">
        <v>11</v>
      </c>
      <c r="N52" s="7" t="s">
        <v>69</v>
      </c>
      <c r="O52" s="7" t="s">
        <v>13</v>
      </c>
      <c r="P52" s="8" t="s">
        <v>70</v>
      </c>
      <c r="Q52" s="7" t="s">
        <v>71</v>
      </c>
      <c r="R52" s="7" t="s">
        <v>16</v>
      </c>
      <c r="S52" s="7" t="s">
        <v>17</v>
      </c>
      <c r="T52" s="7" t="s">
        <v>18</v>
      </c>
      <c r="U52" s="7" t="s">
        <v>19</v>
      </c>
      <c r="V52" s="7" t="s">
        <v>20</v>
      </c>
      <c r="W52" s="8" t="s">
        <v>21</v>
      </c>
    </row>
    <row r="53" spans="1:23" x14ac:dyDescent="0.2">
      <c r="A53" s="208" t="s">
        <v>148</v>
      </c>
      <c r="B53" s="72">
        <v>2</v>
      </c>
      <c r="C53" s="72">
        <v>0</v>
      </c>
      <c r="D53" s="72">
        <v>0</v>
      </c>
      <c r="E53" s="72"/>
      <c r="F53" s="72"/>
      <c r="G53" s="72"/>
      <c r="H53" s="72"/>
      <c r="I53" s="72">
        <v>1</v>
      </c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3" x14ac:dyDescent="0.2">
      <c r="A54" s="6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29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8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6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11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15"/>
      <c r="P61" s="15"/>
      <c r="Q61" s="15"/>
      <c r="R61" s="39"/>
      <c r="S61" s="39"/>
      <c r="T61" s="39"/>
      <c r="U61" s="39"/>
      <c r="V61" s="39"/>
      <c r="W61" s="39"/>
    </row>
    <row r="62" spans="1:23" x14ac:dyDescent="0.2">
      <c r="A62" s="120" t="s">
        <v>23</v>
      </c>
      <c r="B62" s="16">
        <f>SUM(B53:B61)</f>
        <v>2</v>
      </c>
      <c r="C62" s="16">
        <f>SUM(C53:C61)</f>
        <v>0</v>
      </c>
      <c r="D62" s="16">
        <f>SUM(D53:D61)</f>
        <v>0</v>
      </c>
      <c r="E62" s="16">
        <f t="shared" ref="E62:N62" si="3">SUM(E53:E61)</f>
        <v>0</v>
      </c>
      <c r="F62" s="16">
        <f t="shared" si="3"/>
        <v>0</v>
      </c>
      <c r="G62" s="16">
        <f t="shared" si="3"/>
        <v>0</v>
      </c>
      <c r="H62" s="16">
        <f t="shared" si="3"/>
        <v>0</v>
      </c>
      <c r="I62" s="16">
        <f t="shared" si="3"/>
        <v>1</v>
      </c>
      <c r="J62" s="16">
        <f t="shared" si="3"/>
        <v>0</v>
      </c>
      <c r="K62" s="16">
        <f t="shared" si="3"/>
        <v>0</v>
      </c>
      <c r="L62" s="16">
        <f t="shared" si="3"/>
        <v>0</v>
      </c>
      <c r="M62" s="16">
        <f t="shared" si="3"/>
        <v>0</v>
      </c>
      <c r="N62" s="16">
        <f t="shared" si="3"/>
        <v>0</v>
      </c>
      <c r="O62" s="17">
        <f>(D62+J62+K62+N62)/(B62+J62+K62)</f>
        <v>0</v>
      </c>
      <c r="P62" s="17">
        <f>($D62+$E62+($F62*2)+(G62*3))/$B62</f>
        <v>0</v>
      </c>
      <c r="Q62" s="17">
        <f>D62/B62</f>
        <v>0</v>
      </c>
      <c r="R62" s="16">
        <f>SUM(R53:R61)</f>
        <v>0</v>
      </c>
      <c r="S62" s="16">
        <f>SUM(S53:S61)</f>
        <v>0</v>
      </c>
      <c r="T62" s="16">
        <f>SUM(T53:T61)</f>
        <v>0</v>
      </c>
      <c r="U62" s="16">
        <f>SUM(U53:U61)</f>
        <v>0</v>
      </c>
      <c r="V62" s="16">
        <f>SUM(V53:V61)</f>
        <v>0</v>
      </c>
      <c r="W62" s="17" t="e">
        <f>(U62+V62)/(T62+U62+V62)</f>
        <v>#DIV/0!</v>
      </c>
    </row>
  </sheetData>
  <mergeCells count="1">
    <mergeCell ref="A12:T1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D55D-EFE3-0E45-ACD9-39E8C8F59317}">
  <dimension ref="A2:X84"/>
  <sheetViews>
    <sheetView topLeftCell="A38" workbookViewId="0">
      <selection activeCell="A55" sqref="A55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.1640625" bestFit="1" customWidth="1"/>
    <col min="8" max="8" width="3.33203125" bestFit="1" customWidth="1"/>
    <col min="9" max="10" width="3.1640625" style="53" bestFit="1" customWidth="1"/>
    <col min="11" max="11" width="3" bestFit="1" customWidth="1"/>
    <col min="12" max="12" width="4.6640625" bestFit="1" customWidth="1"/>
    <col min="13" max="13" width="3.1640625" bestFit="1" customWidth="1"/>
    <col min="14" max="14" width="7" style="200" bestFit="1" customWidth="1"/>
    <col min="15" max="15" width="7" bestFit="1" customWidth="1"/>
    <col min="16" max="16" width="8.1640625" bestFit="1" customWidth="1"/>
    <col min="17" max="17" width="5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109</v>
      </c>
    </row>
    <row r="3" spans="1:24" x14ac:dyDescent="0.2">
      <c r="A3" s="105" t="s">
        <v>68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192" t="s">
        <v>69</v>
      </c>
      <c r="O3" s="7" t="s">
        <v>13</v>
      </c>
      <c r="P3" s="8" t="s">
        <v>70</v>
      </c>
      <c r="Q3" s="7" t="s">
        <v>71</v>
      </c>
      <c r="R3" s="105" t="s">
        <v>16</v>
      </c>
      <c r="S3" s="105" t="s">
        <v>17</v>
      </c>
      <c r="T3" s="105" t="s">
        <v>18</v>
      </c>
      <c r="U3" s="7" t="s">
        <v>19</v>
      </c>
      <c r="V3" s="7" t="s">
        <v>20</v>
      </c>
      <c r="W3" s="106" t="s">
        <v>21</v>
      </c>
      <c r="X3" s="107" t="s">
        <v>22</v>
      </c>
    </row>
    <row r="4" spans="1:24" x14ac:dyDescent="0.2">
      <c r="A4" s="297" t="s">
        <v>126</v>
      </c>
      <c r="B4" s="37">
        <v>0</v>
      </c>
      <c r="C4" s="37">
        <v>1</v>
      </c>
      <c r="D4" s="37">
        <v>0</v>
      </c>
      <c r="E4" s="42"/>
      <c r="F4" s="37"/>
      <c r="G4" s="37"/>
      <c r="H4" s="37">
        <v>1</v>
      </c>
      <c r="I4" s="37"/>
      <c r="J4" s="37"/>
      <c r="K4" s="37">
        <v>1</v>
      </c>
      <c r="L4" s="37"/>
      <c r="M4" s="37"/>
      <c r="N4" s="193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307" t="s">
        <v>129</v>
      </c>
      <c r="B5" s="1">
        <v>0</v>
      </c>
      <c r="C5" s="1">
        <v>1</v>
      </c>
      <c r="D5" s="1">
        <v>0</v>
      </c>
      <c r="E5" s="73"/>
      <c r="F5" s="1"/>
      <c r="G5" s="1"/>
      <c r="H5" s="1"/>
      <c r="I5" s="1"/>
      <c r="J5" s="1">
        <v>1</v>
      </c>
      <c r="K5" s="1"/>
      <c r="L5" s="1"/>
      <c r="M5" s="1"/>
      <c r="N5" s="194"/>
      <c r="O5" s="113"/>
      <c r="P5" s="44"/>
      <c r="Q5" s="1"/>
      <c r="R5" s="1"/>
      <c r="S5" s="113"/>
      <c r="T5" s="114"/>
      <c r="U5" s="1"/>
      <c r="V5" s="1"/>
      <c r="W5" s="66"/>
      <c r="X5" s="5"/>
    </row>
    <row r="6" spans="1:24" x14ac:dyDescent="0.2">
      <c r="A6" s="206" t="s">
        <v>131</v>
      </c>
      <c r="B6" s="1">
        <v>1</v>
      </c>
      <c r="C6" s="1">
        <v>1</v>
      </c>
      <c r="D6" s="1">
        <v>1</v>
      </c>
      <c r="E6" s="73"/>
      <c r="F6" s="1"/>
      <c r="G6" s="1"/>
      <c r="H6" s="1"/>
      <c r="I6" s="1"/>
      <c r="J6" s="1">
        <v>1</v>
      </c>
      <c r="K6" s="1"/>
      <c r="L6" s="1"/>
      <c r="M6" s="1"/>
      <c r="N6" s="194"/>
      <c r="O6" s="113"/>
      <c r="P6" s="1"/>
      <c r="Q6" s="1"/>
      <c r="R6" s="1">
        <v>1</v>
      </c>
      <c r="S6" s="113"/>
      <c r="T6" s="114">
        <v>1</v>
      </c>
      <c r="U6" s="1"/>
      <c r="V6" s="1"/>
      <c r="W6" s="66"/>
      <c r="X6" s="5"/>
    </row>
    <row r="7" spans="1:24" x14ac:dyDescent="0.2">
      <c r="A7" s="307" t="s">
        <v>132</v>
      </c>
      <c r="B7" s="1">
        <v>0</v>
      </c>
      <c r="C7" s="1">
        <v>0</v>
      </c>
      <c r="D7" s="1">
        <v>0</v>
      </c>
      <c r="E7" s="73"/>
      <c r="F7" s="1"/>
      <c r="G7" s="1"/>
      <c r="H7" s="1"/>
      <c r="I7" s="1"/>
      <c r="J7" s="1"/>
      <c r="K7" s="1">
        <v>1</v>
      </c>
      <c r="L7" s="1"/>
      <c r="M7" s="1"/>
      <c r="N7" s="194"/>
      <c r="O7" s="113"/>
      <c r="P7" s="1"/>
      <c r="Q7" s="1"/>
      <c r="R7" s="1"/>
      <c r="S7" s="113"/>
      <c r="T7" s="114"/>
      <c r="U7" s="1"/>
      <c r="V7" s="1"/>
      <c r="W7" s="66"/>
      <c r="X7" s="5"/>
    </row>
    <row r="8" spans="1:24" x14ac:dyDescent="0.2">
      <c r="A8" s="301" t="s">
        <v>134</v>
      </c>
      <c r="B8" s="1">
        <v>2</v>
      </c>
      <c r="C8" s="1">
        <v>2</v>
      </c>
      <c r="D8" s="1">
        <v>2</v>
      </c>
      <c r="E8" s="73"/>
      <c r="F8" s="1"/>
      <c r="G8" s="1"/>
      <c r="H8" s="1">
        <v>1</v>
      </c>
      <c r="I8" s="1"/>
      <c r="J8" s="1">
        <v>1</v>
      </c>
      <c r="K8" s="1"/>
      <c r="L8" s="1"/>
      <c r="M8" s="1"/>
      <c r="N8" s="194"/>
      <c r="O8" s="113"/>
      <c r="P8" s="1"/>
      <c r="Q8" s="1"/>
      <c r="R8" s="1"/>
      <c r="S8" s="113"/>
      <c r="T8" s="114"/>
      <c r="U8" s="1"/>
      <c r="V8" s="1">
        <v>1</v>
      </c>
      <c r="W8" s="66"/>
      <c r="X8" s="5"/>
    </row>
    <row r="9" spans="1:24" x14ac:dyDescent="0.2">
      <c r="A9" s="296" t="s">
        <v>137</v>
      </c>
      <c r="B9" s="1"/>
      <c r="C9" s="1">
        <v>1</v>
      </c>
      <c r="D9" s="1"/>
      <c r="E9" s="73"/>
      <c r="F9" s="1"/>
      <c r="G9" s="1"/>
      <c r="H9" s="1"/>
      <c r="I9" s="1"/>
      <c r="J9" s="1"/>
      <c r="K9" s="1"/>
      <c r="L9" s="1"/>
      <c r="M9" s="1"/>
      <c r="N9" s="19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209" t="s">
        <v>138</v>
      </c>
      <c r="B10" s="1">
        <v>1</v>
      </c>
      <c r="C10" s="1">
        <v>0</v>
      </c>
      <c r="D10" s="1">
        <v>1</v>
      </c>
      <c r="E10" s="73"/>
      <c r="F10" s="1"/>
      <c r="G10" s="1"/>
      <c r="H10" s="1"/>
      <c r="I10" s="1"/>
      <c r="J10" s="1"/>
      <c r="K10" s="1"/>
      <c r="L10" s="1"/>
      <c r="M10" s="1"/>
      <c r="N10" s="194"/>
      <c r="O10" s="113"/>
      <c r="P10" s="1"/>
      <c r="Q10" s="1"/>
      <c r="R10" s="1"/>
      <c r="S10" s="113">
        <v>1</v>
      </c>
      <c r="T10" s="114"/>
      <c r="U10" s="1"/>
      <c r="V10" s="1"/>
      <c r="W10" s="66"/>
      <c r="X10" s="5"/>
    </row>
    <row r="11" spans="1:24" x14ac:dyDescent="0.2">
      <c r="A11" s="212" t="s">
        <v>139</v>
      </c>
      <c r="B11" s="1">
        <v>2</v>
      </c>
      <c r="C11" s="1">
        <v>1</v>
      </c>
      <c r="D11" s="1">
        <v>0</v>
      </c>
      <c r="E11" s="73"/>
      <c r="F11" s="1"/>
      <c r="G11" s="1"/>
      <c r="H11" s="1"/>
      <c r="I11" s="1">
        <v>1</v>
      </c>
      <c r="J11" s="1">
        <v>1</v>
      </c>
      <c r="K11" s="1"/>
      <c r="L11" s="1"/>
      <c r="M11" s="1"/>
      <c r="N11" s="194"/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65" t="s">
        <v>140</v>
      </c>
      <c r="B12" s="1">
        <v>1</v>
      </c>
      <c r="C12" s="1">
        <v>1</v>
      </c>
      <c r="D12" s="1">
        <v>1</v>
      </c>
      <c r="E12" s="73"/>
      <c r="F12" s="1"/>
      <c r="G12" s="1"/>
      <c r="H12" s="1"/>
      <c r="I12" s="1"/>
      <c r="J12" s="1"/>
      <c r="K12" s="1"/>
      <c r="L12" s="1"/>
      <c r="M12" s="1"/>
      <c r="N12" s="19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315" t="s">
        <v>142</v>
      </c>
      <c r="B13" s="1">
        <v>1</v>
      </c>
      <c r="C13" s="1"/>
      <c r="D13" s="1"/>
      <c r="E13" s="73"/>
      <c r="F13" s="1"/>
      <c r="G13" s="1"/>
      <c r="H13" s="1"/>
      <c r="I13" s="1"/>
      <c r="J13" s="1"/>
      <c r="K13" s="1"/>
      <c r="L13" s="1"/>
      <c r="M13" s="1"/>
      <c r="N13" s="194"/>
      <c r="O13" s="113"/>
      <c r="P13" s="1"/>
      <c r="Q13" s="1"/>
      <c r="R13" s="1"/>
      <c r="S13" s="113"/>
      <c r="T13" s="114"/>
      <c r="U13" s="1"/>
      <c r="V13" s="1"/>
      <c r="W13" s="115"/>
      <c r="X13" s="5"/>
    </row>
    <row r="14" spans="1:24" x14ac:dyDescent="0.2">
      <c r="A14" s="301" t="s">
        <v>123</v>
      </c>
      <c r="B14" s="1">
        <v>1</v>
      </c>
      <c r="C14" s="1">
        <v>1</v>
      </c>
      <c r="D14" s="1">
        <v>1</v>
      </c>
      <c r="E14" s="73"/>
      <c r="F14" s="1"/>
      <c r="G14" s="1">
        <v>1</v>
      </c>
      <c r="H14" s="1">
        <v>2</v>
      </c>
      <c r="I14" s="1"/>
      <c r="J14" s="1"/>
      <c r="K14" s="1"/>
      <c r="L14" s="1"/>
      <c r="M14" s="1"/>
      <c r="N14" s="194"/>
      <c r="O14" s="113"/>
      <c r="P14" s="1"/>
      <c r="Q14" s="1"/>
      <c r="R14" s="1"/>
      <c r="S14" s="113"/>
      <c r="T14" s="114"/>
      <c r="U14" s="1"/>
      <c r="V14" s="1"/>
      <c r="W14" s="115"/>
      <c r="X14" s="5"/>
    </row>
    <row r="15" spans="1:24" x14ac:dyDescent="0.2">
      <c r="A15" s="204" t="s">
        <v>145</v>
      </c>
      <c r="B15" s="5">
        <v>2</v>
      </c>
      <c r="C15" s="5">
        <v>0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196"/>
      <c r="O15" s="5"/>
      <c r="P15" s="5"/>
      <c r="Q15" s="5"/>
      <c r="R15" s="5"/>
      <c r="S15" s="5"/>
      <c r="T15" s="5"/>
      <c r="U15" s="5">
        <v>1</v>
      </c>
      <c r="V15" s="5">
        <v>2</v>
      </c>
      <c r="W15" s="5"/>
      <c r="X15" s="5"/>
    </row>
    <row r="16" spans="1:24" x14ac:dyDescent="0.2">
      <c r="A16" s="206" t="s">
        <v>131</v>
      </c>
      <c r="B16" s="5">
        <v>2</v>
      </c>
      <c r="C16" s="5">
        <v>0</v>
      </c>
      <c r="D16" s="5">
        <v>0</v>
      </c>
      <c r="E16" s="5"/>
      <c r="F16" s="5"/>
      <c r="G16" s="5"/>
      <c r="H16" s="5"/>
      <c r="I16" s="5">
        <v>1</v>
      </c>
      <c r="J16" s="5"/>
      <c r="K16" s="5"/>
      <c r="L16" s="5"/>
      <c r="M16" s="5"/>
      <c r="N16" s="196"/>
      <c r="O16" s="5"/>
      <c r="P16" s="5"/>
      <c r="Q16" s="5"/>
      <c r="R16" s="5"/>
      <c r="S16" s="5"/>
      <c r="T16" s="5">
        <v>1</v>
      </c>
      <c r="U16" s="5"/>
      <c r="V16" s="5">
        <v>2</v>
      </c>
      <c r="W16" s="5"/>
      <c r="X16" s="5"/>
    </row>
    <row r="17" spans="1:24" x14ac:dyDescent="0.2">
      <c r="A17" s="210" t="s">
        <v>148</v>
      </c>
      <c r="B17" s="5">
        <v>0</v>
      </c>
      <c r="C17" s="5">
        <v>0</v>
      </c>
      <c r="D17" s="5">
        <v>0</v>
      </c>
      <c r="E17" s="5"/>
      <c r="F17" s="5"/>
      <c r="G17" s="5"/>
      <c r="H17" s="5"/>
      <c r="I17" s="5"/>
      <c r="J17" s="5">
        <v>1</v>
      </c>
      <c r="K17" s="5"/>
      <c r="L17" s="5"/>
      <c r="M17" s="5"/>
      <c r="N17" s="196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324" t="s">
        <v>152</v>
      </c>
      <c r="B18" s="5">
        <v>2</v>
      </c>
      <c r="C18" s="5">
        <v>1</v>
      </c>
      <c r="D18" s="5">
        <v>1</v>
      </c>
      <c r="E18" s="5">
        <v>1</v>
      </c>
      <c r="F18" s="5"/>
      <c r="G18" s="5"/>
      <c r="H18" s="5">
        <v>2</v>
      </c>
      <c r="I18" s="5"/>
      <c r="J18" s="5">
        <v>1</v>
      </c>
      <c r="K18" s="5"/>
      <c r="L18" s="5"/>
      <c r="M18" s="5">
        <v>1</v>
      </c>
      <c r="N18" s="196"/>
      <c r="O18" s="5"/>
      <c r="P18" s="5"/>
      <c r="Q18" s="5"/>
      <c r="R18" s="5">
        <v>1</v>
      </c>
      <c r="S18" s="5"/>
      <c r="T18" s="5"/>
      <c r="U18" s="5">
        <v>1</v>
      </c>
      <c r="V18" s="5"/>
      <c r="W18" s="5"/>
      <c r="X18" s="5"/>
    </row>
    <row r="19" spans="1:24" x14ac:dyDescent="0.2">
      <c r="A19" s="203" t="s">
        <v>154</v>
      </c>
      <c r="B19" s="5">
        <v>1</v>
      </c>
      <c r="C19" s="5">
        <v>0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196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301" t="s">
        <v>123</v>
      </c>
      <c r="B20" s="5">
        <v>2</v>
      </c>
      <c r="C20" s="5">
        <v>0</v>
      </c>
      <c r="D20" s="5">
        <v>0</v>
      </c>
      <c r="E20" s="5"/>
      <c r="F20" s="5"/>
      <c r="G20" s="5"/>
      <c r="H20" s="5"/>
      <c r="I20" s="5">
        <v>2</v>
      </c>
      <c r="J20" s="5"/>
      <c r="K20" s="5"/>
      <c r="L20" s="5"/>
      <c r="M20" s="5"/>
      <c r="N20" s="196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334" t="s">
        <v>157</v>
      </c>
      <c r="B21" s="5">
        <v>1</v>
      </c>
      <c r="C21" s="5">
        <v>0</v>
      </c>
      <c r="D21" s="5">
        <v>0</v>
      </c>
      <c r="E21" s="5"/>
      <c r="F21" s="5"/>
      <c r="G21" s="5"/>
      <c r="H21" s="5"/>
      <c r="I21" s="5"/>
      <c r="J21" s="5">
        <v>1</v>
      </c>
      <c r="K21" s="5"/>
      <c r="L21" s="5"/>
      <c r="M21" s="5"/>
      <c r="N21" s="196"/>
      <c r="O21" s="5"/>
      <c r="P21" s="5"/>
      <c r="Q21" s="5"/>
      <c r="R21" s="5"/>
      <c r="S21" s="5">
        <v>1</v>
      </c>
      <c r="T21" s="5"/>
      <c r="U21" s="5"/>
      <c r="V21" s="5">
        <v>1</v>
      </c>
      <c r="W21" s="5"/>
      <c r="X21" s="5"/>
    </row>
    <row r="22" spans="1:24" x14ac:dyDescent="0.2">
      <c r="A22" s="2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96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20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95"/>
      <c r="O23" s="15"/>
      <c r="P23" s="15"/>
      <c r="Q23" s="15"/>
      <c r="R23" s="39"/>
      <c r="S23" s="39"/>
      <c r="T23" s="39"/>
      <c r="U23" s="39"/>
      <c r="V23" s="39"/>
      <c r="W23" s="39"/>
      <c r="X23" s="75"/>
    </row>
    <row r="24" spans="1:24" x14ac:dyDescent="0.2">
      <c r="A24" s="120" t="s">
        <v>23</v>
      </c>
      <c r="B24" s="16">
        <f t="shared" ref="B24:N24" si="0">SUM(B4:B23)</f>
        <v>19</v>
      </c>
      <c r="C24" s="16">
        <f t="shared" si="0"/>
        <v>10</v>
      </c>
      <c r="D24" s="16">
        <f t="shared" si="0"/>
        <v>7</v>
      </c>
      <c r="E24" s="16">
        <f t="shared" si="0"/>
        <v>1</v>
      </c>
      <c r="F24" s="16">
        <f t="shared" si="0"/>
        <v>0</v>
      </c>
      <c r="G24" s="16">
        <f t="shared" si="0"/>
        <v>1</v>
      </c>
      <c r="H24" s="16">
        <f t="shared" si="0"/>
        <v>6</v>
      </c>
      <c r="I24" s="16">
        <f t="shared" si="0"/>
        <v>4</v>
      </c>
      <c r="J24" s="16">
        <f t="shared" si="0"/>
        <v>7</v>
      </c>
      <c r="K24" s="16">
        <f t="shared" si="0"/>
        <v>2</v>
      </c>
      <c r="L24" s="16">
        <f t="shared" si="0"/>
        <v>0</v>
      </c>
      <c r="M24" s="16">
        <f t="shared" si="0"/>
        <v>1</v>
      </c>
      <c r="N24" s="16">
        <f t="shared" si="0"/>
        <v>0</v>
      </c>
      <c r="O24" s="17">
        <f>(D24+J24+K24+N24)/(B24+J24+K24)</f>
        <v>0.5714285714285714</v>
      </c>
      <c r="P24" s="17">
        <f>($D24+$E24+($F24*2)+(G24*3))/$B24</f>
        <v>0.57894736842105265</v>
      </c>
      <c r="Q24" s="17">
        <f>D24/B24</f>
        <v>0.36842105263157893</v>
      </c>
      <c r="R24" s="16">
        <f>SUM(R4:R23)</f>
        <v>2</v>
      </c>
      <c r="S24" s="16">
        <f>SUM(S4:S23)</f>
        <v>2</v>
      </c>
      <c r="T24" s="16">
        <f>SUM(T4:T23)</f>
        <v>2</v>
      </c>
      <c r="U24" s="16">
        <f>SUM(U4:U23)</f>
        <v>2</v>
      </c>
      <c r="V24" s="16">
        <f>SUM(V4:V23)</f>
        <v>6</v>
      </c>
      <c r="W24" s="17">
        <f>(U24+V24)/(T24+U24+V24)</f>
        <v>0.8</v>
      </c>
      <c r="X24" s="17">
        <f>(D24-G24)/(B24-I24-G24+M24)</f>
        <v>0.4</v>
      </c>
    </row>
    <row r="25" spans="1:24" x14ac:dyDescent="0.2">
      <c r="A25" s="1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94"/>
      <c r="O25" s="1"/>
      <c r="P25" s="1"/>
      <c r="Q25" s="1"/>
      <c r="R25" s="1"/>
      <c r="S25" s="1"/>
      <c r="T25" s="1"/>
      <c r="U25" s="1"/>
      <c r="V25" s="1"/>
      <c r="W25" s="5"/>
      <c r="X25" s="5"/>
    </row>
    <row r="26" spans="1:24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6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310" t="s">
        <v>119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94"/>
      <c r="O27" s="1"/>
      <c r="P27" s="1"/>
      <c r="Q27" s="1"/>
      <c r="R27" s="5"/>
      <c r="S27" s="5"/>
      <c r="T27" s="5"/>
      <c r="U27" s="5"/>
      <c r="V27" s="5"/>
      <c r="W27" s="5"/>
      <c r="X27" s="5"/>
    </row>
    <row r="28" spans="1:24" x14ac:dyDescent="0.2">
      <c r="A28" s="105" t="s">
        <v>68</v>
      </c>
      <c r="B28" s="7" t="s">
        <v>0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  <c r="I28" s="7" t="s">
        <v>7</v>
      </c>
      <c r="J28" s="7" t="s">
        <v>8</v>
      </c>
      <c r="K28" s="7" t="s">
        <v>9</v>
      </c>
      <c r="L28" s="7" t="s">
        <v>10</v>
      </c>
      <c r="M28" s="7" t="s">
        <v>11</v>
      </c>
      <c r="N28" s="192" t="s">
        <v>69</v>
      </c>
      <c r="O28" s="7" t="s">
        <v>13</v>
      </c>
      <c r="P28" s="8" t="s">
        <v>70</v>
      </c>
      <c r="Q28" s="7" t="s">
        <v>71</v>
      </c>
      <c r="R28" s="105" t="s">
        <v>16</v>
      </c>
      <c r="S28" s="105" t="s">
        <v>17</v>
      </c>
      <c r="T28" s="105" t="s">
        <v>18</v>
      </c>
      <c r="U28" s="7" t="s">
        <v>19</v>
      </c>
      <c r="V28" s="7" t="s">
        <v>20</v>
      </c>
      <c r="W28" s="106" t="s">
        <v>21</v>
      </c>
      <c r="X28" s="107" t="s">
        <v>22</v>
      </c>
    </row>
    <row r="29" spans="1:24" x14ac:dyDescent="0.2">
      <c r="A29" s="63" t="s">
        <v>129</v>
      </c>
      <c r="B29" s="37">
        <v>1</v>
      </c>
      <c r="C29" s="37">
        <v>0</v>
      </c>
      <c r="D29" s="37">
        <v>0</v>
      </c>
      <c r="E29" s="42"/>
      <c r="F29" s="37"/>
      <c r="G29" s="37"/>
      <c r="H29" s="37"/>
      <c r="I29" s="37"/>
      <c r="J29" s="37"/>
      <c r="K29" s="37"/>
      <c r="L29" s="37"/>
      <c r="M29" s="37"/>
      <c r="N29" s="193"/>
      <c r="O29" s="38"/>
      <c r="P29" s="37"/>
      <c r="Q29" s="37"/>
      <c r="R29" s="5"/>
      <c r="S29" s="5"/>
      <c r="T29" s="5"/>
      <c r="U29" s="5"/>
      <c r="V29" s="5"/>
      <c r="W29" s="5"/>
      <c r="X29" s="5"/>
    </row>
    <row r="30" spans="1:24" x14ac:dyDescent="0.2">
      <c r="A30" s="301" t="s">
        <v>134</v>
      </c>
      <c r="B30" s="1">
        <v>1</v>
      </c>
      <c r="C30" s="1">
        <v>0</v>
      </c>
      <c r="D30" s="1">
        <v>0</v>
      </c>
      <c r="E30" s="73"/>
      <c r="F30" s="123"/>
      <c r="G30" s="1"/>
      <c r="H30" s="1"/>
      <c r="I30" s="1">
        <v>1</v>
      </c>
      <c r="J30" s="1"/>
      <c r="K30" s="1"/>
      <c r="L30" s="1"/>
      <c r="M30" s="1"/>
      <c r="N30" s="201"/>
      <c r="O30" s="1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">
      <c r="A31" s="206" t="s">
        <v>131</v>
      </c>
      <c r="B31" s="1"/>
      <c r="C31" s="1"/>
      <c r="D31" s="1"/>
      <c r="E31" s="73"/>
      <c r="F31" s="123"/>
      <c r="G31" s="1"/>
      <c r="H31" s="1"/>
      <c r="I31" s="1"/>
      <c r="J31" s="1"/>
      <c r="K31" s="1"/>
      <c r="L31" s="1"/>
      <c r="M31" s="1"/>
      <c r="N31" s="194"/>
      <c r="O31" s="1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">
      <c r="A32" s="209" t="s">
        <v>138</v>
      </c>
      <c r="B32" s="1">
        <v>1</v>
      </c>
      <c r="C32" s="1">
        <v>0</v>
      </c>
      <c r="D32" s="1">
        <v>0</v>
      </c>
      <c r="E32" s="73"/>
      <c r="F32" s="123"/>
      <c r="G32" s="1"/>
      <c r="H32" s="1"/>
      <c r="I32" s="1">
        <v>1</v>
      </c>
      <c r="J32" s="1"/>
      <c r="K32" s="1"/>
      <c r="L32" s="1"/>
      <c r="M32" s="1"/>
      <c r="N32" s="194"/>
      <c r="O32" s="1"/>
      <c r="P32" s="5"/>
      <c r="Q32" s="5"/>
      <c r="R32" s="5"/>
      <c r="S32" s="5"/>
      <c r="T32" s="5"/>
      <c r="U32" s="5"/>
      <c r="V32" s="5">
        <v>1</v>
      </c>
      <c r="W32" s="5"/>
      <c r="X32" s="5"/>
    </row>
    <row r="33" spans="1:24" x14ac:dyDescent="0.2">
      <c r="A33" s="315" t="s">
        <v>142</v>
      </c>
      <c r="B33" s="1"/>
      <c r="C33" s="1"/>
      <c r="D33" s="1"/>
      <c r="E33" s="73"/>
      <c r="F33" s="123"/>
      <c r="G33" s="1"/>
      <c r="H33" s="1"/>
      <c r="I33" s="1"/>
      <c r="J33" s="1"/>
      <c r="K33" s="1"/>
      <c r="L33" s="1"/>
      <c r="M33" s="1"/>
      <c r="N33" s="194"/>
      <c r="O33" s="1"/>
      <c r="P33" s="5"/>
      <c r="Q33" s="5"/>
      <c r="R33" s="5"/>
      <c r="S33" s="5"/>
      <c r="T33" s="5">
        <v>1</v>
      </c>
      <c r="U33" s="5"/>
      <c r="V33" s="5"/>
      <c r="W33" s="5"/>
      <c r="X33" s="5"/>
    </row>
    <row r="34" spans="1:24" x14ac:dyDescent="0.2">
      <c r="A34" s="204" t="s">
        <v>145</v>
      </c>
      <c r="B34" s="1">
        <v>1</v>
      </c>
      <c r="C34" s="1"/>
      <c r="D34" s="1"/>
      <c r="E34" s="73"/>
      <c r="F34" s="123"/>
      <c r="G34" s="1"/>
      <c r="H34" s="1"/>
      <c r="I34" s="1">
        <v>1</v>
      </c>
      <c r="J34" s="1"/>
      <c r="K34" s="1"/>
      <c r="L34" s="1"/>
      <c r="M34" s="1"/>
      <c r="N34" s="194">
        <v>0</v>
      </c>
      <c r="O34" s="1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212"/>
      <c r="B35" s="1"/>
      <c r="C35" s="1"/>
      <c r="D35" s="1"/>
      <c r="E35" s="73"/>
      <c r="F35" s="123"/>
      <c r="G35" s="1"/>
      <c r="H35" s="1"/>
      <c r="I35" s="1"/>
      <c r="J35" s="1"/>
      <c r="K35" s="1"/>
      <c r="L35" s="1"/>
      <c r="M35" s="1"/>
      <c r="N35" s="194"/>
      <c r="O35" s="1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218"/>
      <c r="B36" s="1"/>
      <c r="C36" s="1"/>
      <c r="D36" s="1"/>
      <c r="E36" s="73"/>
      <c r="F36" s="123"/>
      <c r="G36" s="1"/>
      <c r="H36" s="1"/>
      <c r="I36" s="1"/>
      <c r="J36" s="1"/>
      <c r="K36" s="1"/>
      <c r="L36" s="1"/>
      <c r="M36" s="1"/>
      <c r="N36" s="194"/>
      <c r="O36" s="1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212"/>
      <c r="B37" s="14"/>
      <c r="C37" s="14"/>
      <c r="D37" s="14"/>
      <c r="E37" s="124"/>
      <c r="F37" s="125"/>
      <c r="G37" s="14"/>
      <c r="H37" s="14"/>
      <c r="I37" s="14"/>
      <c r="J37" s="14"/>
      <c r="K37" s="14"/>
      <c r="L37" s="14"/>
      <c r="M37" s="14"/>
      <c r="N37" s="198"/>
      <c r="O37" s="14"/>
      <c r="P37" s="127"/>
      <c r="Q37" s="127"/>
      <c r="R37" s="5"/>
      <c r="S37" s="5"/>
      <c r="T37" s="5"/>
      <c r="U37" s="5"/>
      <c r="V37" s="5"/>
      <c r="W37" s="5"/>
      <c r="X37" s="5"/>
    </row>
    <row r="38" spans="1:24" x14ac:dyDescent="0.2">
      <c r="A38" s="83"/>
      <c r="B38" s="14"/>
      <c r="C38" s="14"/>
      <c r="D38" s="14"/>
      <c r="E38" s="124"/>
      <c r="F38" s="125"/>
      <c r="G38" s="14"/>
      <c r="H38" s="14"/>
      <c r="I38" s="14"/>
      <c r="J38" s="14"/>
      <c r="K38" s="14"/>
      <c r="L38" s="14"/>
      <c r="M38" s="14"/>
      <c r="N38" s="198"/>
      <c r="O38" s="14"/>
      <c r="P38" s="127"/>
      <c r="Q38" s="127"/>
      <c r="R38" s="5"/>
      <c r="S38" s="5"/>
      <c r="T38" s="5"/>
      <c r="U38" s="5"/>
      <c r="V38" s="5"/>
      <c r="W38" s="5"/>
      <c r="X38" s="5"/>
    </row>
    <row r="39" spans="1:24" x14ac:dyDescent="0.2">
      <c r="A39" s="67"/>
      <c r="B39" s="14"/>
      <c r="C39" s="14"/>
      <c r="D39" s="14"/>
      <c r="E39" s="124"/>
      <c r="F39" s="125"/>
      <c r="G39" s="14"/>
      <c r="H39" s="14"/>
      <c r="I39" s="14"/>
      <c r="J39" s="14"/>
      <c r="K39" s="14"/>
      <c r="L39" s="14"/>
      <c r="M39" s="14"/>
      <c r="N39" s="198"/>
      <c r="O39" s="14"/>
      <c r="P39" s="127"/>
      <c r="Q39" s="127"/>
      <c r="R39" s="5"/>
      <c r="S39" s="5"/>
      <c r="T39" s="5"/>
      <c r="U39" s="5"/>
      <c r="V39" s="5"/>
      <c r="W39" s="5"/>
      <c r="X39" s="5"/>
    </row>
    <row r="40" spans="1:24" x14ac:dyDescent="0.2">
      <c r="A40" s="83"/>
      <c r="B40" s="14"/>
      <c r="C40" s="14"/>
      <c r="D40" s="14"/>
      <c r="E40" s="124"/>
      <c r="F40" s="125"/>
      <c r="G40" s="14"/>
      <c r="H40" s="14"/>
      <c r="I40" s="14"/>
      <c r="J40" s="14"/>
      <c r="K40" s="14"/>
      <c r="L40" s="14"/>
      <c r="M40" s="14"/>
      <c r="N40" s="198"/>
      <c r="O40" s="14"/>
      <c r="P40" s="127"/>
      <c r="Q40" s="127"/>
      <c r="R40" s="5"/>
      <c r="S40" s="5"/>
      <c r="T40" s="5"/>
      <c r="U40" s="5"/>
      <c r="V40" s="5"/>
      <c r="W40" s="5"/>
      <c r="X40" s="5"/>
    </row>
    <row r="41" spans="1:24" x14ac:dyDescent="0.2">
      <c r="A41" s="63"/>
      <c r="B41" s="128"/>
      <c r="C41" s="128"/>
      <c r="D41" s="128"/>
      <c r="E41" s="129"/>
      <c r="F41" s="130"/>
      <c r="G41" s="128"/>
      <c r="H41" s="128"/>
      <c r="I41" s="128"/>
      <c r="J41" s="128"/>
      <c r="K41" s="128"/>
      <c r="L41" s="131"/>
      <c r="M41" s="128"/>
      <c r="N41" s="199"/>
      <c r="O41" s="128"/>
      <c r="P41" s="75"/>
      <c r="Q41" s="75"/>
      <c r="R41" s="5"/>
      <c r="S41" s="5"/>
      <c r="T41" s="5"/>
      <c r="U41" s="5"/>
      <c r="V41" s="5"/>
      <c r="W41" s="5"/>
      <c r="X41" s="5"/>
    </row>
    <row r="42" spans="1:24" x14ac:dyDescent="0.2">
      <c r="A42" s="120" t="s">
        <v>23</v>
      </c>
      <c r="B42" s="16">
        <f t="shared" ref="B42:N42" si="1">SUM(B29:B41)</f>
        <v>4</v>
      </c>
      <c r="C42" s="16">
        <f t="shared" si="1"/>
        <v>0</v>
      </c>
      <c r="D42" s="16">
        <f t="shared" si="1"/>
        <v>0</v>
      </c>
      <c r="E42" s="37">
        <f>SUM(E29:E41)</f>
        <v>0</v>
      </c>
      <c r="F42" s="38">
        <f t="shared" si="1"/>
        <v>0</v>
      </c>
      <c r="G42" s="16">
        <f t="shared" si="1"/>
        <v>0</v>
      </c>
      <c r="H42" s="16">
        <f t="shared" si="1"/>
        <v>0</v>
      </c>
      <c r="I42" s="16">
        <f t="shared" si="1"/>
        <v>3</v>
      </c>
      <c r="J42" s="16">
        <f t="shared" si="1"/>
        <v>0</v>
      </c>
      <c r="K42" s="16">
        <f t="shared" si="1"/>
        <v>0</v>
      </c>
      <c r="L42" s="37">
        <f t="shared" si="1"/>
        <v>0</v>
      </c>
      <c r="M42" s="16">
        <f t="shared" si="1"/>
        <v>0</v>
      </c>
      <c r="N42" s="16">
        <f t="shared" si="1"/>
        <v>0</v>
      </c>
      <c r="O42" s="38" t="e">
        <f>SUM(H42+J42+K42)/F42</f>
        <v>#DIV/0!</v>
      </c>
      <c r="P42" s="16">
        <f>SUM(P29:P41)</f>
        <v>0</v>
      </c>
      <c r="Q42" s="16">
        <f>SUM(Q29:Q41)</f>
        <v>0</v>
      </c>
      <c r="R42" s="5"/>
      <c r="S42" s="5"/>
      <c r="T42" s="5"/>
      <c r="U42" s="5"/>
      <c r="V42" s="5"/>
      <c r="W42" s="5"/>
      <c r="X42" s="5"/>
    </row>
    <row r="47" spans="1:24" x14ac:dyDescent="0.2">
      <c r="A47" t="s">
        <v>119</v>
      </c>
    </row>
    <row r="48" spans="1:24" x14ac:dyDescent="0.2">
      <c r="A48" s="122" t="s">
        <v>72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94"/>
      <c r="O48" s="1"/>
      <c r="P48" s="1"/>
      <c r="Q48" s="1"/>
    </row>
    <row r="49" spans="1:17" x14ac:dyDescent="0.2">
      <c r="A49" s="105" t="s">
        <v>68</v>
      </c>
      <c r="B49" s="7" t="s">
        <v>42</v>
      </c>
      <c r="C49" s="7" t="s">
        <v>43</v>
      </c>
      <c r="D49" s="7" t="s">
        <v>44</v>
      </c>
      <c r="E49" s="7" t="s">
        <v>52</v>
      </c>
      <c r="F49" s="7" t="s">
        <v>46</v>
      </c>
      <c r="G49" s="7" t="s">
        <v>1</v>
      </c>
      <c r="H49" s="7" t="s">
        <v>2</v>
      </c>
      <c r="I49" s="7" t="s">
        <v>7</v>
      </c>
      <c r="J49" s="7" t="s">
        <v>8</v>
      </c>
      <c r="K49" s="7" t="s">
        <v>9</v>
      </c>
      <c r="L49" s="7" t="s">
        <v>47</v>
      </c>
      <c r="M49" s="7" t="s">
        <v>48</v>
      </c>
      <c r="N49" s="7" t="s">
        <v>49</v>
      </c>
      <c r="O49" s="7" t="s">
        <v>50</v>
      </c>
      <c r="P49" s="7" t="s">
        <v>0</v>
      </c>
      <c r="Q49" s="7" t="s">
        <v>73</v>
      </c>
    </row>
    <row r="50" spans="1:17" x14ac:dyDescent="0.2">
      <c r="A50" s="63" t="s">
        <v>118</v>
      </c>
      <c r="B50" s="37">
        <v>1</v>
      </c>
      <c r="C50" s="37"/>
      <c r="D50" s="37"/>
      <c r="E50" s="42"/>
      <c r="F50" s="38">
        <v>0.33</v>
      </c>
      <c r="G50" s="37"/>
      <c r="H50" s="37"/>
      <c r="I50" s="37">
        <v>1</v>
      </c>
      <c r="J50" s="37"/>
      <c r="K50" s="37"/>
      <c r="L50" s="37"/>
      <c r="M50" s="37"/>
      <c r="N50" s="193"/>
      <c r="O50" s="38"/>
      <c r="P50" s="37">
        <v>1</v>
      </c>
      <c r="Q50" s="37">
        <v>5</v>
      </c>
    </row>
    <row r="51" spans="1:17" x14ac:dyDescent="0.2">
      <c r="A51" s="208" t="s">
        <v>122</v>
      </c>
      <c r="B51" s="1">
        <v>1</v>
      </c>
      <c r="C51" s="1"/>
      <c r="D51" s="1"/>
      <c r="E51" s="73"/>
      <c r="F51" s="35">
        <v>0.33</v>
      </c>
      <c r="G51" s="1"/>
      <c r="H51" s="1"/>
      <c r="I51" s="1"/>
      <c r="J51" s="1">
        <v>1</v>
      </c>
      <c r="K51" s="1"/>
      <c r="L51" s="1"/>
      <c r="M51" s="1"/>
      <c r="N51" s="201"/>
      <c r="O51" s="1"/>
      <c r="P51" s="5">
        <v>2</v>
      </c>
      <c r="Q51" s="5">
        <v>11</v>
      </c>
    </row>
    <row r="52" spans="1:17" x14ac:dyDescent="0.2">
      <c r="A52" s="206" t="s">
        <v>131</v>
      </c>
      <c r="B52" s="1">
        <v>1</v>
      </c>
      <c r="C52" s="1"/>
      <c r="D52" s="1"/>
      <c r="E52" s="73"/>
      <c r="F52" s="35">
        <v>1</v>
      </c>
      <c r="G52" s="1">
        <v>8</v>
      </c>
      <c r="H52" s="1">
        <v>2</v>
      </c>
      <c r="I52" s="1">
        <v>1</v>
      </c>
      <c r="J52" s="1">
        <v>5</v>
      </c>
      <c r="K52" s="1">
        <v>2</v>
      </c>
      <c r="L52" s="1">
        <v>1</v>
      </c>
      <c r="M52" s="1">
        <v>6</v>
      </c>
      <c r="N52" s="194"/>
      <c r="O52" s="1"/>
      <c r="P52" s="5">
        <v>13</v>
      </c>
      <c r="Q52" s="5">
        <v>52</v>
      </c>
    </row>
    <row r="53" spans="1:17" x14ac:dyDescent="0.2">
      <c r="A53" s="315" t="s">
        <v>142</v>
      </c>
      <c r="B53" s="1">
        <v>1</v>
      </c>
      <c r="C53" s="1"/>
      <c r="D53" s="1">
        <v>1</v>
      </c>
      <c r="E53" s="73"/>
      <c r="F53" s="35">
        <v>2.33</v>
      </c>
      <c r="G53" s="1">
        <v>4</v>
      </c>
      <c r="H53" s="1">
        <v>1</v>
      </c>
      <c r="I53" s="1">
        <v>1</v>
      </c>
      <c r="J53" s="1">
        <v>5</v>
      </c>
      <c r="K53" s="1">
        <v>1</v>
      </c>
      <c r="L53" s="1">
        <v>1</v>
      </c>
      <c r="M53" s="1">
        <v>2</v>
      </c>
      <c r="N53" s="194"/>
      <c r="O53" s="1"/>
      <c r="P53" s="5">
        <v>16</v>
      </c>
      <c r="Q53" s="5">
        <v>56</v>
      </c>
    </row>
    <row r="54" spans="1:17" x14ac:dyDescent="0.2">
      <c r="A54" s="204" t="s">
        <v>144</v>
      </c>
      <c r="B54" s="1">
        <v>1</v>
      </c>
      <c r="C54" s="1"/>
      <c r="D54" s="1"/>
      <c r="E54" s="73"/>
      <c r="F54" s="35">
        <v>0.67</v>
      </c>
      <c r="G54" s="1">
        <v>0</v>
      </c>
      <c r="H54" s="1">
        <v>0</v>
      </c>
      <c r="I54" s="1">
        <v>1</v>
      </c>
      <c r="J54" s="1">
        <v>3</v>
      </c>
      <c r="K54" s="1"/>
      <c r="L54" s="1"/>
      <c r="M54" s="1"/>
      <c r="N54" s="194"/>
      <c r="O54" s="1"/>
      <c r="P54" s="5">
        <v>5</v>
      </c>
      <c r="Q54" s="5">
        <v>25</v>
      </c>
    </row>
    <row r="55" spans="1:17" x14ac:dyDescent="0.2">
      <c r="A55" s="323" t="s">
        <v>151</v>
      </c>
      <c r="B55" s="1">
        <v>1</v>
      </c>
      <c r="C55" s="1"/>
      <c r="D55" s="1"/>
      <c r="E55" s="73">
        <v>1</v>
      </c>
      <c r="F55" s="35">
        <v>1</v>
      </c>
      <c r="G55" s="1">
        <v>0</v>
      </c>
      <c r="H55" s="1">
        <v>0</v>
      </c>
      <c r="I55" s="1">
        <v>0</v>
      </c>
      <c r="J55" s="1">
        <v>3</v>
      </c>
      <c r="K55" s="1"/>
      <c r="L55" s="1"/>
      <c r="M55" s="1">
        <v>0</v>
      </c>
      <c r="N55" s="194"/>
      <c r="O55" s="1"/>
      <c r="P55" s="5">
        <v>5</v>
      </c>
      <c r="Q55" s="5">
        <v>24</v>
      </c>
    </row>
    <row r="56" spans="1:17" x14ac:dyDescent="0.2">
      <c r="A56" s="83"/>
      <c r="B56" s="1"/>
      <c r="C56" s="1"/>
      <c r="D56" s="1"/>
      <c r="E56" s="73"/>
      <c r="F56" s="35"/>
      <c r="G56" s="1"/>
      <c r="H56" s="1"/>
      <c r="I56" s="1"/>
      <c r="J56" s="1"/>
      <c r="K56" s="1"/>
      <c r="L56" s="1"/>
      <c r="M56" s="1"/>
      <c r="N56" s="194"/>
      <c r="O56" s="1"/>
      <c r="P56" s="5"/>
      <c r="Q56" s="5"/>
    </row>
    <row r="57" spans="1:17" x14ac:dyDescent="0.2">
      <c r="A57" s="67"/>
      <c r="B57" s="1"/>
      <c r="C57" s="1"/>
      <c r="D57" s="1"/>
      <c r="E57" s="73"/>
      <c r="F57" s="35"/>
      <c r="G57" s="1"/>
      <c r="H57" s="1"/>
      <c r="I57" s="1"/>
      <c r="J57" s="1"/>
      <c r="K57" s="1"/>
      <c r="L57" s="1"/>
      <c r="M57" s="1"/>
      <c r="N57" s="194"/>
      <c r="O57" s="1"/>
      <c r="P57" s="5"/>
      <c r="Q57" s="5"/>
    </row>
    <row r="58" spans="1:17" x14ac:dyDescent="0.2">
      <c r="A58" s="67"/>
      <c r="B58" s="1"/>
      <c r="C58" s="1"/>
      <c r="D58" s="1"/>
      <c r="E58" s="73"/>
      <c r="F58" s="35"/>
      <c r="G58" s="1"/>
      <c r="H58" s="1"/>
      <c r="I58" s="1"/>
      <c r="J58" s="1"/>
      <c r="K58" s="1"/>
      <c r="L58" s="1"/>
      <c r="M58" s="1"/>
      <c r="N58" s="194"/>
      <c r="O58" s="1"/>
      <c r="P58" s="5"/>
      <c r="Q58" s="5"/>
    </row>
    <row r="59" spans="1:17" x14ac:dyDescent="0.2">
      <c r="A59" s="66"/>
      <c r="B59" s="1"/>
      <c r="C59" s="1"/>
      <c r="D59" s="1"/>
      <c r="E59" s="73"/>
      <c r="F59" s="1"/>
      <c r="G59" s="1"/>
      <c r="H59" s="1"/>
      <c r="I59" s="1"/>
      <c r="J59" s="1"/>
      <c r="K59" s="1"/>
      <c r="L59" s="1"/>
      <c r="M59" s="1"/>
      <c r="N59" s="194"/>
      <c r="O59" s="1"/>
      <c r="P59" s="5"/>
      <c r="Q59" s="5"/>
    </row>
    <row r="60" spans="1:17" x14ac:dyDescent="0.2">
      <c r="A60" s="67"/>
      <c r="B60" s="14"/>
      <c r="C60" s="14"/>
      <c r="D60" s="14"/>
      <c r="E60" s="124"/>
      <c r="F60" s="14"/>
      <c r="G60" s="14"/>
      <c r="H60" s="14"/>
      <c r="I60" s="14"/>
      <c r="J60" s="14"/>
      <c r="K60" s="14"/>
      <c r="L60" s="14"/>
      <c r="M60" s="14"/>
      <c r="N60" s="198"/>
      <c r="O60" s="14"/>
      <c r="P60" s="127"/>
      <c r="Q60" s="127"/>
    </row>
    <row r="61" spans="1:17" x14ac:dyDescent="0.2">
      <c r="A61" s="69"/>
      <c r="B61" s="14"/>
      <c r="C61" s="14"/>
      <c r="D61" s="14"/>
      <c r="E61" s="124"/>
      <c r="F61" s="14"/>
      <c r="G61" s="14"/>
      <c r="H61" s="14"/>
      <c r="I61" s="14"/>
      <c r="J61" s="14"/>
      <c r="K61" s="14"/>
      <c r="L61" s="14"/>
      <c r="M61" s="14"/>
      <c r="N61" s="198"/>
      <c r="O61" s="14"/>
      <c r="P61" s="127"/>
      <c r="Q61" s="127"/>
    </row>
    <row r="62" spans="1:17" x14ac:dyDescent="0.2">
      <c r="A62" s="69"/>
      <c r="B62" s="14"/>
      <c r="C62" s="14"/>
      <c r="D62" s="14"/>
      <c r="E62" s="124"/>
      <c r="F62" s="14"/>
      <c r="G62" s="14"/>
      <c r="H62" s="14"/>
      <c r="I62" s="14"/>
      <c r="J62" s="14"/>
      <c r="K62" s="14"/>
      <c r="L62" s="14"/>
      <c r="M62" s="14"/>
      <c r="N62" s="198"/>
      <c r="O62" s="14"/>
      <c r="P62" s="127"/>
      <c r="Q62" s="127"/>
    </row>
    <row r="63" spans="1:17" x14ac:dyDescent="0.2">
      <c r="A63" s="118"/>
      <c r="B63" s="128"/>
      <c r="C63" s="128"/>
      <c r="D63" s="128"/>
      <c r="E63" s="129"/>
      <c r="F63" s="130"/>
      <c r="G63" s="128"/>
      <c r="H63" s="128"/>
      <c r="I63" s="128"/>
      <c r="J63" s="128"/>
      <c r="K63" s="128"/>
      <c r="L63" s="131"/>
      <c r="M63" s="128"/>
      <c r="N63" s="199"/>
      <c r="O63" s="128"/>
      <c r="P63" s="75"/>
      <c r="Q63" s="75"/>
    </row>
    <row r="64" spans="1:17" x14ac:dyDescent="0.2">
      <c r="A64" s="120" t="s">
        <v>23</v>
      </c>
      <c r="B64" s="16">
        <f t="shared" ref="B64:M64" si="2">SUM(B50:B63)</f>
        <v>6</v>
      </c>
      <c r="C64" s="16">
        <f t="shared" si="2"/>
        <v>0</v>
      </c>
      <c r="D64" s="16">
        <f t="shared" si="2"/>
        <v>1</v>
      </c>
      <c r="E64" s="37">
        <f t="shared" si="2"/>
        <v>1</v>
      </c>
      <c r="F64" s="38">
        <f t="shared" si="2"/>
        <v>5.66</v>
      </c>
      <c r="G64" s="16">
        <f t="shared" si="2"/>
        <v>12</v>
      </c>
      <c r="H64" s="16">
        <f t="shared" si="2"/>
        <v>3</v>
      </c>
      <c r="I64" s="16">
        <f t="shared" si="2"/>
        <v>4</v>
      </c>
      <c r="J64" s="16">
        <f t="shared" si="2"/>
        <v>17</v>
      </c>
      <c r="K64" s="16">
        <f t="shared" si="2"/>
        <v>3</v>
      </c>
      <c r="L64" s="37">
        <f t="shared" si="2"/>
        <v>2</v>
      </c>
      <c r="M64" s="16">
        <f t="shared" si="2"/>
        <v>8</v>
      </c>
      <c r="N64" s="202">
        <f>(M64*7)/F64</f>
        <v>9.8939929328621901</v>
      </c>
      <c r="O64" s="38">
        <f>SUM(H64+J64+K64)/F64</f>
        <v>4.0636042402826851</v>
      </c>
      <c r="P64" s="16">
        <f>SUM(P50:P63)</f>
        <v>42</v>
      </c>
      <c r="Q64" s="16">
        <f>SUM(Q50:Q63)</f>
        <v>173</v>
      </c>
    </row>
    <row r="67" spans="1:24" x14ac:dyDescent="0.2">
      <c r="A67" t="s">
        <v>92</v>
      </c>
    </row>
    <row r="68" spans="1:24" x14ac:dyDescent="0.2">
      <c r="A68" s="105" t="s">
        <v>68</v>
      </c>
      <c r="B68" s="7" t="s">
        <v>0</v>
      </c>
      <c r="C68" s="7" t="s">
        <v>1</v>
      </c>
      <c r="D68" s="7" t="s">
        <v>2</v>
      </c>
      <c r="E68" s="7" t="s">
        <v>3</v>
      </c>
      <c r="F68" s="7" t="s">
        <v>4</v>
      </c>
      <c r="G68" s="7" t="s">
        <v>5</v>
      </c>
      <c r="H68" s="7" t="s">
        <v>6</v>
      </c>
      <c r="I68" s="7" t="s">
        <v>7</v>
      </c>
      <c r="J68" s="7" t="s">
        <v>8</v>
      </c>
      <c r="K68" s="7" t="s">
        <v>9</v>
      </c>
      <c r="L68" s="7" t="s">
        <v>10</v>
      </c>
      <c r="M68" s="7" t="s">
        <v>11</v>
      </c>
      <c r="N68" s="192" t="s">
        <v>69</v>
      </c>
      <c r="O68" s="7" t="s">
        <v>13</v>
      </c>
      <c r="P68" s="8" t="s">
        <v>70</v>
      </c>
      <c r="Q68" s="7" t="s">
        <v>71</v>
      </c>
      <c r="R68" s="105" t="s">
        <v>16</v>
      </c>
      <c r="S68" s="105" t="s">
        <v>17</v>
      </c>
      <c r="T68" s="105" t="s">
        <v>18</v>
      </c>
      <c r="U68" s="7" t="s">
        <v>19</v>
      </c>
      <c r="V68" s="7" t="s">
        <v>20</v>
      </c>
      <c r="W68" s="106" t="s">
        <v>21</v>
      </c>
      <c r="X68" s="107" t="s">
        <v>22</v>
      </c>
    </row>
    <row r="69" spans="1:24" x14ac:dyDescent="0.2">
      <c r="A69" s="63" t="s">
        <v>118</v>
      </c>
      <c r="B69" s="37"/>
      <c r="C69" s="37">
        <v>1</v>
      </c>
      <c r="D69" s="37"/>
      <c r="E69" s="42"/>
      <c r="F69" s="37"/>
      <c r="G69" s="37"/>
      <c r="H69" s="37"/>
      <c r="I69" s="37"/>
      <c r="J69" s="37"/>
      <c r="K69" s="37"/>
      <c r="L69" s="37"/>
      <c r="M69" s="37"/>
      <c r="N69" s="193"/>
      <c r="O69" s="109"/>
      <c r="P69" s="37"/>
      <c r="Q69" s="37"/>
      <c r="R69" s="37">
        <v>1</v>
      </c>
      <c r="S69" s="110"/>
      <c r="T69" s="108"/>
      <c r="U69" s="72"/>
      <c r="V69" s="72"/>
      <c r="W69" s="111"/>
      <c r="X69" s="72"/>
    </row>
    <row r="70" spans="1:24" x14ac:dyDescent="0.2">
      <c r="A70" s="208" t="s">
        <v>120</v>
      </c>
      <c r="B70" s="1"/>
      <c r="C70" s="1">
        <v>1</v>
      </c>
      <c r="D70" s="1"/>
      <c r="E70" s="73"/>
      <c r="F70" s="1"/>
      <c r="G70" s="1"/>
      <c r="H70" s="1"/>
      <c r="I70" s="1"/>
      <c r="J70" s="1"/>
      <c r="K70" s="1"/>
      <c r="L70" s="1"/>
      <c r="M70" s="1"/>
      <c r="N70" s="194"/>
      <c r="O70" s="113"/>
      <c r="P70" s="44"/>
      <c r="Q70" s="1"/>
      <c r="R70" s="1"/>
      <c r="S70" s="113"/>
      <c r="T70" s="114"/>
      <c r="U70" s="1"/>
      <c r="V70" s="1"/>
      <c r="W70" s="66"/>
      <c r="X70" s="5"/>
    </row>
    <row r="71" spans="1:24" x14ac:dyDescent="0.2">
      <c r="A71" s="297" t="s">
        <v>122</v>
      </c>
      <c r="B71" s="1">
        <v>1</v>
      </c>
      <c r="C71" s="1">
        <v>1</v>
      </c>
      <c r="D71" s="1">
        <v>1</v>
      </c>
      <c r="E71" s="73"/>
      <c r="F71" s="1"/>
      <c r="G71" s="1"/>
      <c r="H71" s="1"/>
      <c r="I71" s="1"/>
      <c r="J71" s="1"/>
      <c r="K71" s="1"/>
      <c r="L71" s="1"/>
      <c r="M71" s="1"/>
      <c r="N71" s="194"/>
      <c r="O71" s="113"/>
      <c r="P71" s="1"/>
      <c r="Q71" s="1"/>
      <c r="R71" s="1">
        <v>1</v>
      </c>
      <c r="S71" s="113"/>
      <c r="T71" s="114"/>
      <c r="U71" s="1"/>
      <c r="V71" s="1"/>
      <c r="W71" s="66"/>
      <c r="X71" s="5"/>
    </row>
    <row r="72" spans="1:24" x14ac:dyDescent="0.2">
      <c r="A72" s="301" t="s">
        <v>123</v>
      </c>
      <c r="B72" s="13"/>
      <c r="C72" s="13">
        <v>2</v>
      </c>
      <c r="D72" s="13"/>
      <c r="E72" s="186"/>
      <c r="F72" s="13"/>
      <c r="G72" s="13"/>
      <c r="H72" s="13"/>
      <c r="I72" s="13"/>
      <c r="J72" s="13"/>
      <c r="K72" s="13"/>
      <c r="L72" s="13"/>
      <c r="M72" s="13"/>
      <c r="N72" s="251"/>
      <c r="O72" s="252"/>
      <c r="P72" s="13"/>
      <c r="Q72" s="13"/>
      <c r="R72" s="13">
        <v>2</v>
      </c>
      <c r="S72" s="252"/>
      <c r="T72" s="253"/>
      <c r="U72" s="13"/>
      <c r="V72" s="13"/>
      <c r="W72" s="69"/>
      <c r="X72" s="127"/>
    </row>
    <row r="73" spans="1:24" x14ac:dyDescent="0.2">
      <c r="A73" s="297" t="s">
        <v>126</v>
      </c>
      <c r="B73" s="13">
        <v>1</v>
      </c>
      <c r="C73" s="13">
        <v>0</v>
      </c>
      <c r="D73" s="13">
        <v>0</v>
      </c>
      <c r="E73" s="186"/>
      <c r="F73" s="13"/>
      <c r="G73" s="13"/>
      <c r="H73" s="13"/>
      <c r="I73" s="13">
        <v>1</v>
      </c>
      <c r="J73" s="13"/>
      <c r="K73" s="13"/>
      <c r="L73" s="13"/>
      <c r="M73" s="13"/>
      <c r="N73" s="251"/>
      <c r="O73" s="252"/>
      <c r="P73" s="13"/>
      <c r="Q73" s="13"/>
      <c r="R73" s="13"/>
      <c r="S73" s="252"/>
      <c r="T73" s="253"/>
      <c r="U73" s="13"/>
      <c r="V73" s="13"/>
      <c r="W73" s="69"/>
      <c r="X73" s="127"/>
    </row>
    <row r="74" spans="1:24" x14ac:dyDescent="0.2">
      <c r="A74" s="206" t="s">
        <v>131</v>
      </c>
      <c r="B74" s="13">
        <v>1</v>
      </c>
      <c r="C74" s="13">
        <v>0</v>
      </c>
      <c r="D74" s="13">
        <v>0</v>
      </c>
      <c r="E74" s="186"/>
      <c r="F74" s="13"/>
      <c r="G74" s="13"/>
      <c r="H74" s="13"/>
      <c r="I74" s="13">
        <v>1</v>
      </c>
      <c r="J74" s="13"/>
      <c r="K74" s="13"/>
      <c r="L74" s="13"/>
      <c r="M74" s="13"/>
      <c r="N74" s="251"/>
      <c r="O74" s="252"/>
      <c r="P74" s="13"/>
      <c r="Q74" s="13"/>
      <c r="R74" s="13"/>
      <c r="S74" s="252"/>
      <c r="T74" s="253"/>
      <c r="U74" s="13"/>
      <c r="V74" s="13"/>
      <c r="W74" s="69"/>
      <c r="X74" s="127"/>
    </row>
    <row r="75" spans="1:24" x14ac:dyDescent="0.2">
      <c r="A75" s="307" t="s">
        <v>132</v>
      </c>
      <c r="B75" s="13">
        <v>1</v>
      </c>
      <c r="C75" s="13">
        <v>1</v>
      </c>
      <c r="D75" s="13">
        <v>0</v>
      </c>
      <c r="E75" s="186"/>
      <c r="F75" s="13"/>
      <c r="G75" s="13"/>
      <c r="H75" s="13"/>
      <c r="I75" s="13">
        <v>1</v>
      </c>
      <c r="J75" s="13"/>
      <c r="K75" s="13"/>
      <c r="L75" s="13"/>
      <c r="M75" s="13"/>
      <c r="N75" s="251"/>
      <c r="O75" s="252"/>
      <c r="P75" s="13"/>
      <c r="Q75" s="13"/>
      <c r="R75" s="13">
        <v>1</v>
      </c>
      <c r="S75" s="252"/>
      <c r="T75" s="253"/>
      <c r="U75" s="13"/>
      <c r="V75" s="13"/>
      <c r="W75" s="69"/>
      <c r="X75" s="127"/>
    </row>
    <row r="76" spans="1:24" x14ac:dyDescent="0.2">
      <c r="A76" s="309" t="s">
        <v>133</v>
      </c>
      <c r="B76" s="13">
        <v>1</v>
      </c>
      <c r="C76" s="13">
        <v>1</v>
      </c>
      <c r="D76" s="13">
        <v>1</v>
      </c>
      <c r="E76" s="186"/>
      <c r="F76" s="13"/>
      <c r="G76" s="13"/>
      <c r="H76" s="13"/>
      <c r="I76" s="13"/>
      <c r="J76" s="13"/>
      <c r="K76" s="13"/>
      <c r="L76" s="13"/>
      <c r="M76" s="13"/>
      <c r="N76" s="251"/>
      <c r="O76" s="252"/>
      <c r="P76" s="13"/>
      <c r="Q76" s="13"/>
      <c r="R76" s="13"/>
      <c r="S76" s="252"/>
      <c r="T76" s="253"/>
      <c r="U76" s="13"/>
      <c r="V76" s="13"/>
      <c r="W76" s="69"/>
      <c r="X76" s="127"/>
    </row>
    <row r="77" spans="1:24" x14ac:dyDescent="0.2">
      <c r="A77" s="315" t="s">
        <v>142</v>
      </c>
      <c r="B77" s="13">
        <v>1</v>
      </c>
      <c r="C77" s="13"/>
      <c r="D77" s="13"/>
      <c r="E77" s="186"/>
      <c r="F77" s="13"/>
      <c r="G77" s="13"/>
      <c r="H77" s="13"/>
      <c r="I77" s="13">
        <v>1</v>
      </c>
      <c r="J77" s="13"/>
      <c r="K77" s="13"/>
      <c r="L77" s="13"/>
      <c r="M77" s="13"/>
      <c r="N77" s="251"/>
      <c r="O77" s="252"/>
      <c r="P77" s="13"/>
      <c r="Q77" s="13"/>
      <c r="R77" s="13"/>
      <c r="S77" s="252"/>
      <c r="T77" s="253"/>
      <c r="U77" s="13"/>
      <c r="V77" s="13"/>
      <c r="W77" s="69"/>
      <c r="X77" s="127"/>
    </row>
    <row r="78" spans="1:24" x14ac:dyDescent="0.2">
      <c r="A78" s="301" t="s">
        <v>123</v>
      </c>
      <c r="B78" s="13">
        <v>1</v>
      </c>
      <c r="C78" s="13">
        <v>0</v>
      </c>
      <c r="D78" s="13">
        <v>1</v>
      </c>
      <c r="E78" s="186"/>
      <c r="F78" s="13"/>
      <c r="G78" s="13"/>
      <c r="H78" s="13">
        <v>1</v>
      </c>
      <c r="I78" s="13"/>
      <c r="J78" s="13"/>
      <c r="K78" s="13"/>
      <c r="L78" s="13"/>
      <c r="M78" s="13"/>
      <c r="N78" s="251"/>
      <c r="O78" s="252"/>
      <c r="P78" s="13"/>
      <c r="Q78" s="13"/>
      <c r="R78" s="13"/>
      <c r="S78" s="252"/>
      <c r="T78" s="253"/>
      <c r="U78" s="13"/>
      <c r="V78" s="13"/>
      <c r="W78" s="69"/>
      <c r="X78" s="127"/>
    </row>
    <row r="79" spans="1:24" x14ac:dyDescent="0.2">
      <c r="A79" s="210" t="s">
        <v>148</v>
      </c>
      <c r="B79" s="13">
        <v>3</v>
      </c>
      <c r="C79" s="13">
        <v>1</v>
      </c>
      <c r="D79" s="13">
        <v>0</v>
      </c>
      <c r="E79" s="186"/>
      <c r="F79" s="13"/>
      <c r="G79" s="13"/>
      <c r="H79" s="13"/>
      <c r="I79" s="13">
        <v>1</v>
      </c>
      <c r="J79" s="13">
        <v>1</v>
      </c>
      <c r="K79" s="13"/>
      <c r="L79" s="13"/>
      <c r="M79" s="13"/>
      <c r="N79" s="251"/>
      <c r="O79" s="252"/>
      <c r="P79" s="13"/>
      <c r="Q79" s="13"/>
      <c r="R79" s="13"/>
      <c r="S79" s="252"/>
      <c r="T79" s="253"/>
      <c r="U79" s="13"/>
      <c r="V79" s="13"/>
      <c r="W79" s="69"/>
      <c r="X79" s="127"/>
    </row>
    <row r="80" spans="1:24" x14ac:dyDescent="0.2">
      <c r="A80" s="324" t="s">
        <v>152</v>
      </c>
      <c r="B80" s="13">
        <v>2</v>
      </c>
      <c r="C80" s="13">
        <v>0</v>
      </c>
      <c r="D80" s="13">
        <v>0</v>
      </c>
      <c r="E80" s="186"/>
      <c r="F80" s="13"/>
      <c r="G80" s="13"/>
      <c r="H80" s="13">
        <v>1</v>
      </c>
      <c r="I80" s="13">
        <v>1</v>
      </c>
      <c r="J80" s="13"/>
      <c r="K80" s="13"/>
      <c r="L80" s="13"/>
      <c r="M80" s="13">
        <v>1</v>
      </c>
      <c r="N80" s="251"/>
      <c r="O80" s="252"/>
      <c r="P80" s="13"/>
      <c r="Q80" s="13"/>
      <c r="R80" s="13"/>
      <c r="S80" s="252"/>
      <c r="T80" s="253"/>
      <c r="U80" s="13">
        <v>2</v>
      </c>
      <c r="V80" s="13"/>
      <c r="W80" s="69"/>
      <c r="X80" s="127"/>
    </row>
    <row r="81" spans="1:24" x14ac:dyDescent="0.2">
      <c r="A81" s="301" t="s">
        <v>129</v>
      </c>
      <c r="B81" s="13">
        <v>1</v>
      </c>
      <c r="C81" s="13">
        <v>0</v>
      </c>
      <c r="D81" s="13">
        <v>0</v>
      </c>
      <c r="E81" s="186"/>
      <c r="F81" s="13"/>
      <c r="G81" s="13"/>
      <c r="H81" s="13"/>
      <c r="I81" s="13">
        <v>1</v>
      </c>
      <c r="J81" s="13"/>
      <c r="K81" s="13"/>
      <c r="L81" s="13"/>
      <c r="M81" s="13"/>
      <c r="N81" s="251"/>
      <c r="O81" s="252"/>
      <c r="P81" s="13"/>
      <c r="Q81" s="13"/>
      <c r="R81" s="13"/>
      <c r="S81" s="252"/>
      <c r="T81" s="253"/>
      <c r="U81" s="13"/>
      <c r="V81" s="13"/>
      <c r="W81" s="69"/>
      <c r="X81" s="127"/>
    </row>
    <row r="82" spans="1:24" x14ac:dyDescent="0.2">
      <c r="A82" s="206"/>
      <c r="B82" s="13"/>
      <c r="C82" s="13"/>
      <c r="D82" s="13"/>
      <c r="E82" s="186"/>
      <c r="F82" s="13"/>
      <c r="G82" s="13"/>
      <c r="H82" s="13"/>
      <c r="I82" s="13"/>
      <c r="J82" s="13"/>
      <c r="K82" s="13"/>
      <c r="L82" s="13"/>
      <c r="M82" s="13"/>
      <c r="N82" s="251"/>
      <c r="O82" s="252"/>
      <c r="P82" s="13"/>
      <c r="Q82" s="13"/>
      <c r="R82" s="13"/>
      <c r="S82" s="252"/>
      <c r="T82" s="253"/>
      <c r="U82" s="13"/>
      <c r="V82" s="13"/>
      <c r="W82" s="69"/>
      <c r="X82" s="127"/>
    </row>
    <row r="83" spans="1:24" x14ac:dyDescent="0.2">
      <c r="A83" s="11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195"/>
      <c r="O83" s="15"/>
      <c r="P83" s="15"/>
      <c r="Q83" s="15"/>
      <c r="R83" s="39"/>
      <c r="S83" s="39"/>
      <c r="T83" s="39"/>
      <c r="U83" s="39"/>
      <c r="V83" s="39"/>
      <c r="W83" s="39"/>
      <c r="X83" s="75"/>
    </row>
    <row r="84" spans="1:24" x14ac:dyDescent="0.2">
      <c r="A84" s="120" t="s">
        <v>23</v>
      </c>
      <c r="B84" s="16">
        <f t="shared" ref="B84:N84" si="3">SUM(B69:B83)</f>
        <v>13</v>
      </c>
      <c r="C84" s="16">
        <f t="shared" si="3"/>
        <v>8</v>
      </c>
      <c r="D84" s="16">
        <f t="shared" si="3"/>
        <v>3</v>
      </c>
      <c r="E84" s="16">
        <f t="shared" si="3"/>
        <v>0</v>
      </c>
      <c r="F84" s="16">
        <f t="shared" si="3"/>
        <v>0</v>
      </c>
      <c r="G84" s="16">
        <f t="shared" si="3"/>
        <v>0</v>
      </c>
      <c r="H84" s="16">
        <f t="shared" si="3"/>
        <v>2</v>
      </c>
      <c r="I84" s="16">
        <f t="shared" si="3"/>
        <v>7</v>
      </c>
      <c r="J84" s="16">
        <f t="shared" si="3"/>
        <v>1</v>
      </c>
      <c r="K84" s="16">
        <f t="shared" si="3"/>
        <v>0</v>
      </c>
      <c r="L84" s="16">
        <f t="shared" si="3"/>
        <v>0</v>
      </c>
      <c r="M84" s="16">
        <f t="shared" si="3"/>
        <v>1</v>
      </c>
      <c r="N84" s="197">
        <f t="shared" si="3"/>
        <v>0</v>
      </c>
      <c r="O84" s="17">
        <f>(D84+J84+K84+N84)/(B84+J84+K84)</f>
        <v>0.2857142857142857</v>
      </c>
      <c r="P84" s="17">
        <f>($D84+$E84+($F84*2)+(G84*3))/$B84</f>
        <v>0.23076923076923078</v>
      </c>
      <c r="Q84" s="17">
        <f>D84/B84</f>
        <v>0.23076923076923078</v>
      </c>
      <c r="R84" s="16">
        <f>SUM(R69:R83)</f>
        <v>5</v>
      </c>
      <c r="S84" s="16">
        <f>SUM(S69:S83)</f>
        <v>0</v>
      </c>
      <c r="T84" s="16">
        <f>SUM(T69:T83)</f>
        <v>0</v>
      </c>
      <c r="U84" s="16">
        <f>SUM(U69:U83)</f>
        <v>2</v>
      </c>
      <c r="V84" s="16">
        <f>SUM(V69:V83)</f>
        <v>0</v>
      </c>
      <c r="W84" s="17">
        <f>(U84+V84)/(T84+U84+V84)</f>
        <v>1</v>
      </c>
      <c r="X84" s="17">
        <f>(D84-G84)/(B84-I84-G84+M84)</f>
        <v>0.42857142857142855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0AB9-721F-2045-8914-CCFC97B8F9A4}">
  <dimension ref="A2:X100"/>
  <sheetViews>
    <sheetView workbookViewId="0">
      <pane ySplit="1400" activePane="bottomLeft"/>
      <selection activeCell="A2" sqref="A2"/>
      <selection pane="bottomLeft" activeCell="O9" sqref="O9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4.164062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111</v>
      </c>
    </row>
    <row r="3" spans="1:24" x14ac:dyDescent="0.2">
      <c r="A3" s="105" t="s">
        <v>68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69</v>
      </c>
      <c r="O3" s="7" t="s">
        <v>13</v>
      </c>
      <c r="P3" s="8" t="s">
        <v>70</v>
      </c>
      <c r="Q3" s="7" t="s">
        <v>71</v>
      </c>
      <c r="R3" s="105" t="s">
        <v>16</v>
      </c>
      <c r="S3" s="105" t="s">
        <v>17</v>
      </c>
      <c r="T3" s="105" t="s">
        <v>18</v>
      </c>
      <c r="U3" s="7" t="s">
        <v>19</v>
      </c>
      <c r="V3" s="7" t="s">
        <v>20</v>
      </c>
      <c r="W3" s="106" t="s">
        <v>21</v>
      </c>
      <c r="X3" s="107" t="s">
        <v>22</v>
      </c>
    </row>
    <row r="4" spans="1:24" x14ac:dyDescent="0.2">
      <c r="A4" s="210" t="s">
        <v>118</v>
      </c>
      <c r="B4" s="37">
        <v>1</v>
      </c>
      <c r="C4" s="37">
        <v>0</v>
      </c>
      <c r="D4" s="37">
        <v>0</v>
      </c>
      <c r="E4" s="42"/>
      <c r="F4" s="37"/>
      <c r="G4" s="37"/>
      <c r="H4" s="37">
        <v>1</v>
      </c>
      <c r="I4" s="37">
        <v>1</v>
      </c>
      <c r="J4" s="37"/>
      <c r="K4" s="37"/>
      <c r="L4" s="37"/>
      <c r="M4" s="37">
        <v>1</v>
      </c>
      <c r="N4" s="108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301" t="s">
        <v>123</v>
      </c>
      <c r="B5" s="1">
        <v>1</v>
      </c>
      <c r="C5" s="1">
        <v>0</v>
      </c>
      <c r="D5" s="1">
        <v>0</v>
      </c>
      <c r="E5" s="73"/>
      <c r="F5" s="1"/>
      <c r="G5" s="1"/>
      <c r="H5" s="1"/>
      <c r="I5" s="1">
        <v>1</v>
      </c>
      <c r="J5" s="1"/>
      <c r="K5" s="1"/>
      <c r="L5" s="1"/>
      <c r="M5" s="1"/>
      <c r="N5" s="112"/>
      <c r="O5" s="113"/>
      <c r="P5" s="44"/>
      <c r="Q5" s="1"/>
      <c r="R5" s="1"/>
      <c r="S5" s="113"/>
      <c r="T5" s="114"/>
      <c r="U5" s="1"/>
      <c r="V5" s="1">
        <v>1</v>
      </c>
      <c r="W5" s="66"/>
      <c r="X5" s="5"/>
    </row>
    <row r="6" spans="1:24" x14ac:dyDescent="0.2">
      <c r="A6" s="305" t="s">
        <v>127</v>
      </c>
      <c r="B6" s="1">
        <v>1</v>
      </c>
      <c r="C6" s="1">
        <v>1</v>
      </c>
      <c r="D6" s="1">
        <v>0</v>
      </c>
      <c r="E6" s="73"/>
      <c r="F6" s="1"/>
      <c r="G6" s="1"/>
      <c r="H6" s="1"/>
      <c r="I6" s="1"/>
      <c r="J6" s="1">
        <v>1</v>
      </c>
      <c r="K6" s="1"/>
      <c r="L6" s="1"/>
      <c r="M6" s="1"/>
      <c r="N6" s="114"/>
      <c r="O6" s="113"/>
      <c r="P6" s="1"/>
      <c r="Q6" s="1"/>
      <c r="R6" s="1"/>
      <c r="S6" s="113"/>
      <c r="T6" s="114"/>
      <c r="U6" s="1"/>
      <c r="V6" s="1">
        <v>1</v>
      </c>
      <c r="W6" s="66"/>
      <c r="X6" s="5"/>
    </row>
    <row r="7" spans="1:24" x14ac:dyDescent="0.2">
      <c r="A7" s="297" t="s">
        <v>126</v>
      </c>
      <c r="B7" s="1">
        <v>0</v>
      </c>
      <c r="C7" s="1">
        <v>1</v>
      </c>
      <c r="D7" s="1">
        <v>0</v>
      </c>
      <c r="E7" s="73"/>
      <c r="F7" s="1"/>
      <c r="G7" s="1"/>
      <c r="H7" s="1"/>
      <c r="I7" s="1"/>
      <c r="J7" s="1">
        <v>2</v>
      </c>
      <c r="K7" s="1"/>
      <c r="L7" s="1"/>
      <c r="M7" s="1"/>
      <c r="N7" s="114"/>
      <c r="O7" s="113"/>
      <c r="P7" s="1"/>
      <c r="Q7" s="1"/>
      <c r="R7" s="1"/>
      <c r="S7" s="113"/>
      <c r="T7" s="114"/>
      <c r="U7" s="1">
        <v>1</v>
      </c>
      <c r="V7" s="1">
        <v>1</v>
      </c>
      <c r="W7" s="66"/>
      <c r="X7" s="5"/>
    </row>
    <row r="8" spans="1:24" x14ac:dyDescent="0.2">
      <c r="A8" s="307" t="s">
        <v>129</v>
      </c>
      <c r="B8" s="1">
        <v>0</v>
      </c>
      <c r="C8" s="1">
        <v>1</v>
      </c>
      <c r="D8" s="1">
        <v>0</v>
      </c>
      <c r="E8" s="73"/>
      <c r="F8" s="1"/>
      <c r="G8" s="1"/>
      <c r="H8" s="1"/>
      <c r="I8" s="1"/>
      <c r="J8" s="1"/>
      <c r="K8" s="1"/>
      <c r="L8" s="1"/>
      <c r="M8" s="1"/>
      <c r="N8" s="114"/>
      <c r="O8" s="113"/>
      <c r="P8" s="1"/>
      <c r="Q8" s="1"/>
      <c r="R8" s="1"/>
      <c r="S8" s="113">
        <v>1</v>
      </c>
      <c r="T8" s="114"/>
      <c r="U8" s="1"/>
      <c r="V8" s="1"/>
      <c r="W8" s="66"/>
      <c r="X8" s="5"/>
    </row>
    <row r="9" spans="1:24" x14ac:dyDescent="0.2">
      <c r="A9" s="206" t="s">
        <v>131</v>
      </c>
      <c r="B9" s="1">
        <v>1</v>
      </c>
      <c r="C9" s="1">
        <v>0</v>
      </c>
      <c r="D9" s="1">
        <v>0</v>
      </c>
      <c r="E9" s="73"/>
      <c r="F9" s="1"/>
      <c r="G9" s="1"/>
      <c r="H9" s="1"/>
      <c r="I9" s="1">
        <v>1</v>
      </c>
      <c r="J9" s="1">
        <v>1</v>
      </c>
      <c r="K9" s="1"/>
      <c r="L9" s="1"/>
      <c r="M9" s="1"/>
      <c r="N9" s="11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307" t="s">
        <v>132</v>
      </c>
      <c r="B10" s="1">
        <v>2</v>
      </c>
      <c r="C10" s="1">
        <v>0</v>
      </c>
      <c r="D10" s="1">
        <v>1</v>
      </c>
      <c r="E10" s="73"/>
      <c r="F10" s="1"/>
      <c r="G10" s="1"/>
      <c r="H10" s="1"/>
      <c r="I10" s="1"/>
      <c r="J10" s="1"/>
      <c r="K10" s="1"/>
      <c r="L10" s="1"/>
      <c r="M10" s="1"/>
      <c r="N10" s="114"/>
      <c r="O10" s="113"/>
      <c r="P10" s="1"/>
      <c r="Q10" s="1"/>
      <c r="R10" s="1"/>
      <c r="S10" s="113">
        <v>1</v>
      </c>
      <c r="T10" s="114"/>
      <c r="U10" s="1"/>
      <c r="V10" s="1"/>
      <c r="W10" s="66"/>
      <c r="X10" s="5"/>
    </row>
    <row r="11" spans="1:24" x14ac:dyDescent="0.2">
      <c r="A11" s="301" t="s">
        <v>134</v>
      </c>
      <c r="B11" s="1">
        <v>2</v>
      </c>
      <c r="C11" s="1">
        <v>1</v>
      </c>
      <c r="D11" s="1">
        <v>0</v>
      </c>
      <c r="E11" s="73"/>
      <c r="F11" s="1"/>
      <c r="G11" s="1"/>
      <c r="H11" s="1"/>
      <c r="I11" s="1">
        <v>1</v>
      </c>
      <c r="J11" s="1"/>
      <c r="K11" s="1"/>
      <c r="L11" s="1"/>
      <c r="M11" s="1"/>
      <c r="N11" s="114">
        <v>1</v>
      </c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50" t="s">
        <v>139</v>
      </c>
      <c r="B12" s="1">
        <v>0</v>
      </c>
      <c r="C12" s="1">
        <v>1</v>
      </c>
      <c r="D12" s="1">
        <v>0</v>
      </c>
      <c r="E12" s="73"/>
      <c r="F12" s="1"/>
      <c r="G12" s="1"/>
      <c r="H12" s="1"/>
      <c r="I12" s="1"/>
      <c r="J12" s="1">
        <v>1</v>
      </c>
      <c r="K12" s="1"/>
      <c r="L12" s="1"/>
      <c r="M12" s="1"/>
      <c r="N12" s="11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265" t="s">
        <v>140</v>
      </c>
      <c r="B13" s="1">
        <v>2</v>
      </c>
      <c r="C13" s="1">
        <v>1</v>
      </c>
      <c r="D13" s="1">
        <v>1</v>
      </c>
      <c r="E13" s="73"/>
      <c r="F13" s="1"/>
      <c r="G13" s="1"/>
      <c r="H13" s="1">
        <v>1</v>
      </c>
      <c r="I13" s="1"/>
      <c r="J13" s="1"/>
      <c r="K13" s="1"/>
      <c r="L13" s="1"/>
      <c r="M13" s="1"/>
      <c r="N13" s="114"/>
      <c r="O13" s="113"/>
      <c r="P13" s="1"/>
      <c r="Q13" s="1"/>
      <c r="R13" s="1"/>
      <c r="S13" s="113"/>
      <c r="T13" s="114"/>
      <c r="U13" s="1"/>
      <c r="V13" s="1">
        <v>2</v>
      </c>
      <c r="W13" s="115"/>
      <c r="X13" s="5"/>
    </row>
    <row r="14" spans="1:24" x14ac:dyDescent="0.2">
      <c r="A14" s="315" t="s">
        <v>142</v>
      </c>
      <c r="B14" s="1">
        <v>3</v>
      </c>
      <c r="C14" s="1">
        <v>0</v>
      </c>
      <c r="D14" s="1">
        <v>1</v>
      </c>
      <c r="E14" s="73"/>
      <c r="F14" s="1"/>
      <c r="G14" s="1"/>
      <c r="H14" s="1">
        <v>1</v>
      </c>
      <c r="I14" s="1">
        <v>2</v>
      </c>
      <c r="J14" s="1">
        <v>1</v>
      </c>
      <c r="K14" s="1"/>
      <c r="L14" s="1"/>
      <c r="M14" s="1"/>
      <c r="N14" s="114"/>
      <c r="O14" s="113"/>
      <c r="P14" s="1"/>
      <c r="Q14" s="1"/>
      <c r="R14" s="1"/>
      <c r="S14" s="113"/>
      <c r="T14" s="114"/>
      <c r="U14" s="1">
        <v>1</v>
      </c>
      <c r="V14" s="1"/>
      <c r="W14" s="115"/>
      <c r="X14" s="5"/>
    </row>
    <row r="15" spans="1:24" x14ac:dyDescent="0.2">
      <c r="A15" s="301" t="s">
        <v>123</v>
      </c>
      <c r="B15" s="1">
        <v>0</v>
      </c>
      <c r="C15" s="1">
        <v>1</v>
      </c>
      <c r="D15" s="1">
        <v>0</v>
      </c>
      <c r="E15" s="73"/>
      <c r="F15" s="1"/>
      <c r="G15" s="1"/>
      <c r="H15" s="1"/>
      <c r="I15" s="1"/>
      <c r="J15" s="1">
        <v>1</v>
      </c>
      <c r="K15" s="1"/>
      <c r="L15" s="1"/>
      <c r="M15" s="1"/>
      <c r="N15" s="114"/>
      <c r="O15" s="113"/>
      <c r="P15" s="1"/>
      <c r="Q15" s="1"/>
      <c r="R15" s="1"/>
      <c r="S15" s="113"/>
      <c r="T15" s="114"/>
      <c r="U15" s="1"/>
      <c r="V15" s="1"/>
      <c r="W15" s="115"/>
      <c r="X15" s="5"/>
    </row>
    <row r="16" spans="1:24" x14ac:dyDescent="0.2">
      <c r="A16" s="206" t="s">
        <v>131</v>
      </c>
      <c r="B16" s="1">
        <v>2</v>
      </c>
      <c r="C16" s="1">
        <v>0</v>
      </c>
      <c r="D16" s="1">
        <v>0</v>
      </c>
      <c r="E16" s="73"/>
      <c r="F16" s="1"/>
      <c r="G16" s="1"/>
      <c r="H16" s="1"/>
      <c r="I16" s="1">
        <v>2</v>
      </c>
      <c r="J16" s="1"/>
      <c r="K16" s="1"/>
      <c r="L16" s="1"/>
      <c r="M16" s="1"/>
      <c r="N16" s="114"/>
      <c r="O16" s="113"/>
      <c r="P16" s="1"/>
      <c r="Q16" s="1"/>
      <c r="R16" s="1"/>
      <c r="S16" s="113"/>
      <c r="T16" s="114"/>
      <c r="U16" s="1"/>
      <c r="V16" s="1"/>
      <c r="W16" s="115"/>
      <c r="X16" s="5"/>
    </row>
    <row r="17" spans="1:24" x14ac:dyDescent="0.2">
      <c r="A17" s="206" t="s">
        <v>148</v>
      </c>
      <c r="B17" s="1">
        <v>0</v>
      </c>
      <c r="C17" s="1">
        <v>0</v>
      </c>
      <c r="D17" s="1">
        <v>0</v>
      </c>
      <c r="E17" s="73"/>
      <c r="F17" s="1"/>
      <c r="G17" s="1"/>
      <c r="H17" s="1"/>
      <c r="I17" s="1"/>
      <c r="J17" s="1">
        <v>1</v>
      </c>
      <c r="K17" s="1"/>
      <c r="L17" s="1"/>
      <c r="M17" s="1"/>
      <c r="N17" s="114"/>
      <c r="O17" s="113"/>
      <c r="P17" s="1"/>
      <c r="Q17" s="1"/>
      <c r="R17" s="1"/>
      <c r="S17" s="113"/>
      <c r="T17" s="114"/>
      <c r="U17" s="1"/>
      <c r="V17" s="1"/>
      <c r="W17" s="115"/>
      <c r="X17" s="5"/>
    </row>
    <row r="18" spans="1:24" x14ac:dyDescent="0.2">
      <c r="A18" s="323" t="s">
        <v>151</v>
      </c>
      <c r="B18" s="1">
        <v>1</v>
      </c>
      <c r="C18" s="1">
        <v>0</v>
      </c>
      <c r="D18" s="1">
        <v>0</v>
      </c>
      <c r="E18" s="73"/>
      <c r="F18" s="1"/>
      <c r="G18" s="1"/>
      <c r="H18" s="1"/>
      <c r="I18" s="1"/>
      <c r="J18" s="1">
        <v>1</v>
      </c>
      <c r="K18" s="1"/>
      <c r="L18" s="1"/>
      <c r="M18" s="1"/>
      <c r="N18" s="114"/>
      <c r="O18" s="113"/>
      <c r="P18" s="1"/>
      <c r="Q18" s="1"/>
      <c r="R18" s="1">
        <v>1</v>
      </c>
      <c r="S18" s="113"/>
      <c r="T18" s="114"/>
      <c r="U18" s="1"/>
      <c r="V18" s="1"/>
      <c r="W18" s="115"/>
      <c r="X18" s="5"/>
    </row>
    <row r="19" spans="1:24" x14ac:dyDescent="0.2">
      <c r="A19" s="324" t="s">
        <v>152</v>
      </c>
      <c r="B19" s="1">
        <v>0</v>
      </c>
      <c r="C19" s="1">
        <v>0</v>
      </c>
      <c r="D19" s="1">
        <v>0</v>
      </c>
      <c r="E19" s="73"/>
      <c r="F19" s="1"/>
      <c r="G19" s="1"/>
      <c r="H19" s="1"/>
      <c r="I19" s="1"/>
      <c r="J19" s="1">
        <v>1</v>
      </c>
      <c r="K19" s="1"/>
      <c r="L19" s="1"/>
      <c r="M19" s="1"/>
      <c r="N19" s="114"/>
      <c r="O19" s="113"/>
      <c r="P19" s="1"/>
      <c r="Q19" s="1"/>
      <c r="R19" s="1"/>
      <c r="S19" s="113"/>
      <c r="T19" s="114"/>
      <c r="U19" s="1"/>
      <c r="V19" s="1"/>
      <c r="W19" s="115"/>
      <c r="X19" s="5"/>
    </row>
    <row r="20" spans="1:24" x14ac:dyDescent="0.2">
      <c r="A20" s="203" t="s">
        <v>154</v>
      </c>
      <c r="B20" s="1">
        <v>3</v>
      </c>
      <c r="C20" s="1">
        <v>0</v>
      </c>
      <c r="D20" s="1">
        <v>0</v>
      </c>
      <c r="E20" s="73"/>
      <c r="F20" s="1"/>
      <c r="G20" s="1"/>
      <c r="H20" s="1"/>
      <c r="I20" s="1">
        <v>2</v>
      </c>
      <c r="J20" s="1"/>
      <c r="K20" s="1"/>
      <c r="L20" s="1"/>
      <c r="M20" s="1"/>
      <c r="N20" s="114"/>
      <c r="O20" s="113"/>
      <c r="P20" s="1"/>
      <c r="Q20" s="1"/>
      <c r="R20" s="1"/>
      <c r="S20" s="113"/>
      <c r="T20" s="114"/>
      <c r="U20" s="1">
        <v>1</v>
      </c>
      <c r="V20" s="1">
        <v>2</v>
      </c>
      <c r="W20" s="115"/>
      <c r="X20" s="5"/>
    </row>
    <row r="21" spans="1:24" x14ac:dyDescent="0.2">
      <c r="A21" s="204"/>
      <c r="B21" s="1"/>
      <c r="C21" s="1"/>
      <c r="D21" s="1"/>
      <c r="E21" s="73"/>
      <c r="F21" s="1"/>
      <c r="G21" s="1"/>
      <c r="H21" s="1"/>
      <c r="I21" s="1"/>
      <c r="J21" s="1"/>
      <c r="K21" s="1"/>
      <c r="L21" s="1"/>
      <c r="M21" s="1"/>
      <c r="N21" s="114"/>
      <c r="O21" s="113"/>
      <c r="P21" s="1"/>
      <c r="Q21" s="1"/>
      <c r="R21" s="1"/>
      <c r="S21" s="113"/>
      <c r="T21" s="114"/>
      <c r="U21" s="1"/>
      <c r="V21" s="1"/>
      <c r="W21" s="115"/>
      <c r="X21" s="5"/>
    </row>
    <row r="22" spans="1:24" x14ac:dyDescent="0.2">
      <c r="A22" s="221"/>
      <c r="B22" s="1"/>
      <c r="C22" s="1"/>
      <c r="D22" s="1"/>
      <c r="E22" s="73"/>
      <c r="F22" s="1"/>
      <c r="G22" s="1"/>
      <c r="H22" s="1"/>
      <c r="I22" s="1"/>
      <c r="J22" s="1"/>
      <c r="K22" s="1"/>
      <c r="L22" s="1"/>
      <c r="M22" s="1"/>
      <c r="N22" s="114"/>
      <c r="O22" s="113"/>
      <c r="P22" s="1"/>
      <c r="Q22" s="1"/>
      <c r="R22" s="1"/>
      <c r="S22" s="113"/>
      <c r="T22" s="114"/>
      <c r="U22" s="1"/>
      <c r="V22" s="1"/>
      <c r="W22" s="115"/>
      <c r="X22" s="5"/>
    </row>
    <row r="23" spans="1:24" x14ac:dyDescent="0.2">
      <c r="A23" s="212"/>
      <c r="B23" s="39"/>
      <c r="C23" s="39"/>
      <c r="D23" s="39"/>
      <c r="E23" s="74"/>
      <c r="F23" s="39"/>
      <c r="G23" s="39"/>
      <c r="H23" s="39"/>
      <c r="I23" s="39"/>
      <c r="J23" s="39"/>
      <c r="K23" s="39"/>
      <c r="L23" s="39"/>
      <c r="M23" s="39"/>
      <c r="N23" s="117"/>
      <c r="O23" s="118"/>
      <c r="P23" s="39"/>
      <c r="Q23" s="39"/>
      <c r="R23" s="39"/>
      <c r="S23" s="118"/>
      <c r="T23" s="117"/>
      <c r="U23" s="39"/>
      <c r="V23" s="39"/>
      <c r="W23" s="119"/>
      <c r="X23" s="5"/>
    </row>
    <row r="24" spans="1:24" x14ac:dyDescent="0.2">
      <c r="A24" s="21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1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21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">
      <c r="A28" s="2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">
      <c r="A29" s="2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">
      <c r="A30" s="20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15"/>
      <c r="P30" s="15"/>
      <c r="Q30" s="15"/>
      <c r="R30" s="39"/>
      <c r="S30" s="39"/>
      <c r="T30" s="39"/>
      <c r="U30" s="39"/>
      <c r="V30" s="39"/>
      <c r="W30" s="39"/>
      <c r="X30" s="75"/>
    </row>
    <row r="31" spans="1:24" x14ac:dyDescent="0.2">
      <c r="A31" s="120" t="s">
        <v>23</v>
      </c>
      <c r="B31" s="37">
        <f>SUM(B4:B30)</f>
        <v>19</v>
      </c>
      <c r="C31" s="16">
        <f t="shared" ref="C31:N31" si="0">SUM(C4:C30)</f>
        <v>7</v>
      </c>
      <c r="D31" s="16">
        <f t="shared" si="0"/>
        <v>3</v>
      </c>
      <c r="E31" s="16">
        <f t="shared" si="0"/>
        <v>0</v>
      </c>
      <c r="F31" s="16">
        <f t="shared" si="0"/>
        <v>0</v>
      </c>
      <c r="G31" s="16">
        <f t="shared" si="0"/>
        <v>0</v>
      </c>
      <c r="H31" s="16">
        <f t="shared" si="0"/>
        <v>3</v>
      </c>
      <c r="I31" s="16">
        <f t="shared" si="0"/>
        <v>10</v>
      </c>
      <c r="J31" s="16">
        <f t="shared" si="0"/>
        <v>10</v>
      </c>
      <c r="K31" s="16">
        <f t="shared" si="0"/>
        <v>0</v>
      </c>
      <c r="L31" s="16">
        <f t="shared" si="0"/>
        <v>0</v>
      </c>
      <c r="M31" s="16">
        <f t="shared" si="0"/>
        <v>1</v>
      </c>
      <c r="N31" s="16">
        <f t="shared" si="0"/>
        <v>1</v>
      </c>
      <c r="O31" s="17">
        <f>(D31+J31+K31+N31)/(B31+J31+K31+M31)</f>
        <v>0.46666666666666667</v>
      </c>
      <c r="P31" s="17">
        <f>($D31+$E31+($F31*2)+(G31*3))/$B31</f>
        <v>0.15789473684210525</v>
      </c>
      <c r="Q31" s="17">
        <f>D31/B31</f>
        <v>0.15789473684210525</v>
      </c>
      <c r="R31" s="16">
        <f>SUM(R4:R30)</f>
        <v>1</v>
      </c>
      <c r="S31" s="16">
        <f>SUM(S4:S30)</f>
        <v>2</v>
      </c>
      <c r="T31" s="16">
        <f>SUM(T4:T30)</f>
        <v>0</v>
      </c>
      <c r="U31" s="16">
        <f>SUM(U4:U30)</f>
        <v>3</v>
      </c>
      <c r="V31" s="16">
        <f>SUM(V4:V30)</f>
        <v>7</v>
      </c>
      <c r="W31" s="17">
        <f>(U31+V31)/(T31+U31+V31)</f>
        <v>1</v>
      </c>
      <c r="X31" s="17">
        <f>(D31-G31)/(B31-I31-G31+M31)</f>
        <v>0.3</v>
      </c>
    </row>
    <row r="32" spans="1:24" x14ac:dyDescent="0.2">
      <c r="A32" s="1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5"/>
      <c r="X32" s="5"/>
    </row>
    <row r="33" spans="1:24" x14ac:dyDescent="0.2">
      <c r="A33" s="1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</row>
    <row r="34" spans="1:24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6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12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1"/>
      <c r="V36" s="1"/>
      <c r="W36" s="5"/>
      <c r="X36" s="5"/>
    </row>
    <row r="37" spans="1:24" x14ac:dyDescent="0.2">
      <c r="A37" s="6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122" t="s">
        <v>72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5"/>
      <c r="S38" s="5"/>
      <c r="T38" s="5"/>
      <c r="U38" s="5"/>
      <c r="V38" s="5"/>
      <c r="W38" s="5"/>
      <c r="X38" s="5"/>
    </row>
    <row r="39" spans="1:24" x14ac:dyDescent="0.2">
      <c r="A39" s="105" t="s">
        <v>68</v>
      </c>
      <c r="B39" s="7" t="s">
        <v>42</v>
      </c>
      <c r="C39" s="7" t="s">
        <v>43</v>
      </c>
      <c r="D39" s="7" t="s">
        <v>44</v>
      </c>
      <c r="E39" s="7" t="s">
        <v>52</v>
      </c>
      <c r="F39" s="7" t="s">
        <v>46</v>
      </c>
      <c r="G39" s="7" t="s">
        <v>1</v>
      </c>
      <c r="H39" s="7" t="s">
        <v>2</v>
      </c>
      <c r="I39" s="7" t="s">
        <v>7</v>
      </c>
      <c r="J39" s="7" t="s">
        <v>8</v>
      </c>
      <c r="K39" s="7" t="s">
        <v>9</v>
      </c>
      <c r="L39" s="7" t="s">
        <v>47</v>
      </c>
      <c r="M39" s="7" t="s">
        <v>48</v>
      </c>
      <c r="N39" s="7" t="s">
        <v>49</v>
      </c>
      <c r="O39" s="7" t="s">
        <v>50</v>
      </c>
      <c r="P39" s="7" t="s">
        <v>0</v>
      </c>
      <c r="Q39" s="7" t="s">
        <v>73</v>
      </c>
      <c r="R39" s="5"/>
      <c r="S39" s="5"/>
      <c r="T39" s="5"/>
      <c r="U39" s="5"/>
      <c r="V39" s="5"/>
      <c r="W39" s="5"/>
      <c r="X39" s="5"/>
    </row>
    <row r="40" spans="1:24" x14ac:dyDescent="0.2">
      <c r="A40" s="189"/>
      <c r="B40" s="37"/>
      <c r="C40" s="37"/>
      <c r="D40" s="37"/>
      <c r="E40" s="42"/>
      <c r="F40" s="38"/>
      <c r="G40" s="37"/>
      <c r="H40" s="37"/>
      <c r="I40" s="37"/>
      <c r="J40" s="37"/>
      <c r="K40" s="37"/>
      <c r="L40" s="37"/>
      <c r="M40" s="37"/>
      <c r="N40" s="37"/>
      <c r="O40" s="38"/>
      <c r="P40" s="37"/>
      <c r="Q40" s="37"/>
      <c r="R40" s="5"/>
      <c r="S40" s="5"/>
      <c r="T40" s="5"/>
      <c r="U40" s="5"/>
      <c r="V40" s="5"/>
      <c r="W40" s="5"/>
      <c r="X40" s="5"/>
    </row>
    <row r="41" spans="1:24" x14ac:dyDescent="0.2">
      <c r="A41" s="81"/>
      <c r="B41" s="1"/>
      <c r="C41" s="1"/>
      <c r="D41" s="1"/>
      <c r="E41" s="73"/>
      <c r="F41" s="123"/>
      <c r="G41" s="1"/>
      <c r="H41" s="1"/>
      <c r="I41" s="1"/>
      <c r="J41" s="1"/>
      <c r="K41" s="1"/>
      <c r="L41" s="1"/>
      <c r="M41" s="1"/>
      <c r="N41" s="35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65"/>
      <c r="B42" s="1"/>
      <c r="C42" s="1"/>
      <c r="D42" s="1"/>
      <c r="E42" s="73"/>
      <c r="F42" s="123"/>
      <c r="G42" s="1"/>
      <c r="H42" s="1"/>
      <c r="I42" s="1"/>
      <c r="J42" s="1"/>
      <c r="K42" s="1"/>
      <c r="L42" s="35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189"/>
      <c r="B43" s="1"/>
      <c r="C43" s="1"/>
      <c r="D43" s="1"/>
      <c r="E43" s="73"/>
      <c r="F43" s="123"/>
      <c r="G43" s="1"/>
      <c r="H43" s="1"/>
      <c r="I43" s="1"/>
      <c r="J43" s="1"/>
      <c r="K43" s="1"/>
      <c r="L43" s="1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83"/>
      <c r="B44" s="1"/>
      <c r="C44" s="1"/>
      <c r="D44" s="1"/>
      <c r="E44" s="73"/>
      <c r="F44" s="123"/>
      <c r="G44" s="1"/>
      <c r="H44" s="1"/>
      <c r="I44" s="1"/>
      <c r="J44" s="1"/>
      <c r="K44" s="1"/>
      <c r="L44" s="35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62"/>
      <c r="B45" s="1"/>
      <c r="C45" s="1"/>
      <c r="D45" s="1"/>
      <c r="E45" s="73"/>
      <c r="F45" s="123"/>
      <c r="G45" s="1"/>
      <c r="H45" s="1"/>
      <c r="I45" s="113"/>
      <c r="J45" s="1"/>
      <c r="K45" s="1"/>
      <c r="L45" s="35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68"/>
      <c r="B46" s="1"/>
      <c r="C46" s="1"/>
      <c r="D46" s="1"/>
      <c r="E46" s="73"/>
      <c r="F46" s="123"/>
      <c r="G46" s="1"/>
      <c r="H46" s="1"/>
      <c r="I46" s="1"/>
      <c r="J46" s="1"/>
      <c r="K46" s="1"/>
      <c r="L46" s="35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85"/>
      <c r="B47" s="1"/>
      <c r="C47" s="1"/>
      <c r="D47" s="1"/>
      <c r="E47" s="73"/>
      <c r="F47" s="123"/>
      <c r="G47" s="1"/>
      <c r="H47" s="1"/>
      <c r="I47" s="1"/>
      <c r="J47" s="1"/>
      <c r="K47" s="1"/>
      <c r="L47" s="35"/>
      <c r="M47" s="1"/>
      <c r="N47" s="1"/>
      <c r="O47" s="1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">
      <c r="A48" s="85"/>
      <c r="B48" s="14"/>
      <c r="C48" s="14"/>
      <c r="D48" s="14"/>
      <c r="E48" s="124"/>
      <c r="F48" s="125"/>
      <c r="G48" s="14"/>
      <c r="H48" s="14"/>
      <c r="I48" s="14"/>
      <c r="J48" s="14"/>
      <c r="K48" s="14"/>
      <c r="L48" s="126"/>
      <c r="M48" s="14"/>
      <c r="N48" s="14"/>
      <c r="O48" s="14"/>
      <c r="P48" s="127"/>
      <c r="Q48" s="127"/>
      <c r="R48" s="5"/>
      <c r="S48" s="5"/>
      <c r="T48" s="5"/>
      <c r="U48" s="5"/>
      <c r="V48" s="5"/>
      <c r="W48" s="5"/>
      <c r="X48" s="5"/>
    </row>
    <row r="49" spans="1:24" x14ac:dyDescent="0.2">
      <c r="A49" s="85"/>
      <c r="B49" s="14"/>
      <c r="C49" s="14"/>
      <c r="D49" s="14"/>
      <c r="E49" s="124"/>
      <c r="F49" s="125"/>
      <c r="G49" s="14"/>
      <c r="H49" s="14"/>
      <c r="I49" s="14"/>
      <c r="J49" s="14"/>
      <c r="K49" s="14"/>
      <c r="L49" s="126"/>
      <c r="M49" s="14"/>
      <c r="N49" s="14"/>
      <c r="O49" s="14"/>
      <c r="P49" s="127"/>
      <c r="Q49" s="127"/>
      <c r="R49" s="5"/>
      <c r="S49" s="5"/>
      <c r="T49" s="5"/>
      <c r="U49" s="5"/>
      <c r="V49" s="5"/>
      <c r="W49" s="5"/>
      <c r="X49" s="5"/>
    </row>
    <row r="50" spans="1:24" x14ac:dyDescent="0.2">
      <c r="A50" s="63"/>
      <c r="B50" s="14"/>
      <c r="C50" s="14"/>
      <c r="D50" s="14"/>
      <c r="E50" s="124"/>
      <c r="F50" s="125"/>
      <c r="G50" s="14"/>
      <c r="H50" s="14"/>
      <c r="I50" s="14"/>
      <c r="J50" s="14"/>
      <c r="K50" s="14"/>
      <c r="L50" s="126"/>
      <c r="M50" s="14"/>
      <c r="N50" s="14"/>
      <c r="O50" s="14"/>
      <c r="P50" s="127"/>
      <c r="Q50" s="127"/>
      <c r="R50" s="5"/>
      <c r="S50" s="5"/>
      <c r="T50" s="5"/>
      <c r="U50" s="5"/>
      <c r="V50" s="5"/>
      <c r="W50" s="5"/>
      <c r="X50" s="5"/>
    </row>
    <row r="51" spans="1:24" x14ac:dyDescent="0.2">
      <c r="A51" s="85"/>
      <c r="B51" s="128"/>
      <c r="C51" s="128"/>
      <c r="D51" s="128"/>
      <c r="E51" s="129"/>
      <c r="F51" s="130"/>
      <c r="G51" s="128"/>
      <c r="H51" s="128"/>
      <c r="I51" s="128"/>
      <c r="J51" s="128"/>
      <c r="K51" s="128"/>
      <c r="L51" s="131"/>
      <c r="M51" s="128"/>
      <c r="N51" s="128"/>
      <c r="O51" s="128"/>
      <c r="P51" s="75"/>
      <c r="Q51" s="75"/>
      <c r="R51" s="5"/>
      <c r="S51" s="5"/>
      <c r="T51" s="5"/>
      <c r="U51" s="5"/>
      <c r="V51" s="5"/>
      <c r="W51" s="5"/>
      <c r="X51" s="5"/>
    </row>
    <row r="52" spans="1:24" x14ac:dyDescent="0.2">
      <c r="A52" s="120" t="s">
        <v>23</v>
      </c>
      <c r="B52" s="16">
        <f t="shared" ref="B52:M52" si="1">SUM(B40:B51)</f>
        <v>0</v>
      </c>
      <c r="C52" s="16">
        <f t="shared" si="1"/>
        <v>0</v>
      </c>
      <c r="D52" s="16">
        <f t="shared" si="1"/>
        <v>0</v>
      </c>
      <c r="E52" s="37">
        <f>SUM(E40:E51)</f>
        <v>0</v>
      </c>
      <c r="F52" s="38">
        <f t="shared" si="1"/>
        <v>0</v>
      </c>
      <c r="G52" s="16">
        <f t="shared" si="1"/>
        <v>0</v>
      </c>
      <c r="H52" s="16">
        <f t="shared" si="1"/>
        <v>0</v>
      </c>
      <c r="I52" s="16">
        <f t="shared" si="1"/>
        <v>0</v>
      </c>
      <c r="J52" s="16">
        <f t="shared" si="1"/>
        <v>0</v>
      </c>
      <c r="K52" s="16">
        <f t="shared" si="1"/>
        <v>0</v>
      </c>
      <c r="L52" s="37">
        <f t="shared" si="1"/>
        <v>0</v>
      </c>
      <c r="M52" s="16">
        <f t="shared" si="1"/>
        <v>0</v>
      </c>
      <c r="N52" s="38" t="e">
        <f>(M52*7)/F52</f>
        <v>#DIV/0!</v>
      </c>
      <c r="O52" s="38" t="e">
        <f>SUM(H52+J52+K52)/F52</f>
        <v>#DIV/0!</v>
      </c>
      <c r="P52" s="16">
        <f>SUM(P40:P51)</f>
        <v>0</v>
      </c>
      <c r="Q52" s="16">
        <f>SUM(Q40:Q51)</f>
        <v>0</v>
      </c>
      <c r="R52" s="5"/>
      <c r="S52" s="5"/>
      <c r="T52" s="5"/>
      <c r="U52" s="5"/>
      <c r="V52" s="5"/>
      <c r="W52" s="5"/>
      <c r="X52" s="5"/>
    </row>
    <row r="55" spans="1:24" x14ac:dyDescent="0.2">
      <c r="A55" t="s">
        <v>97</v>
      </c>
    </row>
    <row r="56" spans="1:24" x14ac:dyDescent="0.2">
      <c r="A56" s="105" t="s">
        <v>68</v>
      </c>
      <c r="B56" s="7" t="s">
        <v>0</v>
      </c>
      <c r="C56" s="7" t="s">
        <v>1</v>
      </c>
      <c r="D56" s="7" t="s">
        <v>2</v>
      </c>
      <c r="E56" s="7" t="s">
        <v>3</v>
      </c>
      <c r="F56" s="7" t="s">
        <v>4</v>
      </c>
      <c r="G56" s="7" t="s">
        <v>5</v>
      </c>
      <c r="H56" s="7" t="s">
        <v>6</v>
      </c>
      <c r="I56" s="7" t="s">
        <v>7</v>
      </c>
      <c r="J56" s="7" t="s">
        <v>8</v>
      </c>
      <c r="K56" s="7" t="s">
        <v>9</v>
      </c>
      <c r="L56" s="7" t="s">
        <v>10</v>
      </c>
      <c r="M56" s="7" t="s">
        <v>11</v>
      </c>
      <c r="N56" s="7" t="s">
        <v>69</v>
      </c>
      <c r="O56" s="7" t="s">
        <v>13</v>
      </c>
      <c r="P56" s="8" t="s">
        <v>70</v>
      </c>
      <c r="Q56" s="7" t="s">
        <v>71</v>
      </c>
      <c r="R56" s="105" t="s">
        <v>16</v>
      </c>
      <c r="S56" s="105" t="s">
        <v>17</v>
      </c>
      <c r="T56" s="105" t="s">
        <v>18</v>
      </c>
      <c r="U56" s="7" t="s">
        <v>19</v>
      </c>
      <c r="V56" s="7" t="s">
        <v>20</v>
      </c>
      <c r="W56" s="106" t="s">
        <v>21</v>
      </c>
      <c r="X56" s="107" t="s">
        <v>22</v>
      </c>
    </row>
    <row r="57" spans="1:24" x14ac:dyDescent="0.2">
      <c r="A57" s="273" t="s">
        <v>101</v>
      </c>
      <c r="B57" s="37">
        <v>2</v>
      </c>
      <c r="C57" s="37">
        <v>1</v>
      </c>
      <c r="D57" s="37">
        <v>0</v>
      </c>
      <c r="E57" s="42"/>
      <c r="F57" s="37"/>
      <c r="G57" s="37"/>
      <c r="H57" s="37"/>
      <c r="I57" s="37">
        <v>1</v>
      </c>
      <c r="J57" s="37">
        <v>1</v>
      </c>
      <c r="K57" s="37">
        <v>1</v>
      </c>
      <c r="L57" s="37"/>
      <c r="M57" s="37"/>
      <c r="N57" s="108"/>
      <c r="O57" s="109"/>
      <c r="P57" s="37"/>
      <c r="Q57" s="37"/>
      <c r="R57" s="37"/>
      <c r="S57" s="110"/>
      <c r="T57" s="108"/>
      <c r="U57" s="72"/>
      <c r="V57" s="72">
        <v>1</v>
      </c>
      <c r="W57" s="111"/>
      <c r="X57" s="72"/>
    </row>
    <row r="58" spans="1:24" x14ac:dyDescent="0.2">
      <c r="A58" s="208" t="s">
        <v>116</v>
      </c>
      <c r="B58" s="1">
        <v>3</v>
      </c>
      <c r="C58" s="1">
        <v>0</v>
      </c>
      <c r="D58" s="1">
        <v>1</v>
      </c>
      <c r="E58" s="73">
        <v>1</v>
      </c>
      <c r="F58" s="1"/>
      <c r="G58" s="1"/>
      <c r="H58" s="1"/>
      <c r="I58" s="1">
        <v>2</v>
      </c>
      <c r="J58" s="1"/>
      <c r="K58" s="1">
        <v>1</v>
      </c>
      <c r="L58" s="1"/>
      <c r="M58" s="1"/>
      <c r="N58" s="112"/>
      <c r="O58" s="113"/>
      <c r="P58" s="44"/>
      <c r="Q58" s="1"/>
      <c r="R58" s="1"/>
      <c r="S58" s="113"/>
      <c r="T58" s="114">
        <v>1</v>
      </c>
      <c r="U58" s="1"/>
      <c r="V58" s="1">
        <v>5</v>
      </c>
      <c r="W58" s="66"/>
      <c r="X58" s="5"/>
    </row>
    <row r="59" spans="1:24" x14ac:dyDescent="0.2">
      <c r="A59" s="211" t="s">
        <v>118</v>
      </c>
      <c r="B59" s="1">
        <v>2</v>
      </c>
      <c r="C59" s="1">
        <v>0</v>
      </c>
      <c r="D59" s="1">
        <v>0</v>
      </c>
      <c r="E59" s="73"/>
      <c r="F59" s="1"/>
      <c r="G59" s="1"/>
      <c r="H59" s="1"/>
      <c r="I59" s="1"/>
      <c r="J59" s="1"/>
      <c r="K59" s="1"/>
      <c r="L59" s="1"/>
      <c r="M59" s="1"/>
      <c r="N59" s="114">
        <v>1</v>
      </c>
      <c r="O59" s="113"/>
      <c r="P59" s="1"/>
      <c r="Q59" s="1"/>
      <c r="R59" s="1"/>
      <c r="S59" s="113"/>
      <c r="T59" s="114"/>
      <c r="U59" s="1"/>
      <c r="V59" s="1">
        <v>6</v>
      </c>
      <c r="W59" s="66"/>
      <c r="X59" s="5"/>
    </row>
    <row r="60" spans="1:24" x14ac:dyDescent="0.2">
      <c r="A60" s="208" t="s">
        <v>120</v>
      </c>
      <c r="B60" s="1">
        <v>3</v>
      </c>
      <c r="C60" s="1">
        <v>0</v>
      </c>
      <c r="D60" s="1">
        <v>0</v>
      </c>
      <c r="E60" s="73"/>
      <c r="F60" s="1"/>
      <c r="G60" s="1"/>
      <c r="H60" s="1"/>
      <c r="I60" s="1">
        <v>2</v>
      </c>
      <c r="J60" s="1"/>
      <c r="K60" s="1"/>
      <c r="L60" s="1"/>
      <c r="M60" s="1"/>
      <c r="N60" s="114"/>
      <c r="O60" s="113"/>
      <c r="P60" s="1"/>
      <c r="Q60" s="1"/>
      <c r="R60" s="1"/>
      <c r="S60" s="113"/>
      <c r="T60" s="114"/>
      <c r="U60" s="1"/>
      <c r="V60" s="1">
        <v>3</v>
      </c>
      <c r="W60" s="66"/>
      <c r="X60" s="5"/>
    </row>
    <row r="61" spans="1:24" x14ac:dyDescent="0.2">
      <c r="A61" s="297" t="s">
        <v>122</v>
      </c>
      <c r="B61" s="1">
        <v>3</v>
      </c>
      <c r="C61" s="1">
        <v>0</v>
      </c>
      <c r="D61" s="1">
        <v>0</v>
      </c>
      <c r="E61" s="73"/>
      <c r="F61" s="1"/>
      <c r="G61" s="1"/>
      <c r="H61" s="1"/>
      <c r="I61" s="1">
        <v>2</v>
      </c>
      <c r="J61" s="1"/>
      <c r="K61" s="1"/>
      <c r="L61" s="1"/>
      <c r="M61" s="1"/>
      <c r="N61" s="114"/>
      <c r="O61" s="113"/>
      <c r="P61" s="1"/>
      <c r="Q61" s="1"/>
      <c r="R61" s="1"/>
      <c r="S61" s="113"/>
      <c r="T61" s="114"/>
      <c r="U61" s="1"/>
      <c r="V61" s="1">
        <v>6</v>
      </c>
      <c r="W61" s="66"/>
      <c r="X61" s="5"/>
    </row>
    <row r="62" spans="1:24" x14ac:dyDescent="0.2">
      <c r="A62" s="204" t="s">
        <v>125</v>
      </c>
      <c r="B62" s="1">
        <v>2</v>
      </c>
      <c r="C62" s="1">
        <v>0</v>
      </c>
      <c r="D62" s="1">
        <v>0</v>
      </c>
      <c r="E62" s="73"/>
      <c r="F62" s="1"/>
      <c r="G62" s="1"/>
      <c r="H62" s="1"/>
      <c r="I62" s="1">
        <v>1</v>
      </c>
      <c r="J62" s="1">
        <v>1</v>
      </c>
      <c r="K62" s="1"/>
      <c r="L62" s="1"/>
      <c r="M62" s="1"/>
      <c r="N62" s="114"/>
      <c r="O62" s="113"/>
      <c r="P62" s="1"/>
      <c r="Q62" s="1"/>
      <c r="R62" s="1"/>
      <c r="S62" s="113"/>
      <c r="T62" s="114">
        <v>1</v>
      </c>
      <c r="U62" s="1"/>
      <c r="V62" s="1">
        <v>6</v>
      </c>
      <c r="W62" s="66"/>
      <c r="X62" s="5"/>
    </row>
    <row r="63" spans="1:24" x14ac:dyDescent="0.2">
      <c r="A63" s="305" t="s">
        <v>127</v>
      </c>
      <c r="B63" s="1">
        <v>1</v>
      </c>
      <c r="C63" s="1">
        <v>0</v>
      </c>
      <c r="D63" s="1">
        <v>0</v>
      </c>
      <c r="E63" s="73"/>
      <c r="F63" s="1"/>
      <c r="G63" s="1"/>
      <c r="H63" s="1"/>
      <c r="I63" s="1"/>
      <c r="J63" s="1">
        <v>1</v>
      </c>
      <c r="K63" s="1"/>
      <c r="L63" s="1"/>
      <c r="M63" s="1"/>
      <c r="N63" s="114"/>
      <c r="O63" s="113"/>
      <c r="P63" s="1"/>
      <c r="Q63" s="1"/>
      <c r="R63" s="1"/>
      <c r="S63" s="113"/>
      <c r="T63" s="114"/>
      <c r="U63" s="1"/>
      <c r="V63" s="1">
        <v>1</v>
      </c>
      <c r="W63" s="66"/>
      <c r="X63" s="5"/>
    </row>
    <row r="64" spans="1:24" x14ac:dyDescent="0.2">
      <c r="A64" s="297" t="s">
        <v>130</v>
      </c>
      <c r="B64" s="1">
        <v>1</v>
      </c>
      <c r="C64" s="1">
        <v>2</v>
      </c>
      <c r="D64" s="1">
        <v>0</v>
      </c>
      <c r="E64" s="73"/>
      <c r="F64" s="1"/>
      <c r="G64" s="1"/>
      <c r="H64" s="1">
        <v>1</v>
      </c>
      <c r="I64" s="1">
        <v>1</v>
      </c>
      <c r="J64" s="1">
        <v>2</v>
      </c>
      <c r="K64" s="1"/>
      <c r="L64" s="1"/>
      <c r="M64" s="1"/>
      <c r="N64" s="114"/>
      <c r="O64" s="113"/>
      <c r="P64" s="1"/>
      <c r="Q64" s="1"/>
      <c r="R64" s="1"/>
      <c r="S64" s="113"/>
      <c r="T64" s="114"/>
      <c r="U64" s="1"/>
      <c r="V64" s="1">
        <v>4</v>
      </c>
      <c r="W64" s="115"/>
      <c r="X64" s="5"/>
    </row>
    <row r="65" spans="1:24" x14ac:dyDescent="0.2">
      <c r="A65" s="307" t="s">
        <v>129</v>
      </c>
      <c r="B65" s="1">
        <v>1</v>
      </c>
      <c r="C65" s="1">
        <v>0</v>
      </c>
      <c r="D65" s="1">
        <v>0</v>
      </c>
      <c r="E65" s="73"/>
      <c r="F65" s="1"/>
      <c r="G65" s="1"/>
      <c r="H65" s="1"/>
      <c r="I65" s="1"/>
      <c r="J65" s="1">
        <v>1</v>
      </c>
      <c r="K65" s="1"/>
      <c r="L65" s="1"/>
      <c r="M65" s="1"/>
      <c r="N65" s="114"/>
      <c r="O65" s="113"/>
      <c r="P65" s="1"/>
      <c r="Q65" s="1"/>
      <c r="R65" s="1"/>
      <c r="S65" s="113"/>
      <c r="T65" s="114"/>
      <c r="U65" s="1">
        <v>1</v>
      </c>
      <c r="V65" s="1">
        <v>9</v>
      </c>
      <c r="W65" s="115"/>
      <c r="X65" s="5"/>
    </row>
    <row r="66" spans="1:24" x14ac:dyDescent="0.2">
      <c r="A66" s="206" t="s">
        <v>131</v>
      </c>
      <c r="B66" s="1">
        <v>1</v>
      </c>
      <c r="C66" s="1">
        <v>0</v>
      </c>
      <c r="D66" s="1">
        <v>0</v>
      </c>
      <c r="E66" s="73"/>
      <c r="F66" s="1"/>
      <c r="G66" s="1"/>
      <c r="H66" s="1"/>
      <c r="I66" s="1">
        <v>1</v>
      </c>
      <c r="J66" s="1">
        <v>1</v>
      </c>
      <c r="K66" s="1"/>
      <c r="L66" s="1"/>
      <c r="M66" s="1"/>
      <c r="N66" s="114"/>
      <c r="O66" s="113"/>
      <c r="P66" s="1"/>
      <c r="Q66" s="1"/>
      <c r="R66" s="1"/>
      <c r="S66" s="113"/>
      <c r="T66" s="114"/>
      <c r="U66" s="1"/>
      <c r="V66" s="1">
        <v>5</v>
      </c>
      <c r="W66" s="115"/>
      <c r="X66" s="5"/>
    </row>
    <row r="67" spans="1:24" x14ac:dyDescent="0.2">
      <c r="A67" s="307" t="s">
        <v>132</v>
      </c>
      <c r="B67" s="1">
        <v>1</v>
      </c>
      <c r="C67" s="1">
        <v>0</v>
      </c>
      <c r="D67" s="1">
        <v>0</v>
      </c>
      <c r="E67" s="73"/>
      <c r="F67" s="1"/>
      <c r="G67" s="1"/>
      <c r="H67" s="1"/>
      <c r="I67" s="1"/>
      <c r="J67" s="1"/>
      <c r="K67" s="1"/>
      <c r="L67" s="1"/>
      <c r="M67" s="1"/>
      <c r="N67" s="114"/>
      <c r="O67" s="113"/>
      <c r="P67" s="1"/>
      <c r="Q67" s="1"/>
      <c r="R67" s="1"/>
      <c r="S67" s="113"/>
      <c r="T67" s="114"/>
      <c r="U67" s="1"/>
      <c r="V67" s="1">
        <v>2</v>
      </c>
      <c r="W67" s="115"/>
      <c r="X67" s="5"/>
    </row>
    <row r="68" spans="1:24" x14ac:dyDescent="0.2">
      <c r="A68" s="301" t="s">
        <v>134</v>
      </c>
      <c r="B68" s="1">
        <v>2</v>
      </c>
      <c r="C68" s="1">
        <v>1</v>
      </c>
      <c r="D68" s="1">
        <v>0</v>
      </c>
      <c r="E68" s="73"/>
      <c r="F68" s="1"/>
      <c r="G68" s="1"/>
      <c r="H68" s="1"/>
      <c r="I68" s="1">
        <v>2</v>
      </c>
      <c r="J68" s="1">
        <v>2</v>
      </c>
      <c r="K68" s="1"/>
      <c r="L68" s="1"/>
      <c r="M68" s="1"/>
      <c r="N68" s="114"/>
      <c r="O68" s="113"/>
      <c r="P68" s="1"/>
      <c r="Q68" s="1"/>
      <c r="R68" s="1"/>
      <c r="S68" s="113"/>
      <c r="T68" s="114"/>
      <c r="U68" s="1"/>
      <c r="V68" s="1">
        <v>5</v>
      </c>
      <c r="W68" s="115"/>
      <c r="X68" s="5"/>
    </row>
    <row r="69" spans="1:24" x14ac:dyDescent="0.2">
      <c r="A69" s="296" t="s">
        <v>137</v>
      </c>
      <c r="B69" s="1">
        <v>2</v>
      </c>
      <c r="C69" s="1">
        <v>0</v>
      </c>
      <c r="D69" s="1">
        <v>0</v>
      </c>
      <c r="E69" s="73"/>
      <c r="F69" s="1"/>
      <c r="G69" s="1"/>
      <c r="H69" s="1"/>
      <c r="I69" s="1"/>
      <c r="J69" s="1">
        <v>1</v>
      </c>
      <c r="K69" s="1"/>
      <c r="L69" s="1"/>
      <c r="M69" s="1"/>
      <c r="N69" s="114"/>
      <c r="O69" s="113"/>
      <c r="P69" s="1"/>
      <c r="Q69" s="1"/>
      <c r="R69" s="1"/>
      <c r="S69" s="113"/>
      <c r="T69" s="114">
        <v>1</v>
      </c>
      <c r="U69" s="1"/>
      <c r="V69" s="1">
        <v>10</v>
      </c>
      <c r="W69" s="115"/>
      <c r="X69" s="5"/>
    </row>
    <row r="70" spans="1:24" x14ac:dyDescent="0.2">
      <c r="A70" s="265" t="s">
        <v>140</v>
      </c>
      <c r="B70" s="1">
        <v>4</v>
      </c>
      <c r="C70" s="1">
        <v>0</v>
      </c>
      <c r="D70" s="1">
        <v>1</v>
      </c>
      <c r="E70" s="73"/>
      <c r="F70" s="1"/>
      <c r="G70" s="1"/>
      <c r="H70" s="1"/>
      <c r="I70" s="1">
        <v>3</v>
      </c>
      <c r="J70" s="1"/>
      <c r="K70" s="1"/>
      <c r="L70" s="1"/>
      <c r="M70" s="1"/>
      <c r="N70" s="114"/>
      <c r="O70" s="113"/>
      <c r="P70" s="1"/>
      <c r="Q70" s="1"/>
      <c r="R70" s="1"/>
      <c r="S70" s="113"/>
      <c r="T70" s="114">
        <v>1</v>
      </c>
      <c r="U70" s="1"/>
      <c r="V70" s="1">
        <v>5</v>
      </c>
      <c r="W70" s="115"/>
      <c r="X70" s="5"/>
    </row>
    <row r="71" spans="1:24" x14ac:dyDescent="0.2">
      <c r="A71" s="315" t="s">
        <v>142</v>
      </c>
      <c r="B71" s="1">
        <v>3</v>
      </c>
      <c r="C71" s="1">
        <v>0</v>
      </c>
      <c r="D71" s="1">
        <v>1</v>
      </c>
      <c r="E71" s="73"/>
      <c r="F71" s="1"/>
      <c r="G71" s="1"/>
      <c r="H71" s="1">
        <v>1</v>
      </c>
      <c r="I71" s="1">
        <v>1</v>
      </c>
      <c r="J71" s="1"/>
      <c r="K71" s="1"/>
      <c r="L71" s="1"/>
      <c r="M71" s="1"/>
      <c r="N71" s="114"/>
      <c r="O71" s="113"/>
      <c r="P71" s="1"/>
      <c r="Q71" s="1"/>
      <c r="R71" s="1"/>
      <c r="S71" s="113"/>
      <c r="T71" s="114"/>
      <c r="U71" s="1"/>
      <c r="V71" s="1">
        <v>2</v>
      </c>
      <c r="W71" s="115"/>
      <c r="X71" s="5"/>
    </row>
    <row r="72" spans="1:24" x14ac:dyDescent="0.2">
      <c r="A72" s="301" t="s">
        <v>123</v>
      </c>
      <c r="B72" s="1">
        <v>4</v>
      </c>
      <c r="C72" s="1">
        <v>1</v>
      </c>
      <c r="D72" s="1">
        <v>0</v>
      </c>
      <c r="E72" s="73"/>
      <c r="F72" s="1"/>
      <c r="G72" s="1"/>
      <c r="H72" s="1"/>
      <c r="I72" s="1">
        <v>1</v>
      </c>
      <c r="J72" s="1"/>
      <c r="K72" s="1"/>
      <c r="L72" s="1"/>
      <c r="M72" s="1"/>
      <c r="N72" s="114">
        <v>1</v>
      </c>
      <c r="O72" s="113"/>
      <c r="P72" s="1"/>
      <c r="Q72" s="1"/>
      <c r="R72" s="1"/>
      <c r="S72" s="113"/>
      <c r="T72" s="114"/>
      <c r="U72" s="1"/>
      <c r="V72" s="1">
        <v>5</v>
      </c>
      <c r="W72" s="115"/>
      <c r="X72" s="5"/>
    </row>
    <row r="73" spans="1:24" x14ac:dyDescent="0.2">
      <c r="A73" s="204" t="s">
        <v>145</v>
      </c>
      <c r="B73" s="1">
        <v>2</v>
      </c>
      <c r="C73" s="1">
        <v>1</v>
      </c>
      <c r="D73" s="1">
        <v>0</v>
      </c>
      <c r="E73" s="73"/>
      <c r="F73" s="1"/>
      <c r="G73" s="1"/>
      <c r="H73" s="1"/>
      <c r="I73" s="1">
        <v>2</v>
      </c>
      <c r="J73" s="1">
        <v>1</v>
      </c>
      <c r="K73" s="1"/>
      <c r="L73" s="1"/>
      <c r="M73" s="1"/>
      <c r="N73" s="114"/>
      <c r="O73" s="113"/>
      <c r="P73" s="1"/>
      <c r="Q73" s="1"/>
      <c r="R73" s="1"/>
      <c r="S73" s="113"/>
      <c r="T73" s="114"/>
      <c r="U73" s="1"/>
      <c r="V73" s="1">
        <v>4</v>
      </c>
      <c r="W73" s="115"/>
      <c r="X73" s="5"/>
    </row>
    <row r="74" spans="1:24" x14ac:dyDescent="0.2">
      <c r="A74" s="206" t="s">
        <v>131</v>
      </c>
      <c r="B74" s="1">
        <v>1</v>
      </c>
      <c r="C74" s="1">
        <v>0</v>
      </c>
      <c r="D74" s="1">
        <v>0</v>
      </c>
      <c r="E74" s="73"/>
      <c r="F74" s="1"/>
      <c r="G74" s="1"/>
      <c r="H74" s="1"/>
      <c r="I74" s="1"/>
      <c r="J74" s="1"/>
      <c r="K74" s="1"/>
      <c r="L74" s="1"/>
      <c r="M74" s="1"/>
      <c r="N74" s="114"/>
      <c r="O74" s="113"/>
      <c r="P74" s="1"/>
      <c r="Q74" s="1"/>
      <c r="R74" s="1"/>
      <c r="S74" s="113"/>
      <c r="T74" s="114"/>
      <c r="U74" s="1"/>
      <c r="V74" s="1">
        <v>2</v>
      </c>
      <c r="W74" s="115"/>
      <c r="X74" s="5"/>
    </row>
    <row r="75" spans="1:24" x14ac:dyDescent="0.2">
      <c r="A75" s="301" t="s">
        <v>148</v>
      </c>
      <c r="B75" s="1">
        <v>0</v>
      </c>
      <c r="C75" s="1">
        <v>1</v>
      </c>
      <c r="D75" s="1">
        <v>0</v>
      </c>
      <c r="E75" s="73"/>
      <c r="F75" s="1"/>
      <c r="G75" s="1"/>
      <c r="H75" s="1"/>
      <c r="I75" s="1"/>
      <c r="J75" s="1">
        <v>1</v>
      </c>
      <c r="K75" s="1"/>
      <c r="L75" s="1"/>
      <c r="M75" s="1"/>
      <c r="N75" s="114"/>
      <c r="O75" s="113"/>
      <c r="P75" s="1"/>
      <c r="Q75" s="1"/>
      <c r="R75" s="1">
        <v>1</v>
      </c>
      <c r="S75" s="113"/>
      <c r="T75" s="114"/>
      <c r="U75" s="1"/>
      <c r="V75" s="1"/>
      <c r="W75" s="115"/>
      <c r="X75" s="5"/>
    </row>
    <row r="76" spans="1:24" x14ac:dyDescent="0.2">
      <c r="A76" s="265" t="s">
        <v>151</v>
      </c>
      <c r="B76" s="1">
        <v>3</v>
      </c>
      <c r="C76" s="1">
        <v>0</v>
      </c>
      <c r="D76" s="1">
        <v>2</v>
      </c>
      <c r="E76" s="73"/>
      <c r="F76" s="1"/>
      <c r="G76" s="1"/>
      <c r="H76" s="1">
        <v>4</v>
      </c>
      <c r="I76" s="1"/>
      <c r="J76" s="1">
        <v>1</v>
      </c>
      <c r="K76" s="1"/>
      <c r="L76" s="1"/>
      <c r="M76" s="1"/>
      <c r="N76" s="114"/>
      <c r="O76" s="113"/>
      <c r="P76" s="1"/>
      <c r="Q76" s="1"/>
      <c r="R76" s="1"/>
      <c r="S76" s="113"/>
      <c r="T76" s="114"/>
      <c r="U76" s="1"/>
      <c r="V76" s="1">
        <v>6</v>
      </c>
      <c r="W76" s="115"/>
      <c r="X76" s="5"/>
    </row>
    <row r="77" spans="1:24" x14ac:dyDescent="0.2">
      <c r="A77" s="324" t="s">
        <v>152</v>
      </c>
      <c r="B77" s="1">
        <v>1</v>
      </c>
      <c r="C77" s="1">
        <v>2</v>
      </c>
      <c r="D77" s="1">
        <v>1</v>
      </c>
      <c r="E77" s="73">
        <v>1</v>
      </c>
      <c r="F77" s="1"/>
      <c r="G77" s="1"/>
      <c r="H77" s="1"/>
      <c r="I77" s="1"/>
      <c r="J77" s="1">
        <v>2</v>
      </c>
      <c r="K77" s="1">
        <v>1</v>
      </c>
      <c r="L77" s="1"/>
      <c r="M77" s="1"/>
      <c r="N77" s="114"/>
      <c r="O77" s="113"/>
      <c r="P77" s="1"/>
      <c r="Q77" s="1"/>
      <c r="R77" s="1">
        <v>1</v>
      </c>
      <c r="S77" s="113"/>
      <c r="T77" s="114"/>
      <c r="U77" s="1"/>
      <c r="V77" s="1">
        <v>4</v>
      </c>
      <c r="W77" s="115"/>
      <c r="X77" s="5"/>
    </row>
    <row r="78" spans="1:24" x14ac:dyDescent="0.2">
      <c r="A78" s="203" t="s">
        <v>154</v>
      </c>
      <c r="B78" s="1">
        <v>0</v>
      </c>
      <c r="C78" s="1">
        <v>0</v>
      </c>
      <c r="D78" s="1">
        <v>0</v>
      </c>
      <c r="E78" s="73"/>
      <c r="F78" s="1"/>
      <c r="G78" s="1"/>
      <c r="H78" s="1"/>
      <c r="I78" s="1"/>
      <c r="J78" s="1">
        <v>1</v>
      </c>
      <c r="K78" s="1"/>
      <c r="L78" s="1"/>
      <c r="M78" s="1"/>
      <c r="N78" s="114"/>
      <c r="O78" s="113"/>
      <c r="P78" s="1"/>
      <c r="Q78" s="1"/>
      <c r="R78" s="1"/>
      <c r="S78" s="113"/>
      <c r="T78" s="114"/>
      <c r="U78" s="1"/>
      <c r="V78" s="1"/>
      <c r="W78" s="115"/>
      <c r="X78" s="5"/>
    </row>
    <row r="79" spans="1:24" x14ac:dyDescent="0.2">
      <c r="A79" s="301" t="s">
        <v>123</v>
      </c>
      <c r="B79" s="13">
        <v>2</v>
      </c>
      <c r="C79" s="13">
        <v>0</v>
      </c>
      <c r="D79" s="13">
        <v>0</v>
      </c>
      <c r="E79" s="186"/>
      <c r="F79" s="13"/>
      <c r="G79" s="13"/>
      <c r="H79" s="13"/>
      <c r="I79" s="13">
        <v>1</v>
      </c>
      <c r="J79" s="13">
        <v>1</v>
      </c>
      <c r="K79" s="13"/>
      <c r="L79" s="13"/>
      <c r="M79" s="13"/>
      <c r="N79" s="253"/>
      <c r="O79" s="252"/>
      <c r="P79" s="13"/>
      <c r="Q79" s="13"/>
      <c r="R79" s="13"/>
      <c r="S79" s="252"/>
      <c r="T79" s="253"/>
      <c r="U79" s="13"/>
      <c r="V79" s="13">
        <v>2</v>
      </c>
      <c r="W79" s="329"/>
      <c r="X79" s="5"/>
    </row>
    <row r="80" spans="1:24" x14ac:dyDescent="0.2">
      <c r="A80" s="307" t="s">
        <v>129</v>
      </c>
      <c r="B80" s="13">
        <v>2</v>
      </c>
      <c r="C80" s="13">
        <v>0</v>
      </c>
      <c r="D80" s="13">
        <v>1</v>
      </c>
      <c r="E80" s="186"/>
      <c r="F80" s="13"/>
      <c r="G80" s="13"/>
      <c r="H80" s="13">
        <v>1</v>
      </c>
      <c r="I80" s="13"/>
      <c r="J80" s="13">
        <v>1</v>
      </c>
      <c r="K80" s="13"/>
      <c r="L80" s="13"/>
      <c r="M80" s="13"/>
      <c r="N80" s="253"/>
      <c r="O80" s="252"/>
      <c r="P80" s="13"/>
      <c r="Q80" s="13"/>
      <c r="R80" s="13"/>
      <c r="S80" s="252"/>
      <c r="T80" s="253"/>
      <c r="U80" s="13"/>
      <c r="V80" s="13">
        <v>10</v>
      </c>
      <c r="W80" s="329"/>
      <c r="X80" s="5"/>
    </row>
    <row r="81" spans="1:24" x14ac:dyDescent="0.2">
      <c r="A81" s="334" t="s">
        <v>157</v>
      </c>
      <c r="B81" s="39">
        <v>2</v>
      </c>
      <c r="C81" s="39">
        <v>0</v>
      </c>
      <c r="D81" s="39">
        <v>0</v>
      </c>
      <c r="E81" s="74"/>
      <c r="F81" s="39"/>
      <c r="G81" s="39"/>
      <c r="H81" s="39"/>
      <c r="I81" s="39">
        <v>2</v>
      </c>
      <c r="J81" s="39">
        <v>1</v>
      </c>
      <c r="K81" s="39"/>
      <c r="L81" s="39"/>
      <c r="M81" s="39"/>
      <c r="N81" s="117"/>
      <c r="O81" s="118"/>
      <c r="P81" s="39"/>
      <c r="Q81" s="39"/>
      <c r="R81" s="39"/>
      <c r="S81" s="118"/>
      <c r="T81" s="117"/>
      <c r="U81" s="39"/>
      <c r="V81" s="39">
        <v>6</v>
      </c>
      <c r="W81" s="119"/>
      <c r="X81" s="5"/>
    </row>
    <row r="82" spans="1:24" x14ac:dyDescent="0.2">
      <c r="A82" s="122" t="s">
        <v>23</v>
      </c>
      <c r="B82" s="37">
        <f t="shared" ref="B82:N82" si="2">SUM(B57:B81)</f>
        <v>48</v>
      </c>
      <c r="C82" s="37">
        <f t="shared" si="2"/>
        <v>9</v>
      </c>
      <c r="D82" s="37">
        <f t="shared" si="2"/>
        <v>7</v>
      </c>
      <c r="E82" s="37">
        <f t="shared" si="2"/>
        <v>2</v>
      </c>
      <c r="F82" s="37">
        <f t="shared" si="2"/>
        <v>0</v>
      </c>
      <c r="G82" s="37">
        <f t="shared" si="2"/>
        <v>0</v>
      </c>
      <c r="H82" s="37">
        <f t="shared" si="2"/>
        <v>7</v>
      </c>
      <c r="I82" s="37">
        <f t="shared" si="2"/>
        <v>22</v>
      </c>
      <c r="J82" s="37">
        <f t="shared" si="2"/>
        <v>19</v>
      </c>
      <c r="K82" s="37">
        <f t="shared" si="2"/>
        <v>3</v>
      </c>
      <c r="L82" s="37">
        <f t="shared" si="2"/>
        <v>0</v>
      </c>
      <c r="M82" s="37">
        <f t="shared" si="2"/>
        <v>0</v>
      </c>
      <c r="N82" s="37">
        <f t="shared" si="2"/>
        <v>2</v>
      </c>
      <c r="O82" s="17">
        <f>(D82+J82+K82+N82)/(B82+J82+K82+M82)</f>
        <v>0.44285714285714284</v>
      </c>
      <c r="P82" s="17">
        <f>($D82+$E82+($F82*2)+(G82*3))/$B82</f>
        <v>0.1875</v>
      </c>
      <c r="Q82" s="17">
        <f>D82/B82</f>
        <v>0.14583333333333334</v>
      </c>
      <c r="R82" s="37">
        <f>SUM(R57:R81)</f>
        <v>2</v>
      </c>
      <c r="S82" s="37">
        <f>SUM(S57:S81)</f>
        <v>0</v>
      </c>
      <c r="T82" s="37">
        <f>SUM(T57:T81)</f>
        <v>4</v>
      </c>
      <c r="U82" s="37">
        <f>SUM(U57:U81)</f>
        <v>1</v>
      </c>
      <c r="V82" s="37">
        <f>SUM(V57:V81)</f>
        <v>109</v>
      </c>
      <c r="W82" s="17">
        <f>(U82+V82)/(T82+U82+V82)</f>
        <v>0.96491228070175439</v>
      </c>
      <c r="X82" s="5"/>
    </row>
    <row r="84" spans="1:24" x14ac:dyDescent="0.2">
      <c r="A84" t="s">
        <v>97</v>
      </c>
    </row>
    <row r="85" spans="1:24" x14ac:dyDescent="0.2">
      <c r="A85" s="122" t="s">
        <v>72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24" x14ac:dyDescent="0.2">
      <c r="A86" s="105" t="s">
        <v>68</v>
      </c>
      <c r="B86" s="7" t="s">
        <v>42</v>
      </c>
      <c r="C86" s="7" t="s">
        <v>43</v>
      </c>
      <c r="D86" s="7" t="s">
        <v>44</v>
      </c>
      <c r="E86" s="7" t="s">
        <v>52</v>
      </c>
      <c r="F86" s="7" t="s">
        <v>46</v>
      </c>
      <c r="G86" s="7" t="s">
        <v>1</v>
      </c>
      <c r="H86" s="7" t="s">
        <v>2</v>
      </c>
      <c r="I86" s="7" t="s">
        <v>7</v>
      </c>
      <c r="J86" s="7" t="s">
        <v>8</v>
      </c>
      <c r="K86" s="7" t="s">
        <v>9</v>
      </c>
      <c r="L86" s="7" t="s">
        <v>47</v>
      </c>
      <c r="M86" s="7" t="s">
        <v>48</v>
      </c>
      <c r="N86" s="7" t="s">
        <v>49</v>
      </c>
      <c r="O86" s="7" t="s">
        <v>50</v>
      </c>
      <c r="P86" s="7" t="s">
        <v>0</v>
      </c>
      <c r="Q86" s="7" t="s">
        <v>73</v>
      </c>
    </row>
    <row r="87" spans="1:24" x14ac:dyDescent="0.2">
      <c r="A87" s="63"/>
      <c r="B87" s="37"/>
      <c r="C87" s="37"/>
      <c r="D87" s="37"/>
      <c r="E87" s="42"/>
      <c r="F87" s="38"/>
      <c r="G87" s="37"/>
      <c r="H87" s="37"/>
      <c r="I87" s="37"/>
      <c r="J87" s="37"/>
      <c r="K87" s="37"/>
      <c r="L87" s="37"/>
      <c r="M87" s="37"/>
      <c r="N87" s="37"/>
      <c r="O87" s="38"/>
      <c r="P87" s="37"/>
      <c r="Q87" s="37"/>
    </row>
    <row r="88" spans="1:24" x14ac:dyDescent="0.2">
      <c r="A88" s="63"/>
      <c r="B88" s="1"/>
      <c r="C88" s="1"/>
      <c r="D88" s="1"/>
      <c r="E88" s="73"/>
      <c r="F88" s="123"/>
      <c r="G88" s="1"/>
      <c r="H88" s="1"/>
      <c r="I88" s="1"/>
      <c r="J88" s="1"/>
      <c r="K88" s="1"/>
      <c r="L88" s="1"/>
      <c r="M88" s="1"/>
      <c r="N88" s="35"/>
      <c r="O88" s="1"/>
      <c r="P88" s="5"/>
      <c r="Q88" s="5"/>
    </row>
    <row r="89" spans="1:24" x14ac:dyDescent="0.2">
      <c r="A89" s="189"/>
      <c r="B89" s="1"/>
      <c r="C89" s="1"/>
      <c r="D89" s="1"/>
      <c r="E89" s="73"/>
      <c r="F89" s="123"/>
      <c r="G89" s="1"/>
      <c r="H89" s="1"/>
      <c r="I89" s="1"/>
      <c r="J89" s="1"/>
      <c r="K89" s="1"/>
      <c r="L89" s="1"/>
      <c r="M89" s="1"/>
      <c r="N89" s="1"/>
      <c r="O89" s="1"/>
      <c r="P89" s="5"/>
      <c r="Q89" s="5"/>
    </row>
    <row r="90" spans="1:24" x14ac:dyDescent="0.2">
      <c r="A90" s="67"/>
      <c r="B90" s="1"/>
      <c r="C90" s="1"/>
      <c r="D90" s="1"/>
      <c r="E90" s="73"/>
      <c r="F90" s="123"/>
      <c r="G90" s="1"/>
      <c r="H90" s="1"/>
      <c r="I90" s="1"/>
      <c r="J90" s="1"/>
      <c r="K90" s="1"/>
      <c r="L90" s="1"/>
      <c r="M90" s="1"/>
      <c r="N90" s="1"/>
      <c r="O90" s="1"/>
      <c r="P90" s="5"/>
      <c r="Q90" s="5"/>
    </row>
    <row r="91" spans="1:24" x14ac:dyDescent="0.2">
      <c r="A91" s="189"/>
      <c r="B91" s="1"/>
      <c r="C91" s="1"/>
      <c r="D91" s="1"/>
      <c r="E91" s="73"/>
      <c r="F91" s="123"/>
      <c r="G91" s="1"/>
      <c r="H91" s="1"/>
      <c r="I91" s="1"/>
      <c r="J91" s="1"/>
      <c r="K91" s="1"/>
      <c r="L91" s="1"/>
      <c r="M91" s="1"/>
      <c r="N91" s="1"/>
      <c r="O91" s="1"/>
      <c r="P91" s="5"/>
      <c r="Q91" s="5"/>
    </row>
    <row r="92" spans="1:24" x14ac:dyDescent="0.2">
      <c r="A92" s="83"/>
      <c r="B92" s="1"/>
      <c r="C92" s="1"/>
      <c r="D92" s="1"/>
      <c r="E92" s="73"/>
      <c r="F92" s="123"/>
      <c r="G92" s="1"/>
      <c r="H92" s="1"/>
      <c r="I92" s="113"/>
      <c r="J92" s="1"/>
      <c r="K92" s="1"/>
      <c r="L92" s="1"/>
      <c r="M92" s="1"/>
      <c r="N92" s="1"/>
      <c r="O92" s="1"/>
      <c r="P92" s="5"/>
      <c r="Q92" s="5"/>
    </row>
    <row r="93" spans="1:24" x14ac:dyDescent="0.2">
      <c r="A93" s="67"/>
      <c r="B93" s="1"/>
      <c r="C93" s="1"/>
      <c r="D93" s="1"/>
      <c r="E93" s="73"/>
      <c r="F93" s="123"/>
      <c r="G93" s="1"/>
      <c r="H93" s="1"/>
      <c r="I93" s="1"/>
      <c r="J93" s="1"/>
      <c r="K93" s="1"/>
      <c r="L93" s="1"/>
      <c r="M93" s="1"/>
      <c r="N93" s="1"/>
      <c r="O93" s="1"/>
      <c r="P93" s="5"/>
      <c r="Q93" s="5"/>
    </row>
    <row r="94" spans="1:24" x14ac:dyDescent="0.2">
      <c r="A94" s="66"/>
      <c r="B94" s="1"/>
      <c r="C94" s="1"/>
      <c r="D94" s="1"/>
      <c r="E94" s="73"/>
      <c r="F94" s="123"/>
      <c r="G94" s="1"/>
      <c r="H94" s="1"/>
      <c r="I94" s="1"/>
      <c r="J94" s="1"/>
      <c r="K94" s="1"/>
      <c r="L94" s="1"/>
      <c r="M94" s="1"/>
      <c r="N94" s="1"/>
      <c r="O94" s="1"/>
      <c r="P94" s="5"/>
      <c r="Q94" s="5"/>
    </row>
    <row r="95" spans="1:24" x14ac:dyDescent="0.2">
      <c r="A95" s="83"/>
      <c r="B95" s="14"/>
      <c r="C95" s="14"/>
      <c r="D95" s="14"/>
      <c r="E95" s="124"/>
      <c r="F95" s="125"/>
      <c r="G95" s="14"/>
      <c r="H95" s="14"/>
      <c r="I95" s="14"/>
      <c r="J95" s="14"/>
      <c r="K95" s="14"/>
      <c r="L95" s="14"/>
      <c r="M95" s="14"/>
      <c r="N95" s="14"/>
      <c r="O95" s="14"/>
      <c r="P95" s="127"/>
      <c r="Q95" s="127"/>
    </row>
    <row r="96" spans="1:24" x14ac:dyDescent="0.2">
      <c r="A96" s="67"/>
      <c r="B96" s="14"/>
      <c r="C96" s="14"/>
      <c r="D96" s="14"/>
      <c r="E96" s="124"/>
      <c r="F96" s="125"/>
      <c r="G96" s="14"/>
      <c r="H96" s="14"/>
      <c r="I96" s="14"/>
      <c r="J96" s="14"/>
      <c r="K96" s="14"/>
      <c r="L96" s="14"/>
      <c r="M96" s="14"/>
      <c r="N96" s="14"/>
      <c r="O96" s="14"/>
      <c r="P96" s="127"/>
      <c r="Q96" s="127"/>
    </row>
    <row r="97" spans="1:17" x14ac:dyDescent="0.2">
      <c r="A97" s="69"/>
      <c r="B97" s="14"/>
      <c r="C97" s="14"/>
      <c r="D97" s="14"/>
      <c r="E97" s="124"/>
      <c r="F97" s="125"/>
      <c r="G97" s="14"/>
      <c r="H97" s="14"/>
      <c r="I97" s="14"/>
      <c r="J97" s="14"/>
      <c r="K97" s="14"/>
      <c r="L97" s="14"/>
      <c r="M97" s="14"/>
      <c r="N97" s="14"/>
      <c r="O97" s="14"/>
      <c r="P97" s="127"/>
      <c r="Q97" s="127"/>
    </row>
    <row r="98" spans="1:17" x14ac:dyDescent="0.2">
      <c r="A98" s="69"/>
      <c r="B98" s="14"/>
      <c r="C98" s="14"/>
      <c r="D98" s="14"/>
      <c r="E98" s="124"/>
      <c r="F98" s="125"/>
      <c r="G98" s="14"/>
      <c r="H98" s="14"/>
      <c r="I98" s="14"/>
      <c r="J98" s="14"/>
      <c r="K98" s="14"/>
      <c r="L98" s="14"/>
      <c r="M98" s="14"/>
      <c r="N98" s="14"/>
      <c r="O98" s="14"/>
      <c r="P98" s="127"/>
      <c r="Q98" s="127"/>
    </row>
    <row r="99" spans="1:17" x14ac:dyDescent="0.2">
      <c r="A99" s="118"/>
      <c r="B99" s="128"/>
      <c r="C99" s="128"/>
      <c r="D99" s="128"/>
      <c r="E99" s="129"/>
      <c r="F99" s="130"/>
      <c r="G99" s="128"/>
      <c r="H99" s="128"/>
      <c r="I99" s="128"/>
      <c r="J99" s="128"/>
      <c r="K99" s="128"/>
      <c r="L99" s="128"/>
      <c r="M99" s="128"/>
      <c r="N99" s="128"/>
      <c r="O99" s="128"/>
      <c r="P99" s="75"/>
      <c r="Q99" s="75"/>
    </row>
    <row r="100" spans="1:17" x14ac:dyDescent="0.2">
      <c r="A100" s="120" t="s">
        <v>23</v>
      </c>
      <c r="B100" s="16">
        <f t="shared" ref="B100:M100" si="3">SUM(B87:B99)</f>
        <v>0</v>
      </c>
      <c r="C100" s="16">
        <f t="shared" si="3"/>
        <v>0</v>
      </c>
      <c r="D100" s="16">
        <f t="shared" si="3"/>
        <v>0</v>
      </c>
      <c r="E100" s="38">
        <f t="shared" si="3"/>
        <v>0</v>
      </c>
      <c r="F100" s="38">
        <f t="shared" si="3"/>
        <v>0</v>
      </c>
      <c r="G100" s="16">
        <f t="shared" si="3"/>
        <v>0</v>
      </c>
      <c r="H100" s="16">
        <f t="shared" si="3"/>
        <v>0</v>
      </c>
      <c r="I100" s="16">
        <f t="shared" si="3"/>
        <v>0</v>
      </c>
      <c r="J100" s="16">
        <f t="shared" si="3"/>
        <v>0</v>
      </c>
      <c r="K100" s="16">
        <f t="shared" si="3"/>
        <v>0</v>
      </c>
      <c r="L100" s="37">
        <f t="shared" si="3"/>
        <v>0</v>
      </c>
      <c r="M100" s="16">
        <f t="shared" si="3"/>
        <v>0</v>
      </c>
      <c r="N100" s="38" t="e">
        <f>(M100*7)/F100</f>
        <v>#DIV/0!</v>
      </c>
      <c r="O100" s="38" t="e">
        <f>SUM(H100+J100+K100)/F100</f>
        <v>#DIV/0!</v>
      </c>
      <c r="P100" s="16">
        <f>SUM(P87:P99)</f>
        <v>0</v>
      </c>
      <c r="Q100" s="16">
        <f>SUM(Q87:Q99)</f>
        <v>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764-CBA5-574F-8B7B-A9BA4520200D}">
  <dimension ref="A1:X63"/>
  <sheetViews>
    <sheetView workbookViewId="0">
      <pane ySplit="1080" topLeftCell="A38" activePane="bottomLeft"/>
      <selection pane="bottomLeft" activeCell="J5" sqref="J5"/>
    </sheetView>
  </sheetViews>
  <sheetFormatPr baseColWidth="10" defaultRowHeight="16" x14ac:dyDescent="0.2"/>
  <cols>
    <col min="1" max="1" width="18.1640625" bestFit="1" customWidth="1"/>
    <col min="2" max="2" width="3.33203125" bestFit="1" customWidth="1"/>
    <col min="3" max="4" width="3.1640625" bestFit="1" customWidth="1"/>
    <col min="5" max="5" width="4.33203125" customWidth="1"/>
    <col min="6" max="6" width="4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5.6640625" bestFit="1" customWidth="1"/>
    <col min="15" max="15" width="4.66406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3" width="6.5" bestFit="1" customWidth="1"/>
  </cols>
  <sheetData>
    <row r="1" spans="1:23" x14ac:dyDescent="0.2">
      <c r="A1" t="s">
        <v>93</v>
      </c>
    </row>
    <row r="2" spans="1:23" x14ac:dyDescent="0.2">
      <c r="A2" s="133" t="s">
        <v>68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69</v>
      </c>
      <c r="O2" s="7" t="s">
        <v>13</v>
      </c>
      <c r="P2" s="8" t="s">
        <v>70</v>
      </c>
      <c r="Q2" s="7" t="s">
        <v>71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8" t="s">
        <v>21</v>
      </c>
    </row>
    <row r="3" spans="1:23" x14ac:dyDescent="0.2">
      <c r="A3" s="62" t="s">
        <v>118</v>
      </c>
      <c r="B3" s="72">
        <v>1</v>
      </c>
      <c r="C3" s="72">
        <v>0</v>
      </c>
      <c r="D3" s="72">
        <v>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x14ac:dyDescent="0.2">
      <c r="A4" s="297" t="s">
        <v>122</v>
      </c>
      <c r="B4" s="5">
        <v>1</v>
      </c>
      <c r="C4" s="5">
        <v>1</v>
      </c>
      <c r="D4" s="5">
        <v>1</v>
      </c>
      <c r="E4" s="5"/>
      <c r="F4" s="5"/>
      <c r="G4" s="5"/>
      <c r="H4" s="5">
        <v>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301" t="s">
        <v>123</v>
      </c>
      <c r="B5" s="5">
        <v>2</v>
      </c>
      <c r="C5" s="5">
        <v>0</v>
      </c>
      <c r="D5" s="5">
        <v>1</v>
      </c>
      <c r="E5" s="5"/>
      <c r="F5" s="5"/>
      <c r="G5" s="5"/>
      <c r="H5" s="5">
        <v>1</v>
      </c>
      <c r="I5" s="5"/>
      <c r="J5" s="5">
        <v>1</v>
      </c>
      <c r="K5" s="5"/>
      <c r="L5" s="5"/>
      <c r="M5" s="5"/>
      <c r="N5" s="5">
        <v>1</v>
      </c>
      <c r="O5" s="5"/>
      <c r="P5" s="5"/>
      <c r="Q5" s="5"/>
      <c r="R5" s="5"/>
      <c r="S5" s="5"/>
      <c r="T5" s="5"/>
      <c r="U5" s="5"/>
      <c r="V5" s="5">
        <v>9</v>
      </c>
      <c r="W5" s="5"/>
    </row>
    <row r="6" spans="1:23" x14ac:dyDescent="0.2">
      <c r="A6" s="305" t="s">
        <v>127</v>
      </c>
      <c r="B6" s="16">
        <v>3</v>
      </c>
      <c r="C6" s="16">
        <v>0</v>
      </c>
      <c r="D6" s="16">
        <v>1</v>
      </c>
      <c r="E6" s="16"/>
      <c r="F6" s="5"/>
      <c r="G6" s="5"/>
      <c r="H6" s="5">
        <v>1</v>
      </c>
      <c r="I6" s="5"/>
      <c r="J6" s="5"/>
      <c r="K6" s="5">
        <v>1</v>
      </c>
      <c r="L6" s="5"/>
      <c r="M6" s="5"/>
      <c r="N6" s="5"/>
      <c r="O6" s="5"/>
      <c r="P6" s="5"/>
      <c r="Q6" s="5"/>
      <c r="R6" s="5"/>
      <c r="S6" s="5"/>
      <c r="T6" s="5"/>
      <c r="U6" s="5">
        <v>2</v>
      </c>
      <c r="V6" s="5">
        <v>15</v>
      </c>
      <c r="W6" s="5"/>
    </row>
    <row r="7" spans="1:23" x14ac:dyDescent="0.2">
      <c r="A7" s="305" t="s">
        <v>130</v>
      </c>
      <c r="B7" s="190">
        <v>2</v>
      </c>
      <c r="C7" s="190">
        <v>0</v>
      </c>
      <c r="D7" s="190">
        <v>0</v>
      </c>
      <c r="E7" s="190"/>
      <c r="F7" s="5"/>
      <c r="G7" s="5"/>
      <c r="H7" s="5"/>
      <c r="I7" s="5"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1</v>
      </c>
      <c r="W7" s="5"/>
    </row>
    <row r="8" spans="1:23" x14ac:dyDescent="0.2">
      <c r="A8" s="307" t="s">
        <v>129</v>
      </c>
      <c r="B8" s="190">
        <v>1</v>
      </c>
      <c r="C8" s="190">
        <v>0</v>
      </c>
      <c r="D8" s="190">
        <v>0</v>
      </c>
      <c r="E8" s="190"/>
      <c r="F8" s="5"/>
      <c r="G8" s="5"/>
      <c r="H8" s="5"/>
      <c r="I8" s="5">
        <v>1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/>
    </row>
    <row r="9" spans="1:23" x14ac:dyDescent="0.2">
      <c r="A9" s="189" t="s">
        <v>131</v>
      </c>
      <c r="B9" s="190">
        <v>1</v>
      </c>
      <c r="C9" s="190">
        <v>0</v>
      </c>
      <c r="D9" s="190">
        <v>0</v>
      </c>
      <c r="E9" s="19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>
        <v>1</v>
      </c>
      <c r="W9" s="5"/>
    </row>
    <row r="10" spans="1:23" x14ac:dyDescent="0.2">
      <c r="A10" s="307" t="s">
        <v>132</v>
      </c>
      <c r="B10" s="190">
        <v>2</v>
      </c>
      <c r="C10" s="190">
        <v>0</v>
      </c>
      <c r="D10" s="190">
        <v>2</v>
      </c>
      <c r="E10" s="19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v>1</v>
      </c>
      <c r="V10" s="5">
        <v>12</v>
      </c>
      <c r="W10" s="5"/>
    </row>
    <row r="11" spans="1:23" x14ac:dyDescent="0.2">
      <c r="A11" s="309" t="s">
        <v>133</v>
      </c>
      <c r="B11" s="190">
        <v>1</v>
      </c>
      <c r="C11" s="190">
        <v>1</v>
      </c>
      <c r="D11" s="190">
        <v>1</v>
      </c>
      <c r="E11" s="19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</v>
      </c>
      <c r="W11" s="5"/>
    </row>
    <row r="12" spans="1:23" x14ac:dyDescent="0.2">
      <c r="A12" s="209" t="s">
        <v>138</v>
      </c>
      <c r="B12" s="190">
        <v>3</v>
      </c>
      <c r="C12" s="190">
        <v>0</v>
      </c>
      <c r="D12" s="190">
        <v>1</v>
      </c>
      <c r="E12" s="190"/>
      <c r="F12" s="5"/>
      <c r="G12" s="5"/>
      <c r="H12" s="5"/>
      <c r="I12" s="5">
        <v>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7</v>
      </c>
      <c r="W12" s="5"/>
    </row>
    <row r="13" spans="1:23" x14ac:dyDescent="0.2">
      <c r="A13" s="210" t="s">
        <v>139</v>
      </c>
      <c r="B13" s="190">
        <v>1</v>
      </c>
      <c r="C13" s="190">
        <v>0</v>
      </c>
      <c r="D13" s="190">
        <v>0</v>
      </c>
      <c r="E13" s="190"/>
      <c r="F13" s="5"/>
      <c r="G13" s="5"/>
      <c r="H13" s="5"/>
      <c r="I13" s="5">
        <v>1</v>
      </c>
      <c r="J13" s="5">
        <v>1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">
      <c r="A14" s="265" t="s">
        <v>140</v>
      </c>
      <c r="B14" s="5">
        <v>1</v>
      </c>
      <c r="C14" s="5">
        <v>0</v>
      </c>
      <c r="D14" s="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">
      <c r="A15" s="265" t="s">
        <v>141</v>
      </c>
      <c r="B15" s="5">
        <v>1</v>
      </c>
      <c r="C15" s="5">
        <v>0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">
      <c r="A16" s="301" t="s">
        <v>123</v>
      </c>
      <c r="B16" s="5">
        <v>2</v>
      </c>
      <c r="C16" s="5">
        <v>0</v>
      </c>
      <c r="D16" s="5">
        <v>0</v>
      </c>
      <c r="E16" s="5"/>
      <c r="F16" s="5"/>
      <c r="G16" s="5"/>
      <c r="H16" s="5"/>
      <c r="I16" s="5">
        <v>1</v>
      </c>
      <c r="J16" s="5">
        <v>1</v>
      </c>
      <c r="K16" s="5"/>
      <c r="L16" s="5"/>
      <c r="M16" s="5"/>
      <c r="N16" s="5"/>
      <c r="O16" s="5"/>
      <c r="P16" s="5"/>
      <c r="Q16" s="5"/>
      <c r="R16" s="5"/>
      <c r="S16" s="5"/>
      <c r="T16" s="5">
        <v>3</v>
      </c>
      <c r="U16" s="5"/>
      <c r="V16" s="5">
        <v>12</v>
      </c>
      <c r="W16" s="5"/>
    </row>
    <row r="17" spans="1:24" x14ac:dyDescent="0.2">
      <c r="A17" s="210" t="s">
        <v>148</v>
      </c>
      <c r="B17" s="5">
        <v>4</v>
      </c>
      <c r="C17" s="5">
        <v>0</v>
      </c>
      <c r="D17" s="5">
        <v>2</v>
      </c>
      <c r="E17" s="5"/>
      <c r="F17" s="5"/>
      <c r="G17" s="5"/>
      <c r="H17" s="5">
        <v>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7</v>
      </c>
      <c r="W17" s="5"/>
    </row>
    <row r="18" spans="1:24" x14ac:dyDescent="0.2">
      <c r="A18" s="325" t="s">
        <v>152</v>
      </c>
      <c r="B18" s="5">
        <v>3</v>
      </c>
      <c r="C18" s="5">
        <v>1</v>
      </c>
      <c r="D18" s="5">
        <v>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9</v>
      </c>
      <c r="W18" s="5"/>
    </row>
    <row r="19" spans="1:24" x14ac:dyDescent="0.2">
      <c r="A19" s="203" t="s">
        <v>154</v>
      </c>
      <c r="B19" s="5">
        <v>3</v>
      </c>
      <c r="C19" s="5">
        <v>0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5">
        <v>2</v>
      </c>
      <c r="O19" s="5"/>
      <c r="P19" s="5"/>
      <c r="Q19" s="5"/>
      <c r="R19" s="5"/>
      <c r="S19" s="5"/>
      <c r="T19" s="5"/>
      <c r="U19" s="5"/>
      <c r="V19" s="5">
        <v>9</v>
      </c>
      <c r="W19" s="5"/>
    </row>
    <row r="20" spans="1:24" x14ac:dyDescent="0.2">
      <c r="A20" s="301" t="s">
        <v>123</v>
      </c>
      <c r="B20" s="5">
        <v>1</v>
      </c>
      <c r="C20" s="5">
        <v>0</v>
      </c>
      <c r="D20" s="5">
        <v>0</v>
      </c>
      <c r="E20" s="5"/>
      <c r="F20" s="5"/>
      <c r="G20" s="5"/>
      <c r="H20" s="5"/>
      <c r="I20" s="5">
        <v>1</v>
      </c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14</v>
      </c>
      <c r="W20" s="5"/>
    </row>
    <row r="21" spans="1:24" x14ac:dyDescent="0.2">
      <c r="A21" s="21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4" x14ac:dyDescent="0.2">
      <c r="A22" s="22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4" x14ac:dyDescent="0.2">
      <c r="A23" s="20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spans="1:24" x14ac:dyDescent="0.2">
      <c r="A24" s="212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spans="1:24" x14ac:dyDescent="0.2">
      <c r="A25" s="204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15"/>
      <c r="P25" s="15"/>
      <c r="Q25" s="15"/>
      <c r="R25" s="39"/>
      <c r="S25" s="39"/>
      <c r="T25" s="39"/>
      <c r="U25" s="39"/>
      <c r="V25" s="39"/>
      <c r="W25" s="39"/>
    </row>
    <row r="26" spans="1:24" x14ac:dyDescent="0.2">
      <c r="A26" s="120" t="s">
        <v>23</v>
      </c>
      <c r="B26" s="16">
        <f t="shared" ref="B26:N26" si="0">SUM(B3:B25)</f>
        <v>33</v>
      </c>
      <c r="C26" s="16">
        <f t="shared" si="0"/>
        <v>3</v>
      </c>
      <c r="D26" s="16">
        <f t="shared" si="0"/>
        <v>10</v>
      </c>
      <c r="E26" s="16">
        <f t="shared" si="0"/>
        <v>0</v>
      </c>
      <c r="F26" s="16">
        <f t="shared" si="0"/>
        <v>0</v>
      </c>
      <c r="G26" s="16">
        <f t="shared" si="0"/>
        <v>0</v>
      </c>
      <c r="H26" s="16">
        <f t="shared" si="0"/>
        <v>6</v>
      </c>
      <c r="I26" s="16">
        <f t="shared" si="0"/>
        <v>6</v>
      </c>
      <c r="J26" s="16">
        <f t="shared" si="0"/>
        <v>4</v>
      </c>
      <c r="K26" s="16">
        <f t="shared" si="0"/>
        <v>1</v>
      </c>
      <c r="L26" s="16">
        <f t="shared" si="0"/>
        <v>0</v>
      </c>
      <c r="M26" s="16">
        <f t="shared" si="0"/>
        <v>0</v>
      </c>
      <c r="N26" s="16">
        <f t="shared" si="0"/>
        <v>3</v>
      </c>
      <c r="O26" s="17">
        <f>(D26+J26+K26+N26)/(B26+J26+K26)</f>
        <v>0.47368421052631576</v>
      </c>
      <c r="P26" s="17">
        <f>($D26+$E26+($F26*2)+(G26*3))/$B26</f>
        <v>0.30303030303030304</v>
      </c>
      <c r="Q26" s="17">
        <f>D26/B26</f>
        <v>0.30303030303030304</v>
      </c>
      <c r="R26" s="16">
        <f>SUM(R3:R25)</f>
        <v>0</v>
      </c>
      <c r="S26" s="16">
        <f>SUM(S3:S25)</f>
        <v>0</v>
      </c>
      <c r="T26" s="16">
        <f>SUM(T3:T25)</f>
        <v>3</v>
      </c>
      <c r="U26" s="16">
        <f>SUM(U3:U25)</f>
        <v>3</v>
      </c>
      <c r="V26" s="16">
        <f>SUM(V3:V25)</f>
        <v>98</v>
      </c>
      <c r="W26" s="17">
        <f>(U26+V26)/(T26+U26+V26)</f>
        <v>0.97115384615384615</v>
      </c>
    </row>
    <row r="29" spans="1:24" x14ac:dyDescent="0.2">
      <c r="A29" t="s">
        <v>110</v>
      </c>
    </row>
    <row r="30" spans="1:24" x14ac:dyDescent="0.2">
      <c r="A30" s="105" t="s">
        <v>68</v>
      </c>
      <c r="B30" s="7" t="s">
        <v>0</v>
      </c>
      <c r="C30" s="7" t="s">
        <v>1</v>
      </c>
      <c r="D30" s="7" t="s">
        <v>2</v>
      </c>
      <c r="E30" s="7" t="s">
        <v>3</v>
      </c>
      <c r="F30" s="7" t="s">
        <v>4</v>
      </c>
      <c r="G30" s="7" t="s">
        <v>5</v>
      </c>
      <c r="H30" s="7" t="s">
        <v>6</v>
      </c>
      <c r="I30" s="7" t="s">
        <v>7</v>
      </c>
      <c r="J30" s="7" t="s">
        <v>8</v>
      </c>
      <c r="K30" s="7" t="s">
        <v>9</v>
      </c>
      <c r="L30" s="7" t="s">
        <v>10</v>
      </c>
      <c r="M30" s="7" t="s">
        <v>11</v>
      </c>
      <c r="N30" s="7" t="s">
        <v>69</v>
      </c>
      <c r="O30" s="7" t="s">
        <v>13</v>
      </c>
      <c r="P30" s="8" t="s">
        <v>70</v>
      </c>
      <c r="Q30" s="7" t="s">
        <v>71</v>
      </c>
      <c r="R30" s="105" t="s">
        <v>16</v>
      </c>
      <c r="S30" s="105" t="s">
        <v>17</v>
      </c>
      <c r="T30" s="105" t="s">
        <v>18</v>
      </c>
      <c r="U30" s="7" t="s">
        <v>19</v>
      </c>
      <c r="V30" s="7" t="s">
        <v>20</v>
      </c>
      <c r="W30" s="106" t="s">
        <v>21</v>
      </c>
      <c r="X30" s="107" t="s">
        <v>22</v>
      </c>
    </row>
    <row r="31" spans="1:24" x14ac:dyDescent="0.2">
      <c r="A31" s="309" t="s">
        <v>133</v>
      </c>
      <c r="B31" s="37"/>
      <c r="C31" s="37"/>
      <c r="D31" s="37"/>
      <c r="E31" s="42"/>
      <c r="F31" s="37"/>
      <c r="G31" s="37"/>
      <c r="H31" s="37"/>
      <c r="I31" s="37"/>
      <c r="J31" s="37"/>
      <c r="K31" s="37"/>
      <c r="L31" s="37"/>
      <c r="M31" s="37"/>
      <c r="N31" s="108"/>
      <c r="O31" s="109"/>
      <c r="P31" s="37"/>
      <c r="Q31" s="37"/>
      <c r="R31" s="37"/>
      <c r="S31" s="110"/>
      <c r="T31" s="108">
        <v>1</v>
      </c>
      <c r="U31" s="72"/>
      <c r="V31" s="72"/>
      <c r="W31" s="111"/>
      <c r="X31" s="72"/>
    </row>
    <row r="32" spans="1:24" x14ac:dyDescent="0.2">
      <c r="A32" s="210" t="s">
        <v>148</v>
      </c>
      <c r="B32" s="1">
        <v>1</v>
      </c>
      <c r="C32" s="1"/>
      <c r="D32" s="1"/>
      <c r="E32" s="73"/>
      <c r="F32" s="1"/>
      <c r="G32" s="1"/>
      <c r="H32" s="1"/>
      <c r="I32" s="1">
        <v>1</v>
      </c>
      <c r="J32" s="1"/>
      <c r="K32" s="1"/>
      <c r="L32" s="1"/>
      <c r="M32" s="1"/>
      <c r="N32" s="112"/>
      <c r="O32" s="113"/>
      <c r="P32" s="44"/>
      <c r="Q32" s="1"/>
      <c r="R32" s="1"/>
      <c r="S32" s="113"/>
      <c r="T32" s="114"/>
      <c r="U32" s="1"/>
      <c r="V32" s="1"/>
      <c r="W32" s="66"/>
      <c r="X32" s="5"/>
    </row>
    <row r="33" spans="1:24" x14ac:dyDescent="0.2">
      <c r="A33" s="212"/>
      <c r="B33" s="1"/>
      <c r="C33" s="1"/>
      <c r="D33" s="1"/>
      <c r="E33" s="73"/>
      <c r="F33" s="1"/>
      <c r="G33" s="1"/>
      <c r="H33" s="1"/>
      <c r="I33" s="1"/>
      <c r="J33" s="1"/>
      <c r="K33" s="1"/>
      <c r="L33" s="1"/>
      <c r="M33" s="1"/>
      <c r="N33" s="114"/>
      <c r="O33" s="113"/>
      <c r="P33" s="1"/>
      <c r="Q33" s="1"/>
      <c r="R33" s="1"/>
      <c r="S33" s="113"/>
      <c r="T33" s="114"/>
      <c r="U33" s="1"/>
      <c r="V33" s="1"/>
      <c r="W33" s="66"/>
      <c r="X33" s="5"/>
    </row>
    <row r="34" spans="1:24" x14ac:dyDescent="0.2">
      <c r="A34" s="209"/>
      <c r="B34" s="1"/>
      <c r="C34" s="1"/>
      <c r="D34" s="1"/>
      <c r="E34" s="73"/>
      <c r="F34" s="1"/>
      <c r="G34" s="1"/>
      <c r="H34" s="1"/>
      <c r="I34" s="1"/>
      <c r="J34" s="1"/>
      <c r="K34" s="1"/>
      <c r="L34" s="1"/>
      <c r="M34" s="1"/>
      <c r="N34" s="114"/>
      <c r="O34" s="113"/>
      <c r="P34" s="1"/>
      <c r="Q34" s="1"/>
      <c r="R34" s="1"/>
      <c r="S34" s="113"/>
      <c r="T34" s="114"/>
      <c r="U34" s="1"/>
      <c r="V34" s="1"/>
      <c r="W34" s="66"/>
      <c r="X34" s="5"/>
    </row>
    <row r="35" spans="1:24" x14ac:dyDescent="0.2">
      <c r="A35" s="218"/>
      <c r="B35" s="1"/>
      <c r="C35" s="1"/>
      <c r="D35" s="1"/>
      <c r="E35" s="73"/>
      <c r="F35" s="1"/>
      <c r="G35" s="1"/>
      <c r="H35" s="1"/>
      <c r="I35" s="1"/>
      <c r="J35" s="1"/>
      <c r="K35" s="1"/>
      <c r="L35" s="1"/>
      <c r="M35" s="1"/>
      <c r="N35" s="114"/>
      <c r="O35" s="113"/>
      <c r="P35" s="1"/>
      <c r="Q35" s="1"/>
      <c r="R35" s="1"/>
      <c r="S35" s="113"/>
      <c r="T35" s="114"/>
      <c r="U35" s="1"/>
      <c r="V35" s="1"/>
      <c r="W35" s="66"/>
      <c r="X35" s="5"/>
    </row>
    <row r="36" spans="1:24" x14ac:dyDescent="0.2">
      <c r="A36" s="221"/>
      <c r="B36" s="1"/>
      <c r="C36" s="1"/>
      <c r="D36" s="1"/>
      <c r="E36" s="73"/>
      <c r="F36" s="1"/>
      <c r="G36" s="1"/>
      <c r="H36" s="1"/>
      <c r="I36" s="1"/>
      <c r="J36" s="1"/>
      <c r="K36" s="1"/>
      <c r="L36" s="1"/>
      <c r="M36" s="1"/>
      <c r="N36" s="114"/>
      <c r="O36" s="113"/>
      <c r="P36" s="1"/>
      <c r="Q36" s="1"/>
      <c r="R36" s="1"/>
      <c r="S36" s="113"/>
      <c r="T36" s="114"/>
      <c r="U36" s="1"/>
      <c r="V36" s="1"/>
      <c r="W36" s="66"/>
      <c r="X36" s="5"/>
    </row>
    <row r="37" spans="1:24" x14ac:dyDescent="0.2">
      <c r="A37" s="212"/>
      <c r="B37" s="1"/>
      <c r="C37" s="1"/>
      <c r="D37" s="1"/>
      <c r="E37" s="73"/>
      <c r="F37" s="1"/>
      <c r="G37" s="1"/>
      <c r="H37" s="1"/>
      <c r="I37" s="1"/>
      <c r="J37" s="1"/>
      <c r="K37" s="1"/>
      <c r="L37" s="1"/>
      <c r="M37" s="1"/>
      <c r="N37" s="114"/>
      <c r="O37" s="113"/>
      <c r="P37" s="1"/>
      <c r="Q37" s="1"/>
      <c r="R37" s="1"/>
      <c r="S37" s="113"/>
      <c r="T37" s="114"/>
      <c r="U37" s="1"/>
      <c r="V37" s="1"/>
      <c r="W37" s="66"/>
      <c r="X37" s="5"/>
    </row>
    <row r="38" spans="1:24" x14ac:dyDescent="0.2">
      <c r="A38" s="64"/>
      <c r="B38" s="1"/>
      <c r="C38" s="1"/>
      <c r="D38" s="1"/>
      <c r="E38" s="73"/>
      <c r="F38" s="1"/>
      <c r="G38" s="1"/>
      <c r="H38" s="1"/>
      <c r="I38" s="1"/>
      <c r="J38" s="1"/>
      <c r="K38" s="1"/>
      <c r="L38" s="1"/>
      <c r="M38" s="1"/>
      <c r="N38" s="114"/>
      <c r="O38" s="113"/>
      <c r="P38" s="1"/>
      <c r="Q38" s="1"/>
      <c r="R38" s="1"/>
      <c r="S38" s="113"/>
      <c r="T38" s="114"/>
      <c r="U38" s="1"/>
      <c r="V38" s="1"/>
      <c r="W38" s="115"/>
      <c r="X38" s="5"/>
    </row>
    <row r="39" spans="1:24" x14ac:dyDescent="0.2">
      <c r="A39" s="64"/>
      <c r="B39" s="1"/>
      <c r="C39" s="1"/>
      <c r="D39" s="1"/>
      <c r="E39" s="73"/>
      <c r="F39" s="1"/>
      <c r="G39" s="1"/>
      <c r="H39" s="1"/>
      <c r="I39" s="1"/>
      <c r="J39" s="1"/>
      <c r="K39" s="1"/>
      <c r="L39" s="1"/>
      <c r="M39" s="1"/>
      <c r="N39" s="114"/>
      <c r="O39" s="113"/>
      <c r="P39" s="1"/>
      <c r="Q39" s="1"/>
      <c r="R39" s="1"/>
      <c r="S39" s="113"/>
      <c r="T39" s="114"/>
      <c r="U39" s="1"/>
      <c r="V39" s="1"/>
      <c r="W39" s="115"/>
      <c r="X39" s="5"/>
    </row>
    <row r="40" spans="1:24" x14ac:dyDescent="0.2">
      <c r="A40" s="116"/>
      <c r="B40" s="1"/>
      <c r="C40" s="1"/>
      <c r="D40" s="1"/>
      <c r="E40" s="73"/>
      <c r="F40" s="1"/>
      <c r="G40" s="1"/>
      <c r="H40" s="1"/>
      <c r="I40" s="1"/>
      <c r="J40" s="1"/>
      <c r="K40" s="1"/>
      <c r="L40" s="1"/>
      <c r="M40" s="1"/>
      <c r="N40" s="114"/>
      <c r="O40" s="113"/>
      <c r="P40" s="1"/>
      <c r="Q40" s="1"/>
      <c r="R40" s="1"/>
      <c r="S40" s="113"/>
      <c r="T40" s="114"/>
      <c r="U40" s="1"/>
      <c r="V40" s="1"/>
      <c r="W40" s="115"/>
      <c r="X40" s="5"/>
    </row>
    <row r="41" spans="1:24" x14ac:dyDescent="0.2">
      <c r="A41" s="64"/>
      <c r="B41" s="1"/>
      <c r="C41" s="1"/>
      <c r="D41" s="1"/>
      <c r="E41" s="73"/>
      <c r="F41" s="1"/>
      <c r="G41" s="1"/>
      <c r="H41" s="1"/>
      <c r="I41" s="1"/>
      <c r="J41" s="1"/>
      <c r="K41" s="1"/>
      <c r="L41" s="1"/>
      <c r="M41" s="1"/>
      <c r="N41" s="114"/>
      <c r="O41" s="113"/>
      <c r="P41" s="1"/>
      <c r="Q41" s="1"/>
      <c r="R41" s="1"/>
      <c r="S41" s="113"/>
      <c r="T41" s="114"/>
      <c r="U41" s="1"/>
      <c r="V41" s="1"/>
      <c r="W41" s="115"/>
      <c r="X41" s="5"/>
    </row>
    <row r="42" spans="1:24" x14ac:dyDescent="0.2">
      <c r="A42" s="62"/>
      <c r="B42" s="1"/>
      <c r="C42" s="1"/>
      <c r="D42" s="1"/>
      <c r="E42" s="73"/>
      <c r="F42" s="1"/>
      <c r="G42" s="1"/>
      <c r="H42" s="1"/>
      <c r="I42" s="1"/>
      <c r="J42" s="1"/>
      <c r="K42" s="1"/>
      <c r="L42" s="1"/>
      <c r="M42" s="1"/>
      <c r="N42" s="114"/>
      <c r="O42" s="113"/>
      <c r="P42" s="1"/>
      <c r="Q42" s="1"/>
      <c r="R42" s="1"/>
      <c r="S42" s="113"/>
      <c r="T42" s="114"/>
      <c r="U42" s="1"/>
      <c r="V42" s="1"/>
      <c r="W42" s="115"/>
      <c r="X42" s="5"/>
    </row>
    <row r="43" spans="1:24" x14ac:dyDescent="0.2">
      <c r="A43" s="65"/>
      <c r="B43" s="1"/>
      <c r="C43" s="1"/>
      <c r="D43" s="1"/>
      <c r="E43" s="73"/>
      <c r="F43" s="1"/>
      <c r="G43" s="1"/>
      <c r="H43" s="1"/>
      <c r="I43" s="1"/>
      <c r="J43" s="1"/>
      <c r="K43" s="1"/>
      <c r="L43" s="1"/>
      <c r="M43" s="1"/>
      <c r="N43" s="114"/>
      <c r="O43" s="113"/>
      <c r="P43" s="1"/>
      <c r="Q43" s="1"/>
      <c r="R43" s="1"/>
      <c r="S43" s="113"/>
      <c r="T43" s="114"/>
      <c r="U43" s="1"/>
      <c r="V43" s="1"/>
      <c r="W43" s="115"/>
      <c r="X43" s="5"/>
    </row>
    <row r="44" spans="1:24" x14ac:dyDescent="0.2">
      <c r="A44" s="63"/>
      <c r="B44" s="39"/>
      <c r="C44" s="39"/>
      <c r="D44" s="39"/>
      <c r="E44" s="74"/>
      <c r="F44" s="39"/>
      <c r="G44" s="39"/>
      <c r="H44" s="39"/>
      <c r="I44" s="39"/>
      <c r="J44" s="39"/>
      <c r="K44" s="39"/>
      <c r="L44" s="39"/>
      <c r="M44" s="39"/>
      <c r="N44" s="117"/>
      <c r="O44" s="118"/>
      <c r="P44" s="39"/>
      <c r="Q44" s="39"/>
      <c r="R44" s="39"/>
      <c r="S44" s="118"/>
      <c r="T44" s="117"/>
      <c r="U44" s="39"/>
      <c r="V44" s="39"/>
      <c r="W44" s="119"/>
      <c r="X44" s="5"/>
    </row>
    <row r="45" spans="1:24" x14ac:dyDescent="0.2">
      <c r="A45" s="122" t="s">
        <v>23</v>
      </c>
      <c r="B45" s="37">
        <f t="shared" ref="B45:N45" si="1">SUM(B31:B44)</f>
        <v>1</v>
      </c>
      <c r="C45" s="37">
        <f t="shared" si="1"/>
        <v>0</v>
      </c>
      <c r="D45" s="37">
        <f t="shared" si="1"/>
        <v>0</v>
      </c>
      <c r="E45" s="37">
        <f t="shared" si="1"/>
        <v>0</v>
      </c>
      <c r="F45" s="37">
        <f t="shared" si="1"/>
        <v>0</v>
      </c>
      <c r="G45" s="37">
        <f t="shared" si="1"/>
        <v>0</v>
      </c>
      <c r="H45" s="37">
        <f t="shared" si="1"/>
        <v>0</v>
      </c>
      <c r="I45" s="37">
        <f t="shared" si="1"/>
        <v>1</v>
      </c>
      <c r="J45" s="37">
        <f t="shared" si="1"/>
        <v>0</v>
      </c>
      <c r="K45" s="37">
        <f t="shared" si="1"/>
        <v>0</v>
      </c>
      <c r="L45" s="37">
        <f t="shared" si="1"/>
        <v>0</v>
      </c>
      <c r="M45" s="37">
        <f t="shared" si="1"/>
        <v>0</v>
      </c>
      <c r="N45" s="37">
        <f t="shared" si="1"/>
        <v>0</v>
      </c>
      <c r="O45" s="17">
        <f>(D45+J45+K45+N45)/(B45+J45+K45+M45)</f>
        <v>0</v>
      </c>
      <c r="P45" s="17">
        <f>($D45+$E45+($F45*2)+(G45*3))/$B45</f>
        <v>0</v>
      </c>
      <c r="Q45" s="17">
        <f>D45/B45</f>
        <v>0</v>
      </c>
      <c r="R45" s="37">
        <f>SUM(R31:R44)</f>
        <v>0</v>
      </c>
      <c r="S45" s="37">
        <f>SUM(S31:S44)</f>
        <v>0</v>
      </c>
      <c r="T45" s="37">
        <f>SUM(T31:T44)</f>
        <v>1</v>
      </c>
      <c r="U45" s="37">
        <f>SUM(U31:U44)</f>
        <v>0</v>
      </c>
      <c r="V45" s="37">
        <f>SUM(V31:V44)</f>
        <v>0</v>
      </c>
      <c r="W45" s="17">
        <f>(U45+V45)/(T45+U45+V45)</f>
        <v>0</v>
      </c>
      <c r="X45" s="5"/>
    </row>
    <row r="47" spans="1:24" x14ac:dyDescent="0.2">
      <c r="A47" t="s">
        <v>94</v>
      </c>
    </row>
    <row r="48" spans="1:24" x14ac:dyDescent="0.2">
      <c r="A48" s="122" t="s">
        <v>72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05" t="s">
        <v>68</v>
      </c>
      <c r="B49" s="7" t="s">
        <v>42</v>
      </c>
      <c r="C49" s="7" t="s">
        <v>43</v>
      </c>
      <c r="D49" s="7" t="s">
        <v>44</v>
      </c>
      <c r="E49" s="7" t="s">
        <v>52</v>
      </c>
      <c r="F49" s="7" t="s">
        <v>46</v>
      </c>
      <c r="G49" s="7" t="s">
        <v>1</v>
      </c>
      <c r="H49" s="7" t="s">
        <v>2</v>
      </c>
      <c r="I49" s="7" t="s">
        <v>7</v>
      </c>
      <c r="J49" s="7" t="s">
        <v>8</v>
      </c>
      <c r="K49" s="7" t="s">
        <v>9</v>
      </c>
      <c r="L49" s="7" t="s">
        <v>47</v>
      </c>
      <c r="M49" s="7" t="s">
        <v>48</v>
      </c>
      <c r="N49" s="7" t="s">
        <v>49</v>
      </c>
      <c r="O49" s="7" t="s">
        <v>50</v>
      </c>
      <c r="P49" s="7" t="s">
        <v>0</v>
      </c>
      <c r="Q49" s="7" t="s">
        <v>73</v>
      </c>
    </row>
    <row r="50" spans="1:17" x14ac:dyDescent="0.2">
      <c r="A50" s="309" t="s">
        <v>133</v>
      </c>
      <c r="B50" s="37">
        <v>1</v>
      </c>
      <c r="C50" s="37">
        <v>1</v>
      </c>
      <c r="D50" s="37"/>
      <c r="E50" s="37"/>
      <c r="F50" s="37">
        <v>4</v>
      </c>
      <c r="G50" s="37">
        <v>1</v>
      </c>
      <c r="H50" s="37">
        <v>1</v>
      </c>
      <c r="I50" s="37">
        <v>2</v>
      </c>
      <c r="J50" s="37">
        <v>2</v>
      </c>
      <c r="K50" s="37">
        <v>1</v>
      </c>
      <c r="L50" s="37">
        <v>1</v>
      </c>
      <c r="M50" s="37">
        <v>1</v>
      </c>
      <c r="N50" s="37"/>
      <c r="O50" s="38"/>
      <c r="P50" s="37">
        <v>15</v>
      </c>
      <c r="Q50" s="37">
        <v>61</v>
      </c>
    </row>
    <row r="51" spans="1:17" x14ac:dyDescent="0.2">
      <c r="A51" s="309" t="s">
        <v>152</v>
      </c>
      <c r="B51" s="1">
        <v>1</v>
      </c>
      <c r="C51" s="1"/>
      <c r="D51" s="1"/>
      <c r="E51" s="1"/>
      <c r="F51" s="1">
        <v>2</v>
      </c>
      <c r="G51" s="1">
        <v>1</v>
      </c>
      <c r="H51" s="1">
        <v>1</v>
      </c>
      <c r="I51" s="1">
        <v>2</v>
      </c>
      <c r="J51" s="1">
        <v>1</v>
      </c>
      <c r="K51" s="1"/>
      <c r="L51" s="1"/>
      <c r="M51" s="1">
        <v>0</v>
      </c>
      <c r="N51" s="35"/>
      <c r="O51" s="1"/>
      <c r="P51" s="5">
        <v>9</v>
      </c>
      <c r="Q51" s="5">
        <v>33</v>
      </c>
    </row>
    <row r="52" spans="1:17" x14ac:dyDescent="0.2">
      <c r="A52" s="20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"/>
      <c r="Q52" s="5"/>
    </row>
    <row r="53" spans="1:17" x14ac:dyDescent="0.2">
      <c r="A53" s="2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"/>
      <c r="Q53" s="5"/>
    </row>
    <row r="54" spans="1:17" x14ac:dyDescent="0.2">
      <c r="A54" s="2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"/>
      <c r="Q54" s="5"/>
    </row>
    <row r="55" spans="1:17" x14ac:dyDescent="0.2">
      <c r="A55" s="83"/>
      <c r="B55" s="1"/>
      <c r="C55" s="1"/>
      <c r="D55" s="1"/>
      <c r="E55" s="1"/>
      <c r="F55" s="1"/>
      <c r="G55" s="1"/>
      <c r="H55" s="1"/>
      <c r="I55" s="113"/>
      <c r="J55" s="1"/>
      <c r="K55" s="1"/>
      <c r="L55" s="1"/>
      <c r="M55" s="1"/>
      <c r="N55" s="1"/>
      <c r="O55" s="1"/>
      <c r="P55" s="5"/>
      <c r="Q55" s="5"/>
    </row>
    <row r="56" spans="1:17" x14ac:dyDescent="0.2">
      <c r="A56" s="6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"/>
      <c r="Q56" s="5"/>
    </row>
    <row r="57" spans="1:17" x14ac:dyDescent="0.2">
      <c r="A57" s="6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"/>
      <c r="Q57" s="5"/>
    </row>
    <row r="58" spans="1:17" x14ac:dyDescent="0.2">
      <c r="A58" s="8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27"/>
      <c r="Q58" s="127"/>
    </row>
    <row r="59" spans="1:17" x14ac:dyDescent="0.2">
      <c r="A59" s="6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27"/>
      <c r="Q59" s="127"/>
    </row>
    <row r="60" spans="1:17" x14ac:dyDescent="0.2">
      <c r="A60" s="69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27"/>
      <c r="Q60" s="127"/>
    </row>
    <row r="61" spans="1:17" x14ac:dyDescent="0.2">
      <c r="A61" s="69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27"/>
      <c r="Q61" s="127"/>
    </row>
    <row r="62" spans="1:17" x14ac:dyDescent="0.2">
      <c r="A62" s="11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75"/>
      <c r="Q62" s="75"/>
    </row>
    <row r="63" spans="1:17" x14ac:dyDescent="0.2">
      <c r="A63" s="120" t="s">
        <v>23</v>
      </c>
      <c r="B63" s="16">
        <f t="shared" ref="B63:M63" si="2">SUM(B50:B62)</f>
        <v>2</v>
      </c>
      <c r="C63" s="16">
        <f t="shared" si="2"/>
        <v>1</v>
      </c>
      <c r="D63" s="16">
        <f t="shared" si="2"/>
        <v>0</v>
      </c>
      <c r="E63" s="38">
        <f t="shared" si="2"/>
        <v>0</v>
      </c>
      <c r="F63" s="38">
        <f t="shared" si="2"/>
        <v>6</v>
      </c>
      <c r="G63" s="16">
        <f t="shared" si="2"/>
        <v>2</v>
      </c>
      <c r="H63" s="16">
        <f t="shared" si="2"/>
        <v>2</v>
      </c>
      <c r="I63" s="16">
        <f t="shared" si="2"/>
        <v>4</v>
      </c>
      <c r="J63" s="16">
        <f t="shared" si="2"/>
        <v>3</v>
      </c>
      <c r="K63" s="16">
        <f t="shared" si="2"/>
        <v>1</v>
      </c>
      <c r="L63" s="37">
        <f t="shared" si="2"/>
        <v>1</v>
      </c>
      <c r="M63" s="16">
        <f t="shared" si="2"/>
        <v>1</v>
      </c>
      <c r="N63" s="38">
        <f>(M63*7)/F63</f>
        <v>1.1666666666666667</v>
      </c>
      <c r="O63" s="38">
        <f>SUM(H63+J63+K63)/F63</f>
        <v>1</v>
      </c>
      <c r="P63" s="16">
        <f>SUM(P50:P62)</f>
        <v>24</v>
      </c>
      <c r="Q63" s="16">
        <f>SUM(Q50:Q62)</f>
        <v>94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Totals</vt:lpstr>
      <vt:lpstr>MillerHunt</vt:lpstr>
      <vt:lpstr>WozniakStreva</vt:lpstr>
      <vt:lpstr>OertliAppelby</vt:lpstr>
      <vt:lpstr>LangCandella</vt:lpstr>
      <vt:lpstr>KearneyMcKenzieIanella</vt:lpstr>
      <vt:lpstr>GeorgeRitterHakel</vt:lpstr>
      <vt:lpstr>Sproulsalvati</vt:lpstr>
      <vt:lpstr>RubockiMcCarthy</vt:lpstr>
      <vt:lpstr>Lickliter</vt:lpstr>
      <vt:lpstr>Catchers</vt:lpstr>
      <vt:lpstr>HaydellMracak</vt:lpstr>
      <vt:lpstr>HarrisTepperPopp</vt:lpstr>
      <vt:lpstr>LongKelly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2026-04-21T15:21:13Z</cp:lastPrinted>
  <dcterms:created xsi:type="dcterms:W3CDTF">2022-02-08T04:39:35Z</dcterms:created>
  <dcterms:modified xsi:type="dcterms:W3CDTF">2026-04-26T03:36:26Z</dcterms:modified>
</cp:coreProperties>
</file>