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immoyes/Documents/baseball folder/Ponte Vedra/2023 Folder/"/>
    </mc:Choice>
  </mc:AlternateContent>
  <xr:revisionPtr revIDLastSave="0" documentId="13_ncr:1_{7ED5A4FD-E93C-3748-BA0A-1624BB619ADF}" xr6:coauthVersionLast="47" xr6:coauthVersionMax="47" xr10:uidLastSave="{00000000-0000-0000-0000-000000000000}"/>
  <bookViews>
    <workbookView xWindow="520" yWindow="1360" windowWidth="22220" windowHeight="15320" xr2:uid="{0BE0BC07-B718-294B-938C-DC513188ACEF}"/>
  </bookViews>
  <sheets>
    <sheet name="Totals" sheetId="1" r:id="rId1"/>
    <sheet name="MiskowiczHartman" sheetId="10" r:id="rId2"/>
    <sheet name="EvangerMitchPatel" sheetId="9" r:id="rId3"/>
    <sheet name="OttesonMcAdoo" sheetId="8" r:id="rId4"/>
    <sheet name="GunnellGray" sheetId="7" r:id="rId5"/>
    <sheet name="MastoBrady" sheetId="4" r:id="rId6"/>
    <sheet name="HoagYesErickson" sheetId="5" r:id="rId7"/>
    <sheet name="RambleAnderson" sheetId="12" r:id="rId8"/>
    <sheet name="EidemFlood" sheetId="13" r:id="rId9"/>
    <sheet name="OertillWicker" sheetId="3" r:id="rId10"/>
    <sheet name="Catchers" sheetId="6" r:id="rId11"/>
    <sheet name="AspenMcAdoo" sheetId="2" r:id="rId12"/>
    <sheet name="AugustusAlba" sheetId="11" r:id="rId13"/>
  </sheets>
  <definedNames>
    <definedName name="_xlnm._FilterDatabase" localSheetId="0" hidden="1">Totals!$A$4:$X$17</definedName>
    <definedName name="_xlnm.Print_Area" localSheetId="0">Totals!$A$53:$P$72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5" i="1" l="1"/>
  <c r="I55" i="1"/>
  <c r="F55" i="1"/>
  <c r="D55" i="1"/>
  <c r="B55" i="1"/>
  <c r="O20" i="2"/>
  <c r="O55" i="1" s="1"/>
  <c r="Q20" i="2"/>
  <c r="P55" i="1" s="1"/>
  <c r="P20" i="2"/>
  <c r="N20" i="2"/>
  <c r="N55" i="1" s="1"/>
  <c r="M20" i="2"/>
  <c r="M55" i="1" s="1"/>
  <c r="L20" i="2"/>
  <c r="K20" i="2"/>
  <c r="K55" i="1" s="1"/>
  <c r="J20" i="2"/>
  <c r="J55" i="1" s="1"/>
  <c r="I20" i="2"/>
  <c r="H20" i="2"/>
  <c r="H55" i="1" s="1"/>
  <c r="G20" i="2"/>
  <c r="G55" i="1" s="1"/>
  <c r="F20" i="2"/>
  <c r="E20" i="2"/>
  <c r="E55" i="1" s="1"/>
  <c r="D20" i="2"/>
  <c r="C20" i="2"/>
  <c r="C55" i="1" s="1"/>
  <c r="B20" i="2"/>
  <c r="B8" i="2"/>
  <c r="C8" i="2"/>
  <c r="D8" i="2"/>
  <c r="E8" i="2"/>
  <c r="F8" i="2"/>
  <c r="G8" i="2"/>
  <c r="H8" i="2"/>
  <c r="I8" i="2"/>
  <c r="J8" i="2"/>
  <c r="K8" i="2"/>
  <c r="L8" i="2"/>
  <c r="M8" i="2"/>
  <c r="N8" i="2"/>
  <c r="R8" i="2"/>
  <c r="S8" i="2"/>
  <c r="T8" i="2"/>
  <c r="U8" i="2"/>
  <c r="W8" i="2" s="1"/>
  <c r="V8" i="2"/>
  <c r="X8" i="2"/>
  <c r="P8" i="2" l="1"/>
  <c r="Q8" i="2"/>
  <c r="O8" i="2"/>
  <c r="O6" i="1" s="1"/>
  <c r="W6" i="1"/>
  <c r="T6" i="1"/>
  <c r="S6" i="1"/>
  <c r="R6" i="1"/>
  <c r="Q6" i="1"/>
  <c r="P6" i="1"/>
  <c r="N6" i="1"/>
  <c r="M6" i="1"/>
  <c r="L6" i="1"/>
  <c r="K6" i="1"/>
  <c r="J6" i="1"/>
  <c r="I6" i="1"/>
  <c r="H6" i="1"/>
  <c r="G6" i="1"/>
  <c r="F6" i="1"/>
  <c r="E6" i="1"/>
  <c r="D6" i="1"/>
  <c r="C6" i="1"/>
  <c r="B6" i="1"/>
  <c r="S13" i="1"/>
  <c r="J13" i="1"/>
  <c r="I13" i="1"/>
  <c r="F13" i="1"/>
  <c r="V69" i="9"/>
  <c r="V13" i="1" s="1"/>
  <c r="U69" i="9"/>
  <c r="U13" i="1" s="1"/>
  <c r="T69" i="9"/>
  <c r="T13" i="1" s="1"/>
  <c r="S69" i="9"/>
  <c r="R69" i="9"/>
  <c r="R13" i="1" s="1"/>
  <c r="N69" i="9"/>
  <c r="N13" i="1" s="1"/>
  <c r="M69" i="9"/>
  <c r="M13" i="1" s="1"/>
  <c r="L69" i="9"/>
  <c r="L13" i="1" s="1"/>
  <c r="K69" i="9"/>
  <c r="K13" i="1" s="1"/>
  <c r="J69" i="9"/>
  <c r="I69" i="9"/>
  <c r="H69" i="9"/>
  <c r="H13" i="1" s="1"/>
  <c r="G69" i="9"/>
  <c r="G13" i="1" s="1"/>
  <c r="F69" i="9"/>
  <c r="E69" i="9"/>
  <c r="E13" i="1" s="1"/>
  <c r="D69" i="9"/>
  <c r="D13" i="1" s="1"/>
  <c r="C69" i="9"/>
  <c r="C13" i="1" s="1"/>
  <c r="B69" i="9"/>
  <c r="B13" i="1" s="1"/>
  <c r="W27" i="1"/>
  <c r="U27" i="1"/>
  <c r="S27" i="1"/>
  <c r="R27" i="1"/>
  <c r="H27" i="1"/>
  <c r="G27" i="1"/>
  <c r="V109" i="5"/>
  <c r="V27" i="1" s="1"/>
  <c r="U109" i="5"/>
  <c r="W109" i="5" s="1"/>
  <c r="T109" i="5"/>
  <c r="T27" i="1" s="1"/>
  <c r="S109" i="5"/>
  <c r="R109" i="5"/>
  <c r="N109" i="5"/>
  <c r="N27" i="1" s="1"/>
  <c r="M109" i="5"/>
  <c r="M27" i="1" s="1"/>
  <c r="L109" i="5"/>
  <c r="L27" i="1" s="1"/>
  <c r="K109" i="5"/>
  <c r="K27" i="1" s="1"/>
  <c r="J109" i="5"/>
  <c r="J27" i="1" s="1"/>
  <c r="I109" i="5"/>
  <c r="I27" i="1" s="1"/>
  <c r="H109" i="5"/>
  <c r="G109" i="5"/>
  <c r="F109" i="5"/>
  <c r="F27" i="1" s="1"/>
  <c r="E109" i="5"/>
  <c r="E27" i="1" s="1"/>
  <c r="D109" i="5"/>
  <c r="D27" i="1" s="1"/>
  <c r="C109" i="5"/>
  <c r="C27" i="1" s="1"/>
  <c r="B109" i="5"/>
  <c r="B27" i="1" s="1"/>
  <c r="M5" i="1"/>
  <c r="L5" i="1"/>
  <c r="J5" i="1"/>
  <c r="E5" i="1"/>
  <c r="D5" i="1"/>
  <c r="B5" i="1"/>
  <c r="V60" i="7"/>
  <c r="V5" i="1" s="1"/>
  <c r="U60" i="7"/>
  <c r="U5" i="1" s="1"/>
  <c r="T60" i="7"/>
  <c r="T5" i="1" s="1"/>
  <c r="S60" i="7"/>
  <c r="S5" i="1" s="1"/>
  <c r="R60" i="7"/>
  <c r="R5" i="1" s="1"/>
  <c r="N60" i="7"/>
  <c r="N5" i="1" s="1"/>
  <c r="M60" i="7"/>
  <c r="L60" i="7"/>
  <c r="K60" i="7"/>
  <c r="K5" i="1" s="1"/>
  <c r="J60" i="7"/>
  <c r="I60" i="7"/>
  <c r="I5" i="1" s="1"/>
  <c r="H60" i="7"/>
  <c r="H5" i="1" s="1"/>
  <c r="G60" i="7"/>
  <c r="G5" i="1" s="1"/>
  <c r="F60" i="7"/>
  <c r="F5" i="1" s="1"/>
  <c r="E60" i="7"/>
  <c r="D60" i="7"/>
  <c r="C60" i="7"/>
  <c r="C5" i="1" s="1"/>
  <c r="B60" i="7"/>
  <c r="V6" i="1"/>
  <c r="U6" i="1"/>
  <c r="X6" i="1" l="1"/>
  <c r="X13" i="1"/>
  <c r="X5" i="1"/>
  <c r="X27" i="1"/>
  <c r="Q69" i="9"/>
  <c r="Q13" i="1" s="1"/>
  <c r="W69" i="9"/>
  <c r="W13" i="1" s="1"/>
  <c r="O69" i="9"/>
  <c r="O13" i="1" s="1"/>
  <c r="X69" i="9"/>
  <c r="P69" i="9"/>
  <c r="P13" i="1" s="1"/>
  <c r="Q109" i="5"/>
  <c r="Q27" i="1" s="1"/>
  <c r="X109" i="5"/>
  <c r="O109" i="5"/>
  <c r="O27" i="1" s="1"/>
  <c r="P109" i="5"/>
  <c r="P27" i="1" s="1"/>
  <c r="Q60" i="7"/>
  <c r="Q5" i="1" s="1"/>
  <c r="W60" i="7"/>
  <c r="W5" i="1" s="1"/>
  <c r="X60" i="7"/>
  <c r="O60" i="7"/>
  <c r="O5" i="1" s="1"/>
  <c r="P60" i="7"/>
  <c r="P5" i="1" s="1"/>
  <c r="B33" i="11"/>
  <c r="B29" i="1" s="1"/>
  <c r="C33" i="11"/>
  <c r="C29" i="1" s="1"/>
  <c r="D33" i="11"/>
  <c r="D29" i="1" s="1"/>
  <c r="E33" i="11"/>
  <c r="E29" i="1" s="1"/>
  <c r="F33" i="11"/>
  <c r="F29" i="1" s="1"/>
  <c r="G33" i="11"/>
  <c r="G29" i="1" s="1"/>
  <c r="H33" i="11"/>
  <c r="H29" i="1" s="1"/>
  <c r="I33" i="11"/>
  <c r="I29" i="1" s="1"/>
  <c r="J33" i="11"/>
  <c r="J29" i="1" s="1"/>
  <c r="K33" i="11"/>
  <c r="K29" i="1" s="1"/>
  <c r="L33" i="11"/>
  <c r="L29" i="1" s="1"/>
  <c r="M33" i="11"/>
  <c r="M29" i="1" s="1"/>
  <c r="N33" i="11"/>
  <c r="N29" i="1" s="1"/>
  <c r="R33" i="11"/>
  <c r="R29" i="1" s="1"/>
  <c r="S33" i="11"/>
  <c r="S29" i="1" s="1"/>
  <c r="T33" i="11"/>
  <c r="T29" i="1" s="1"/>
  <c r="U33" i="11"/>
  <c r="U29" i="1" s="1"/>
  <c r="V33" i="11"/>
  <c r="V29" i="1" s="1"/>
  <c r="X33" i="11" l="1"/>
  <c r="X29" i="1" s="1"/>
  <c r="P33" i="11"/>
  <c r="P29" i="1" s="1"/>
  <c r="O33" i="11"/>
  <c r="O29" i="1" s="1"/>
  <c r="W33" i="11"/>
  <c r="W29" i="1" s="1"/>
  <c r="Q33" i="11"/>
  <c r="Q29" i="1" s="1"/>
  <c r="B76" i="6" l="1"/>
  <c r="C76" i="6"/>
  <c r="D76" i="6"/>
  <c r="E76" i="6"/>
  <c r="F76" i="6"/>
  <c r="G76" i="6"/>
  <c r="H76" i="6"/>
  <c r="I76" i="6"/>
  <c r="J76" i="6"/>
  <c r="B30" i="12" l="1"/>
  <c r="B67" i="3" l="1"/>
  <c r="B64" i="1" s="1"/>
  <c r="C67" i="3"/>
  <c r="C64" i="1" s="1"/>
  <c r="D67" i="3"/>
  <c r="D64" i="1" s="1"/>
  <c r="E67" i="3"/>
  <c r="E64" i="1" s="1"/>
  <c r="F67" i="3"/>
  <c r="F64" i="1" s="1"/>
  <c r="G67" i="3"/>
  <c r="G64" i="1" s="1"/>
  <c r="H67" i="3"/>
  <c r="H64" i="1" s="1"/>
  <c r="I67" i="3"/>
  <c r="I64" i="1" s="1"/>
  <c r="J67" i="3"/>
  <c r="J64" i="1" s="1"/>
  <c r="K67" i="3"/>
  <c r="K64" i="1" s="1"/>
  <c r="L67" i="3"/>
  <c r="L64" i="1" s="1"/>
  <c r="M67" i="3"/>
  <c r="M64" i="1" s="1"/>
  <c r="P67" i="3"/>
  <c r="Q67" i="3"/>
  <c r="P64" i="1" s="1"/>
  <c r="N67" i="3" l="1"/>
  <c r="N64" i="1" s="1"/>
  <c r="O67" i="3"/>
  <c r="O64" i="1" s="1"/>
  <c r="K60" i="1" l="1"/>
  <c r="Q89" i="8"/>
  <c r="P60" i="1" s="1"/>
  <c r="P89" i="8"/>
  <c r="M89" i="8"/>
  <c r="M60" i="1" s="1"/>
  <c r="L89" i="8"/>
  <c r="L60" i="1" s="1"/>
  <c r="K89" i="8"/>
  <c r="J89" i="8"/>
  <c r="J60" i="1" s="1"/>
  <c r="I89" i="8"/>
  <c r="I60" i="1" s="1"/>
  <c r="H89" i="8"/>
  <c r="H60" i="1" s="1"/>
  <c r="G89" i="8"/>
  <c r="G60" i="1" s="1"/>
  <c r="F89" i="8"/>
  <c r="E89" i="8"/>
  <c r="E60" i="1" s="1"/>
  <c r="D89" i="8"/>
  <c r="D60" i="1" s="1"/>
  <c r="C89" i="8"/>
  <c r="C60" i="1" s="1"/>
  <c r="B89" i="8"/>
  <c r="B60" i="1" s="1"/>
  <c r="N89" i="8" l="1"/>
  <c r="N60" i="1" s="1"/>
  <c r="F60" i="1"/>
  <c r="O89" i="8"/>
  <c r="O60" i="1" s="1"/>
  <c r="T20" i="1" l="1"/>
  <c r="Y96" i="6"/>
  <c r="X96" i="6"/>
  <c r="V96" i="6"/>
  <c r="V20" i="1" s="1"/>
  <c r="U96" i="6"/>
  <c r="U20" i="1" s="1"/>
  <c r="T96" i="6"/>
  <c r="S96" i="6"/>
  <c r="S20" i="1" s="1"/>
  <c r="R96" i="6"/>
  <c r="R20" i="1" s="1"/>
  <c r="N96" i="6"/>
  <c r="N20" i="1" s="1"/>
  <c r="M96" i="6"/>
  <c r="M20" i="1" s="1"/>
  <c r="L96" i="6"/>
  <c r="L20" i="1" s="1"/>
  <c r="K96" i="6"/>
  <c r="K20" i="1" s="1"/>
  <c r="J96" i="6"/>
  <c r="J20" i="1" s="1"/>
  <c r="I96" i="6"/>
  <c r="I20" i="1" s="1"/>
  <c r="H96" i="6"/>
  <c r="H20" i="1" s="1"/>
  <c r="G96" i="6"/>
  <c r="G20" i="1" s="1"/>
  <c r="F96" i="6"/>
  <c r="F20" i="1" s="1"/>
  <c r="E96" i="6"/>
  <c r="E20" i="1" s="1"/>
  <c r="D96" i="6"/>
  <c r="C96" i="6"/>
  <c r="C20" i="1" s="1"/>
  <c r="B96" i="6"/>
  <c r="B20" i="1" l="1"/>
  <c r="O96" i="6"/>
  <c r="O20" i="1" s="1"/>
  <c r="Z96" i="6"/>
  <c r="X23" i="1" s="1"/>
  <c r="D20" i="1"/>
  <c r="W96" i="6"/>
  <c r="W20" i="1" s="1"/>
  <c r="P96" i="6"/>
  <c r="P20" i="1" s="1"/>
  <c r="Q96" i="6"/>
  <c r="Q20" i="1" s="1"/>
  <c r="B45" i="13" l="1"/>
  <c r="B10" i="1" s="1"/>
  <c r="C45" i="13"/>
  <c r="C10" i="1" s="1"/>
  <c r="D45" i="13"/>
  <c r="E45" i="13"/>
  <c r="E10" i="1" s="1"/>
  <c r="F45" i="13"/>
  <c r="F10" i="1" s="1"/>
  <c r="G45" i="13"/>
  <c r="G10" i="1" s="1"/>
  <c r="H45" i="13"/>
  <c r="H10" i="1" s="1"/>
  <c r="I45" i="13"/>
  <c r="I10" i="1" s="1"/>
  <c r="J45" i="13"/>
  <c r="J10" i="1" s="1"/>
  <c r="K45" i="13"/>
  <c r="K10" i="1" s="1"/>
  <c r="L45" i="13"/>
  <c r="L10" i="1" s="1"/>
  <c r="M45" i="13"/>
  <c r="M10" i="1" s="1"/>
  <c r="N45" i="13"/>
  <c r="N10" i="1" s="1"/>
  <c r="R45" i="13"/>
  <c r="R10" i="1" s="1"/>
  <c r="S45" i="13"/>
  <c r="S10" i="1" s="1"/>
  <c r="T45" i="13"/>
  <c r="T10" i="1" s="1"/>
  <c r="U45" i="13"/>
  <c r="U10" i="1" s="1"/>
  <c r="V45" i="13"/>
  <c r="V10" i="1" s="1"/>
  <c r="O45" i="13" l="1"/>
  <c r="O10" i="1" s="1"/>
  <c r="D10" i="1"/>
  <c r="Q45" i="13"/>
  <c r="Q10" i="1" s="1"/>
  <c r="P45" i="13"/>
  <c r="P10" i="1" s="1"/>
  <c r="W45" i="13"/>
  <c r="W10" i="1" s="1"/>
  <c r="V29" i="13"/>
  <c r="V15" i="1" s="1"/>
  <c r="U29" i="13"/>
  <c r="U15" i="1" s="1"/>
  <c r="T29" i="13"/>
  <c r="T15" i="1" s="1"/>
  <c r="S29" i="13"/>
  <c r="S15" i="1" s="1"/>
  <c r="R29" i="13"/>
  <c r="R15" i="1" s="1"/>
  <c r="N29" i="13"/>
  <c r="N15" i="1" s="1"/>
  <c r="M29" i="13"/>
  <c r="M15" i="1" s="1"/>
  <c r="L29" i="13"/>
  <c r="L15" i="1" s="1"/>
  <c r="K29" i="13"/>
  <c r="K15" i="1" s="1"/>
  <c r="J29" i="13"/>
  <c r="I29" i="13"/>
  <c r="I15" i="1" s="1"/>
  <c r="H29" i="13"/>
  <c r="G29" i="13"/>
  <c r="G15" i="1" s="1"/>
  <c r="F29" i="13"/>
  <c r="F15" i="1" s="1"/>
  <c r="E29" i="13"/>
  <c r="E15" i="1" s="1"/>
  <c r="D29" i="13"/>
  <c r="C29" i="13"/>
  <c r="C15" i="1" s="1"/>
  <c r="B29" i="13"/>
  <c r="J15" i="1" l="1"/>
  <c r="H15" i="1"/>
  <c r="D15" i="1"/>
  <c r="B15" i="1"/>
  <c r="O29" i="13"/>
  <c r="W29" i="13"/>
  <c r="W15" i="1" s="1"/>
  <c r="Q29" i="13"/>
  <c r="P29" i="13"/>
  <c r="O15" i="1" l="1"/>
  <c r="P15" i="1"/>
  <c r="Q15" i="1"/>
  <c r="B31" i="6" l="1"/>
  <c r="C31" i="6"/>
  <c r="D31" i="6"/>
  <c r="E31" i="6"/>
  <c r="F31" i="6"/>
  <c r="G31" i="6"/>
  <c r="H31" i="6"/>
  <c r="I31" i="6"/>
  <c r="J31" i="6"/>
  <c r="K31" i="6"/>
  <c r="L31" i="6"/>
  <c r="M31" i="6"/>
  <c r="N31" i="6"/>
  <c r="R31" i="6"/>
  <c r="S31" i="6"/>
  <c r="T31" i="6"/>
  <c r="U31" i="6"/>
  <c r="V31" i="6"/>
  <c r="X31" i="6"/>
  <c r="Y31" i="6"/>
  <c r="Y76" i="6"/>
  <c r="X76" i="6"/>
  <c r="V76" i="6"/>
  <c r="V9" i="1" s="1"/>
  <c r="U76" i="6"/>
  <c r="U9" i="1" s="1"/>
  <c r="T76" i="6"/>
  <c r="T9" i="1" s="1"/>
  <c r="S76" i="6"/>
  <c r="S9" i="1" s="1"/>
  <c r="R76" i="6"/>
  <c r="R9" i="1" s="1"/>
  <c r="N76" i="6"/>
  <c r="N9" i="1" s="1"/>
  <c r="M76" i="6"/>
  <c r="M9" i="1" s="1"/>
  <c r="L76" i="6"/>
  <c r="L9" i="1" s="1"/>
  <c r="K76" i="6"/>
  <c r="K9" i="1" s="1"/>
  <c r="J9" i="1"/>
  <c r="I9" i="1"/>
  <c r="H9" i="1"/>
  <c r="G9" i="1"/>
  <c r="F9" i="1"/>
  <c r="E9" i="1"/>
  <c r="D9" i="1"/>
  <c r="C9" i="1"/>
  <c r="B9" i="1"/>
  <c r="Z31" i="6" l="1"/>
  <c r="P31" i="6"/>
  <c r="O31" i="6"/>
  <c r="W76" i="6"/>
  <c r="W9" i="1" s="1"/>
  <c r="W31" i="6"/>
  <c r="Q31" i="6"/>
  <c r="O76" i="6"/>
  <c r="O9" i="1" s="1"/>
  <c r="Z76" i="6"/>
  <c r="P76" i="6"/>
  <c r="P9" i="1" s="1"/>
  <c r="Q76" i="6"/>
  <c r="Q9" i="1" s="1"/>
  <c r="P60" i="9"/>
  <c r="B81" i="5" l="1"/>
  <c r="C81" i="5"/>
  <c r="D81" i="5"/>
  <c r="E81" i="5"/>
  <c r="F81" i="5"/>
  <c r="G81" i="5"/>
  <c r="H81" i="5"/>
  <c r="I81" i="5"/>
  <c r="V51" i="7" l="1"/>
  <c r="U51" i="7"/>
  <c r="T51" i="7"/>
  <c r="S51" i="7"/>
  <c r="R51" i="7"/>
  <c r="Q51" i="7"/>
  <c r="P67" i="1" s="1"/>
  <c r="P51" i="7"/>
  <c r="M51" i="7"/>
  <c r="M67" i="1" s="1"/>
  <c r="L51" i="7"/>
  <c r="L67" i="1" s="1"/>
  <c r="K51" i="7"/>
  <c r="K67" i="1" s="1"/>
  <c r="J51" i="7"/>
  <c r="J67" i="1" s="1"/>
  <c r="I51" i="7"/>
  <c r="I67" i="1" s="1"/>
  <c r="H51" i="7"/>
  <c r="H67" i="1" s="1"/>
  <c r="G51" i="7"/>
  <c r="G67" i="1" s="1"/>
  <c r="F51" i="7"/>
  <c r="F67" i="1" s="1"/>
  <c r="E51" i="7"/>
  <c r="E67" i="1" s="1"/>
  <c r="D51" i="7"/>
  <c r="D67" i="1" s="1"/>
  <c r="C51" i="7"/>
  <c r="C67" i="1" s="1"/>
  <c r="B51" i="7"/>
  <c r="B67" i="1" s="1"/>
  <c r="W51" i="7" l="1"/>
  <c r="N51" i="7"/>
  <c r="N67" i="1" s="1"/>
  <c r="O51" i="7"/>
  <c r="O67" i="1" s="1"/>
  <c r="V74" i="8"/>
  <c r="V23" i="1" s="1"/>
  <c r="U74" i="8"/>
  <c r="U23" i="1" s="1"/>
  <c r="T74" i="8"/>
  <c r="T23" i="1" s="1"/>
  <c r="S74" i="8"/>
  <c r="S23" i="1" s="1"/>
  <c r="R74" i="8"/>
  <c r="R23" i="1" s="1"/>
  <c r="N74" i="8"/>
  <c r="N23" i="1" s="1"/>
  <c r="M74" i="8"/>
  <c r="M23" i="1" s="1"/>
  <c r="L74" i="8"/>
  <c r="L23" i="1" s="1"/>
  <c r="K74" i="8"/>
  <c r="K23" i="1" s="1"/>
  <c r="J74" i="8"/>
  <c r="I74" i="8"/>
  <c r="I23" i="1" s="1"/>
  <c r="H74" i="8"/>
  <c r="H23" i="1" s="1"/>
  <c r="G74" i="8"/>
  <c r="G23" i="1" s="1"/>
  <c r="F74" i="8"/>
  <c r="F23" i="1" s="1"/>
  <c r="E74" i="8"/>
  <c r="E23" i="1" s="1"/>
  <c r="D74" i="8"/>
  <c r="C74" i="8"/>
  <c r="C23" i="1" s="1"/>
  <c r="B74" i="8"/>
  <c r="B23" i="1" s="1"/>
  <c r="V51" i="3"/>
  <c r="V21" i="1" s="1"/>
  <c r="U51" i="3"/>
  <c r="U21" i="1" s="1"/>
  <c r="T51" i="3"/>
  <c r="T21" i="1" s="1"/>
  <c r="S51" i="3"/>
  <c r="S21" i="1" s="1"/>
  <c r="R51" i="3"/>
  <c r="R21" i="1" s="1"/>
  <c r="N51" i="3"/>
  <c r="N21" i="1" s="1"/>
  <c r="M51" i="3"/>
  <c r="M21" i="1" s="1"/>
  <c r="L51" i="3"/>
  <c r="L21" i="1" s="1"/>
  <c r="K51" i="3"/>
  <c r="K21" i="1" s="1"/>
  <c r="J51" i="3"/>
  <c r="J21" i="1" s="1"/>
  <c r="I51" i="3"/>
  <c r="I21" i="1" s="1"/>
  <c r="H51" i="3"/>
  <c r="H21" i="1" s="1"/>
  <c r="G51" i="3"/>
  <c r="G21" i="1" s="1"/>
  <c r="F51" i="3"/>
  <c r="F21" i="1" s="1"/>
  <c r="E51" i="3"/>
  <c r="E21" i="1" s="1"/>
  <c r="D51" i="3"/>
  <c r="D21" i="1" s="1"/>
  <c r="C51" i="3"/>
  <c r="C21" i="1" s="1"/>
  <c r="B51" i="3"/>
  <c r="B21" i="1" l="1"/>
  <c r="X51" i="3"/>
  <c r="X20" i="1" s="1"/>
  <c r="Q74" i="8"/>
  <c r="Q23" i="1" s="1"/>
  <c r="X74" i="8"/>
  <c r="X21" i="1" s="1"/>
  <c r="D23" i="1"/>
  <c r="O74" i="8"/>
  <c r="O23" i="1" s="1"/>
  <c r="J23" i="1"/>
  <c r="Q51" i="3"/>
  <c r="Q21" i="1" s="1"/>
  <c r="W74" i="8"/>
  <c r="W23" i="1" s="1"/>
  <c r="P74" i="8"/>
  <c r="P23" i="1" s="1"/>
  <c r="W51" i="3"/>
  <c r="W21" i="1" s="1"/>
  <c r="O51" i="3"/>
  <c r="O21" i="1" s="1"/>
  <c r="P51" i="3"/>
  <c r="P21" i="1" s="1"/>
  <c r="P36" i="9" l="1"/>
  <c r="P65" i="1" s="1"/>
  <c r="Q47" i="8"/>
  <c r="P47" i="8"/>
  <c r="Q88" i="12" l="1"/>
  <c r="P88" i="12"/>
  <c r="M88" i="12"/>
  <c r="M59" i="1" s="1"/>
  <c r="L88" i="12"/>
  <c r="L59" i="1" s="1"/>
  <c r="K88" i="12"/>
  <c r="K59" i="1" s="1"/>
  <c r="J88" i="12"/>
  <c r="I88" i="12"/>
  <c r="I59" i="1" s="1"/>
  <c r="H88" i="12"/>
  <c r="H59" i="1" s="1"/>
  <c r="G88" i="12"/>
  <c r="G59" i="1" s="1"/>
  <c r="F88" i="12"/>
  <c r="F59" i="1" s="1"/>
  <c r="E88" i="12"/>
  <c r="E59" i="1" s="1"/>
  <c r="D88" i="12"/>
  <c r="D59" i="1" s="1"/>
  <c r="C88" i="12"/>
  <c r="C59" i="1" s="1"/>
  <c r="B88" i="12"/>
  <c r="B59" i="1" s="1"/>
  <c r="V70" i="12"/>
  <c r="V30" i="1" s="1"/>
  <c r="U70" i="12"/>
  <c r="U30" i="1" s="1"/>
  <c r="T70" i="12"/>
  <c r="T30" i="1" s="1"/>
  <c r="S70" i="12"/>
  <c r="S30" i="1" s="1"/>
  <c r="R70" i="12"/>
  <c r="R30" i="1" s="1"/>
  <c r="N70" i="12"/>
  <c r="N30" i="1" s="1"/>
  <c r="M70" i="12"/>
  <c r="M30" i="1" s="1"/>
  <c r="L70" i="12"/>
  <c r="L30" i="1" s="1"/>
  <c r="K70" i="12"/>
  <c r="K30" i="1" s="1"/>
  <c r="J70" i="12"/>
  <c r="J30" i="1" s="1"/>
  <c r="I70" i="12"/>
  <c r="I30" i="1" s="1"/>
  <c r="H70" i="12"/>
  <c r="H30" i="1" s="1"/>
  <c r="G70" i="12"/>
  <c r="G30" i="1" s="1"/>
  <c r="F70" i="12"/>
  <c r="F30" i="1" s="1"/>
  <c r="E70" i="12"/>
  <c r="E30" i="1" s="1"/>
  <c r="D70" i="12"/>
  <c r="D30" i="1" s="1"/>
  <c r="C70" i="12"/>
  <c r="C30" i="1" s="1"/>
  <c r="B70" i="12"/>
  <c r="B30" i="1" s="1"/>
  <c r="Q51" i="12"/>
  <c r="P57" i="1" s="1"/>
  <c r="P51" i="12"/>
  <c r="M51" i="12"/>
  <c r="M57" i="1" s="1"/>
  <c r="L51" i="12"/>
  <c r="L57" i="1" s="1"/>
  <c r="K51" i="12"/>
  <c r="K57" i="1" s="1"/>
  <c r="J51" i="12"/>
  <c r="J57" i="1" s="1"/>
  <c r="I51" i="12"/>
  <c r="I57" i="1" s="1"/>
  <c r="H51" i="12"/>
  <c r="H57" i="1" s="1"/>
  <c r="G51" i="12"/>
  <c r="G57" i="1" s="1"/>
  <c r="F51" i="12"/>
  <c r="F57" i="1" s="1"/>
  <c r="E51" i="12"/>
  <c r="E57" i="1" s="1"/>
  <c r="D51" i="12"/>
  <c r="D57" i="1" s="1"/>
  <c r="C51" i="12"/>
  <c r="C57" i="1" s="1"/>
  <c r="B51" i="12"/>
  <c r="B57" i="1" s="1"/>
  <c r="V30" i="12"/>
  <c r="U30" i="12"/>
  <c r="U17" i="1" s="1"/>
  <c r="T30" i="12"/>
  <c r="T17" i="1" s="1"/>
  <c r="S30" i="12"/>
  <c r="S17" i="1" s="1"/>
  <c r="R30" i="12"/>
  <c r="R17" i="1" s="1"/>
  <c r="N30" i="12"/>
  <c r="N17" i="1" s="1"/>
  <c r="M30" i="12"/>
  <c r="M17" i="1" s="1"/>
  <c r="L30" i="12"/>
  <c r="L17" i="1" s="1"/>
  <c r="K30" i="12"/>
  <c r="K17" i="1" s="1"/>
  <c r="J30" i="12"/>
  <c r="J17" i="1" s="1"/>
  <c r="I30" i="12"/>
  <c r="I17" i="1" s="1"/>
  <c r="H30" i="12"/>
  <c r="H17" i="1" s="1"/>
  <c r="G30" i="12"/>
  <c r="G17" i="1" s="1"/>
  <c r="F30" i="12"/>
  <c r="F17" i="1" s="1"/>
  <c r="E30" i="12"/>
  <c r="E17" i="1" s="1"/>
  <c r="D30" i="12"/>
  <c r="C30" i="12"/>
  <c r="C17" i="1" s="1"/>
  <c r="Q24" i="11"/>
  <c r="P62" i="1" s="1"/>
  <c r="P24" i="11"/>
  <c r="M24" i="11"/>
  <c r="M62" i="1" s="1"/>
  <c r="L24" i="11"/>
  <c r="L62" i="1" s="1"/>
  <c r="K24" i="11"/>
  <c r="K62" i="1" s="1"/>
  <c r="J24" i="11"/>
  <c r="J62" i="1" s="1"/>
  <c r="I24" i="11"/>
  <c r="I62" i="1" s="1"/>
  <c r="H24" i="11"/>
  <c r="H62" i="1" s="1"/>
  <c r="G24" i="11"/>
  <c r="G62" i="1" s="1"/>
  <c r="F24" i="11"/>
  <c r="F62" i="1" s="1"/>
  <c r="E24" i="11"/>
  <c r="E62" i="1" s="1"/>
  <c r="D24" i="11"/>
  <c r="D62" i="1" s="1"/>
  <c r="C24" i="11"/>
  <c r="C62" i="1" s="1"/>
  <c r="B24" i="11"/>
  <c r="B62" i="1" s="1"/>
  <c r="V11" i="11"/>
  <c r="V7" i="1" s="1"/>
  <c r="U11" i="11"/>
  <c r="U7" i="1" s="1"/>
  <c r="T11" i="11"/>
  <c r="T7" i="1" s="1"/>
  <c r="S11" i="11"/>
  <c r="S7" i="1" s="1"/>
  <c r="R11" i="11"/>
  <c r="R7" i="1" s="1"/>
  <c r="N11" i="11"/>
  <c r="N7" i="1" s="1"/>
  <c r="M11" i="11"/>
  <c r="M7" i="1" s="1"/>
  <c r="L11" i="11"/>
  <c r="L7" i="1" s="1"/>
  <c r="K11" i="11"/>
  <c r="K7" i="1" s="1"/>
  <c r="J11" i="11"/>
  <c r="J7" i="1" s="1"/>
  <c r="I11" i="11"/>
  <c r="I7" i="1" s="1"/>
  <c r="H11" i="11"/>
  <c r="H7" i="1" s="1"/>
  <c r="G11" i="11"/>
  <c r="G7" i="1" s="1"/>
  <c r="F11" i="11"/>
  <c r="F7" i="1" s="1"/>
  <c r="E11" i="11"/>
  <c r="E7" i="1" s="1"/>
  <c r="D11" i="11"/>
  <c r="D7" i="1" s="1"/>
  <c r="C11" i="11"/>
  <c r="C7" i="1" s="1"/>
  <c r="B11" i="11"/>
  <c r="B7" i="1" s="1"/>
  <c r="X7" i="1" l="1"/>
  <c r="D17" i="1"/>
  <c r="P59" i="1"/>
  <c r="N51" i="12"/>
  <c r="N57" i="1" s="1"/>
  <c r="O88" i="12"/>
  <c r="O59" i="1" s="1"/>
  <c r="W70" i="12"/>
  <c r="W30" i="1" s="1"/>
  <c r="W30" i="12"/>
  <c r="W17" i="1" s="1"/>
  <c r="V17" i="1"/>
  <c r="N24" i="11"/>
  <c r="N62" i="1" s="1"/>
  <c r="O24" i="11"/>
  <c r="O62" i="1" s="1"/>
  <c r="O51" i="12"/>
  <c r="O57" i="1" s="1"/>
  <c r="N88" i="12"/>
  <c r="N59" i="1" s="1"/>
  <c r="J59" i="1"/>
  <c r="O70" i="12"/>
  <c r="O30" i="1" s="1"/>
  <c r="P70" i="12"/>
  <c r="P30" i="1" s="1"/>
  <c r="Q70" i="12"/>
  <c r="Q30" i="1" s="1"/>
  <c r="W11" i="11"/>
  <c r="W7" i="1" s="1"/>
  <c r="O11" i="11"/>
  <c r="O7" i="1" s="1"/>
  <c r="Q11" i="11"/>
  <c r="Q7" i="1" s="1"/>
  <c r="P11" i="11"/>
  <c r="P7" i="1" s="1"/>
  <c r="X11" i="11"/>
  <c r="V66" i="10" l="1"/>
  <c r="V18" i="1" s="1"/>
  <c r="U66" i="10"/>
  <c r="U18" i="1" s="1"/>
  <c r="T66" i="10"/>
  <c r="T18" i="1" s="1"/>
  <c r="S66" i="10"/>
  <c r="S18" i="1" s="1"/>
  <c r="R66" i="10"/>
  <c r="R18" i="1" s="1"/>
  <c r="N66" i="10"/>
  <c r="N18" i="1" s="1"/>
  <c r="M66" i="10"/>
  <c r="M18" i="1" s="1"/>
  <c r="L66" i="10"/>
  <c r="L18" i="1" s="1"/>
  <c r="K66" i="10"/>
  <c r="K18" i="1" s="1"/>
  <c r="J66" i="10"/>
  <c r="J18" i="1" s="1"/>
  <c r="I66" i="10"/>
  <c r="I18" i="1" s="1"/>
  <c r="H66" i="10"/>
  <c r="H18" i="1" s="1"/>
  <c r="G66" i="10"/>
  <c r="G18" i="1" s="1"/>
  <c r="F66" i="10"/>
  <c r="F18" i="1" s="1"/>
  <c r="E66" i="10"/>
  <c r="E18" i="1" s="1"/>
  <c r="D66" i="10"/>
  <c r="C66" i="10"/>
  <c r="C18" i="1" s="1"/>
  <c r="B66" i="10"/>
  <c r="B18" i="1" s="1"/>
  <c r="Q48" i="10"/>
  <c r="P48" i="10"/>
  <c r="P63" i="1" s="1"/>
  <c r="M48" i="10"/>
  <c r="M63" i="1" s="1"/>
  <c r="L48" i="10"/>
  <c r="L63" i="1" s="1"/>
  <c r="K48" i="10"/>
  <c r="K63" i="1" s="1"/>
  <c r="J48" i="10"/>
  <c r="J63" i="1" s="1"/>
  <c r="I48" i="10"/>
  <c r="I63" i="1" s="1"/>
  <c r="H48" i="10"/>
  <c r="H63" i="1" s="1"/>
  <c r="G48" i="10"/>
  <c r="G63" i="1" s="1"/>
  <c r="F48" i="10"/>
  <c r="F63" i="1" s="1"/>
  <c r="E48" i="10"/>
  <c r="E63" i="1" s="1"/>
  <c r="D48" i="10"/>
  <c r="D63" i="1" s="1"/>
  <c r="C48" i="10"/>
  <c r="C63" i="1" s="1"/>
  <c r="B48" i="10"/>
  <c r="B63" i="1" s="1"/>
  <c r="V29" i="10"/>
  <c r="V24" i="1" s="1"/>
  <c r="U29" i="10"/>
  <c r="U24" i="1" s="1"/>
  <c r="T29" i="10"/>
  <c r="T24" i="1" s="1"/>
  <c r="S29" i="10"/>
  <c r="S24" i="1" s="1"/>
  <c r="R29" i="10"/>
  <c r="R24" i="1" s="1"/>
  <c r="N29" i="10"/>
  <c r="N24" i="1" s="1"/>
  <c r="M29" i="10"/>
  <c r="M24" i="1" s="1"/>
  <c r="L29" i="10"/>
  <c r="L24" i="1" s="1"/>
  <c r="K29" i="10"/>
  <c r="K24" i="1" s="1"/>
  <c r="J29" i="10"/>
  <c r="J24" i="1" s="1"/>
  <c r="I29" i="10"/>
  <c r="I24" i="1" s="1"/>
  <c r="H29" i="10"/>
  <c r="H24" i="1" s="1"/>
  <c r="G29" i="10"/>
  <c r="G24" i="1" s="1"/>
  <c r="F29" i="10"/>
  <c r="F24" i="1" s="1"/>
  <c r="E29" i="10"/>
  <c r="E24" i="1" s="1"/>
  <c r="D29" i="10"/>
  <c r="D24" i="1" s="1"/>
  <c r="C29" i="10"/>
  <c r="C24" i="1" s="1"/>
  <c r="B29" i="10"/>
  <c r="Q60" i="9"/>
  <c r="P66" i="1" s="1"/>
  <c r="M60" i="9"/>
  <c r="M66" i="1" s="1"/>
  <c r="L60" i="9"/>
  <c r="L66" i="1" s="1"/>
  <c r="K60" i="9"/>
  <c r="K66" i="1" s="1"/>
  <c r="J60" i="9"/>
  <c r="J66" i="1" s="1"/>
  <c r="I60" i="9"/>
  <c r="I66" i="1" s="1"/>
  <c r="H60" i="9"/>
  <c r="H66" i="1" s="1"/>
  <c r="G60" i="9"/>
  <c r="G66" i="1" s="1"/>
  <c r="F60" i="9"/>
  <c r="F66" i="1" s="1"/>
  <c r="E60" i="9"/>
  <c r="E66" i="1" s="1"/>
  <c r="D60" i="9"/>
  <c r="D66" i="1" s="1"/>
  <c r="C60" i="9"/>
  <c r="C66" i="1" s="1"/>
  <c r="B60" i="9"/>
  <c r="B66" i="1" s="1"/>
  <c r="V45" i="9"/>
  <c r="V26" i="1" s="1"/>
  <c r="U45" i="9"/>
  <c r="T45" i="9"/>
  <c r="T26" i="1" s="1"/>
  <c r="S45" i="9"/>
  <c r="S26" i="1" s="1"/>
  <c r="R45" i="9"/>
  <c r="R26" i="1" s="1"/>
  <c r="N45" i="9"/>
  <c r="N26" i="1" s="1"/>
  <c r="M45" i="9"/>
  <c r="M26" i="1" s="1"/>
  <c r="L45" i="9"/>
  <c r="L26" i="1" s="1"/>
  <c r="K45" i="9"/>
  <c r="K26" i="1" s="1"/>
  <c r="J45" i="9"/>
  <c r="J26" i="1" s="1"/>
  <c r="I45" i="9"/>
  <c r="I26" i="1" s="1"/>
  <c r="H45" i="9"/>
  <c r="H26" i="1" s="1"/>
  <c r="G45" i="9"/>
  <c r="G26" i="1" s="1"/>
  <c r="F45" i="9"/>
  <c r="F26" i="1" s="1"/>
  <c r="E45" i="9"/>
  <c r="E26" i="1" s="1"/>
  <c r="D45" i="9"/>
  <c r="C45" i="9"/>
  <c r="C26" i="1" s="1"/>
  <c r="B45" i="9"/>
  <c r="B26" i="1" s="1"/>
  <c r="Q36" i="9"/>
  <c r="M36" i="9"/>
  <c r="M65" i="1" s="1"/>
  <c r="L36" i="9"/>
  <c r="L65" i="1" s="1"/>
  <c r="K36" i="9"/>
  <c r="K65" i="1" s="1"/>
  <c r="J36" i="9"/>
  <c r="J65" i="1" s="1"/>
  <c r="I36" i="9"/>
  <c r="I65" i="1" s="1"/>
  <c r="H36" i="9"/>
  <c r="H65" i="1" s="1"/>
  <c r="G36" i="9"/>
  <c r="G65" i="1" s="1"/>
  <c r="F36" i="9"/>
  <c r="F65" i="1" s="1"/>
  <c r="E36" i="9"/>
  <c r="E65" i="1" s="1"/>
  <c r="D36" i="9"/>
  <c r="D65" i="1" s="1"/>
  <c r="C36" i="9"/>
  <c r="C65" i="1" s="1"/>
  <c r="B36" i="9"/>
  <c r="B65" i="1" s="1"/>
  <c r="V19" i="9"/>
  <c r="U19" i="9"/>
  <c r="T19" i="9"/>
  <c r="S19" i="9"/>
  <c r="R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Q66" i="10" l="1"/>
  <c r="Q18" i="1" s="1"/>
  <c r="D18" i="1"/>
  <c r="U25" i="1"/>
  <c r="F25" i="1"/>
  <c r="C25" i="1"/>
  <c r="G25" i="1"/>
  <c r="K25" i="1"/>
  <c r="R25" i="1"/>
  <c r="V25" i="1"/>
  <c r="B25" i="1"/>
  <c r="N25" i="1"/>
  <c r="Q19" i="9"/>
  <c r="D25" i="1"/>
  <c r="H25" i="1"/>
  <c r="L25" i="1"/>
  <c r="S25" i="1"/>
  <c r="J25" i="1"/>
  <c r="E25" i="1"/>
  <c r="I25" i="1"/>
  <c r="M25" i="1"/>
  <c r="T25" i="1"/>
  <c r="W66" i="10"/>
  <c r="W18" i="1" s="1"/>
  <c r="O19" i="9"/>
  <c r="O60" i="9"/>
  <c r="O66" i="1" s="1"/>
  <c r="N60" i="9"/>
  <c r="N66" i="1" s="1"/>
  <c r="W45" i="9"/>
  <c r="W26" i="1" s="1"/>
  <c r="Q29" i="10"/>
  <c r="Q24" i="1" s="1"/>
  <c r="B24" i="1"/>
  <c r="N36" i="9"/>
  <c r="N65" i="1" s="1"/>
  <c r="W19" i="9"/>
  <c r="W25" i="1" s="1"/>
  <c r="O48" i="10"/>
  <c r="O63" i="1" s="1"/>
  <c r="O45" i="9"/>
  <c r="O26" i="1" s="1"/>
  <c r="D26" i="1"/>
  <c r="X26" i="1" s="1"/>
  <c r="U26" i="1"/>
  <c r="O36" i="9"/>
  <c r="O65" i="1" s="1"/>
  <c r="N48" i="10"/>
  <c r="N63" i="1" s="1"/>
  <c r="X66" i="10"/>
  <c r="X18" i="1" s="1"/>
  <c r="X29" i="10"/>
  <c r="W29" i="10"/>
  <c r="W24" i="1" s="1"/>
  <c r="O66" i="10"/>
  <c r="O18" i="1" s="1"/>
  <c r="P66" i="10"/>
  <c r="P18" i="1" s="1"/>
  <c r="O29" i="10"/>
  <c r="O24" i="1" s="1"/>
  <c r="P29" i="10"/>
  <c r="P24" i="1" s="1"/>
  <c r="P45" i="9"/>
  <c r="P26" i="1" s="1"/>
  <c r="X45" i="9"/>
  <c r="Q45" i="9"/>
  <c r="Q26" i="1" s="1"/>
  <c r="P19" i="9"/>
  <c r="X19" i="9"/>
  <c r="X25" i="1" l="1"/>
  <c r="O25" i="1"/>
  <c r="Q25" i="1"/>
  <c r="P25" i="1"/>
  <c r="M47" i="8"/>
  <c r="L47" i="8"/>
  <c r="K47" i="8"/>
  <c r="J47" i="8"/>
  <c r="I47" i="8"/>
  <c r="H47" i="8"/>
  <c r="G47" i="8"/>
  <c r="F47" i="8"/>
  <c r="E47" i="8"/>
  <c r="D47" i="8"/>
  <c r="C47" i="8"/>
  <c r="B47" i="8"/>
  <c r="V32" i="8"/>
  <c r="V16" i="1" s="1"/>
  <c r="U32" i="8"/>
  <c r="U16" i="1" s="1"/>
  <c r="T32" i="8"/>
  <c r="T16" i="1" s="1"/>
  <c r="S32" i="8"/>
  <c r="S16" i="1" s="1"/>
  <c r="R32" i="8"/>
  <c r="R16" i="1" s="1"/>
  <c r="N32" i="8"/>
  <c r="N16" i="1" s="1"/>
  <c r="M32" i="8"/>
  <c r="M16" i="1" s="1"/>
  <c r="L32" i="8"/>
  <c r="L16" i="1" s="1"/>
  <c r="K32" i="8"/>
  <c r="K16" i="1" s="1"/>
  <c r="J32" i="8"/>
  <c r="J16" i="1" s="1"/>
  <c r="I32" i="8"/>
  <c r="I16" i="1" s="1"/>
  <c r="H32" i="8"/>
  <c r="H16" i="1" s="1"/>
  <c r="G32" i="8"/>
  <c r="G16" i="1" s="1"/>
  <c r="F32" i="8"/>
  <c r="F16" i="1" s="1"/>
  <c r="E32" i="8"/>
  <c r="E16" i="1" s="1"/>
  <c r="D32" i="8"/>
  <c r="D16" i="1" s="1"/>
  <c r="C32" i="8"/>
  <c r="C16" i="1" s="1"/>
  <c r="B32" i="8"/>
  <c r="B16" i="1" s="1"/>
  <c r="W32" i="8" l="1"/>
  <c r="W16" i="1" s="1"/>
  <c r="O32" i="8"/>
  <c r="O16" i="1" s="1"/>
  <c r="N47" i="8"/>
  <c r="O47" i="8"/>
  <c r="P32" i="8"/>
  <c r="P16" i="1" s="1"/>
  <c r="X32" i="8"/>
  <c r="Q32" i="8"/>
  <c r="Q16" i="1" s="1"/>
  <c r="V40" i="7" l="1"/>
  <c r="U40" i="7"/>
  <c r="T40" i="7"/>
  <c r="S40" i="7"/>
  <c r="R40" i="7"/>
  <c r="Q40" i="7"/>
  <c r="P40" i="7"/>
  <c r="M40" i="7"/>
  <c r="L40" i="7"/>
  <c r="K40" i="7"/>
  <c r="J40" i="7"/>
  <c r="I40" i="7"/>
  <c r="H40" i="7"/>
  <c r="G40" i="7"/>
  <c r="F40" i="7"/>
  <c r="E40" i="7"/>
  <c r="D40" i="7"/>
  <c r="C40" i="7"/>
  <c r="B40" i="7"/>
  <c r="V30" i="7"/>
  <c r="V19" i="1" s="1"/>
  <c r="U30" i="7"/>
  <c r="U19" i="1" s="1"/>
  <c r="T30" i="7"/>
  <c r="T19" i="1" s="1"/>
  <c r="S30" i="7"/>
  <c r="S19" i="1" s="1"/>
  <c r="R30" i="7"/>
  <c r="R19" i="1" s="1"/>
  <c r="N30" i="7"/>
  <c r="N19" i="1" s="1"/>
  <c r="M30" i="7"/>
  <c r="M19" i="1" s="1"/>
  <c r="L30" i="7"/>
  <c r="L19" i="1" s="1"/>
  <c r="K30" i="7"/>
  <c r="K19" i="1" s="1"/>
  <c r="J30" i="7"/>
  <c r="J19" i="1" s="1"/>
  <c r="I30" i="7"/>
  <c r="I19" i="1" s="1"/>
  <c r="H30" i="7"/>
  <c r="H19" i="1" s="1"/>
  <c r="G30" i="7"/>
  <c r="G19" i="1" s="1"/>
  <c r="F30" i="7"/>
  <c r="F19" i="1" s="1"/>
  <c r="E30" i="7"/>
  <c r="E19" i="1" s="1"/>
  <c r="D30" i="7"/>
  <c r="D19" i="1" s="1"/>
  <c r="C30" i="7"/>
  <c r="C19" i="1" s="1"/>
  <c r="B30" i="7"/>
  <c r="B19" i="1" s="1"/>
  <c r="V74" i="4"/>
  <c r="V12" i="1" s="1"/>
  <c r="U74" i="4"/>
  <c r="U12" i="1" s="1"/>
  <c r="T74" i="4"/>
  <c r="T12" i="1" s="1"/>
  <c r="S74" i="4"/>
  <c r="S12" i="1" s="1"/>
  <c r="R74" i="4"/>
  <c r="R12" i="1" s="1"/>
  <c r="N74" i="4"/>
  <c r="N12" i="1" s="1"/>
  <c r="M74" i="4"/>
  <c r="M12" i="1" s="1"/>
  <c r="L74" i="4"/>
  <c r="L12" i="1" s="1"/>
  <c r="K74" i="4"/>
  <c r="K12" i="1" s="1"/>
  <c r="J74" i="4"/>
  <c r="J12" i="1" s="1"/>
  <c r="I74" i="4"/>
  <c r="I12" i="1" s="1"/>
  <c r="H74" i="4"/>
  <c r="H12" i="1" s="1"/>
  <c r="G74" i="4"/>
  <c r="G12" i="1" s="1"/>
  <c r="F74" i="4"/>
  <c r="F12" i="1" s="1"/>
  <c r="E74" i="4"/>
  <c r="E12" i="1" s="1"/>
  <c r="D74" i="4"/>
  <c r="D12" i="1" s="1"/>
  <c r="C74" i="4"/>
  <c r="C12" i="1" s="1"/>
  <c r="B74" i="4"/>
  <c r="B12" i="1" s="1"/>
  <c r="W47" i="4"/>
  <c r="V47" i="4"/>
  <c r="U47" i="4"/>
  <c r="R47" i="4"/>
  <c r="Q47" i="4"/>
  <c r="P47" i="4"/>
  <c r="M47" i="4"/>
  <c r="L47" i="4"/>
  <c r="K47" i="4"/>
  <c r="J47" i="4"/>
  <c r="I47" i="4"/>
  <c r="H47" i="4"/>
  <c r="O47" i="4" s="1"/>
  <c r="G47" i="4"/>
  <c r="F47" i="4"/>
  <c r="E47" i="4"/>
  <c r="D47" i="4"/>
  <c r="C47" i="4"/>
  <c r="B47" i="4"/>
  <c r="V29" i="4"/>
  <c r="U29" i="4"/>
  <c r="U11" i="1" s="1"/>
  <c r="T29" i="4"/>
  <c r="T11" i="1" s="1"/>
  <c r="S29" i="4"/>
  <c r="S11" i="1" s="1"/>
  <c r="R29" i="4"/>
  <c r="R11" i="1" s="1"/>
  <c r="N29" i="4"/>
  <c r="N11" i="1" s="1"/>
  <c r="M29" i="4"/>
  <c r="M11" i="1" s="1"/>
  <c r="L29" i="4"/>
  <c r="L11" i="1" s="1"/>
  <c r="K29" i="4"/>
  <c r="K11" i="1" s="1"/>
  <c r="J29" i="4"/>
  <c r="J11" i="1" s="1"/>
  <c r="I29" i="4"/>
  <c r="I11" i="1" s="1"/>
  <c r="H29" i="4"/>
  <c r="H11" i="1" s="1"/>
  <c r="G29" i="4"/>
  <c r="G11" i="1" s="1"/>
  <c r="F29" i="4"/>
  <c r="F11" i="1" s="1"/>
  <c r="E29" i="4"/>
  <c r="E11" i="1" s="1"/>
  <c r="D29" i="4"/>
  <c r="C29" i="4"/>
  <c r="C11" i="1" s="1"/>
  <c r="B29" i="4"/>
  <c r="Y46" i="6"/>
  <c r="X46" i="6"/>
  <c r="V46" i="6"/>
  <c r="U46" i="6"/>
  <c r="T46" i="6"/>
  <c r="S46" i="6"/>
  <c r="R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V14" i="1"/>
  <c r="U14" i="1"/>
  <c r="T14" i="1"/>
  <c r="S14" i="1"/>
  <c r="R14" i="1"/>
  <c r="N14" i="1"/>
  <c r="M14" i="1"/>
  <c r="L14" i="1"/>
  <c r="K14" i="1"/>
  <c r="J14" i="1"/>
  <c r="I14" i="1"/>
  <c r="H14" i="1"/>
  <c r="G14" i="1"/>
  <c r="F14" i="1"/>
  <c r="E14" i="1"/>
  <c r="C14" i="1"/>
  <c r="B14" i="1"/>
  <c r="Q100" i="5"/>
  <c r="P58" i="1" s="1"/>
  <c r="P100" i="5"/>
  <c r="M100" i="5"/>
  <c r="M58" i="1" s="1"/>
  <c r="L100" i="5"/>
  <c r="L58" i="1" s="1"/>
  <c r="K100" i="5"/>
  <c r="K58" i="1" s="1"/>
  <c r="J100" i="5"/>
  <c r="I100" i="5"/>
  <c r="I58" i="1" s="1"/>
  <c r="H100" i="5"/>
  <c r="H58" i="1" s="1"/>
  <c r="G100" i="5"/>
  <c r="G58" i="1" s="1"/>
  <c r="F100" i="5"/>
  <c r="E100" i="5"/>
  <c r="E58" i="1" s="1"/>
  <c r="D100" i="5"/>
  <c r="D58" i="1" s="1"/>
  <c r="C100" i="5"/>
  <c r="C58" i="1" s="1"/>
  <c r="B100" i="5"/>
  <c r="B58" i="1" s="1"/>
  <c r="V81" i="5"/>
  <c r="V8" i="1" s="1"/>
  <c r="U81" i="5"/>
  <c r="T81" i="5"/>
  <c r="T8" i="1" s="1"/>
  <c r="S81" i="5"/>
  <c r="S8" i="1" s="1"/>
  <c r="R81" i="5"/>
  <c r="R8" i="1" s="1"/>
  <c r="N81" i="5"/>
  <c r="N8" i="1" s="1"/>
  <c r="M81" i="5"/>
  <c r="M8" i="1" s="1"/>
  <c r="L81" i="5"/>
  <c r="L8" i="1" s="1"/>
  <c r="K81" i="5"/>
  <c r="K8" i="1" s="1"/>
  <c r="J81" i="5"/>
  <c r="J8" i="1" s="1"/>
  <c r="I8" i="1"/>
  <c r="H8" i="1"/>
  <c r="G8" i="1"/>
  <c r="F8" i="1"/>
  <c r="E8" i="1"/>
  <c r="C8" i="1"/>
  <c r="Q49" i="5"/>
  <c r="P56" i="1" s="1"/>
  <c r="P49" i="5"/>
  <c r="M49" i="5"/>
  <c r="M56" i="1" s="1"/>
  <c r="L49" i="5"/>
  <c r="L56" i="1" s="1"/>
  <c r="K49" i="5"/>
  <c r="K56" i="1" s="1"/>
  <c r="J49" i="5"/>
  <c r="J56" i="1" s="1"/>
  <c r="I49" i="5"/>
  <c r="I56" i="1" s="1"/>
  <c r="H49" i="5"/>
  <c r="G49" i="5"/>
  <c r="G56" i="1" s="1"/>
  <c r="F49" i="5"/>
  <c r="F56" i="1" s="1"/>
  <c r="E49" i="5"/>
  <c r="E56" i="1" s="1"/>
  <c r="D49" i="5"/>
  <c r="D56" i="1" s="1"/>
  <c r="C49" i="5"/>
  <c r="C56" i="1" s="1"/>
  <c r="B49" i="5"/>
  <c r="B56" i="1" s="1"/>
  <c r="V27" i="5"/>
  <c r="V22" i="1" s="1"/>
  <c r="U27" i="5"/>
  <c r="T27" i="5"/>
  <c r="T22" i="1" s="1"/>
  <c r="S27" i="5"/>
  <c r="S22" i="1" s="1"/>
  <c r="R27" i="5"/>
  <c r="R22" i="1" s="1"/>
  <c r="N27" i="5"/>
  <c r="N22" i="1" s="1"/>
  <c r="M27" i="5"/>
  <c r="M22" i="1" s="1"/>
  <c r="L27" i="5"/>
  <c r="L22" i="1" s="1"/>
  <c r="K27" i="5"/>
  <c r="J27" i="5"/>
  <c r="J22" i="1" s="1"/>
  <c r="I27" i="5"/>
  <c r="I22" i="1" s="1"/>
  <c r="H27" i="5"/>
  <c r="H22" i="1" s="1"/>
  <c r="G27" i="5"/>
  <c r="G22" i="1" s="1"/>
  <c r="F27" i="5"/>
  <c r="F22" i="1" s="1"/>
  <c r="E27" i="5"/>
  <c r="E22" i="1" s="1"/>
  <c r="D27" i="5"/>
  <c r="D22" i="1" s="1"/>
  <c r="C27" i="5"/>
  <c r="C22" i="1" s="1"/>
  <c r="B27" i="5"/>
  <c r="B22" i="1" s="1"/>
  <c r="Q35" i="3"/>
  <c r="P61" i="1" s="1"/>
  <c r="P35" i="3"/>
  <c r="M35" i="3"/>
  <c r="M61" i="1" s="1"/>
  <c r="L35" i="3"/>
  <c r="L61" i="1" s="1"/>
  <c r="K35" i="3"/>
  <c r="K61" i="1" s="1"/>
  <c r="J35" i="3"/>
  <c r="J61" i="1" s="1"/>
  <c r="I35" i="3"/>
  <c r="I61" i="1" s="1"/>
  <c r="H35" i="3"/>
  <c r="H61" i="1" s="1"/>
  <c r="G35" i="3"/>
  <c r="G61" i="1" s="1"/>
  <c r="F35" i="3"/>
  <c r="F61" i="1" s="1"/>
  <c r="E35" i="3"/>
  <c r="E61" i="1" s="1"/>
  <c r="D35" i="3"/>
  <c r="D61" i="1" s="1"/>
  <c r="C35" i="3"/>
  <c r="C61" i="1" s="1"/>
  <c r="B35" i="3"/>
  <c r="X16" i="3"/>
  <c r="X28" i="1" s="1"/>
  <c r="V16" i="3"/>
  <c r="V28" i="1" s="1"/>
  <c r="U16" i="3"/>
  <c r="U28" i="1" s="1"/>
  <c r="T16" i="3"/>
  <c r="T28" i="1" s="1"/>
  <c r="S16" i="3"/>
  <c r="S28" i="1" s="1"/>
  <c r="R16" i="3"/>
  <c r="R28" i="1" s="1"/>
  <c r="N16" i="3"/>
  <c r="N28" i="1" s="1"/>
  <c r="M16" i="3"/>
  <c r="M28" i="1" s="1"/>
  <c r="L16" i="3"/>
  <c r="L28" i="1" s="1"/>
  <c r="K16" i="3"/>
  <c r="K28" i="1" s="1"/>
  <c r="J16" i="3"/>
  <c r="J28" i="1" s="1"/>
  <c r="I16" i="3"/>
  <c r="I28" i="1" s="1"/>
  <c r="H16" i="3"/>
  <c r="H28" i="1" s="1"/>
  <c r="G16" i="3"/>
  <c r="G28" i="1" s="1"/>
  <c r="F16" i="3"/>
  <c r="F28" i="1" s="1"/>
  <c r="E16" i="3"/>
  <c r="E28" i="1" s="1"/>
  <c r="D16" i="3"/>
  <c r="D28" i="1" s="1"/>
  <c r="C16" i="3"/>
  <c r="C28" i="1" s="1"/>
  <c r="B16" i="3"/>
  <c r="B28" i="1" s="1"/>
  <c r="C105" i="1"/>
  <c r="B105" i="1"/>
  <c r="M104" i="1"/>
  <c r="L104" i="1"/>
  <c r="F87" i="1"/>
  <c r="O78" i="1"/>
  <c r="N78" i="1"/>
  <c r="O77" i="1"/>
  <c r="N77" i="1"/>
  <c r="O76" i="1"/>
  <c r="N76" i="1"/>
  <c r="O75" i="1"/>
  <c r="N75" i="1"/>
  <c r="N74" i="1"/>
  <c r="V50" i="1"/>
  <c r="U50" i="1"/>
  <c r="T50" i="1"/>
  <c r="S50" i="1"/>
  <c r="R50" i="1"/>
  <c r="N50" i="1"/>
  <c r="M50" i="1"/>
  <c r="K50" i="1"/>
  <c r="J50" i="1"/>
  <c r="I50" i="1"/>
  <c r="H50" i="1"/>
  <c r="F50" i="1"/>
  <c r="E50" i="1"/>
  <c r="D50" i="1"/>
  <c r="C50" i="1"/>
  <c r="B50" i="1"/>
  <c r="X47" i="1"/>
  <c r="Q47" i="1"/>
  <c r="O47" i="1"/>
  <c r="X46" i="1"/>
  <c r="X45" i="1"/>
  <c r="X44" i="1"/>
  <c r="X43" i="1"/>
  <c r="Q43" i="1"/>
  <c r="O43" i="1"/>
  <c r="X42" i="1"/>
  <c r="W42" i="1"/>
  <c r="Q42" i="1"/>
  <c r="O42" i="1"/>
  <c r="X41" i="1"/>
  <c r="W41" i="1"/>
  <c r="Q41" i="1"/>
  <c r="O41" i="1"/>
  <c r="X40" i="1"/>
  <c r="W40" i="1"/>
  <c r="Q40" i="1"/>
  <c r="O40" i="1"/>
  <c r="X39" i="1"/>
  <c r="W39" i="1"/>
  <c r="Q39" i="1"/>
  <c r="O39" i="1"/>
  <c r="X38" i="1"/>
  <c r="W38" i="1"/>
  <c r="Q38" i="1"/>
  <c r="O38" i="1"/>
  <c r="W37" i="1"/>
  <c r="Q37" i="1"/>
  <c r="O37" i="1"/>
  <c r="N47" i="4" l="1"/>
  <c r="X22" i="1"/>
  <c r="X19" i="1"/>
  <c r="X12" i="1"/>
  <c r="M68" i="1"/>
  <c r="M71" i="1" s="1"/>
  <c r="E68" i="1"/>
  <c r="E71" i="1" s="1"/>
  <c r="K68" i="1"/>
  <c r="P68" i="1"/>
  <c r="I68" i="1"/>
  <c r="G68" i="1"/>
  <c r="C68" i="1"/>
  <c r="C71" i="1" s="1"/>
  <c r="D68" i="1"/>
  <c r="L68" i="1"/>
  <c r="X9" i="1"/>
  <c r="B61" i="1"/>
  <c r="O29" i="4"/>
  <c r="O11" i="1" s="1"/>
  <c r="X24" i="1"/>
  <c r="B8" i="1"/>
  <c r="X81" i="5"/>
  <c r="B11" i="1"/>
  <c r="X29" i="4"/>
  <c r="W30" i="7"/>
  <c r="W19" i="1" s="1"/>
  <c r="N35" i="3"/>
  <c r="N61" i="1" s="1"/>
  <c r="W16" i="3"/>
  <c r="W28" i="1" s="1"/>
  <c r="W27" i="5"/>
  <c r="W22" i="1" s="1"/>
  <c r="O14" i="1"/>
  <c r="N100" i="5"/>
  <c r="N58" i="1" s="1"/>
  <c r="W74" i="4"/>
  <c r="W12" i="1" s="1"/>
  <c r="Q16" i="3"/>
  <c r="Q28" i="1" s="1"/>
  <c r="O35" i="3"/>
  <c r="O61" i="1" s="1"/>
  <c r="O81" i="5"/>
  <c r="O8" i="1" s="1"/>
  <c r="O100" i="5"/>
  <c r="O58" i="1" s="1"/>
  <c r="O46" i="6"/>
  <c r="Q29" i="4"/>
  <c r="Q11" i="1" s="1"/>
  <c r="O74" i="4"/>
  <c r="O12" i="1" s="1"/>
  <c r="U22" i="1"/>
  <c r="Z46" i="6"/>
  <c r="W46" i="6"/>
  <c r="D14" i="1"/>
  <c r="D11" i="1"/>
  <c r="W40" i="7"/>
  <c r="P16" i="3"/>
  <c r="P28" i="1" s="1"/>
  <c r="O27" i="5"/>
  <c r="O22" i="1" s="1"/>
  <c r="O49" i="5"/>
  <c r="O56" i="1" s="1"/>
  <c r="W81" i="5"/>
  <c r="W8" i="1" s="1"/>
  <c r="D8" i="1"/>
  <c r="O40" i="7"/>
  <c r="F58" i="1"/>
  <c r="F68" i="1" s="1"/>
  <c r="J58" i="1"/>
  <c r="J68" i="1" s="1"/>
  <c r="L31" i="1"/>
  <c r="L34" i="1" s="1"/>
  <c r="P27" i="5"/>
  <c r="P22" i="1" s="1"/>
  <c r="N49" i="5"/>
  <c r="N56" i="1" s="1"/>
  <c r="K22" i="1"/>
  <c r="H56" i="1"/>
  <c r="H68" i="1" s="1"/>
  <c r="U8" i="1"/>
  <c r="W14" i="1"/>
  <c r="W29" i="4"/>
  <c r="W11" i="1" s="1"/>
  <c r="V11" i="1"/>
  <c r="V31" i="1" s="1"/>
  <c r="V34" i="1" s="1"/>
  <c r="O30" i="7"/>
  <c r="O19" i="1" s="1"/>
  <c r="N40" i="7"/>
  <c r="O50" i="1"/>
  <c r="W50" i="1"/>
  <c r="C31" i="1"/>
  <c r="C34" i="1" s="1"/>
  <c r="X30" i="7"/>
  <c r="X16" i="1" s="1"/>
  <c r="L105" i="1"/>
  <c r="Q50" i="1"/>
  <c r="M105" i="1"/>
  <c r="Q30" i="7"/>
  <c r="Q19" i="1" s="1"/>
  <c r="P30" i="7"/>
  <c r="P19" i="1" s="1"/>
  <c r="Q74" i="4"/>
  <c r="Q12" i="1" s="1"/>
  <c r="P29" i="4"/>
  <c r="P11" i="1" s="1"/>
  <c r="P74" i="4"/>
  <c r="P12" i="1" s="1"/>
  <c r="G31" i="1"/>
  <c r="G34" i="1" s="1"/>
  <c r="P14" i="1"/>
  <c r="Q14" i="1"/>
  <c r="P46" i="6"/>
  <c r="Q46" i="6"/>
  <c r="P81" i="5"/>
  <c r="P8" i="1" s="1"/>
  <c r="X27" i="5"/>
  <c r="Q27" i="5"/>
  <c r="Q22" i="1" s="1"/>
  <c r="Q81" i="5"/>
  <c r="Q8" i="1" s="1"/>
  <c r="F31" i="1"/>
  <c r="F34" i="1" s="1"/>
  <c r="H31" i="1"/>
  <c r="H34" i="1" s="1"/>
  <c r="I31" i="1"/>
  <c r="I34" i="1" s="1"/>
  <c r="S31" i="1"/>
  <c r="S34" i="1" s="1"/>
  <c r="J31" i="1"/>
  <c r="J34" i="1" s="1"/>
  <c r="R31" i="1"/>
  <c r="R34" i="1" s="1"/>
  <c r="N31" i="1"/>
  <c r="N34" i="1" s="1"/>
  <c r="T31" i="1"/>
  <c r="T34" i="1" s="1"/>
  <c r="X30" i="1"/>
  <c r="E31" i="1"/>
  <c r="E34" i="1" s="1"/>
  <c r="M31" i="1"/>
  <c r="M34" i="1" s="1"/>
  <c r="O16" i="3"/>
  <c r="O28" i="1" s="1"/>
  <c r="X8" i="1" l="1"/>
  <c r="N68" i="1"/>
  <c r="X11" i="1"/>
  <c r="X14" i="1"/>
  <c r="O68" i="1"/>
  <c r="J71" i="1"/>
  <c r="K87" i="1"/>
  <c r="K71" i="1"/>
  <c r="G87" i="1"/>
  <c r="G71" i="1"/>
  <c r="I87" i="1"/>
  <c r="I71" i="1"/>
  <c r="D87" i="1"/>
  <c r="D71" i="1"/>
  <c r="L87" i="1"/>
  <c r="L71" i="1"/>
  <c r="X10" i="1"/>
  <c r="X15" i="1"/>
  <c r="M87" i="1"/>
  <c r="N87" i="1" s="1"/>
  <c r="E72" i="1"/>
  <c r="E87" i="1" s="1"/>
  <c r="C87" i="1"/>
  <c r="J87" i="1"/>
  <c r="H71" i="1"/>
  <c r="K31" i="1"/>
  <c r="K34" i="1" s="1"/>
  <c r="D31" i="1"/>
  <c r="U31" i="1"/>
  <c r="U34" i="1" s="1"/>
  <c r="L37" i="1"/>
  <c r="L50" i="1" s="1"/>
  <c r="N73" i="1"/>
  <c r="X37" i="1"/>
  <c r="D34" i="1" l="1"/>
  <c r="F71" i="1"/>
  <c r="N71" i="1" s="1"/>
  <c r="H87" i="1"/>
  <c r="O87" i="1" s="1"/>
  <c r="W31" i="1"/>
  <c r="W34" i="1" s="1"/>
  <c r="W36" i="1"/>
  <c r="G50" i="1"/>
  <c r="X36" i="1"/>
  <c r="O71" i="1" l="1"/>
  <c r="B17" i="1"/>
  <c r="X17" i="1" s="1"/>
  <c r="O30" i="12"/>
  <c r="O17" i="1" s="1"/>
  <c r="X30" i="12"/>
  <c r="P30" i="12"/>
  <c r="P17" i="1" s="1"/>
  <c r="Q30" i="12"/>
  <c r="Q17" i="1" s="1"/>
  <c r="B31" i="1" l="1"/>
  <c r="Q31" i="1" s="1"/>
  <c r="O31" i="1" l="1"/>
  <c r="O34" i="1" s="1"/>
  <c r="B34" i="1"/>
  <c r="P31" i="1"/>
  <c r="Q34" i="1"/>
  <c r="X31" i="1"/>
  <c r="X34" i="1" s="1"/>
</calcChain>
</file>

<file path=xl/sharedStrings.xml><?xml version="1.0" encoding="utf-8"?>
<sst xmlns="http://schemas.openxmlformats.org/spreadsheetml/2006/main" count="1651" uniqueCount="166">
  <si>
    <t>Hitting Stats:</t>
  </si>
  <si>
    <t>Player</t>
  </si>
  <si>
    <t>AB</t>
  </si>
  <si>
    <t>R</t>
  </si>
  <si>
    <t>H</t>
  </si>
  <si>
    <t>2B</t>
  </si>
  <si>
    <t>3B</t>
  </si>
  <si>
    <t>HR</t>
  </si>
  <si>
    <t>RBI</t>
  </si>
  <si>
    <t>SO</t>
  </si>
  <si>
    <t>BB</t>
  </si>
  <si>
    <t>HP</t>
  </si>
  <si>
    <t>SAC</t>
  </si>
  <si>
    <t>SF</t>
  </si>
  <si>
    <t>ROE</t>
  </si>
  <si>
    <t>OBP</t>
  </si>
  <si>
    <t>SLG</t>
  </si>
  <si>
    <t>Bavg</t>
  </si>
  <si>
    <t>SB</t>
  </si>
  <si>
    <t>CS</t>
  </si>
  <si>
    <t>E</t>
  </si>
  <si>
    <t>A</t>
  </si>
  <si>
    <t>PO</t>
  </si>
  <si>
    <t>Fdg Pct</t>
  </si>
  <si>
    <t>BABIP</t>
  </si>
  <si>
    <t>Parker Gunnell</t>
  </si>
  <si>
    <t>Ethan Yesensky</t>
  </si>
  <si>
    <t>Dom Mastro</t>
  </si>
  <si>
    <t>Matt Hoag</t>
  </si>
  <si>
    <t>Cade Eidem</t>
  </si>
  <si>
    <t>Cole Mitchell</t>
  </si>
  <si>
    <t>Totals</t>
  </si>
  <si>
    <t>2021 Totals</t>
  </si>
  <si>
    <t>2020 Totals</t>
  </si>
  <si>
    <t>2019 Totals</t>
  </si>
  <si>
    <t>2010 Totals</t>
  </si>
  <si>
    <t>2011 Totals</t>
  </si>
  <si>
    <t>2012 Totals</t>
  </si>
  <si>
    <t>2013 Totals</t>
  </si>
  <si>
    <t>2014 Totals</t>
  </si>
  <si>
    <t>.946</t>
  </si>
  <si>
    <t>2015 Totals</t>
  </si>
  <si>
    <t>.949</t>
  </si>
  <si>
    <t>2016 Totals</t>
  </si>
  <si>
    <t>.944</t>
  </si>
  <si>
    <t>2017 Totals</t>
  </si>
  <si>
    <t>2018 Totals</t>
  </si>
  <si>
    <t>2009 Missing</t>
  </si>
  <si>
    <t>Pitching Stats:</t>
  </si>
  <si>
    <t>Player:</t>
  </si>
  <si>
    <t>G</t>
  </si>
  <si>
    <t>W</t>
  </si>
  <si>
    <t>L</t>
  </si>
  <si>
    <t>SV</t>
  </si>
  <si>
    <t>IP</t>
  </si>
  <si>
    <t>WP</t>
  </si>
  <si>
    <t>ER</t>
  </si>
  <si>
    <t>ERA</t>
  </si>
  <si>
    <t>WHIP</t>
  </si>
  <si>
    <t>NP</t>
  </si>
  <si>
    <t>S</t>
  </si>
  <si>
    <t>191.7</t>
  </si>
  <si>
    <t>2013 Total</t>
  </si>
  <si>
    <t>2.36</t>
  </si>
  <si>
    <t>1.31</t>
  </si>
  <si>
    <t>2012 Total</t>
  </si>
  <si>
    <t>2011 Total</t>
  </si>
  <si>
    <t>3.61</t>
  </si>
  <si>
    <t>1.69</t>
  </si>
  <si>
    <t>2010 Total</t>
  </si>
  <si>
    <t>2009 Totals</t>
  </si>
  <si>
    <t>Career Totals (-2009)</t>
  </si>
  <si>
    <t>Opponents:</t>
  </si>
  <si>
    <t>PV</t>
  </si>
  <si>
    <t>Opp</t>
  </si>
  <si>
    <t>Record</t>
  </si>
  <si>
    <t>Oakleaf</t>
  </si>
  <si>
    <t>Opponent</t>
  </si>
  <si>
    <t>SOE</t>
  </si>
  <si>
    <t>SLG. PCT.</t>
  </si>
  <si>
    <t>BA</t>
  </si>
  <si>
    <t>PITCHING</t>
  </si>
  <si>
    <t>PC</t>
  </si>
  <si>
    <t>2022 Totals</t>
  </si>
  <si>
    <t>Braden Kessel</t>
  </si>
  <si>
    <t>PB</t>
  </si>
  <si>
    <t>Opp CS</t>
  </si>
  <si>
    <t>Mac Wilkens</t>
  </si>
  <si>
    <t>Braden Kessell</t>
  </si>
  <si>
    <t>Grady Hartman</t>
  </si>
  <si>
    <t>SLG PCT</t>
  </si>
  <si>
    <t>Pitching</t>
  </si>
  <si>
    <t>Cole Rambler</t>
  </si>
  <si>
    <t>Eric Anderson</t>
  </si>
  <si>
    <t>Creekside</t>
  </si>
  <si>
    <t>Fletcher</t>
  </si>
  <si>
    <t>TOTALS</t>
  </si>
  <si>
    <t>Menendez</t>
  </si>
  <si>
    <t>Tocoi Creek</t>
  </si>
  <si>
    <t>Bartram Trail</t>
  </si>
  <si>
    <t>A. O'Hara</t>
  </si>
  <si>
    <t>Austin O'Hara</t>
  </si>
  <si>
    <t>Trinity Christian</t>
  </si>
  <si>
    <t>Fleming Island</t>
  </si>
  <si>
    <t>Episcopal</t>
  </si>
  <si>
    <t>Clay</t>
  </si>
  <si>
    <t>Bolles</t>
  </si>
  <si>
    <t>Providence</t>
  </si>
  <si>
    <t>Jack Brady</t>
  </si>
  <si>
    <t>Orange Park</t>
  </si>
  <si>
    <t>Ponte Vedra High School  2023</t>
  </si>
  <si>
    <t>2023 Totals</t>
  </si>
  <si>
    <t>Paxon</t>
  </si>
  <si>
    <t>Sean Miskowicz</t>
  </si>
  <si>
    <t>Carson Evanger</t>
  </si>
  <si>
    <t>Evanger</t>
  </si>
  <si>
    <t>Jack Otteson</t>
  </si>
  <si>
    <t>Dylan McAdoo</t>
  </si>
  <si>
    <t>Dyland McAdoo</t>
  </si>
  <si>
    <t>Sam Evans</t>
  </si>
  <si>
    <t>Jake Oertill</t>
  </si>
  <si>
    <t>Nathaniel Wicker</t>
  </si>
  <si>
    <t>Pace</t>
  </si>
  <si>
    <t>Hillgrove</t>
  </si>
  <si>
    <t>2023Pitching Stats</t>
  </si>
  <si>
    <t>Jake Oertli</t>
  </si>
  <si>
    <t>Jack Oertili</t>
  </si>
  <si>
    <t>Beachside</t>
  </si>
  <si>
    <t>Crescent City</t>
  </si>
  <si>
    <t>Eustis</t>
  </si>
  <si>
    <t>Clay Co</t>
  </si>
  <si>
    <t>Nate Wicker</t>
  </si>
  <si>
    <t>Middleburg</t>
  </si>
  <si>
    <t>9-7</t>
  </si>
  <si>
    <t>St Augustine</t>
  </si>
  <si>
    <t>10-7</t>
  </si>
  <si>
    <t>11-7</t>
  </si>
  <si>
    <t>Camden Gray</t>
  </si>
  <si>
    <t>Nease</t>
  </si>
  <si>
    <t>12-8</t>
  </si>
  <si>
    <t>Sean Miskowiec</t>
  </si>
  <si>
    <t>Ashton  Augusta</t>
  </si>
  <si>
    <t>Jack Ottesen</t>
  </si>
  <si>
    <t>12=9</t>
  </si>
  <si>
    <t>Fernandina Beach</t>
  </si>
  <si>
    <t>12-10</t>
  </si>
  <si>
    <t>Drew Erickson</t>
  </si>
  <si>
    <t>Ashton Augustus</t>
  </si>
  <si>
    <t>Epsicopal</t>
  </si>
  <si>
    <t>Hunter Alba</t>
  </si>
  <si>
    <t>Rohan Patel</t>
  </si>
  <si>
    <t>Aspen McAdoo</t>
  </si>
  <si>
    <t>13-10</t>
  </si>
  <si>
    <t>Bishop Kenny</t>
  </si>
  <si>
    <t>13-11</t>
  </si>
  <si>
    <t>Mandarin</t>
  </si>
  <si>
    <t>13-12</t>
  </si>
  <si>
    <t>Riverside</t>
  </si>
  <si>
    <t>14-12</t>
  </si>
  <si>
    <t>Englewood</t>
  </si>
  <si>
    <t>15-12</t>
  </si>
  <si>
    <t>`</t>
  </si>
  <si>
    <t>23 John Flood</t>
  </si>
  <si>
    <t>John Flood</t>
  </si>
  <si>
    <t>Ridgeview</t>
  </si>
  <si>
    <t>15-13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</si>
</sst>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.000"/>
    <numFmt numFmtId="165" formatCode="0.000"/>
    <numFmt numFmtId="166" formatCode=".00"/>
    <numFmt numFmtId="167" formatCode="#\ #/#"/>
    <numFmt numFmtId="168" formatCode="0.0"/>
  </numFmts>
  <fonts count="19" x14ac:knownFonts="1">
    <font>
      <sz val="12"/>
      <color theme="1"/>
      <name val="Calibri"/>
      <family val="2"/>
      <scheme val="minor"/>
    </font>
    <font>
      <sz val="9"/>
      <color indexed="8"/>
      <name val="Geneva"/>
      <family val="2"/>
    </font>
    <font>
      <sz val="16"/>
      <color indexed="8"/>
      <name val="Geneva"/>
      <family val="2"/>
    </font>
    <font>
      <u/>
      <sz val="12"/>
      <color indexed="8"/>
      <name val="Geneva"/>
      <family val="2"/>
    </font>
    <font>
      <sz val="10"/>
      <color indexed="8"/>
      <name val="Geneva"/>
      <family val="2"/>
    </font>
    <font>
      <sz val="11"/>
      <color indexed="8"/>
      <name val="Geneva"/>
      <family val="2"/>
    </font>
    <font>
      <sz val="12"/>
      <color indexed="8"/>
      <name val="Geneva"/>
      <family val="2"/>
    </font>
    <font>
      <sz val="10"/>
      <color rgb="FF000000"/>
      <name val="Geneva"/>
      <family val="2"/>
    </font>
    <font>
      <sz val="9"/>
      <color rgb="FF000000"/>
      <name val="Geneva"/>
      <family val="2"/>
    </font>
    <font>
      <sz val="12"/>
      <color rgb="FF000000"/>
      <name val="Geneva"/>
      <family val="2"/>
    </font>
    <font>
      <sz val="13"/>
      <color indexed="8"/>
      <name val="Geneva"/>
      <family val="2"/>
    </font>
    <font>
      <sz val="11"/>
      <color rgb="FF000000"/>
      <name val="Geneva"/>
      <family val="2"/>
    </font>
    <font>
      <u/>
      <sz val="16"/>
      <color indexed="8"/>
      <name val="Geneva"/>
      <family val="2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Geneva"/>
      <family val="2"/>
    </font>
    <font>
      <b/>
      <sz val="10"/>
      <color indexed="8"/>
      <name val="Geneva"/>
      <family val="2"/>
    </font>
    <font>
      <b/>
      <sz val="10"/>
      <color rgb="FF000000"/>
      <name val="Geneva"/>
      <family val="2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12"/>
      </left>
      <right style="thin">
        <color indexed="12"/>
      </right>
      <top style="medium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medium">
        <color indexed="12"/>
      </top>
      <bottom style="thin">
        <color indexed="12"/>
      </bottom>
      <diagonal/>
    </border>
    <border>
      <left style="thin">
        <color indexed="12"/>
      </left>
      <right style="medium">
        <color indexed="12"/>
      </right>
      <top style="medium">
        <color indexed="12"/>
      </top>
      <bottom style="thin">
        <color indexed="12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medium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medium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hair">
        <color indexed="12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medium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hair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hair">
        <color indexed="12"/>
      </bottom>
      <diagonal/>
    </border>
    <border>
      <left style="medium">
        <color indexed="12"/>
      </left>
      <right style="thin">
        <color indexed="12"/>
      </right>
      <top/>
      <bottom style="hair">
        <color indexed="12"/>
      </bottom>
      <diagonal/>
    </border>
    <border>
      <left style="medium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8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hair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ck">
        <color indexed="13"/>
      </bottom>
      <diagonal/>
    </border>
    <border>
      <left style="thin">
        <color indexed="12"/>
      </left>
      <right style="thin">
        <color indexed="12"/>
      </right>
      <top style="thick">
        <color indexed="13"/>
      </top>
      <bottom style="thin">
        <color indexed="12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indexed="8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12"/>
      </left>
      <right style="thin">
        <color indexed="12"/>
      </right>
      <top/>
      <bottom/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medium">
        <color theme="1" tint="0.24994659260841701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theme="1" tint="0.24994659260841701"/>
      </bottom>
      <diagonal/>
    </border>
    <border>
      <left/>
      <right style="thin">
        <color indexed="12"/>
      </right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/>
      <right style="thin">
        <color rgb="FFAAAAAA"/>
      </right>
      <top/>
      <bottom/>
      <diagonal/>
    </border>
    <border>
      <left style="thin">
        <color rgb="FFAAAAAA"/>
      </left>
      <right style="thin">
        <color rgb="FFAAAAAA"/>
      </right>
      <top/>
      <bottom style="thin">
        <color rgb="FF000000"/>
      </bottom>
      <diagonal/>
    </border>
    <border>
      <left/>
      <right style="thin">
        <color rgb="FFAAAAAA"/>
      </right>
      <top/>
      <bottom style="thin">
        <color rgb="FF000000"/>
      </bottom>
      <diagonal/>
    </border>
    <border>
      <left/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medium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/>
      <bottom/>
      <diagonal/>
    </border>
  </borders>
  <cellStyleXfs count="1">
    <xf numFmtId="0" fontId="0" fillId="0" borderId="0"/>
  </cellStyleXfs>
  <cellXfs count="250">
    <xf numFmtId="0" fontId="0" fillId="0" borderId="0" xfId="0"/>
    <xf numFmtId="1" fontId="1" fillId="0" borderId="1" xfId="0" applyNumberFormat="1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 vertical="top"/>
    </xf>
    <xf numFmtId="1" fontId="4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164" fontId="1" fillId="0" borderId="12" xfId="0" applyNumberFormat="1" applyFont="1" applyBorder="1" applyAlignment="1">
      <alignment horizontal="left"/>
    </xf>
    <xf numFmtId="1" fontId="1" fillId="0" borderId="12" xfId="0" applyNumberFormat="1" applyFont="1" applyBorder="1" applyAlignment="1">
      <alignment horizontal="left"/>
    </xf>
    <xf numFmtId="1" fontId="1" fillId="0" borderId="13" xfId="0" applyNumberFormat="1" applyFont="1" applyBorder="1" applyAlignment="1">
      <alignment horizontal="left"/>
    </xf>
    <xf numFmtId="164" fontId="1" fillId="0" borderId="8" xfId="0" applyNumberFormat="1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164" fontId="1" fillId="0" borderId="15" xfId="0" applyNumberFormat="1" applyFont="1" applyBorder="1" applyAlignment="1">
      <alignment horizontal="left"/>
    </xf>
    <xf numFmtId="0" fontId="4" fillId="0" borderId="5" xfId="0" applyFont="1" applyBorder="1"/>
    <xf numFmtId="0" fontId="4" fillId="0" borderId="5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164" fontId="1" fillId="0" borderId="13" xfId="0" applyNumberFormat="1" applyFont="1" applyBorder="1" applyAlignment="1">
      <alignment horizontal="left"/>
    </xf>
    <xf numFmtId="0" fontId="4" fillId="0" borderId="19" xfId="0" applyFont="1" applyBorder="1"/>
    <xf numFmtId="0" fontId="4" fillId="0" borderId="20" xfId="0" applyFont="1" applyBorder="1"/>
    <xf numFmtId="165" fontId="4" fillId="0" borderId="1" xfId="0" applyNumberFormat="1" applyFont="1" applyBorder="1" applyAlignment="1">
      <alignment horizontal="left"/>
    </xf>
    <xf numFmtId="0" fontId="4" fillId="0" borderId="22" xfId="0" applyFont="1" applyBorder="1"/>
    <xf numFmtId="0" fontId="4" fillId="0" borderId="23" xfId="0" applyFont="1" applyBorder="1" applyAlignment="1">
      <alignment horizontal="left"/>
    </xf>
    <xf numFmtId="165" fontId="4" fillId="0" borderId="23" xfId="0" applyNumberFormat="1" applyFont="1" applyBorder="1" applyAlignment="1">
      <alignment horizontal="left"/>
    </xf>
    <xf numFmtId="165" fontId="4" fillId="0" borderId="6" xfId="0" applyNumberFormat="1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5" fillId="0" borderId="5" xfId="0" applyFont="1" applyBorder="1"/>
    <xf numFmtId="0" fontId="5" fillId="0" borderId="1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" fontId="5" fillId="0" borderId="1" xfId="0" applyNumberFormat="1" applyFont="1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1" fontId="4" fillId="0" borderId="6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2" fontId="1" fillId="0" borderId="17" xfId="0" applyNumberFormat="1" applyFont="1" applyBorder="1" applyAlignment="1">
      <alignment horizontal="left"/>
    </xf>
    <xf numFmtId="1" fontId="1" fillId="0" borderId="15" xfId="0" applyNumberFormat="1" applyFont="1" applyBorder="1" applyAlignment="1">
      <alignment horizontal="left"/>
    </xf>
    <xf numFmtId="2" fontId="1" fillId="0" borderId="15" xfId="0" applyNumberFormat="1" applyFont="1" applyBorder="1" applyAlignment="1">
      <alignment horizontal="left"/>
    </xf>
    <xf numFmtId="166" fontId="1" fillId="0" borderId="13" xfId="0" applyNumberFormat="1" applyFont="1" applyBorder="1" applyAlignment="1">
      <alignment horizontal="left"/>
    </xf>
    <xf numFmtId="1" fontId="1" fillId="0" borderId="8" xfId="0" applyNumberFormat="1" applyFont="1" applyBorder="1" applyAlignment="1">
      <alignment horizontal="left"/>
    </xf>
    <xf numFmtId="2" fontId="1" fillId="0" borderId="8" xfId="0" applyNumberFormat="1" applyFont="1" applyBorder="1" applyAlignment="1">
      <alignment horizontal="left"/>
    </xf>
    <xf numFmtId="2" fontId="1" fillId="0" borderId="12" xfId="0" applyNumberFormat="1" applyFont="1" applyBorder="1" applyAlignment="1">
      <alignment horizontal="left"/>
    </xf>
    <xf numFmtId="167" fontId="1" fillId="0" borderId="15" xfId="0" applyNumberFormat="1" applyFont="1" applyBorder="1" applyAlignment="1">
      <alignment horizontal="left"/>
    </xf>
    <xf numFmtId="1" fontId="4" fillId="0" borderId="5" xfId="0" applyNumberFormat="1" applyFont="1" applyBorder="1"/>
    <xf numFmtId="1" fontId="4" fillId="0" borderId="1" xfId="0" applyNumberFormat="1" applyFont="1" applyBorder="1" applyAlignment="1">
      <alignment horizontal="left"/>
    </xf>
    <xf numFmtId="0" fontId="1" fillId="0" borderId="29" xfId="0" applyFont="1" applyBorder="1"/>
    <xf numFmtId="0" fontId="1" fillId="0" borderId="30" xfId="0" applyFont="1" applyBorder="1" applyAlignment="1">
      <alignment horizontal="left"/>
    </xf>
    <xf numFmtId="1" fontId="1" fillId="0" borderId="30" xfId="0" applyNumberFormat="1" applyFont="1" applyBorder="1" applyAlignment="1">
      <alignment horizontal="left"/>
    </xf>
    <xf numFmtId="1" fontId="4" fillId="0" borderId="30" xfId="0" applyNumberFormat="1" applyFont="1" applyBorder="1" applyAlignment="1">
      <alignment horizontal="left"/>
    </xf>
    <xf numFmtId="1" fontId="4" fillId="0" borderId="12" xfId="0" applyNumberFormat="1" applyFont="1" applyBorder="1" applyAlignment="1">
      <alignment horizontal="left"/>
    </xf>
    <xf numFmtId="17" fontId="4" fillId="0" borderId="1" xfId="0" quotePrefix="1" applyNumberFormat="1" applyFont="1" applyBorder="1" applyAlignment="1">
      <alignment horizontal="left"/>
    </xf>
    <xf numFmtId="0" fontId="4" fillId="0" borderId="1" xfId="0" quotePrefix="1" applyFont="1" applyBorder="1" applyAlignment="1">
      <alignment horizontal="left"/>
    </xf>
    <xf numFmtId="0" fontId="4" fillId="0" borderId="31" xfId="0" applyFont="1" applyBorder="1" applyAlignment="1">
      <alignment horizontal="left"/>
    </xf>
    <xf numFmtId="0" fontId="0" fillId="0" borderId="0" xfId="0" applyAlignment="1">
      <alignment horizontal="left"/>
    </xf>
    <xf numFmtId="16" fontId="4" fillId="0" borderId="1" xfId="0" quotePrefix="1" applyNumberFormat="1" applyFont="1" applyBorder="1" applyAlignment="1">
      <alignment horizontal="left"/>
    </xf>
    <xf numFmtId="0" fontId="4" fillId="0" borderId="13" xfId="0" quotePrefix="1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quotePrefix="1" applyFont="1" applyAlignment="1">
      <alignment horizontal="left"/>
    </xf>
    <xf numFmtId="0" fontId="6" fillId="0" borderId="1" xfId="0" applyFont="1" applyBorder="1" applyAlignment="1">
      <alignment horizontal="left"/>
    </xf>
    <xf numFmtId="1" fontId="6" fillId="0" borderId="1" xfId="0" applyNumberFormat="1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32" xfId="0" applyFont="1" applyBorder="1"/>
    <xf numFmtId="0" fontId="7" fillId="0" borderId="33" xfId="0" applyFont="1" applyBorder="1"/>
    <xf numFmtId="1" fontId="7" fillId="0" borderId="34" xfId="0" applyNumberFormat="1" applyFont="1" applyBorder="1" applyAlignment="1">
      <alignment horizontal="left"/>
    </xf>
    <xf numFmtId="0" fontId="4" fillId="0" borderId="1" xfId="0" applyFont="1" applyBorder="1"/>
    <xf numFmtId="0" fontId="7" fillId="0" borderId="0" xfId="0" applyFont="1"/>
    <xf numFmtId="0" fontId="7" fillId="0" borderId="35" xfId="0" applyFont="1" applyBorder="1" applyAlignment="1">
      <alignment horizontal="left"/>
    </xf>
    <xf numFmtId="0" fontId="4" fillId="0" borderId="12" xfId="0" applyFont="1" applyBorder="1"/>
    <xf numFmtId="0" fontId="4" fillId="0" borderId="13" xfId="0" applyFont="1" applyBorder="1"/>
    <xf numFmtId="1" fontId="4" fillId="0" borderId="13" xfId="0" applyNumberFormat="1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167" fontId="1" fillId="0" borderId="1" xfId="0" applyNumberFormat="1" applyFont="1" applyBorder="1" applyAlignment="1">
      <alignment horizontal="left"/>
    </xf>
    <xf numFmtId="167" fontId="1" fillId="0" borderId="8" xfId="0" applyNumberFormat="1" applyFont="1" applyBorder="1" applyAlignment="1">
      <alignment horizontal="left"/>
    </xf>
    <xf numFmtId="1" fontId="4" fillId="0" borderId="8" xfId="0" applyNumberFormat="1" applyFont="1" applyBorder="1" applyAlignment="1">
      <alignment horizontal="left"/>
    </xf>
    <xf numFmtId="0" fontId="8" fillId="0" borderId="34" xfId="0" applyFont="1" applyBorder="1" applyAlignment="1">
      <alignment horizontal="center"/>
    </xf>
    <xf numFmtId="0" fontId="8" fillId="0" borderId="36" xfId="0" applyFont="1" applyBorder="1" applyAlignment="1">
      <alignment horizontal="left"/>
    </xf>
    <xf numFmtId="0" fontId="8" fillId="0" borderId="36" xfId="0" applyFont="1" applyBorder="1" applyAlignment="1">
      <alignment horizontal="left" wrapText="1"/>
    </xf>
    <xf numFmtId="0" fontId="7" fillId="0" borderId="36" xfId="0" applyFont="1" applyBorder="1" applyAlignment="1">
      <alignment horizontal="left"/>
    </xf>
    <xf numFmtId="0" fontId="7" fillId="0" borderId="37" xfId="0" applyFont="1" applyBorder="1" applyAlignment="1">
      <alignment horizontal="left"/>
    </xf>
    <xf numFmtId="0" fontId="7" fillId="0" borderId="38" xfId="0" applyFont="1" applyBorder="1" applyAlignment="1">
      <alignment horizontal="left"/>
    </xf>
    <xf numFmtId="0" fontId="8" fillId="0" borderId="39" xfId="0" applyFont="1" applyBorder="1" applyAlignment="1">
      <alignment horizontal="left"/>
    </xf>
    <xf numFmtId="0" fontId="7" fillId="0" borderId="35" xfId="0" applyFont="1" applyBorder="1"/>
    <xf numFmtId="0" fontId="7" fillId="0" borderId="38" xfId="0" applyFont="1" applyBorder="1"/>
    <xf numFmtId="0" fontId="7" fillId="0" borderId="40" xfId="0" applyFont="1" applyBorder="1"/>
    <xf numFmtId="0" fontId="7" fillId="0" borderId="41" xfId="0" applyFont="1" applyBorder="1" applyAlignment="1">
      <alignment horizontal="left"/>
    </xf>
    <xf numFmtId="1" fontId="8" fillId="0" borderId="42" xfId="0" applyNumberFormat="1" applyFont="1" applyBorder="1"/>
    <xf numFmtId="1" fontId="8" fillId="0" borderId="43" xfId="0" applyNumberFormat="1" applyFont="1" applyBorder="1" applyAlignment="1">
      <alignment horizontal="left"/>
    </xf>
    <xf numFmtId="164" fontId="8" fillId="0" borderId="43" xfId="0" applyNumberFormat="1" applyFont="1" applyBorder="1" applyAlignment="1">
      <alignment horizontal="left"/>
    </xf>
    <xf numFmtId="1" fontId="7" fillId="0" borderId="43" xfId="0" applyNumberFormat="1" applyFont="1" applyBorder="1" applyAlignment="1">
      <alignment horizontal="left"/>
    </xf>
    <xf numFmtId="0" fontId="8" fillId="0" borderId="38" xfId="0" applyFont="1" applyBorder="1"/>
    <xf numFmtId="0" fontId="8" fillId="0" borderId="37" xfId="0" applyFont="1" applyBorder="1" applyAlignment="1">
      <alignment horizontal="left"/>
    </xf>
    <xf numFmtId="1" fontId="8" fillId="0" borderId="38" xfId="0" applyNumberFormat="1" applyFont="1" applyBorder="1"/>
    <xf numFmtId="1" fontId="8" fillId="0" borderId="37" xfId="0" applyNumberFormat="1" applyFont="1" applyBorder="1" applyAlignment="1">
      <alignment horizontal="left"/>
    </xf>
    <xf numFmtId="1" fontId="9" fillId="0" borderId="38" xfId="0" applyNumberFormat="1" applyFont="1" applyBorder="1" applyAlignment="1">
      <alignment horizontal="center"/>
    </xf>
    <xf numFmtId="1" fontId="9" fillId="0" borderId="37" xfId="0" applyNumberFormat="1" applyFont="1" applyBorder="1" applyAlignment="1">
      <alignment horizontal="left"/>
    </xf>
    <xf numFmtId="0" fontId="8" fillId="0" borderId="42" xfId="0" applyFont="1" applyBorder="1"/>
    <xf numFmtId="0" fontId="8" fillId="0" borderId="43" xfId="0" applyFont="1" applyBorder="1" applyAlignment="1">
      <alignment horizontal="left"/>
    </xf>
    <xf numFmtId="167" fontId="8" fillId="0" borderId="37" xfId="0" applyNumberFormat="1" applyFont="1" applyBorder="1" applyAlignment="1">
      <alignment horizontal="left"/>
    </xf>
    <xf numFmtId="2" fontId="8" fillId="0" borderId="37" xfId="0" applyNumberFormat="1" applyFont="1" applyBorder="1" applyAlignment="1">
      <alignment horizontal="left"/>
    </xf>
    <xf numFmtId="1" fontId="8" fillId="0" borderId="37" xfId="0" applyNumberFormat="1" applyFont="1" applyBorder="1"/>
    <xf numFmtId="1" fontId="8" fillId="0" borderId="44" xfId="0" applyNumberFormat="1" applyFont="1" applyBorder="1" applyAlignment="1">
      <alignment horizontal="left"/>
    </xf>
    <xf numFmtId="167" fontId="8" fillId="0" borderId="44" xfId="0" applyNumberFormat="1" applyFont="1" applyBorder="1" applyAlignment="1">
      <alignment horizontal="left"/>
    </xf>
    <xf numFmtId="168" fontId="8" fillId="0" borderId="44" xfId="0" applyNumberFormat="1" applyFont="1" applyBorder="1" applyAlignment="1">
      <alignment horizontal="left"/>
    </xf>
    <xf numFmtId="0" fontId="1" fillId="0" borderId="8" xfId="0" applyFont="1" applyBorder="1"/>
    <xf numFmtId="0" fontId="1" fillId="0" borderId="8" xfId="0" applyFont="1" applyBorder="1" applyAlignment="1">
      <alignment wrapText="1"/>
    </xf>
    <xf numFmtId="0" fontId="4" fillId="0" borderId="8" xfId="0" applyFont="1" applyBorder="1" applyAlignment="1">
      <alignment horizontal="left"/>
    </xf>
    <xf numFmtId="1" fontId="1" fillId="0" borderId="15" xfId="0" applyNumberFormat="1" applyFont="1" applyBorder="1" applyAlignment="1">
      <alignment horizontal="center"/>
    </xf>
    <xf numFmtId="2" fontId="1" fillId="0" borderId="15" xfId="0" applyNumberFormat="1" applyFont="1" applyBorder="1"/>
    <xf numFmtId="1" fontId="1" fillId="0" borderId="15" xfId="0" applyNumberFormat="1" applyFont="1" applyBorder="1"/>
    <xf numFmtId="0" fontId="4" fillId="0" borderId="15" xfId="0" applyFont="1" applyBorder="1"/>
    <xf numFmtId="2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/>
    <xf numFmtId="1" fontId="1" fillId="0" borderId="1" xfId="0" applyNumberFormat="1" applyFont="1" applyBorder="1" applyAlignment="1">
      <alignment horizontal="center"/>
    </xf>
    <xf numFmtId="1" fontId="4" fillId="0" borderId="1" xfId="0" applyNumberFormat="1" applyFont="1" applyBorder="1"/>
    <xf numFmtId="0" fontId="7" fillId="0" borderId="45" xfId="0" applyFont="1" applyBorder="1"/>
    <xf numFmtId="1" fontId="1" fillId="0" borderId="8" xfId="0" applyNumberFormat="1" applyFont="1" applyBorder="1" applyAlignment="1">
      <alignment horizontal="center"/>
    </xf>
    <xf numFmtId="1" fontId="1" fillId="0" borderId="8" xfId="0" applyNumberFormat="1" applyFont="1" applyBorder="1"/>
    <xf numFmtId="1" fontId="4" fillId="0" borderId="8" xfId="0" applyNumberFormat="1" applyFont="1" applyBorder="1"/>
    <xf numFmtId="0" fontId="1" fillId="0" borderId="15" xfId="0" applyFont="1" applyBorder="1"/>
    <xf numFmtId="1" fontId="6" fillId="0" borderId="1" xfId="0" applyNumberFormat="1" applyFont="1" applyBorder="1" applyAlignment="1">
      <alignment horizontal="center"/>
    </xf>
    <xf numFmtId="0" fontId="1" fillId="0" borderId="1" xfId="0" applyFont="1" applyBorder="1"/>
    <xf numFmtId="168" fontId="1" fillId="0" borderId="1" xfId="0" applyNumberFormat="1" applyFont="1" applyBorder="1" applyAlignment="1">
      <alignment horizontal="left"/>
    </xf>
    <xf numFmtId="167" fontId="1" fillId="0" borderId="13" xfId="0" applyNumberFormat="1" applyFont="1" applyBorder="1" applyAlignment="1">
      <alignment horizontal="left"/>
    </xf>
    <xf numFmtId="168" fontId="1" fillId="0" borderId="13" xfId="0" applyNumberFormat="1" applyFont="1" applyBorder="1" applyAlignment="1">
      <alignment horizontal="left"/>
    </xf>
    <xf numFmtId="2" fontId="1" fillId="0" borderId="13" xfId="0" applyNumberFormat="1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1" fontId="1" fillId="0" borderId="46" xfId="0" applyNumberFormat="1" applyFont="1" applyBorder="1" applyAlignment="1">
      <alignment horizontal="left"/>
    </xf>
    <xf numFmtId="167" fontId="1" fillId="0" borderId="46" xfId="0" applyNumberFormat="1" applyFont="1" applyBorder="1" applyAlignment="1">
      <alignment horizontal="left"/>
    </xf>
    <xf numFmtId="168" fontId="1" fillId="0" borderId="46" xfId="0" applyNumberFormat="1" applyFont="1" applyBorder="1" applyAlignment="1">
      <alignment horizontal="left"/>
    </xf>
    <xf numFmtId="2" fontId="1" fillId="0" borderId="46" xfId="0" applyNumberFormat="1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7" fillId="0" borderId="47" xfId="0" applyFont="1" applyBorder="1" applyAlignment="1">
      <alignment horizontal="left"/>
    </xf>
    <xf numFmtId="0" fontId="10" fillId="0" borderId="1" xfId="0" applyFont="1" applyBorder="1"/>
    <xf numFmtId="1" fontId="4" fillId="0" borderId="46" xfId="0" applyNumberFormat="1" applyFont="1" applyBorder="1" applyAlignment="1">
      <alignment horizontal="left"/>
    </xf>
    <xf numFmtId="2" fontId="4" fillId="0" borderId="15" xfId="0" applyNumberFormat="1" applyFont="1" applyBorder="1" applyAlignment="1">
      <alignment horizontal="left"/>
    </xf>
    <xf numFmtId="2" fontId="4" fillId="0" borderId="1" xfId="0" applyNumberFormat="1" applyFont="1" applyBorder="1" applyAlignment="1">
      <alignment horizontal="left"/>
    </xf>
    <xf numFmtId="1" fontId="11" fillId="0" borderId="0" xfId="0" applyNumberFormat="1" applyFont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1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" fontId="4" fillId="0" borderId="0" xfId="0" applyNumberFormat="1" applyFont="1" applyAlignment="1">
      <alignment horizontal="left"/>
    </xf>
    <xf numFmtId="0" fontId="12" fillId="0" borderId="5" xfId="0" applyFont="1" applyBorder="1"/>
    <xf numFmtId="1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5" xfId="0" applyFont="1" applyBorder="1"/>
    <xf numFmtId="2" fontId="2" fillId="0" borderId="1" xfId="0" applyNumberFormat="1" applyFont="1" applyBorder="1" applyAlignment="1">
      <alignment horizontal="left"/>
    </xf>
    <xf numFmtId="1" fontId="2" fillId="0" borderId="27" xfId="0" applyNumberFormat="1" applyFont="1" applyBorder="1" applyAlignment="1">
      <alignment horizontal="left"/>
    </xf>
    <xf numFmtId="0" fontId="2" fillId="0" borderId="0" xfId="0" applyFont="1"/>
    <xf numFmtId="2" fontId="2" fillId="0" borderId="27" xfId="0" applyNumberFormat="1" applyFont="1" applyBorder="1" applyAlignment="1">
      <alignment horizontal="left"/>
    </xf>
    <xf numFmtId="1" fontId="2" fillId="0" borderId="12" xfId="0" applyNumberFormat="1" applyFont="1" applyBorder="1" applyAlignment="1">
      <alignment horizontal="left"/>
    </xf>
    <xf numFmtId="2" fontId="2" fillId="0" borderId="12" xfId="0" applyNumberFormat="1" applyFont="1" applyBorder="1" applyAlignment="1">
      <alignment horizontal="left"/>
    </xf>
    <xf numFmtId="166" fontId="2" fillId="0" borderId="1" xfId="0" applyNumberFormat="1" applyFont="1" applyBorder="1" applyAlignment="1">
      <alignment horizontal="left"/>
    </xf>
    <xf numFmtId="0" fontId="2" fillId="0" borderId="28" xfId="0" applyFont="1" applyBorder="1"/>
    <xf numFmtId="0" fontId="2" fillId="0" borderId="20" xfId="0" applyFont="1" applyBorder="1"/>
    <xf numFmtId="1" fontId="2" fillId="0" borderId="15" xfId="0" applyNumberFormat="1" applyFont="1" applyBorder="1" applyAlignment="1">
      <alignment horizontal="left"/>
    </xf>
    <xf numFmtId="2" fontId="2" fillId="0" borderId="15" xfId="0" applyNumberFormat="1" applyFont="1" applyBorder="1" applyAlignment="1">
      <alignment horizontal="left"/>
    </xf>
    <xf numFmtId="1" fontId="2" fillId="0" borderId="5" xfId="0" applyNumberFormat="1" applyFont="1" applyBorder="1"/>
    <xf numFmtId="167" fontId="2" fillId="0" borderId="1" xfId="0" applyNumberFormat="1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164" fontId="4" fillId="0" borderId="1" xfId="0" applyNumberFormat="1" applyFont="1" applyBorder="1" applyAlignment="1">
      <alignment horizontal="left"/>
    </xf>
    <xf numFmtId="0" fontId="4" fillId="0" borderId="11" xfId="0" applyFont="1" applyBorder="1"/>
    <xf numFmtId="164" fontId="4" fillId="0" borderId="12" xfId="0" applyNumberFormat="1" applyFont="1" applyBorder="1" applyAlignment="1">
      <alignment horizontal="left"/>
    </xf>
    <xf numFmtId="164" fontId="4" fillId="0" borderId="10" xfId="0" applyNumberFormat="1" applyFont="1" applyBorder="1" applyAlignment="1">
      <alignment horizontal="left"/>
    </xf>
    <xf numFmtId="164" fontId="4" fillId="0" borderId="6" xfId="0" applyNumberFormat="1" applyFont="1" applyBorder="1" applyAlignment="1">
      <alignment horizontal="left"/>
    </xf>
    <xf numFmtId="0" fontId="4" fillId="0" borderId="14" xfId="0" applyFont="1" applyBorder="1"/>
    <xf numFmtId="164" fontId="4" fillId="0" borderId="15" xfId="0" applyNumberFormat="1" applyFont="1" applyBorder="1" applyAlignment="1">
      <alignment horizontal="left"/>
    </xf>
    <xf numFmtId="164" fontId="4" fillId="0" borderId="16" xfId="0" applyNumberFormat="1" applyFont="1" applyBorder="1" applyAlignment="1">
      <alignment horizontal="left"/>
    </xf>
    <xf numFmtId="164" fontId="4" fillId="0" borderId="13" xfId="0" applyNumberFormat="1" applyFont="1" applyBorder="1" applyAlignment="1">
      <alignment horizontal="left"/>
    </xf>
    <xf numFmtId="164" fontId="4" fillId="0" borderId="17" xfId="0" applyNumberFormat="1" applyFont="1" applyBorder="1" applyAlignment="1">
      <alignment horizontal="left"/>
    </xf>
    <xf numFmtId="164" fontId="4" fillId="0" borderId="18" xfId="0" applyNumberFormat="1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164" fontId="4" fillId="0" borderId="21" xfId="0" applyNumberFormat="1" applyFont="1" applyBorder="1" applyAlignment="1">
      <alignment horizontal="left"/>
    </xf>
    <xf numFmtId="164" fontId="4" fillId="0" borderId="0" xfId="0" applyNumberFormat="1" applyFont="1" applyAlignment="1">
      <alignment horizontal="left"/>
    </xf>
    <xf numFmtId="0" fontId="13" fillId="0" borderId="0" xfId="0" applyFont="1" applyAlignment="1">
      <alignment vertical="top" wrapText="1"/>
    </xf>
    <xf numFmtId="1" fontId="6" fillId="0" borderId="5" xfId="0" applyNumberFormat="1" applyFont="1" applyBorder="1"/>
    <xf numFmtId="0" fontId="6" fillId="0" borderId="26" xfId="0" applyFont="1" applyBorder="1" applyAlignment="1">
      <alignment horizontal="left"/>
    </xf>
    <xf numFmtId="1" fontId="6" fillId="0" borderId="13" xfId="0" applyNumberFormat="1" applyFont="1" applyBorder="1" applyAlignment="1">
      <alignment horizontal="left"/>
    </xf>
    <xf numFmtId="2" fontId="6" fillId="0" borderId="15" xfId="0" applyNumberFormat="1" applyFont="1" applyBorder="1" applyAlignment="1">
      <alignment horizontal="left"/>
    </xf>
    <xf numFmtId="166" fontId="6" fillId="0" borderId="13" xfId="0" applyNumberFormat="1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2" fontId="6" fillId="0" borderId="12" xfId="0" applyNumberFormat="1" applyFont="1" applyBorder="1" applyAlignment="1">
      <alignment horizontal="left"/>
    </xf>
    <xf numFmtId="12" fontId="6" fillId="0" borderId="1" xfId="0" quotePrefix="1" applyNumberFormat="1" applyFont="1" applyBorder="1" applyAlignment="1">
      <alignment horizontal="left"/>
    </xf>
    <xf numFmtId="0" fontId="6" fillId="0" borderId="5" xfId="0" applyFont="1" applyBorder="1"/>
    <xf numFmtId="12" fontId="6" fillId="0" borderId="1" xfId="0" applyNumberFormat="1" applyFont="1" applyBorder="1" applyAlignment="1">
      <alignment horizontal="left"/>
    </xf>
    <xf numFmtId="0" fontId="6" fillId="0" borderId="7" xfId="0" applyFont="1" applyBorder="1"/>
    <xf numFmtId="1" fontId="6" fillId="0" borderId="8" xfId="0" applyNumberFormat="1" applyFont="1" applyBorder="1" applyAlignment="1">
      <alignment horizontal="left"/>
    </xf>
    <xf numFmtId="0" fontId="6" fillId="0" borderId="8" xfId="0" applyFont="1" applyBorder="1" applyAlignment="1">
      <alignment horizontal="left"/>
    </xf>
    <xf numFmtId="12" fontId="6" fillId="0" borderId="8" xfId="0" applyNumberFormat="1" applyFont="1" applyBorder="1" applyAlignment="1">
      <alignment horizontal="left"/>
    </xf>
    <xf numFmtId="2" fontId="6" fillId="0" borderId="8" xfId="0" applyNumberFormat="1" applyFont="1" applyBorder="1" applyAlignment="1">
      <alignment horizontal="left"/>
    </xf>
    <xf numFmtId="1" fontId="6" fillId="0" borderId="14" xfId="0" applyNumberFormat="1" applyFont="1" applyBorder="1"/>
    <xf numFmtId="167" fontId="6" fillId="0" borderId="15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left"/>
    </xf>
    <xf numFmtId="0" fontId="14" fillId="0" borderId="0" xfId="0" applyFont="1" applyAlignment="1">
      <alignment horizontal="left"/>
    </xf>
    <xf numFmtId="1" fontId="1" fillId="0" borderId="31" xfId="0" applyNumberFormat="1" applyFont="1" applyBorder="1" applyAlignment="1">
      <alignment horizontal="left"/>
    </xf>
    <xf numFmtId="0" fontId="7" fillId="0" borderId="40" xfId="0" applyFont="1" applyBorder="1" applyAlignment="1">
      <alignment horizontal="left"/>
    </xf>
    <xf numFmtId="0" fontId="7" fillId="0" borderId="48" xfId="0" applyFont="1" applyBorder="1"/>
    <xf numFmtId="167" fontId="1" fillId="0" borderId="12" xfId="0" applyNumberFormat="1" applyFont="1" applyBorder="1" applyAlignment="1">
      <alignment horizontal="left"/>
    </xf>
    <xf numFmtId="1" fontId="8" fillId="0" borderId="41" xfId="0" applyNumberFormat="1" applyFont="1" applyBorder="1" applyAlignment="1">
      <alignment horizontal="left"/>
    </xf>
    <xf numFmtId="167" fontId="8" fillId="0" borderId="41" xfId="0" applyNumberFormat="1" applyFont="1" applyBorder="1" applyAlignment="1">
      <alignment horizontal="left"/>
    </xf>
    <xf numFmtId="0" fontId="15" fillId="0" borderId="0" xfId="0" applyFont="1" applyAlignment="1">
      <alignment horizontal="left"/>
    </xf>
    <xf numFmtId="1" fontId="6" fillId="0" borderId="15" xfId="0" applyNumberFormat="1" applyFont="1" applyBorder="1" applyAlignment="1">
      <alignment horizontal="left"/>
    </xf>
    <xf numFmtId="1" fontId="16" fillId="0" borderId="1" xfId="0" applyNumberFormat="1" applyFont="1" applyBorder="1"/>
    <xf numFmtId="0" fontId="7" fillId="0" borderId="0" xfId="0" applyFont="1" applyAlignment="1">
      <alignment horizontal="left"/>
    </xf>
    <xf numFmtId="0" fontId="1" fillId="0" borderId="17" xfId="0" applyFont="1" applyBorder="1" applyAlignment="1">
      <alignment horizontal="left"/>
    </xf>
    <xf numFmtId="165" fontId="4" fillId="0" borderId="12" xfId="0" applyNumberFormat="1" applyFont="1" applyBorder="1" applyAlignment="1">
      <alignment horizontal="left"/>
    </xf>
    <xf numFmtId="2" fontId="8" fillId="0" borderId="41" xfId="0" applyNumberFormat="1" applyFont="1" applyBorder="1" applyAlignment="1">
      <alignment horizontal="left"/>
    </xf>
    <xf numFmtId="0" fontId="1" fillId="0" borderId="8" xfId="0" applyFont="1" applyBorder="1" applyAlignment="1">
      <alignment horizontal="left" vertical="top"/>
    </xf>
    <xf numFmtId="1" fontId="1" fillId="0" borderId="15" xfId="0" applyNumberFormat="1" applyFont="1" applyBorder="1" applyAlignment="1">
      <alignment horizontal="left" vertical="top"/>
    </xf>
    <xf numFmtId="1" fontId="1" fillId="0" borderId="1" xfId="0" applyNumberFormat="1" applyFont="1" applyBorder="1" applyAlignment="1">
      <alignment horizontal="left" vertical="top"/>
    </xf>
    <xf numFmtId="1" fontId="1" fillId="0" borderId="8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1" fontId="6" fillId="0" borderId="1" xfId="0" applyNumberFormat="1" applyFont="1" applyBorder="1" applyAlignment="1">
      <alignment horizontal="left" vertical="top"/>
    </xf>
    <xf numFmtId="1" fontId="1" fillId="0" borderId="13" xfId="0" applyNumberFormat="1" applyFont="1" applyBorder="1" applyAlignment="1">
      <alignment horizontal="left" vertical="top"/>
    </xf>
    <xf numFmtId="1" fontId="1" fillId="0" borderId="46" xfId="0" applyNumberFormat="1" applyFont="1" applyBorder="1" applyAlignment="1">
      <alignment horizontal="left" vertical="top"/>
    </xf>
    <xf numFmtId="0" fontId="0" fillId="0" borderId="0" xfId="0" applyAlignment="1">
      <alignment horizontal="left" vertical="top"/>
    </xf>
    <xf numFmtId="2" fontId="1" fillId="0" borderId="1" xfId="0" applyNumberFormat="1" applyFont="1" applyBorder="1" applyAlignment="1">
      <alignment horizontal="left" vertical="top"/>
    </xf>
    <xf numFmtId="2" fontId="1" fillId="0" borderId="15" xfId="0" applyNumberFormat="1" applyFont="1" applyBorder="1" applyAlignment="1">
      <alignment horizontal="left" vertical="top"/>
    </xf>
    <xf numFmtId="164" fontId="2" fillId="0" borderId="1" xfId="0" applyNumberFormat="1" applyFont="1" applyBorder="1" applyAlignment="1">
      <alignment horizontal="left"/>
    </xf>
    <xf numFmtId="166" fontId="2" fillId="0" borderId="12" xfId="0" applyNumberFormat="1" applyFont="1" applyBorder="1" applyAlignment="1">
      <alignment horizontal="left"/>
    </xf>
    <xf numFmtId="0" fontId="17" fillId="0" borderId="5" xfId="0" applyFont="1" applyBorder="1"/>
    <xf numFmtId="0" fontId="18" fillId="0" borderId="32" xfId="0" applyFont="1" applyBorder="1" applyAlignment="1">
      <alignment horizontal="left"/>
    </xf>
    <xf numFmtId="0" fontId="18" fillId="0" borderId="38" xfId="0" applyFont="1" applyBorder="1" applyAlignment="1">
      <alignment horizontal="left"/>
    </xf>
    <xf numFmtId="0" fontId="18" fillId="0" borderId="0" xfId="0" applyFont="1"/>
    <xf numFmtId="0" fontId="17" fillId="0" borderId="0" xfId="0" applyFont="1"/>
    <xf numFmtId="0" fontId="17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1" fontId="5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1" fontId="4" fillId="0" borderId="1" xfId="0" applyNumberFormat="1" applyFont="1" applyBorder="1"/>
    <xf numFmtId="0" fontId="6" fillId="0" borderId="1" xfId="0" applyFont="1" applyBorder="1" applyAlignment="1">
      <alignment horizontal="left"/>
    </xf>
    <xf numFmtId="1" fontId="6" fillId="0" borderId="1" xfId="0" applyNumberFormat="1" applyFont="1" applyBorder="1" applyAlignment="1">
      <alignment horizontal="left"/>
    </xf>
    <xf numFmtId="1" fontId="6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7656B-C588-AB4B-8420-B1648A4B3C2A}">
  <sheetPr>
    <pageSetUpPr fitToPage="1"/>
  </sheetPr>
  <dimension ref="A1:X105"/>
  <sheetViews>
    <sheetView tabSelected="1" topLeftCell="A2" workbookViewId="0">
      <selection activeCell="E12" sqref="E12"/>
    </sheetView>
  </sheetViews>
  <sheetFormatPr baseColWidth="10" defaultRowHeight="16" x14ac:dyDescent="0.2"/>
  <cols>
    <col min="1" max="1" width="21.1640625" customWidth="1"/>
    <col min="2" max="3" width="5.5" customWidth="1"/>
    <col min="4" max="4" width="5.6640625" customWidth="1"/>
    <col min="5" max="5" width="4.83203125" customWidth="1"/>
    <col min="6" max="6" width="11.5" bestFit="1" customWidth="1"/>
    <col min="7" max="7" width="7" bestFit="1" customWidth="1"/>
    <col min="8" max="8" width="7.83203125" customWidth="1"/>
    <col min="9" max="10" width="7" bestFit="1" customWidth="1"/>
    <col min="11" max="12" width="5.6640625" bestFit="1" customWidth="1"/>
    <col min="13" max="13" width="7" bestFit="1" customWidth="1"/>
    <col min="14" max="14" width="9.83203125" customWidth="1"/>
    <col min="15" max="15" width="9.6640625" bestFit="1" customWidth="1"/>
    <col min="16" max="16" width="9" customWidth="1"/>
    <col min="17" max="17" width="6.5" customWidth="1"/>
    <col min="18" max="20" width="4.6640625" bestFit="1" customWidth="1"/>
    <col min="21" max="22" width="5.83203125" bestFit="1" customWidth="1"/>
    <col min="23" max="24" width="7.5" bestFit="1" customWidth="1"/>
  </cols>
  <sheetData>
    <row r="1" spans="1:24" ht="17" thickBot="1" x14ac:dyDescent="0.25"/>
    <row r="2" spans="1:24" ht="21" x14ac:dyDescent="0.25">
      <c r="A2" s="241" t="s">
        <v>110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"/>
    </row>
    <row r="3" spans="1:24" x14ac:dyDescent="0.2">
      <c r="A3" s="3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/>
      <c r="S3" s="5"/>
      <c r="T3" s="5"/>
      <c r="U3" s="5"/>
      <c r="V3" s="5"/>
      <c r="W3" s="5"/>
      <c r="X3" s="6"/>
    </row>
    <row r="4" spans="1:24" ht="30" x14ac:dyDescent="0.2">
      <c r="A4" s="169" t="s">
        <v>1</v>
      </c>
      <c r="B4" s="109" t="s">
        <v>2</v>
      </c>
      <c r="C4" s="109" t="s">
        <v>3</v>
      </c>
      <c r="D4" s="109" t="s">
        <v>4</v>
      </c>
      <c r="E4" s="109" t="s">
        <v>5</v>
      </c>
      <c r="F4" s="109" t="s">
        <v>6</v>
      </c>
      <c r="G4" s="109" t="s">
        <v>7</v>
      </c>
      <c r="H4" s="109" t="s">
        <v>8</v>
      </c>
      <c r="I4" s="109" t="s">
        <v>9</v>
      </c>
      <c r="J4" s="109" t="s">
        <v>10</v>
      </c>
      <c r="K4" s="109" t="s">
        <v>11</v>
      </c>
      <c r="L4" s="109" t="s">
        <v>12</v>
      </c>
      <c r="M4" s="109" t="s">
        <v>13</v>
      </c>
      <c r="N4" s="109" t="s">
        <v>14</v>
      </c>
      <c r="O4" s="109" t="s">
        <v>15</v>
      </c>
      <c r="P4" s="109" t="s">
        <v>16</v>
      </c>
      <c r="Q4" s="109" t="s">
        <v>17</v>
      </c>
      <c r="R4" s="109" t="s">
        <v>18</v>
      </c>
      <c r="S4" s="109" t="s">
        <v>19</v>
      </c>
      <c r="T4" s="109" t="s">
        <v>20</v>
      </c>
      <c r="U4" s="109" t="s">
        <v>21</v>
      </c>
      <c r="V4" s="109" t="s">
        <v>22</v>
      </c>
      <c r="W4" s="170" t="s">
        <v>23</v>
      </c>
      <c r="X4" s="171" t="s">
        <v>24</v>
      </c>
    </row>
    <row r="5" spans="1:24" x14ac:dyDescent="0.2">
      <c r="A5" s="18" t="s">
        <v>137</v>
      </c>
      <c r="B5" s="1">
        <f>GunnellGray!B60</f>
        <v>1</v>
      </c>
      <c r="C5" s="1">
        <f>GunnellGray!C60</f>
        <v>0</v>
      </c>
      <c r="D5" s="1">
        <f>GunnellGray!D60</f>
        <v>1</v>
      </c>
      <c r="E5" s="1">
        <f>GunnellGray!E60</f>
        <v>0</v>
      </c>
      <c r="F5" s="1">
        <f>GunnellGray!F60</f>
        <v>0</v>
      </c>
      <c r="G5" s="1">
        <f>GunnellGray!G60</f>
        <v>0</v>
      </c>
      <c r="H5" s="1">
        <f>GunnellGray!H60</f>
        <v>1</v>
      </c>
      <c r="I5" s="1">
        <f>GunnellGray!I60</f>
        <v>0</v>
      </c>
      <c r="J5" s="1">
        <f>GunnellGray!J60</f>
        <v>0</v>
      </c>
      <c r="K5" s="1">
        <f>GunnellGray!K60</f>
        <v>0</v>
      </c>
      <c r="L5" s="1">
        <f>GunnellGray!L60</f>
        <v>0</v>
      </c>
      <c r="M5" s="1">
        <f>GunnellGray!M60</f>
        <v>0</v>
      </c>
      <c r="N5" s="1">
        <f>GunnellGray!N60</f>
        <v>0</v>
      </c>
      <c r="O5" s="9">
        <f>GunnellGray!O60</f>
        <v>1</v>
      </c>
      <c r="P5" s="9">
        <f>GunnellGray!P60</f>
        <v>1</v>
      </c>
      <c r="Q5" s="9">
        <f>GunnellGray!Q60</f>
        <v>1</v>
      </c>
      <c r="R5" s="1">
        <f>GunnellGray!R60</f>
        <v>0</v>
      </c>
      <c r="S5" s="1">
        <f>GunnellGray!S60</f>
        <v>0</v>
      </c>
      <c r="T5" s="1">
        <f>GunnellGray!T60</f>
        <v>0</v>
      </c>
      <c r="U5" s="1">
        <f>GunnellGray!U60</f>
        <v>1</v>
      </c>
      <c r="V5" s="1">
        <f>GunnellGray!V60</f>
        <v>3</v>
      </c>
      <c r="W5" s="9">
        <f>GunnellGray!W60</f>
        <v>1</v>
      </c>
      <c r="X5" s="172">
        <f t="shared" ref="X5:X15" si="0">(D5-G5)/(B5-I5-G5+M5)</f>
        <v>1</v>
      </c>
    </row>
    <row r="6" spans="1:24" x14ac:dyDescent="0.2">
      <c r="A6" s="18" t="s">
        <v>151</v>
      </c>
      <c r="B6" s="46">
        <f>AspenMcAdoo!B8</f>
        <v>3</v>
      </c>
      <c r="C6" s="46">
        <f>AspenMcAdoo!C8</f>
        <v>2</v>
      </c>
      <c r="D6" s="46">
        <f>AspenMcAdoo!D8</f>
        <v>2</v>
      </c>
      <c r="E6" s="46">
        <f>AspenMcAdoo!E8</f>
        <v>0</v>
      </c>
      <c r="F6" s="46">
        <f>AspenMcAdoo!F8</f>
        <v>0</v>
      </c>
      <c r="G6" s="46">
        <f>AspenMcAdoo!G8</f>
        <v>0</v>
      </c>
      <c r="H6" s="46">
        <f>AspenMcAdoo!H8</f>
        <v>2</v>
      </c>
      <c r="I6" s="46">
        <f>AspenMcAdoo!I8</f>
        <v>0</v>
      </c>
      <c r="J6" s="46">
        <f>AspenMcAdoo!J8</f>
        <v>0</v>
      </c>
      <c r="K6" s="46">
        <f>AspenMcAdoo!K8</f>
        <v>0</v>
      </c>
      <c r="L6" s="46">
        <f>AspenMcAdoo!L8</f>
        <v>0</v>
      </c>
      <c r="M6" s="46">
        <f>AspenMcAdoo!M8</f>
        <v>0</v>
      </c>
      <c r="N6" s="46">
        <f>AspenMcAdoo!N8</f>
        <v>0</v>
      </c>
      <c r="O6" s="172">
        <f>AspenMcAdoo!O8</f>
        <v>0.66666666666666663</v>
      </c>
      <c r="P6" s="172">
        <f>AspenMcAdoo!P8</f>
        <v>0.66666666666666663</v>
      </c>
      <c r="Q6" s="172">
        <f>AspenMcAdoo!Q8</f>
        <v>0.66666666666666663</v>
      </c>
      <c r="R6" s="46">
        <f>AspenMcAdoo!R8</f>
        <v>0</v>
      </c>
      <c r="S6" s="46">
        <f>AspenMcAdoo!S8</f>
        <v>0</v>
      </c>
      <c r="T6" s="46">
        <f>AspenMcAdoo!T8</f>
        <v>0</v>
      </c>
      <c r="U6" s="46">
        <f>AspenMcAdoo!U8</f>
        <v>1</v>
      </c>
      <c r="V6" s="46">
        <f>AspenMcAdoo!V8</f>
        <v>1</v>
      </c>
      <c r="W6" s="172">
        <f>AspenMcAdoo!W8</f>
        <v>1</v>
      </c>
      <c r="X6" s="172">
        <f t="shared" si="0"/>
        <v>0.66666666666666663</v>
      </c>
    </row>
    <row r="7" spans="1:24" x14ac:dyDescent="0.2">
      <c r="A7" s="18" t="s">
        <v>141</v>
      </c>
      <c r="B7" s="46">
        <f>AugustusAlba!B11</f>
        <v>4</v>
      </c>
      <c r="C7" s="46">
        <f>AugustusAlba!C11</f>
        <v>4</v>
      </c>
      <c r="D7" s="46">
        <f>AugustusAlba!D11</f>
        <v>2</v>
      </c>
      <c r="E7" s="46">
        <f>AugustusAlba!E11</f>
        <v>0</v>
      </c>
      <c r="F7" s="46">
        <f>AugustusAlba!F11</f>
        <v>0</v>
      </c>
      <c r="G7" s="46">
        <f>AugustusAlba!G11</f>
        <v>0</v>
      </c>
      <c r="H7" s="46">
        <f>AugustusAlba!H11</f>
        <v>1</v>
      </c>
      <c r="I7" s="46">
        <f>AugustusAlba!I11</f>
        <v>0</v>
      </c>
      <c r="J7" s="46">
        <f>AugustusAlba!J11</f>
        <v>1</v>
      </c>
      <c r="K7" s="46">
        <f>AugustusAlba!K11</f>
        <v>0</v>
      </c>
      <c r="L7" s="46">
        <f>AugustusAlba!L11</f>
        <v>0</v>
      </c>
      <c r="M7" s="46">
        <f>AugustusAlba!M11</f>
        <v>0</v>
      </c>
      <c r="N7" s="46">
        <f>AugustusAlba!N11</f>
        <v>0</v>
      </c>
      <c r="O7" s="172">
        <f>AugustusAlba!O11</f>
        <v>0.6</v>
      </c>
      <c r="P7" s="172">
        <f>AugustusAlba!P11</f>
        <v>0.5</v>
      </c>
      <c r="Q7" s="172">
        <f>AugustusAlba!Q11</f>
        <v>0.5</v>
      </c>
      <c r="R7" s="46">
        <f>AugustusAlba!R11</f>
        <v>3</v>
      </c>
      <c r="S7" s="46">
        <f>AugustusAlba!S11</f>
        <v>2</v>
      </c>
      <c r="T7" s="46">
        <f>AugustusAlba!T11</f>
        <v>0</v>
      </c>
      <c r="U7" s="46">
        <f>AugustusAlba!U11</f>
        <v>0</v>
      </c>
      <c r="V7" s="46">
        <f>AugustusAlba!V11</f>
        <v>1</v>
      </c>
      <c r="W7" s="172">
        <f>AugustusAlba!W11</f>
        <v>1</v>
      </c>
      <c r="X7" s="172">
        <f t="shared" si="0"/>
        <v>0.5</v>
      </c>
    </row>
    <row r="8" spans="1:24" x14ac:dyDescent="0.2">
      <c r="A8" s="18" t="s">
        <v>26</v>
      </c>
      <c r="B8" s="51">
        <f>HoagYesErickson!B81</f>
        <v>72</v>
      </c>
      <c r="C8" s="51">
        <f>HoagYesErickson!C81</f>
        <v>23</v>
      </c>
      <c r="D8" s="51">
        <f>HoagYesErickson!D81</f>
        <v>30</v>
      </c>
      <c r="E8" s="51">
        <f>HoagYesErickson!E81</f>
        <v>6</v>
      </c>
      <c r="F8" s="51">
        <f>HoagYesErickson!F81</f>
        <v>0</v>
      </c>
      <c r="G8" s="51">
        <f>HoagYesErickson!G81</f>
        <v>4</v>
      </c>
      <c r="H8" s="51">
        <f>HoagYesErickson!H81</f>
        <v>25</v>
      </c>
      <c r="I8" s="51">
        <f>HoagYesErickson!I81</f>
        <v>16</v>
      </c>
      <c r="J8" s="51">
        <f>HoagYesErickson!J81</f>
        <v>18</v>
      </c>
      <c r="K8" s="51">
        <f>HoagYesErickson!K81</f>
        <v>2</v>
      </c>
      <c r="L8" s="51">
        <f>HoagYesErickson!L81</f>
        <v>0</v>
      </c>
      <c r="M8" s="51">
        <f>HoagYesErickson!M81</f>
        <v>3</v>
      </c>
      <c r="N8" s="51">
        <f>HoagYesErickson!N81</f>
        <v>4</v>
      </c>
      <c r="O8" s="174">
        <f>HoagYesErickson!O81</f>
        <v>0.56842105263157894</v>
      </c>
      <c r="P8" s="174">
        <f>HoagYesErickson!P81</f>
        <v>0.66666666666666663</v>
      </c>
      <c r="Q8" s="174">
        <f>HoagYesErickson!Q81</f>
        <v>0.41666666666666669</v>
      </c>
      <c r="R8" s="51">
        <f>HoagYesErickson!R81</f>
        <v>7</v>
      </c>
      <c r="S8" s="51">
        <f>HoagYesErickson!S81</f>
        <v>1</v>
      </c>
      <c r="T8" s="51">
        <f>HoagYesErickson!T81</f>
        <v>7</v>
      </c>
      <c r="U8" s="51">
        <f>HoagYesErickson!U81</f>
        <v>9</v>
      </c>
      <c r="V8" s="51">
        <f>HoagYesErickson!V81</f>
        <v>36</v>
      </c>
      <c r="W8" s="174">
        <f>HoagYesErickson!W81</f>
        <v>0.86538461538461542</v>
      </c>
      <c r="X8" s="172">
        <f t="shared" si="0"/>
        <v>0.47272727272727272</v>
      </c>
    </row>
    <row r="9" spans="1:24" x14ac:dyDescent="0.2">
      <c r="A9" s="18" t="s">
        <v>101</v>
      </c>
      <c r="B9" s="5">
        <f>Catchers!B76</f>
        <v>57</v>
      </c>
      <c r="C9" s="5">
        <f>Catchers!C76</f>
        <v>1</v>
      </c>
      <c r="D9" s="5">
        <f>Catchers!D76</f>
        <v>22</v>
      </c>
      <c r="E9" s="5">
        <f>Catchers!E76</f>
        <v>6</v>
      </c>
      <c r="F9" s="5">
        <f>Catchers!F76</f>
        <v>0</v>
      </c>
      <c r="G9" s="5">
        <f>Catchers!G76</f>
        <v>0</v>
      </c>
      <c r="H9" s="5">
        <f>Catchers!H76</f>
        <v>10</v>
      </c>
      <c r="I9" s="5">
        <f>Catchers!I76</f>
        <v>8</v>
      </c>
      <c r="J9" s="5">
        <f>Catchers!J76</f>
        <v>3</v>
      </c>
      <c r="K9" s="5">
        <f>Catchers!K76</f>
        <v>2</v>
      </c>
      <c r="L9" s="5">
        <f>Catchers!L76</f>
        <v>1</v>
      </c>
      <c r="M9" s="5">
        <f>Catchers!M76</f>
        <v>1</v>
      </c>
      <c r="N9" s="5">
        <f>Catchers!N76</f>
        <v>1</v>
      </c>
      <c r="O9" s="172">
        <f>Catchers!O76</f>
        <v>0.45161290322580644</v>
      </c>
      <c r="P9" s="172">
        <f>Catchers!P76</f>
        <v>0.49122807017543857</v>
      </c>
      <c r="Q9" s="172">
        <f>Catchers!Q76</f>
        <v>0.38596491228070173</v>
      </c>
      <c r="R9" s="5">
        <f>Catchers!R76</f>
        <v>2</v>
      </c>
      <c r="S9" s="5">
        <f>Catchers!S76</f>
        <v>0</v>
      </c>
      <c r="T9" s="5">
        <f>Catchers!T76</f>
        <v>5</v>
      </c>
      <c r="U9" s="5">
        <f>Catchers!U76</f>
        <v>31</v>
      </c>
      <c r="V9" s="5">
        <f>Catchers!V76</f>
        <v>152</v>
      </c>
      <c r="W9" s="172">
        <f>Catchers!W76</f>
        <v>0.97340425531914898</v>
      </c>
      <c r="X9" s="172">
        <f t="shared" si="0"/>
        <v>0.44</v>
      </c>
    </row>
    <row r="10" spans="1:24" x14ac:dyDescent="0.2">
      <c r="A10" s="18" t="s">
        <v>163</v>
      </c>
      <c r="B10" s="46">
        <f>EidemFlood!B45</f>
        <v>11</v>
      </c>
      <c r="C10" s="46">
        <f>EidemFlood!C45</f>
        <v>4</v>
      </c>
      <c r="D10" s="46">
        <f>EidemFlood!D45</f>
        <v>4</v>
      </c>
      <c r="E10" s="46">
        <f>EidemFlood!E45</f>
        <v>1</v>
      </c>
      <c r="F10" s="46">
        <f>EidemFlood!F45</f>
        <v>0</v>
      </c>
      <c r="G10" s="46">
        <f>EidemFlood!G45</f>
        <v>0</v>
      </c>
      <c r="H10" s="46">
        <f>EidemFlood!H45</f>
        <v>2</v>
      </c>
      <c r="I10" s="46">
        <f>EidemFlood!I45</f>
        <v>3</v>
      </c>
      <c r="J10" s="46">
        <f>EidemFlood!J45</f>
        <v>1</v>
      </c>
      <c r="K10" s="46">
        <f>EidemFlood!K45</f>
        <v>1</v>
      </c>
      <c r="L10" s="46">
        <f>EidemFlood!L45</f>
        <v>0</v>
      </c>
      <c r="M10" s="46">
        <f>EidemFlood!M45</f>
        <v>0</v>
      </c>
      <c r="N10" s="46">
        <f>EidemFlood!N45</f>
        <v>2</v>
      </c>
      <c r="O10" s="172">
        <f>EidemFlood!O45</f>
        <v>0.61538461538461542</v>
      </c>
      <c r="P10" s="172">
        <f>EidemFlood!P45</f>
        <v>0.45454545454545453</v>
      </c>
      <c r="Q10" s="172">
        <f>EidemFlood!Q45</f>
        <v>0.36363636363636365</v>
      </c>
      <c r="R10" s="46">
        <f>EidemFlood!R45</f>
        <v>0</v>
      </c>
      <c r="S10" s="46">
        <f>EidemFlood!S45</f>
        <v>1</v>
      </c>
      <c r="T10" s="46">
        <f>EidemFlood!T45</f>
        <v>0</v>
      </c>
      <c r="U10" s="46">
        <f>EidemFlood!U45</f>
        <v>0</v>
      </c>
      <c r="V10" s="46">
        <f>EidemFlood!V45</f>
        <v>5</v>
      </c>
      <c r="W10" s="172">
        <f>EidemFlood!W45</f>
        <v>1</v>
      </c>
      <c r="X10" s="172">
        <f t="shared" si="0"/>
        <v>0.5</v>
      </c>
    </row>
    <row r="11" spans="1:24" x14ac:dyDescent="0.2">
      <c r="A11" s="18" t="s">
        <v>27</v>
      </c>
      <c r="B11" s="5">
        <f>MastoBrady!B29</f>
        <v>66</v>
      </c>
      <c r="C11" s="5">
        <f>MastoBrady!C29</f>
        <v>21</v>
      </c>
      <c r="D11" s="5">
        <f>MastoBrady!D29</f>
        <v>23</v>
      </c>
      <c r="E11" s="5">
        <f>MastoBrady!E29</f>
        <v>5</v>
      </c>
      <c r="F11" s="5">
        <f>MastoBrady!F29</f>
        <v>0</v>
      </c>
      <c r="G11" s="5">
        <f>MastoBrady!G29</f>
        <v>1</v>
      </c>
      <c r="H11" s="5">
        <f>MastoBrady!H29</f>
        <v>12</v>
      </c>
      <c r="I11" s="5">
        <f>MastoBrady!I29</f>
        <v>11</v>
      </c>
      <c r="J11" s="5">
        <f>MastoBrady!J29</f>
        <v>8</v>
      </c>
      <c r="K11" s="5">
        <f>MastoBrady!K29</f>
        <v>5</v>
      </c>
      <c r="L11" s="5">
        <f>MastoBrady!L29</f>
        <v>0</v>
      </c>
      <c r="M11" s="5">
        <f>MastoBrady!M29</f>
        <v>0</v>
      </c>
      <c r="N11" s="5">
        <f>MastoBrady!N29</f>
        <v>1</v>
      </c>
      <c r="O11" s="172">
        <f>MastoBrady!O29</f>
        <v>0.46835443037974683</v>
      </c>
      <c r="P11" s="172">
        <f>MastoBrady!P29</f>
        <v>0.46969696969696972</v>
      </c>
      <c r="Q11" s="172">
        <f>MastoBrady!Q29</f>
        <v>0.34848484848484851</v>
      </c>
      <c r="R11" s="5">
        <f>MastoBrady!R29</f>
        <v>8</v>
      </c>
      <c r="S11" s="5">
        <f>MastoBrady!S29</f>
        <v>1</v>
      </c>
      <c r="T11" s="5">
        <f>MastoBrady!T29</f>
        <v>12</v>
      </c>
      <c r="U11" s="5">
        <f>MastoBrady!U29</f>
        <v>25</v>
      </c>
      <c r="V11" s="5">
        <f>MastoBrady!V29</f>
        <v>30</v>
      </c>
      <c r="W11" s="172">
        <f>MastoBrady!W29</f>
        <v>0.82089552238805974</v>
      </c>
      <c r="X11" s="172">
        <f t="shared" si="0"/>
        <v>0.40740740740740738</v>
      </c>
    </row>
    <row r="12" spans="1:24" ht="15" customHeight="1" x14ac:dyDescent="0.2">
      <c r="A12" s="173" t="s">
        <v>108</v>
      </c>
      <c r="B12" s="129">
        <f>MastoBrady!B74</f>
        <v>21</v>
      </c>
      <c r="C12" s="129">
        <f>MastoBrady!C74</f>
        <v>11</v>
      </c>
      <c r="D12" s="129">
        <f>MastoBrady!D74</f>
        <v>7</v>
      </c>
      <c r="E12" s="129">
        <f>MastoBrady!E74</f>
        <v>2</v>
      </c>
      <c r="F12" s="129">
        <f>MastoBrady!F74</f>
        <v>0</v>
      </c>
      <c r="G12" s="129">
        <f>MastoBrady!G74</f>
        <v>0</v>
      </c>
      <c r="H12" s="129">
        <f>MastoBrady!H74</f>
        <v>5</v>
      </c>
      <c r="I12" s="129">
        <f>MastoBrady!I74</f>
        <v>2</v>
      </c>
      <c r="J12" s="129">
        <f>MastoBrady!J74</f>
        <v>3</v>
      </c>
      <c r="K12" s="129">
        <f>MastoBrady!K74</f>
        <v>1</v>
      </c>
      <c r="L12" s="129">
        <f>MastoBrady!L74</f>
        <v>1</v>
      </c>
      <c r="M12" s="129">
        <f>MastoBrady!M74</f>
        <v>0</v>
      </c>
      <c r="N12" s="129">
        <f>MastoBrady!N74</f>
        <v>2</v>
      </c>
      <c r="O12" s="174">
        <f>MastoBrady!O74</f>
        <v>0.52</v>
      </c>
      <c r="P12" s="174">
        <f>MastoBrady!P74</f>
        <v>0.42857142857142855</v>
      </c>
      <c r="Q12" s="174">
        <f>MastoBrady!Q74</f>
        <v>0.33333333333333331</v>
      </c>
      <c r="R12" s="129">
        <f>MastoBrady!R74</f>
        <v>7</v>
      </c>
      <c r="S12" s="129">
        <f>MastoBrady!S74</f>
        <v>2</v>
      </c>
      <c r="T12" s="129">
        <f>MastoBrady!T74</f>
        <v>1</v>
      </c>
      <c r="U12" s="129">
        <f>MastoBrady!U74</f>
        <v>12</v>
      </c>
      <c r="V12" s="129">
        <f>MastoBrady!V74</f>
        <v>12</v>
      </c>
      <c r="W12" s="174">
        <f>MastoBrady!W74</f>
        <v>0.96</v>
      </c>
      <c r="X12" s="172">
        <f t="shared" si="0"/>
        <v>0.36842105263157893</v>
      </c>
    </row>
    <row r="13" spans="1:24" x14ac:dyDescent="0.2">
      <c r="A13" s="173" t="s">
        <v>150</v>
      </c>
      <c r="B13" s="51">
        <f>EvangerMitchPatel!B69</f>
        <v>9</v>
      </c>
      <c r="C13" s="51">
        <f>EvangerMitchPatel!C69</f>
        <v>1</v>
      </c>
      <c r="D13" s="51">
        <f>EvangerMitchPatel!D69</f>
        <v>3</v>
      </c>
      <c r="E13" s="51">
        <f>EvangerMitchPatel!E69</f>
        <v>1</v>
      </c>
      <c r="F13" s="51">
        <f>EvangerMitchPatel!F69</f>
        <v>0</v>
      </c>
      <c r="G13" s="51">
        <f>EvangerMitchPatel!G69</f>
        <v>0</v>
      </c>
      <c r="H13" s="51">
        <f>EvangerMitchPatel!H69</f>
        <v>2</v>
      </c>
      <c r="I13" s="51">
        <f>EvangerMitchPatel!I69</f>
        <v>1</v>
      </c>
      <c r="J13" s="51">
        <f>EvangerMitchPatel!J69</f>
        <v>0</v>
      </c>
      <c r="K13" s="51">
        <f>EvangerMitchPatel!K69</f>
        <v>0</v>
      </c>
      <c r="L13" s="51">
        <f>EvangerMitchPatel!L69</f>
        <v>0</v>
      </c>
      <c r="M13" s="51">
        <f>EvangerMitchPatel!M69</f>
        <v>0</v>
      </c>
      <c r="N13" s="51">
        <f>EvangerMitchPatel!N69</f>
        <v>0</v>
      </c>
      <c r="O13" s="174">
        <f>EvangerMitchPatel!O69</f>
        <v>0.33333333333333331</v>
      </c>
      <c r="P13" s="174">
        <f>EvangerMitchPatel!P69</f>
        <v>0.44444444444444442</v>
      </c>
      <c r="Q13" s="174">
        <f>EvangerMitchPatel!Q69</f>
        <v>0.33333333333333331</v>
      </c>
      <c r="R13" s="51">
        <f>EvangerMitchPatel!R69</f>
        <v>0</v>
      </c>
      <c r="S13" s="51">
        <f>EvangerMitchPatel!S69</f>
        <v>0</v>
      </c>
      <c r="T13" s="51">
        <f>EvangerMitchPatel!T69</f>
        <v>2</v>
      </c>
      <c r="U13" s="51">
        <f>EvangerMitchPatel!U69</f>
        <v>4</v>
      </c>
      <c r="V13" s="51">
        <f>EvangerMitchPatel!V69</f>
        <v>2</v>
      </c>
      <c r="W13" s="174">
        <f>EvangerMitchPatel!W69</f>
        <v>0.75</v>
      </c>
      <c r="X13" s="172">
        <f t="shared" si="0"/>
        <v>0.375</v>
      </c>
    </row>
    <row r="14" spans="1:24" x14ac:dyDescent="0.2">
      <c r="A14" s="173" t="s">
        <v>88</v>
      </c>
      <c r="B14" s="129">
        <f>Catchers!B31</f>
        <v>77</v>
      </c>
      <c r="C14" s="129">
        <f>Catchers!C31</f>
        <v>27</v>
      </c>
      <c r="D14" s="129">
        <f>Catchers!D31</f>
        <v>25</v>
      </c>
      <c r="E14" s="129">
        <f>Catchers!E31</f>
        <v>10</v>
      </c>
      <c r="F14" s="129">
        <f>Catchers!F31</f>
        <v>1</v>
      </c>
      <c r="G14" s="129">
        <f>Catchers!G31</f>
        <v>4</v>
      </c>
      <c r="H14" s="129">
        <f>Catchers!H31</f>
        <v>22</v>
      </c>
      <c r="I14" s="129">
        <f>Catchers!I31</f>
        <v>14</v>
      </c>
      <c r="J14" s="129">
        <f>Catchers!J31</f>
        <v>10</v>
      </c>
      <c r="K14" s="129">
        <f>Catchers!K31</f>
        <v>11</v>
      </c>
      <c r="L14" s="129">
        <f>Catchers!L31</f>
        <v>0</v>
      </c>
      <c r="M14" s="129">
        <f>Catchers!M31</f>
        <v>0</v>
      </c>
      <c r="N14" s="129">
        <f>Catchers!N31</f>
        <v>4</v>
      </c>
      <c r="O14" s="174">
        <f>Catchers!O31</f>
        <v>0.51020408163265307</v>
      </c>
      <c r="P14" s="174">
        <f>Catchers!P31</f>
        <v>0.63636363636363635</v>
      </c>
      <c r="Q14" s="174">
        <f>Catchers!Q31</f>
        <v>0.32467532467532467</v>
      </c>
      <c r="R14" s="129">
        <f>Catchers!R31</f>
        <v>5</v>
      </c>
      <c r="S14" s="129">
        <f>Catchers!S31</f>
        <v>3</v>
      </c>
      <c r="T14" s="129">
        <f>Catchers!T31</f>
        <v>2</v>
      </c>
      <c r="U14" s="129">
        <f>Catchers!U31</f>
        <v>12</v>
      </c>
      <c r="V14" s="129">
        <f>Catchers!V31</f>
        <v>83</v>
      </c>
      <c r="W14" s="174">
        <f>Catchers!W31</f>
        <v>0.97938144329896903</v>
      </c>
      <c r="X14" s="172">
        <f t="shared" si="0"/>
        <v>0.3559322033898305</v>
      </c>
    </row>
    <row r="15" spans="1:24" x14ac:dyDescent="0.2">
      <c r="A15" s="173" t="s">
        <v>29</v>
      </c>
      <c r="B15" s="51">
        <f>EidemFlood!B29</f>
        <v>81</v>
      </c>
      <c r="C15" s="51">
        <f>EidemFlood!C29</f>
        <v>20</v>
      </c>
      <c r="D15" s="51">
        <f>EidemFlood!D29</f>
        <v>26</v>
      </c>
      <c r="E15" s="51">
        <f>EidemFlood!E29</f>
        <v>4</v>
      </c>
      <c r="F15" s="51">
        <f>EidemFlood!F29</f>
        <v>4</v>
      </c>
      <c r="G15" s="51">
        <f>EidemFlood!G29</f>
        <v>1</v>
      </c>
      <c r="H15" s="51">
        <f>EidemFlood!H29</f>
        <v>11</v>
      </c>
      <c r="I15" s="51">
        <f>EidemFlood!I29</f>
        <v>23</v>
      </c>
      <c r="J15" s="51">
        <f>EidemFlood!J29</f>
        <v>12</v>
      </c>
      <c r="K15" s="51">
        <f>EidemFlood!K29</f>
        <v>0</v>
      </c>
      <c r="L15" s="51">
        <f>EidemFlood!L29</f>
        <v>0</v>
      </c>
      <c r="M15" s="51">
        <f>EidemFlood!M29</f>
        <v>2</v>
      </c>
      <c r="N15" s="51">
        <f>EidemFlood!N29</f>
        <v>1</v>
      </c>
      <c r="O15" s="174">
        <f>EidemFlood!O29</f>
        <v>0.41935483870967744</v>
      </c>
      <c r="P15" s="174">
        <f>EidemFlood!P29</f>
        <v>0.50617283950617287</v>
      </c>
      <c r="Q15" s="174">
        <f>EidemFlood!Q29</f>
        <v>0.32098765432098764</v>
      </c>
      <c r="R15" s="51">
        <f>EidemFlood!R29</f>
        <v>9</v>
      </c>
      <c r="S15" s="51">
        <f>EidemFlood!S29</f>
        <v>3</v>
      </c>
      <c r="T15" s="51">
        <f>EidemFlood!T29</f>
        <v>6</v>
      </c>
      <c r="U15" s="51">
        <f>EidemFlood!U29</f>
        <v>6</v>
      </c>
      <c r="V15" s="51">
        <f>EidemFlood!V29</f>
        <v>14</v>
      </c>
      <c r="W15" s="174">
        <f>EidemFlood!W29</f>
        <v>0.76923076923076927</v>
      </c>
      <c r="X15" s="172">
        <f t="shared" si="0"/>
        <v>0.42372881355932202</v>
      </c>
    </row>
    <row r="16" spans="1:24" x14ac:dyDescent="0.2">
      <c r="A16" s="173" t="s">
        <v>142</v>
      </c>
      <c r="B16" s="51">
        <f>OttesonMcAdoo!B32</f>
        <v>68</v>
      </c>
      <c r="C16" s="51">
        <f>OttesonMcAdoo!C32</f>
        <v>11</v>
      </c>
      <c r="D16" s="51">
        <f>OttesonMcAdoo!D32</f>
        <v>21</v>
      </c>
      <c r="E16" s="51">
        <f>OttesonMcAdoo!E32</f>
        <v>5</v>
      </c>
      <c r="F16" s="51">
        <f>OttesonMcAdoo!F32</f>
        <v>3</v>
      </c>
      <c r="G16" s="51">
        <f>OttesonMcAdoo!G32</f>
        <v>0</v>
      </c>
      <c r="H16" s="51">
        <f>OttesonMcAdoo!H32</f>
        <v>15</v>
      </c>
      <c r="I16" s="51">
        <f>OttesonMcAdoo!I32</f>
        <v>26</v>
      </c>
      <c r="J16" s="51">
        <f>OttesonMcAdoo!J32</f>
        <v>10</v>
      </c>
      <c r="K16" s="51">
        <f>OttesonMcAdoo!K32</f>
        <v>0</v>
      </c>
      <c r="L16" s="51">
        <f>OttesonMcAdoo!L32</f>
        <v>1</v>
      </c>
      <c r="M16" s="51">
        <f>OttesonMcAdoo!M32</f>
        <v>0</v>
      </c>
      <c r="N16" s="51">
        <f>OttesonMcAdoo!N32</f>
        <v>1</v>
      </c>
      <c r="O16" s="174">
        <f>OttesonMcAdoo!O32</f>
        <v>0.41025641025641024</v>
      </c>
      <c r="P16" s="174">
        <f>OttesonMcAdoo!P32</f>
        <v>0.47058823529411764</v>
      </c>
      <c r="Q16" s="174">
        <f>OttesonMcAdoo!Q32</f>
        <v>0.30882352941176472</v>
      </c>
      <c r="R16" s="51">
        <f>OttesonMcAdoo!R32</f>
        <v>4</v>
      </c>
      <c r="S16" s="51">
        <f>OttesonMcAdoo!S32</f>
        <v>1</v>
      </c>
      <c r="T16" s="51">
        <f>OttesonMcAdoo!T32</f>
        <v>0</v>
      </c>
      <c r="U16" s="51">
        <f>OttesonMcAdoo!U32</f>
        <v>7</v>
      </c>
      <c r="V16" s="51">
        <f>OttesonMcAdoo!V32</f>
        <v>34</v>
      </c>
      <c r="W16" s="219">
        <f>OttesonMcAdoo!W32</f>
        <v>1</v>
      </c>
      <c r="X16" s="174">
        <f>GunnellGray!X30</f>
        <v>0.34693877551020408</v>
      </c>
    </row>
    <row r="17" spans="1:24" x14ac:dyDescent="0.2">
      <c r="A17" s="173" t="s">
        <v>92</v>
      </c>
      <c r="B17" s="51">
        <f>RambleAnderson!B30</f>
        <v>38</v>
      </c>
      <c r="C17" s="51">
        <f>RambleAnderson!C30</f>
        <v>11</v>
      </c>
      <c r="D17" s="51">
        <f>RambleAnderson!D30</f>
        <v>11</v>
      </c>
      <c r="E17" s="51">
        <f>RambleAnderson!E30</f>
        <v>4</v>
      </c>
      <c r="F17" s="51">
        <f>RambleAnderson!F30</f>
        <v>0</v>
      </c>
      <c r="G17" s="51">
        <f>RambleAnderson!G30</f>
        <v>0</v>
      </c>
      <c r="H17" s="51">
        <f>RambleAnderson!H30</f>
        <v>9</v>
      </c>
      <c r="I17" s="51">
        <f>RambleAnderson!I30</f>
        <v>8</v>
      </c>
      <c r="J17" s="51">
        <f>RambleAnderson!J30</f>
        <v>8</v>
      </c>
      <c r="K17" s="51">
        <f>RambleAnderson!K30</f>
        <v>0</v>
      </c>
      <c r="L17" s="51">
        <f>RambleAnderson!L30</f>
        <v>0</v>
      </c>
      <c r="M17" s="51">
        <f>RambleAnderson!M30</f>
        <v>0</v>
      </c>
      <c r="N17" s="51">
        <f>RambleAnderson!N30</f>
        <v>2</v>
      </c>
      <c r="O17" s="174">
        <f>RambleAnderson!O30</f>
        <v>0.45652173913043476</v>
      </c>
      <c r="P17" s="174">
        <f>RambleAnderson!P30</f>
        <v>0.39473684210526316</v>
      </c>
      <c r="Q17" s="174">
        <f>RambleAnderson!Q30</f>
        <v>0.28947368421052633</v>
      </c>
      <c r="R17" s="51">
        <f>RambleAnderson!R30</f>
        <v>2</v>
      </c>
      <c r="S17" s="51">
        <f>RambleAnderson!S30</f>
        <v>1</v>
      </c>
      <c r="T17" s="51">
        <f>RambleAnderson!T30</f>
        <v>4</v>
      </c>
      <c r="U17" s="51">
        <f>RambleAnderson!U30</f>
        <v>14</v>
      </c>
      <c r="V17" s="51">
        <f>RambleAnderson!V30</f>
        <v>16</v>
      </c>
      <c r="W17" s="174">
        <f>RambleAnderson!W30</f>
        <v>0.88235294117647056</v>
      </c>
      <c r="X17" s="172">
        <f>(D17-G17)/(B17-I17-G17+M17)</f>
        <v>0.36666666666666664</v>
      </c>
    </row>
    <row r="18" spans="1:24" x14ac:dyDescent="0.2">
      <c r="A18" s="173" t="s">
        <v>140</v>
      </c>
      <c r="B18" s="129">
        <f>MiskowiczHartman!B66</f>
        <v>14</v>
      </c>
      <c r="C18" s="129">
        <f>MiskowiczHartman!C66</f>
        <v>6</v>
      </c>
      <c r="D18" s="129">
        <f>MiskowiczHartman!D66</f>
        <v>4</v>
      </c>
      <c r="E18" s="129">
        <f>MiskowiczHartman!E66</f>
        <v>1</v>
      </c>
      <c r="F18" s="129">
        <f>MiskowiczHartman!F66</f>
        <v>0</v>
      </c>
      <c r="G18" s="129">
        <f>MiskowiczHartman!G66</f>
        <v>0</v>
      </c>
      <c r="H18" s="129">
        <f>MiskowiczHartman!H66</f>
        <v>5</v>
      </c>
      <c r="I18" s="129">
        <f>MiskowiczHartman!I66</f>
        <v>7</v>
      </c>
      <c r="J18" s="129">
        <f>MiskowiczHartman!J66</f>
        <v>7</v>
      </c>
      <c r="K18" s="129">
        <f>MiskowiczHartman!K66</f>
        <v>0</v>
      </c>
      <c r="L18" s="129">
        <f>MiskowiczHartman!L66</f>
        <v>0</v>
      </c>
      <c r="M18" s="129">
        <f>MiskowiczHartman!M66</f>
        <v>0</v>
      </c>
      <c r="N18" s="129">
        <f>MiskowiczHartman!N66</f>
        <v>0</v>
      </c>
      <c r="O18" s="174">
        <f>MiskowiczHartman!O66</f>
        <v>0.52380952380952384</v>
      </c>
      <c r="P18" s="174">
        <f>MiskowiczHartman!P66</f>
        <v>0.35714285714285715</v>
      </c>
      <c r="Q18" s="174">
        <f>MiskowiczHartman!Q66</f>
        <v>0.2857142857142857</v>
      </c>
      <c r="R18" s="129">
        <f>MiskowiczHartman!R66</f>
        <v>1</v>
      </c>
      <c r="S18" s="129">
        <f>MiskowiczHartman!S66</f>
        <v>0</v>
      </c>
      <c r="T18" s="129">
        <f>MiskowiczHartman!T66</f>
        <v>1</v>
      </c>
      <c r="U18" s="129">
        <f>MiskowiczHartman!U66</f>
        <v>2</v>
      </c>
      <c r="V18" s="129">
        <f>MiskowiczHartman!V66</f>
        <v>15</v>
      </c>
      <c r="W18" s="174">
        <f>MiskowiczHartman!W66</f>
        <v>0.94444444444444442</v>
      </c>
      <c r="X18" s="174">
        <f>MiskowiczHartman!X66</f>
        <v>0.5714285714285714</v>
      </c>
    </row>
    <row r="19" spans="1:24" x14ac:dyDescent="0.2">
      <c r="A19" s="173" t="s">
        <v>25</v>
      </c>
      <c r="B19" s="5">
        <f>GunnellGray!B30</f>
        <v>64</v>
      </c>
      <c r="C19" s="5">
        <f>GunnellGray!C30</f>
        <v>19</v>
      </c>
      <c r="D19" s="5">
        <f>GunnellGray!D30</f>
        <v>17</v>
      </c>
      <c r="E19" s="5">
        <f>GunnellGray!E30</f>
        <v>5</v>
      </c>
      <c r="F19" s="5">
        <f>GunnellGray!F30</f>
        <v>0</v>
      </c>
      <c r="G19" s="5">
        <f>GunnellGray!G30</f>
        <v>0</v>
      </c>
      <c r="H19" s="5">
        <f>GunnellGray!H30</f>
        <v>13</v>
      </c>
      <c r="I19" s="5">
        <f>GunnellGray!I30</f>
        <v>15</v>
      </c>
      <c r="J19" s="5">
        <f>GunnellGray!J30</f>
        <v>15</v>
      </c>
      <c r="K19" s="5">
        <f>GunnellGray!K30</f>
        <v>3</v>
      </c>
      <c r="L19" s="5">
        <f>GunnellGray!L30</f>
        <v>0</v>
      </c>
      <c r="M19" s="5">
        <f>GunnellGray!M30</f>
        <v>0</v>
      </c>
      <c r="N19" s="5">
        <f>GunnellGray!N30</f>
        <v>2</v>
      </c>
      <c r="O19" s="172">
        <f>GunnellGray!O30</f>
        <v>0.45121951219512196</v>
      </c>
      <c r="P19" s="172">
        <f>GunnellGray!P30</f>
        <v>0.34375</v>
      </c>
      <c r="Q19" s="172">
        <f>GunnellGray!Q30</f>
        <v>0.265625</v>
      </c>
      <c r="R19" s="5">
        <f>GunnellGray!R30</f>
        <v>3</v>
      </c>
      <c r="S19" s="5">
        <f>GunnellGray!S30</f>
        <v>2</v>
      </c>
      <c r="T19" s="5">
        <f>GunnellGray!T30</f>
        <v>0</v>
      </c>
      <c r="U19" s="5">
        <f>GunnellGray!U30</f>
        <v>0</v>
      </c>
      <c r="V19" s="5">
        <f>GunnellGray!V30</f>
        <v>27</v>
      </c>
      <c r="W19" s="24">
        <f>GunnellGray!W30</f>
        <v>1</v>
      </c>
      <c r="X19" s="174">
        <f>(D19-G19)/(B19-I19-G19+M19)</f>
        <v>0.34693877551020408</v>
      </c>
    </row>
    <row r="20" spans="1:24" x14ac:dyDescent="0.2">
      <c r="A20" s="173" t="s">
        <v>119</v>
      </c>
      <c r="B20" s="5">
        <f>Catchers!B96</f>
        <v>22</v>
      </c>
      <c r="C20" s="5">
        <f>Catchers!C96</f>
        <v>9</v>
      </c>
      <c r="D20" s="5">
        <f>Catchers!D96</f>
        <v>5</v>
      </c>
      <c r="E20" s="5">
        <f>Catchers!E96</f>
        <v>2</v>
      </c>
      <c r="F20" s="5">
        <f>Catchers!F96</f>
        <v>1</v>
      </c>
      <c r="G20" s="5">
        <f>Catchers!G96</f>
        <v>0</v>
      </c>
      <c r="H20" s="5">
        <f>Catchers!H96</f>
        <v>2</v>
      </c>
      <c r="I20" s="5">
        <f>Catchers!I96</f>
        <v>10</v>
      </c>
      <c r="J20" s="5">
        <f>Catchers!J96</f>
        <v>3</v>
      </c>
      <c r="K20" s="5">
        <f>Catchers!K96</f>
        <v>0</v>
      </c>
      <c r="L20" s="5">
        <f>Catchers!L96</f>
        <v>0</v>
      </c>
      <c r="M20" s="5">
        <f>Catchers!M96</f>
        <v>1</v>
      </c>
      <c r="N20" s="5">
        <f>Catchers!N96</f>
        <v>3</v>
      </c>
      <c r="O20" s="172">
        <f>Catchers!O96</f>
        <v>0.44</v>
      </c>
      <c r="P20" s="172">
        <f>Catchers!P96</f>
        <v>0.40909090909090912</v>
      </c>
      <c r="Q20" s="172">
        <f>Catchers!Q96</f>
        <v>0.22727272727272727</v>
      </c>
      <c r="R20" s="5">
        <f>Catchers!R96</f>
        <v>5</v>
      </c>
      <c r="S20" s="5">
        <f>Catchers!S96</f>
        <v>1</v>
      </c>
      <c r="T20" s="5">
        <f>Catchers!T96</f>
        <v>0</v>
      </c>
      <c r="U20" s="5">
        <f>Catchers!U96</f>
        <v>0</v>
      </c>
      <c r="V20" s="5">
        <f>Catchers!V96</f>
        <v>33</v>
      </c>
      <c r="W20" s="172">
        <f>Catchers!W96</f>
        <v>1</v>
      </c>
      <c r="X20" s="172">
        <f>OertillWicker!X51</f>
        <v>0.2</v>
      </c>
    </row>
    <row r="21" spans="1:24" x14ac:dyDescent="0.2">
      <c r="A21" s="173" t="s">
        <v>121</v>
      </c>
      <c r="B21" s="46">
        <f>OertillWicker!B51</f>
        <v>23</v>
      </c>
      <c r="C21" s="46">
        <f>OertillWicker!C51</f>
        <v>7</v>
      </c>
      <c r="D21" s="46">
        <f>OertillWicker!D51</f>
        <v>5</v>
      </c>
      <c r="E21" s="46">
        <f>OertillWicker!E51</f>
        <v>1</v>
      </c>
      <c r="F21" s="46">
        <f>OertillWicker!F51</f>
        <v>1</v>
      </c>
      <c r="G21" s="46">
        <f>OertillWicker!G51</f>
        <v>1</v>
      </c>
      <c r="H21" s="46">
        <f>OertillWicker!H51</f>
        <v>8</v>
      </c>
      <c r="I21" s="46">
        <f>OertillWicker!I51</f>
        <v>3</v>
      </c>
      <c r="J21" s="46">
        <f>OertillWicker!J51</f>
        <v>0</v>
      </c>
      <c r="K21" s="46">
        <f>OertillWicker!K51</f>
        <v>0</v>
      </c>
      <c r="L21" s="46">
        <f>OertillWicker!L51</f>
        <v>0</v>
      </c>
      <c r="M21" s="46">
        <f>OertillWicker!M51</f>
        <v>1</v>
      </c>
      <c r="N21" s="46">
        <f>OertillWicker!N51</f>
        <v>5</v>
      </c>
      <c r="O21" s="172">
        <f>OertillWicker!O51</f>
        <v>0.41666666666666669</v>
      </c>
      <c r="P21" s="172">
        <f>OertillWicker!P51</f>
        <v>0.47826086956521741</v>
      </c>
      <c r="Q21" s="172">
        <f>OertillWicker!Q51</f>
        <v>0.21739130434782608</v>
      </c>
      <c r="R21" s="46">
        <f>OertillWicker!R51</f>
        <v>0</v>
      </c>
      <c r="S21" s="46">
        <f>OertillWicker!S51</f>
        <v>0</v>
      </c>
      <c r="T21" s="46">
        <f>OertillWicker!T51</f>
        <v>1</v>
      </c>
      <c r="U21" s="46">
        <f>OertillWicker!U51</f>
        <v>3</v>
      </c>
      <c r="V21" s="46">
        <f>OertillWicker!V51</f>
        <v>7</v>
      </c>
      <c r="W21" s="172">
        <f>OertillWicker!W51</f>
        <v>0.90909090909090906</v>
      </c>
      <c r="X21" s="172">
        <f>OttesonMcAdoo!X74</f>
        <v>0.2857142857142857</v>
      </c>
    </row>
    <row r="22" spans="1:24" x14ac:dyDescent="0.2">
      <c r="A22" s="173" t="s">
        <v>28</v>
      </c>
      <c r="B22" s="129">
        <f>HoagYesErickson!B27</f>
        <v>20</v>
      </c>
      <c r="C22" s="129">
        <f>HoagYesErickson!C27</f>
        <v>5</v>
      </c>
      <c r="D22" s="129">
        <f>HoagYesErickson!D27</f>
        <v>4</v>
      </c>
      <c r="E22" s="129">
        <f>HoagYesErickson!E27</f>
        <v>3</v>
      </c>
      <c r="F22" s="129">
        <f>HoagYesErickson!F27</f>
        <v>0</v>
      </c>
      <c r="G22" s="129">
        <f>HoagYesErickson!G27</f>
        <v>0</v>
      </c>
      <c r="H22" s="129">
        <f>HoagYesErickson!H27</f>
        <v>5</v>
      </c>
      <c r="I22" s="129">
        <f>HoagYesErickson!I27</f>
        <v>5</v>
      </c>
      <c r="J22" s="129">
        <f>HoagYesErickson!J27</f>
        <v>4</v>
      </c>
      <c r="K22" s="129">
        <f>HoagYesErickson!K27</f>
        <v>1</v>
      </c>
      <c r="L22" s="129">
        <f>HoagYesErickson!L27</f>
        <v>0</v>
      </c>
      <c r="M22" s="129">
        <f>HoagYesErickson!M27</f>
        <v>1</v>
      </c>
      <c r="N22" s="129">
        <f>HoagYesErickson!N27</f>
        <v>2</v>
      </c>
      <c r="O22" s="174">
        <f>HoagYesErickson!O27</f>
        <v>0.44</v>
      </c>
      <c r="P22" s="174">
        <f>HoagYesErickson!P27</f>
        <v>0.35</v>
      </c>
      <c r="Q22" s="174">
        <f>HoagYesErickson!Q27</f>
        <v>0.2</v>
      </c>
      <c r="R22" s="129">
        <f>HoagYesErickson!R27</f>
        <v>2</v>
      </c>
      <c r="S22" s="129">
        <f>HoagYesErickson!S27</f>
        <v>1</v>
      </c>
      <c r="T22" s="129">
        <f>HoagYesErickson!T27</f>
        <v>0</v>
      </c>
      <c r="U22" s="129">
        <f>HoagYesErickson!U27</f>
        <v>7</v>
      </c>
      <c r="V22" s="129">
        <f>HoagYesErickson!V27</f>
        <v>18</v>
      </c>
      <c r="W22" s="174">
        <f>HoagYesErickson!W27</f>
        <v>1</v>
      </c>
      <c r="X22" s="172">
        <f>(D22-G22)/(B22-I22-G22+M22)</f>
        <v>0.25</v>
      </c>
    </row>
    <row r="23" spans="1:24" x14ac:dyDescent="0.2">
      <c r="A23" s="173" t="s">
        <v>117</v>
      </c>
      <c r="B23" s="51">
        <f>OttesonMcAdoo!B74</f>
        <v>12</v>
      </c>
      <c r="C23" s="51">
        <f>OttesonMcAdoo!C74</f>
        <v>8</v>
      </c>
      <c r="D23" s="51">
        <f>OttesonMcAdoo!D74</f>
        <v>2</v>
      </c>
      <c r="E23" s="51">
        <f>OttesonMcAdoo!E74</f>
        <v>0</v>
      </c>
      <c r="F23" s="51">
        <f>OttesonMcAdoo!F74</f>
        <v>0</v>
      </c>
      <c r="G23" s="51">
        <f>OttesonMcAdoo!G74</f>
        <v>0</v>
      </c>
      <c r="H23" s="51">
        <f>OttesonMcAdoo!H74</f>
        <v>4</v>
      </c>
      <c r="I23" s="51">
        <f>OttesonMcAdoo!I74</f>
        <v>6</v>
      </c>
      <c r="J23" s="51">
        <f>OttesonMcAdoo!J74</f>
        <v>2</v>
      </c>
      <c r="K23" s="51">
        <f>OttesonMcAdoo!K74</f>
        <v>0</v>
      </c>
      <c r="L23" s="51">
        <f>OttesonMcAdoo!L74</f>
        <v>0</v>
      </c>
      <c r="M23" s="51">
        <f>OttesonMcAdoo!M74</f>
        <v>1</v>
      </c>
      <c r="N23" s="51">
        <f>OttesonMcAdoo!N74</f>
        <v>0</v>
      </c>
      <c r="O23" s="174">
        <f>OttesonMcAdoo!O74</f>
        <v>0.26666666666666666</v>
      </c>
      <c r="P23" s="174">
        <f>OttesonMcAdoo!P74</f>
        <v>0.16666666666666666</v>
      </c>
      <c r="Q23" s="174">
        <f>OttesonMcAdoo!Q74</f>
        <v>0.16666666666666666</v>
      </c>
      <c r="R23" s="51">
        <f>OttesonMcAdoo!R74</f>
        <v>1</v>
      </c>
      <c r="S23" s="51">
        <f>OttesonMcAdoo!S74</f>
        <v>0</v>
      </c>
      <c r="T23" s="51">
        <f>OttesonMcAdoo!T74</f>
        <v>1</v>
      </c>
      <c r="U23" s="51">
        <f>OttesonMcAdoo!U74</f>
        <v>5</v>
      </c>
      <c r="V23" s="51">
        <f>OttesonMcAdoo!V74</f>
        <v>4</v>
      </c>
      <c r="W23" s="175">
        <f>OttesonMcAdoo!W74</f>
        <v>0.9</v>
      </c>
      <c r="X23" s="176">
        <f>Catchers!Z96</f>
        <v>0.38461538461538464</v>
      </c>
    </row>
    <row r="24" spans="1:24" x14ac:dyDescent="0.2">
      <c r="A24" s="173" t="s">
        <v>89</v>
      </c>
      <c r="B24" s="129">
        <f>MiskowiczHartman!B29</f>
        <v>54</v>
      </c>
      <c r="C24" s="129">
        <f>MiskowiczHartman!C29</f>
        <v>8</v>
      </c>
      <c r="D24" s="129">
        <f>MiskowiczHartman!D29</f>
        <v>8</v>
      </c>
      <c r="E24" s="129">
        <f>MiskowiczHartman!E29</f>
        <v>1</v>
      </c>
      <c r="F24" s="129">
        <f>MiskowiczHartman!F29</f>
        <v>0</v>
      </c>
      <c r="G24" s="129">
        <f>MiskowiczHartman!G29</f>
        <v>0</v>
      </c>
      <c r="H24" s="129">
        <f>MiskowiczHartman!H29</f>
        <v>7</v>
      </c>
      <c r="I24" s="129">
        <f>MiskowiczHartman!I29</f>
        <v>13</v>
      </c>
      <c r="J24" s="129">
        <f>MiskowiczHartman!J29</f>
        <v>7</v>
      </c>
      <c r="K24" s="129">
        <f>MiskowiczHartman!K29</f>
        <v>1</v>
      </c>
      <c r="L24" s="129">
        <f>MiskowiczHartman!L29</f>
        <v>0</v>
      </c>
      <c r="M24" s="129">
        <f>MiskowiczHartman!M29</f>
        <v>2</v>
      </c>
      <c r="N24" s="129">
        <f>MiskowiczHartman!N29</f>
        <v>4</v>
      </c>
      <c r="O24" s="174">
        <f>MiskowiczHartman!O29</f>
        <v>0.3125</v>
      </c>
      <c r="P24" s="174">
        <f>MiskowiczHartman!P29</f>
        <v>0.16666666666666666</v>
      </c>
      <c r="Q24" s="174">
        <f>MiskowiczHartman!Q29</f>
        <v>0.14814814814814814</v>
      </c>
      <c r="R24" s="129">
        <f>MiskowiczHartman!R29</f>
        <v>4</v>
      </c>
      <c r="S24" s="129">
        <f>MiskowiczHartman!S29</f>
        <v>0</v>
      </c>
      <c r="T24" s="129">
        <f>MiskowiczHartman!T29</f>
        <v>8</v>
      </c>
      <c r="U24" s="129">
        <f>MiskowiczHartman!U29</f>
        <v>31</v>
      </c>
      <c r="V24" s="129">
        <f>MiskowiczHartman!V29</f>
        <v>20</v>
      </c>
      <c r="W24" s="174">
        <f>MiskowiczHartman!W29</f>
        <v>0.86440677966101698</v>
      </c>
      <c r="X24" s="172">
        <f>(D24-G24)/(B24-I24-G24+M24)</f>
        <v>0.18604651162790697</v>
      </c>
    </row>
    <row r="25" spans="1:24" x14ac:dyDescent="0.2">
      <c r="A25" s="173" t="s">
        <v>114</v>
      </c>
      <c r="B25" s="51">
        <f>EvangerMitchPatel!B19</f>
        <v>5</v>
      </c>
      <c r="C25" s="51">
        <f>EvangerMitchPatel!C19</f>
        <v>6</v>
      </c>
      <c r="D25" s="51">
        <f>EvangerMitchPatel!D19</f>
        <v>0</v>
      </c>
      <c r="E25" s="51">
        <f>EvangerMitchPatel!E19</f>
        <v>0</v>
      </c>
      <c r="F25" s="51">
        <f>EvangerMitchPatel!F19</f>
        <v>0</v>
      </c>
      <c r="G25" s="51">
        <f>EvangerMitchPatel!G19</f>
        <v>0</v>
      </c>
      <c r="H25" s="51">
        <f>EvangerMitchPatel!H19</f>
        <v>1</v>
      </c>
      <c r="I25" s="51">
        <f>EvangerMitchPatel!I19</f>
        <v>1</v>
      </c>
      <c r="J25" s="51">
        <f>EvangerMitchPatel!J19</f>
        <v>5</v>
      </c>
      <c r="K25" s="51">
        <f>EvangerMitchPatel!K19</f>
        <v>1</v>
      </c>
      <c r="L25" s="51">
        <f>EvangerMitchPatel!L19</f>
        <v>0</v>
      </c>
      <c r="M25" s="51">
        <f>EvangerMitchPatel!M19</f>
        <v>0</v>
      </c>
      <c r="N25" s="51">
        <f>EvangerMitchPatel!N19</f>
        <v>0</v>
      </c>
      <c r="O25" s="174">
        <f>EvangerMitchPatel!O19</f>
        <v>0.54545454545454541</v>
      </c>
      <c r="P25" s="174">
        <f>EvangerMitchPatel!P19</f>
        <v>0</v>
      </c>
      <c r="Q25" s="174">
        <f>EvangerMitchPatel!Q19</f>
        <v>0</v>
      </c>
      <c r="R25" s="51">
        <f>EvangerMitchPatel!R19</f>
        <v>1</v>
      </c>
      <c r="S25" s="51">
        <f>EvangerMitchPatel!S19</f>
        <v>1</v>
      </c>
      <c r="T25" s="51">
        <f>EvangerMitchPatel!T19</f>
        <v>0</v>
      </c>
      <c r="U25" s="51">
        <f>EvangerMitchPatel!U19</f>
        <v>4</v>
      </c>
      <c r="V25" s="51">
        <f>EvangerMitchPatel!V19</f>
        <v>2</v>
      </c>
      <c r="W25" s="174">
        <f>EvangerMitchPatel!W19</f>
        <v>1</v>
      </c>
      <c r="X25" s="174">
        <f>(D25-G25)/(B25-I25-G25+M25)</f>
        <v>0</v>
      </c>
    </row>
    <row r="26" spans="1:24" x14ac:dyDescent="0.2">
      <c r="A26" s="173" t="s">
        <v>30</v>
      </c>
      <c r="B26" s="46">
        <f>EvangerMitchPatel!B45</f>
        <v>8</v>
      </c>
      <c r="C26" s="46">
        <f>EvangerMitchPatel!C45</f>
        <v>3</v>
      </c>
      <c r="D26" s="46">
        <f>EvangerMitchPatel!D45</f>
        <v>0</v>
      </c>
      <c r="E26" s="46">
        <f>EvangerMitchPatel!E45</f>
        <v>0</v>
      </c>
      <c r="F26" s="46">
        <f>EvangerMitchPatel!F45</f>
        <v>0</v>
      </c>
      <c r="G26" s="46">
        <f>EvangerMitchPatel!G45</f>
        <v>0</v>
      </c>
      <c r="H26" s="46">
        <f>EvangerMitchPatel!H45</f>
        <v>0</v>
      </c>
      <c r="I26" s="46">
        <f>EvangerMitchPatel!I45</f>
        <v>3</v>
      </c>
      <c r="J26" s="46">
        <f>EvangerMitchPatel!J45</f>
        <v>2</v>
      </c>
      <c r="K26" s="46">
        <f>EvangerMitchPatel!K45</f>
        <v>0</v>
      </c>
      <c r="L26" s="46">
        <f>EvangerMitchPatel!L45</f>
        <v>0</v>
      </c>
      <c r="M26" s="46">
        <f>EvangerMitchPatel!M45</f>
        <v>0</v>
      </c>
      <c r="N26" s="46">
        <f>EvangerMitchPatel!N45</f>
        <v>1</v>
      </c>
      <c r="O26" s="172">
        <f>EvangerMitchPatel!O45</f>
        <v>0.3</v>
      </c>
      <c r="P26" s="172">
        <f>EvangerMitchPatel!P45</f>
        <v>0</v>
      </c>
      <c r="Q26" s="172">
        <f>EvangerMitchPatel!Q45</f>
        <v>0</v>
      </c>
      <c r="R26" s="46">
        <f>EvangerMitchPatel!R45</f>
        <v>0</v>
      </c>
      <c r="S26" s="46">
        <f>EvangerMitchPatel!S45</f>
        <v>0</v>
      </c>
      <c r="T26" s="46">
        <f>EvangerMitchPatel!T45</f>
        <v>1</v>
      </c>
      <c r="U26" s="46">
        <f>EvangerMitchPatel!U45</f>
        <v>1</v>
      </c>
      <c r="V26" s="46">
        <f>EvangerMitchPatel!V45</f>
        <v>0</v>
      </c>
      <c r="W26" s="172">
        <f>EvangerMitchPatel!W45</f>
        <v>0.5</v>
      </c>
      <c r="X26" s="172">
        <f>(D26-G26)/(B26-I26-G26+M26)</f>
        <v>0</v>
      </c>
    </row>
    <row r="27" spans="1:24" x14ac:dyDescent="0.2">
      <c r="A27" s="173" t="s">
        <v>146</v>
      </c>
      <c r="B27" s="129">
        <f>HoagYesErickson!B109</f>
        <v>2</v>
      </c>
      <c r="C27" s="129">
        <f>HoagYesErickson!C109</f>
        <v>0</v>
      </c>
      <c r="D27" s="129">
        <f>HoagYesErickson!D109</f>
        <v>0</v>
      </c>
      <c r="E27" s="129">
        <f>HoagYesErickson!E109</f>
        <v>0</v>
      </c>
      <c r="F27" s="129">
        <f>HoagYesErickson!F109</f>
        <v>0</v>
      </c>
      <c r="G27" s="129">
        <f>HoagYesErickson!G109</f>
        <v>0</v>
      </c>
      <c r="H27" s="129">
        <f>HoagYesErickson!H109</f>
        <v>0</v>
      </c>
      <c r="I27" s="129">
        <f>HoagYesErickson!I109</f>
        <v>0</v>
      </c>
      <c r="J27" s="129">
        <f>HoagYesErickson!J109</f>
        <v>0</v>
      </c>
      <c r="K27" s="129">
        <f>HoagYesErickson!K109</f>
        <v>0</v>
      </c>
      <c r="L27" s="129">
        <f>HoagYesErickson!L109</f>
        <v>0</v>
      </c>
      <c r="M27" s="129">
        <f>HoagYesErickson!M109</f>
        <v>0</v>
      </c>
      <c r="N27" s="129">
        <f>HoagYesErickson!N109</f>
        <v>0</v>
      </c>
      <c r="O27" s="174">
        <f>HoagYesErickson!O109</f>
        <v>0</v>
      </c>
      <c r="P27" s="174">
        <f>HoagYesErickson!P109</f>
        <v>0</v>
      </c>
      <c r="Q27" s="174">
        <f>HoagYesErickson!Q109</f>
        <v>0</v>
      </c>
      <c r="R27" s="129">
        <f>HoagYesErickson!R109</f>
        <v>0</v>
      </c>
      <c r="S27" s="129">
        <f>HoagYesErickson!S109</f>
        <v>0</v>
      </c>
      <c r="T27" s="129">
        <f>HoagYesErickson!T109</f>
        <v>0</v>
      </c>
      <c r="U27" s="129">
        <f>HoagYesErickson!U109</f>
        <v>0</v>
      </c>
      <c r="V27" s="129">
        <f>HoagYesErickson!V109</f>
        <v>0</v>
      </c>
      <c r="W27" s="129" t="e">
        <f>HoagYesErickson!W109</f>
        <v>#DIV/0!</v>
      </c>
      <c r="X27" s="174">
        <f>(D27-G27)/(B27-I27-G27+M27)</f>
        <v>0</v>
      </c>
    </row>
    <row r="28" spans="1:24" x14ac:dyDescent="0.2">
      <c r="A28" s="173" t="s">
        <v>126</v>
      </c>
      <c r="B28" s="51">
        <f>OertillWicker!B16</f>
        <v>0</v>
      </c>
      <c r="C28" s="51">
        <f>OertillWicker!C16</f>
        <v>0</v>
      </c>
      <c r="D28" s="51">
        <f>OertillWicker!D16</f>
        <v>0</v>
      </c>
      <c r="E28" s="51">
        <f>OertillWicker!E16</f>
        <v>0</v>
      </c>
      <c r="F28" s="51">
        <f>OertillWicker!F16</f>
        <v>0</v>
      </c>
      <c r="G28" s="51">
        <f>OertillWicker!G16</f>
        <v>0</v>
      </c>
      <c r="H28" s="51">
        <f>OertillWicker!H16</f>
        <v>0</v>
      </c>
      <c r="I28" s="51">
        <f>OertillWicker!I16</f>
        <v>0</v>
      </c>
      <c r="J28" s="51">
        <f>OertillWicker!J16</f>
        <v>0</v>
      </c>
      <c r="K28" s="51">
        <f>OertillWicker!K16</f>
        <v>0</v>
      </c>
      <c r="L28" s="51">
        <f>OertillWicker!L16</f>
        <v>0</v>
      </c>
      <c r="M28" s="51">
        <f>OertillWicker!M16</f>
        <v>0</v>
      </c>
      <c r="N28" s="51">
        <f>OertillWicker!N16</f>
        <v>0</v>
      </c>
      <c r="O28" s="51" t="e">
        <f>OertillWicker!O16</f>
        <v>#DIV/0!</v>
      </c>
      <c r="P28" s="51" t="e">
        <f>OertillWicker!P16</f>
        <v>#DIV/0!</v>
      </c>
      <c r="Q28" s="51" t="e">
        <f>OertillWicker!Q16</f>
        <v>#DIV/0!</v>
      </c>
      <c r="R28" s="51">
        <f>OertillWicker!R16</f>
        <v>0</v>
      </c>
      <c r="S28" s="51">
        <f>OertillWicker!S16</f>
        <v>0</v>
      </c>
      <c r="T28" s="51">
        <f>OertillWicker!T16</f>
        <v>0</v>
      </c>
      <c r="U28" s="51">
        <f>OertillWicker!U16</f>
        <v>1</v>
      </c>
      <c r="V28" s="51">
        <f>OertillWicker!V16</f>
        <v>0</v>
      </c>
      <c r="W28" s="219">
        <f>OertillWicker!W16</f>
        <v>1</v>
      </c>
      <c r="X28" s="51">
        <f>OertillWicker!X16</f>
        <v>0</v>
      </c>
    </row>
    <row r="29" spans="1:24" x14ac:dyDescent="0.2">
      <c r="A29" s="173" t="s">
        <v>149</v>
      </c>
      <c r="B29" s="5">
        <f>AugustusAlba!B33</f>
        <v>1</v>
      </c>
      <c r="C29" s="5">
        <f>AugustusAlba!C33</f>
        <v>0</v>
      </c>
      <c r="D29" s="5">
        <f>AugustusAlba!D33</f>
        <v>0</v>
      </c>
      <c r="E29" s="5">
        <f>AugustusAlba!E33</f>
        <v>0</v>
      </c>
      <c r="F29" s="5">
        <f>AugustusAlba!F33</f>
        <v>0</v>
      </c>
      <c r="G29" s="5">
        <f>AugustusAlba!G33</f>
        <v>0</v>
      </c>
      <c r="H29" s="5">
        <f>AugustusAlba!H33</f>
        <v>0</v>
      </c>
      <c r="I29" s="5">
        <f>AugustusAlba!I33</f>
        <v>1</v>
      </c>
      <c r="J29" s="5">
        <f>AugustusAlba!J33</f>
        <v>0</v>
      </c>
      <c r="K29" s="5">
        <f>AugustusAlba!K33</f>
        <v>0</v>
      </c>
      <c r="L29" s="5">
        <f>AugustusAlba!L33</f>
        <v>0</v>
      </c>
      <c r="M29" s="5">
        <f>AugustusAlba!M33</f>
        <v>0</v>
      </c>
      <c r="N29" s="5">
        <f>AugustusAlba!N33</f>
        <v>0</v>
      </c>
      <c r="O29" s="5">
        <f>AugustusAlba!O33</f>
        <v>0</v>
      </c>
      <c r="P29" s="5">
        <f>AugustusAlba!P33</f>
        <v>0</v>
      </c>
      <c r="Q29" s="5">
        <f>AugustusAlba!Q33</f>
        <v>0</v>
      </c>
      <c r="R29" s="5">
        <f>AugustusAlba!R33</f>
        <v>0</v>
      </c>
      <c r="S29" s="5">
        <f>AugustusAlba!S33</f>
        <v>0</v>
      </c>
      <c r="T29" s="5">
        <f>AugustusAlba!T33</f>
        <v>0</v>
      </c>
      <c r="U29" s="5">
        <f>AugustusAlba!U33</f>
        <v>0</v>
      </c>
      <c r="V29" s="5">
        <f>AugustusAlba!V33</f>
        <v>1</v>
      </c>
      <c r="W29" s="172">
        <f>AugustusAlba!W33</f>
        <v>1</v>
      </c>
      <c r="X29" s="5" t="e">
        <f>AugustusAlba!X33</f>
        <v>#DIV/0!</v>
      </c>
    </row>
    <row r="30" spans="1:24" x14ac:dyDescent="0.2">
      <c r="A30" s="173" t="s">
        <v>93</v>
      </c>
      <c r="B30" s="46">
        <f>RambleAnderson!B70</f>
        <v>0</v>
      </c>
      <c r="C30" s="46">
        <f>RambleAnderson!C70</f>
        <v>1</v>
      </c>
      <c r="D30" s="46">
        <f>RambleAnderson!D70</f>
        <v>0</v>
      </c>
      <c r="E30" s="46">
        <f>RambleAnderson!E70</f>
        <v>0</v>
      </c>
      <c r="F30" s="46">
        <f>RambleAnderson!F70</f>
        <v>0</v>
      </c>
      <c r="G30" s="46">
        <f>RambleAnderson!G70</f>
        <v>0</v>
      </c>
      <c r="H30" s="46">
        <f>RambleAnderson!H70</f>
        <v>0</v>
      </c>
      <c r="I30" s="46">
        <f>RambleAnderson!I70</f>
        <v>0</v>
      </c>
      <c r="J30" s="46">
        <f>RambleAnderson!J70</f>
        <v>0</v>
      </c>
      <c r="K30" s="46">
        <f>RambleAnderson!K70</f>
        <v>0</v>
      </c>
      <c r="L30" s="46">
        <f>RambleAnderson!L70</f>
        <v>0</v>
      </c>
      <c r="M30" s="46">
        <f>RambleAnderson!M70</f>
        <v>0</v>
      </c>
      <c r="N30" s="46">
        <f>RambleAnderson!N70</f>
        <v>0</v>
      </c>
      <c r="O30" s="46" t="e">
        <f>RambleAnderson!O70</f>
        <v>#DIV/0!</v>
      </c>
      <c r="P30" s="46" t="e">
        <f>RambleAnderson!P70</f>
        <v>#DIV/0!</v>
      </c>
      <c r="Q30" s="46" t="e">
        <f>RambleAnderson!Q70</f>
        <v>#DIV/0!</v>
      </c>
      <c r="R30" s="46">
        <f>RambleAnderson!R70</f>
        <v>0</v>
      </c>
      <c r="S30" s="46">
        <f>RambleAnderson!S70</f>
        <v>0</v>
      </c>
      <c r="T30" s="46">
        <f>RambleAnderson!T70</f>
        <v>1</v>
      </c>
      <c r="U30" s="46">
        <f>RambleAnderson!U70</f>
        <v>6</v>
      </c>
      <c r="V30" s="46">
        <f>RambleAnderson!V70</f>
        <v>1</v>
      </c>
      <c r="W30" s="172">
        <f>RambleAnderson!W70</f>
        <v>0.875</v>
      </c>
      <c r="X30" s="172" t="e">
        <f>(D30-G30)/(B30-I30-G30+M30)</f>
        <v>#DIV/0!</v>
      </c>
    </row>
    <row r="31" spans="1:24" x14ac:dyDescent="0.2">
      <c r="A31" s="177" t="s">
        <v>31</v>
      </c>
      <c r="B31" s="74">
        <f t="shared" ref="B31:N31" si="1">SUM(B5:B30)</f>
        <v>733</v>
      </c>
      <c r="C31" s="74">
        <f t="shared" si="1"/>
        <v>208</v>
      </c>
      <c r="D31" s="74">
        <f t="shared" si="1"/>
        <v>222</v>
      </c>
      <c r="E31" s="74">
        <f t="shared" si="1"/>
        <v>57</v>
      </c>
      <c r="F31" s="74">
        <f t="shared" si="1"/>
        <v>10</v>
      </c>
      <c r="G31" s="74">
        <f t="shared" si="1"/>
        <v>11</v>
      </c>
      <c r="H31" s="74">
        <f t="shared" si="1"/>
        <v>162</v>
      </c>
      <c r="I31" s="74">
        <f t="shared" si="1"/>
        <v>176</v>
      </c>
      <c r="J31" s="74">
        <f t="shared" si="1"/>
        <v>119</v>
      </c>
      <c r="K31" s="74">
        <f t="shared" si="1"/>
        <v>28</v>
      </c>
      <c r="L31" s="74">
        <f t="shared" si="1"/>
        <v>3</v>
      </c>
      <c r="M31" s="74">
        <f t="shared" si="1"/>
        <v>12</v>
      </c>
      <c r="N31" s="74">
        <f t="shared" si="1"/>
        <v>35</v>
      </c>
      <c r="O31" s="178">
        <f>(D31+J31+K31)/(B31+J31+K31+M31)</f>
        <v>0.41367713004484302</v>
      </c>
      <c r="P31" s="178">
        <f>($D31+$E31+($F31*2)+(G31*3))/$B31</f>
        <v>0.45293315143246932</v>
      </c>
      <c r="Q31" s="178">
        <f>D31/B31</f>
        <v>0.30286493860845837</v>
      </c>
      <c r="R31" s="74">
        <f>SUM(R5:R30)</f>
        <v>64</v>
      </c>
      <c r="S31" s="74">
        <f>SUM(S5:S30)</f>
        <v>20</v>
      </c>
      <c r="T31" s="74">
        <f>SUM(T5:T30)</f>
        <v>52</v>
      </c>
      <c r="U31" s="74">
        <f>SUM(U5:U30)</f>
        <v>182</v>
      </c>
      <c r="V31" s="74">
        <f>SUM(V5:V30)</f>
        <v>517</v>
      </c>
      <c r="W31" s="174">
        <f>(U31+V31)/(T31+U31+V31)</f>
        <v>0.93075898801597867</v>
      </c>
      <c r="X31" s="178">
        <f>(D31-G31)/(B31-I31-G31+M31)</f>
        <v>0.37813620071684589</v>
      </c>
    </row>
    <row r="32" spans="1:24" x14ac:dyDescent="0.2">
      <c r="A32" s="18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172"/>
      <c r="P32" s="172"/>
      <c r="Q32" s="172"/>
      <c r="R32" s="46"/>
      <c r="S32" s="46"/>
      <c r="T32" s="46"/>
      <c r="U32" s="46"/>
      <c r="V32" s="46"/>
      <c r="W32" s="172"/>
      <c r="X32" s="176"/>
    </row>
    <row r="33" spans="1:24" x14ac:dyDescent="0.2">
      <c r="A33" s="19"/>
      <c r="B33" s="109" t="s">
        <v>2</v>
      </c>
      <c r="C33" s="109" t="s">
        <v>3</v>
      </c>
      <c r="D33" s="109" t="s">
        <v>4</v>
      </c>
      <c r="E33" s="109" t="s">
        <v>5</v>
      </c>
      <c r="F33" s="109" t="s">
        <v>6</v>
      </c>
      <c r="G33" s="109" t="s">
        <v>7</v>
      </c>
      <c r="H33" s="109" t="s">
        <v>8</v>
      </c>
      <c r="I33" s="109" t="s">
        <v>9</v>
      </c>
      <c r="J33" s="109" t="s">
        <v>10</v>
      </c>
      <c r="K33" s="109" t="s">
        <v>11</v>
      </c>
      <c r="L33" s="109" t="s">
        <v>12</v>
      </c>
      <c r="M33" s="109" t="s">
        <v>13</v>
      </c>
      <c r="N33" s="109" t="s">
        <v>14</v>
      </c>
      <c r="O33" s="109" t="s">
        <v>15</v>
      </c>
      <c r="P33" s="109"/>
      <c r="Q33" s="109" t="s">
        <v>17</v>
      </c>
      <c r="R33" s="109" t="s">
        <v>18</v>
      </c>
      <c r="S33" s="109" t="s">
        <v>19</v>
      </c>
      <c r="T33" s="109" t="s">
        <v>20</v>
      </c>
      <c r="U33" s="109" t="s">
        <v>21</v>
      </c>
      <c r="V33" s="109" t="s">
        <v>22</v>
      </c>
      <c r="W33" s="170" t="s">
        <v>23</v>
      </c>
      <c r="X33" s="171" t="s">
        <v>24</v>
      </c>
    </row>
    <row r="34" spans="1:24" x14ac:dyDescent="0.2">
      <c r="A34" s="20" t="s">
        <v>111</v>
      </c>
      <c r="B34" s="129">
        <f>B31</f>
        <v>733</v>
      </c>
      <c r="C34" s="129">
        <f t="shared" ref="C34:X34" si="2">C31</f>
        <v>208</v>
      </c>
      <c r="D34" s="129">
        <f t="shared" si="2"/>
        <v>222</v>
      </c>
      <c r="E34" s="129">
        <f t="shared" si="2"/>
        <v>57</v>
      </c>
      <c r="F34" s="129">
        <f t="shared" si="2"/>
        <v>10</v>
      </c>
      <c r="G34" s="129">
        <f t="shared" si="2"/>
        <v>11</v>
      </c>
      <c r="H34" s="129">
        <f t="shared" si="2"/>
        <v>162</v>
      </c>
      <c r="I34" s="129">
        <f t="shared" si="2"/>
        <v>176</v>
      </c>
      <c r="J34" s="129">
        <f t="shared" si="2"/>
        <v>119</v>
      </c>
      <c r="K34" s="129">
        <f t="shared" si="2"/>
        <v>28</v>
      </c>
      <c r="L34" s="129">
        <f t="shared" si="2"/>
        <v>3</v>
      </c>
      <c r="M34" s="129">
        <f t="shared" si="2"/>
        <v>12</v>
      </c>
      <c r="N34" s="129">
        <f t="shared" si="2"/>
        <v>35</v>
      </c>
      <c r="O34" s="174">
        <f t="shared" si="2"/>
        <v>0.41367713004484302</v>
      </c>
      <c r="P34" s="129"/>
      <c r="Q34" s="174">
        <f t="shared" si="2"/>
        <v>0.30286493860845837</v>
      </c>
      <c r="R34" s="129">
        <f t="shared" si="2"/>
        <v>64</v>
      </c>
      <c r="S34" s="129">
        <f t="shared" si="2"/>
        <v>20</v>
      </c>
      <c r="T34" s="129">
        <f t="shared" si="2"/>
        <v>52</v>
      </c>
      <c r="U34" s="129">
        <f t="shared" si="2"/>
        <v>182</v>
      </c>
      <c r="V34" s="129">
        <f t="shared" si="2"/>
        <v>517</v>
      </c>
      <c r="W34" s="174">
        <f t="shared" si="2"/>
        <v>0.93075898801597867</v>
      </c>
      <c r="X34" s="174">
        <f t="shared" si="2"/>
        <v>0.37813620071684589</v>
      </c>
    </row>
    <row r="35" spans="1:24" x14ac:dyDescent="0.2">
      <c r="A35" s="20" t="s">
        <v>83</v>
      </c>
      <c r="B35" s="129">
        <v>694</v>
      </c>
      <c r="C35" s="129">
        <v>123</v>
      </c>
      <c r="D35" s="129">
        <v>184</v>
      </c>
      <c r="E35" s="129">
        <v>24</v>
      </c>
      <c r="F35" s="129">
        <v>4</v>
      </c>
      <c r="G35" s="129">
        <v>1</v>
      </c>
      <c r="H35" s="129">
        <v>92</v>
      </c>
      <c r="I35" s="129">
        <v>170</v>
      </c>
      <c r="J35" s="129">
        <v>92</v>
      </c>
      <c r="K35" s="129">
        <v>27</v>
      </c>
      <c r="L35" s="129">
        <v>4</v>
      </c>
      <c r="M35" s="129">
        <v>11</v>
      </c>
      <c r="N35" s="129">
        <v>18</v>
      </c>
      <c r="O35" s="174">
        <v>0.36799999999999999</v>
      </c>
      <c r="P35" s="129"/>
      <c r="Q35" s="174">
        <v>0.26500000000000001</v>
      </c>
      <c r="R35" s="129">
        <v>41</v>
      </c>
      <c r="S35" s="129">
        <v>9</v>
      </c>
      <c r="T35" s="129">
        <v>53</v>
      </c>
      <c r="U35" s="129">
        <v>156</v>
      </c>
      <c r="V35" s="129">
        <v>539</v>
      </c>
      <c r="W35" s="174">
        <v>0.92900000000000005</v>
      </c>
      <c r="X35" s="176">
        <v>0.34899999999999998</v>
      </c>
    </row>
    <row r="36" spans="1:24" x14ac:dyDescent="0.2">
      <c r="A36" s="20" t="s">
        <v>32</v>
      </c>
      <c r="B36" s="129">
        <v>674</v>
      </c>
      <c r="C36" s="129">
        <v>107</v>
      </c>
      <c r="D36" s="129">
        <v>157</v>
      </c>
      <c r="E36" s="129">
        <v>25</v>
      </c>
      <c r="F36" s="129">
        <v>3</v>
      </c>
      <c r="G36" s="129">
        <v>1</v>
      </c>
      <c r="H36" s="129">
        <v>73</v>
      </c>
      <c r="I36" s="129">
        <v>161</v>
      </c>
      <c r="J36" s="129">
        <v>101</v>
      </c>
      <c r="K36" s="129">
        <v>20</v>
      </c>
      <c r="L36" s="129">
        <v>2</v>
      </c>
      <c r="M36" s="129">
        <v>6</v>
      </c>
      <c r="N36" s="129">
        <v>27</v>
      </c>
      <c r="O36" s="174">
        <v>0.34699999999999998</v>
      </c>
      <c r="P36" s="174"/>
      <c r="Q36" s="174">
        <v>0.23300000000000001</v>
      </c>
      <c r="R36" s="129">
        <v>56</v>
      </c>
      <c r="S36" s="129">
        <v>14</v>
      </c>
      <c r="T36" s="129">
        <v>36</v>
      </c>
      <c r="U36" s="129">
        <v>181</v>
      </c>
      <c r="V36" s="129">
        <v>522</v>
      </c>
      <c r="W36" s="175">
        <f t="shared" ref="W36:W42" si="3">(U36+V36)/(T36+U36+V36)</f>
        <v>0.95128552097428953</v>
      </c>
      <c r="X36" s="176">
        <f t="shared" ref="X36:X47" si="4">(D36-G36)/(B36-I36-G36+M36)</f>
        <v>0.30115830115830117</v>
      </c>
    </row>
    <row r="37" spans="1:24" x14ac:dyDescent="0.2">
      <c r="A37" s="20" t="s">
        <v>33</v>
      </c>
      <c r="B37" s="129">
        <v>244</v>
      </c>
      <c r="C37" s="129">
        <v>35</v>
      </c>
      <c r="D37" s="129">
        <v>56</v>
      </c>
      <c r="E37" s="129">
        <v>7</v>
      </c>
      <c r="F37" s="129">
        <v>3</v>
      </c>
      <c r="G37" s="129">
        <v>0</v>
      </c>
      <c r="H37" s="129">
        <v>23</v>
      </c>
      <c r="I37" s="129">
        <v>82</v>
      </c>
      <c r="J37" s="129">
        <v>37</v>
      </c>
      <c r="K37" s="129">
        <v>6</v>
      </c>
      <c r="L37" s="129">
        <f>L31</f>
        <v>3</v>
      </c>
      <c r="M37" s="129">
        <v>3</v>
      </c>
      <c r="N37" s="129">
        <v>3</v>
      </c>
      <c r="O37" s="179">
        <f t="shared" ref="O37:O43" si="5">(D37+J37+K37)/(B37+J37+K37+M37)</f>
        <v>0.3413793103448276</v>
      </c>
      <c r="P37" s="180"/>
      <c r="Q37" s="181">
        <f t="shared" ref="Q37:Q43" si="6">D37/B37</f>
        <v>0.22950819672131148</v>
      </c>
      <c r="R37" s="129">
        <v>18</v>
      </c>
      <c r="S37" s="129">
        <v>9</v>
      </c>
      <c r="T37" s="129">
        <v>20</v>
      </c>
      <c r="U37" s="129">
        <v>80</v>
      </c>
      <c r="V37" s="129">
        <v>183</v>
      </c>
      <c r="W37" s="175">
        <f t="shared" si="3"/>
        <v>0.92932862190812726</v>
      </c>
      <c r="X37" s="176">
        <f t="shared" si="4"/>
        <v>0.33939393939393941</v>
      </c>
    </row>
    <row r="38" spans="1:24" x14ac:dyDescent="0.2">
      <c r="A38" s="20" t="s">
        <v>34</v>
      </c>
      <c r="B38" s="129">
        <v>708</v>
      </c>
      <c r="C38" s="129">
        <v>155</v>
      </c>
      <c r="D38" s="129">
        <v>190</v>
      </c>
      <c r="E38" s="129">
        <v>35</v>
      </c>
      <c r="F38" s="129">
        <v>5</v>
      </c>
      <c r="G38" s="129">
        <v>8</v>
      </c>
      <c r="H38" s="129">
        <v>119</v>
      </c>
      <c r="I38" s="129">
        <v>162</v>
      </c>
      <c r="J38" s="129">
        <v>109</v>
      </c>
      <c r="K38" s="129">
        <v>28</v>
      </c>
      <c r="L38" s="129">
        <v>1</v>
      </c>
      <c r="M38" s="129">
        <v>14</v>
      </c>
      <c r="N38" s="129">
        <v>30</v>
      </c>
      <c r="O38" s="182">
        <f t="shared" si="5"/>
        <v>0.38067520372526192</v>
      </c>
      <c r="P38" s="182"/>
      <c r="Q38" s="182">
        <f t="shared" si="6"/>
        <v>0.26836158192090398</v>
      </c>
      <c r="R38" s="129">
        <v>61</v>
      </c>
      <c r="S38" s="129">
        <v>18</v>
      </c>
      <c r="T38" s="129">
        <v>44</v>
      </c>
      <c r="U38" s="129">
        <v>182</v>
      </c>
      <c r="V38" s="129">
        <v>517</v>
      </c>
      <c r="W38" s="175">
        <f t="shared" si="3"/>
        <v>0.94078061911170929</v>
      </c>
      <c r="X38" s="176">
        <f t="shared" si="4"/>
        <v>0.32971014492753625</v>
      </c>
    </row>
    <row r="39" spans="1:24" x14ac:dyDescent="0.2">
      <c r="A39" s="22" t="s">
        <v>35</v>
      </c>
      <c r="B39" s="183">
        <v>849</v>
      </c>
      <c r="C39" s="183">
        <v>223</v>
      </c>
      <c r="D39" s="183">
        <v>264</v>
      </c>
      <c r="E39" s="183">
        <v>57</v>
      </c>
      <c r="F39" s="183">
        <v>9</v>
      </c>
      <c r="G39" s="183">
        <v>12</v>
      </c>
      <c r="H39" s="183">
        <v>168</v>
      </c>
      <c r="I39" s="183">
        <v>209</v>
      </c>
      <c r="J39" s="183">
        <v>170</v>
      </c>
      <c r="K39" s="183">
        <v>40</v>
      </c>
      <c r="L39" s="183">
        <v>14</v>
      </c>
      <c r="M39" s="183">
        <v>5</v>
      </c>
      <c r="N39" s="183">
        <v>34</v>
      </c>
      <c r="O39" s="179">
        <f t="shared" si="5"/>
        <v>0.44548872180451127</v>
      </c>
      <c r="P39" s="179"/>
      <c r="Q39" s="179">
        <f t="shared" si="6"/>
        <v>0.31095406360424027</v>
      </c>
      <c r="R39" s="183">
        <v>44</v>
      </c>
      <c r="S39" s="183">
        <v>24</v>
      </c>
      <c r="T39" s="183">
        <v>39</v>
      </c>
      <c r="U39" s="183">
        <v>224</v>
      </c>
      <c r="V39" s="183">
        <v>570</v>
      </c>
      <c r="W39" s="179">
        <f t="shared" si="3"/>
        <v>0.95318127250900364</v>
      </c>
      <c r="X39" s="176">
        <f t="shared" si="4"/>
        <v>0.3981042654028436</v>
      </c>
    </row>
    <row r="40" spans="1:24" x14ac:dyDescent="0.2">
      <c r="A40" s="23" t="s">
        <v>36</v>
      </c>
      <c r="B40" s="184">
        <v>701</v>
      </c>
      <c r="C40" s="184">
        <v>182</v>
      </c>
      <c r="D40" s="184">
        <v>201</v>
      </c>
      <c r="E40" s="184">
        <v>30</v>
      </c>
      <c r="F40" s="184">
        <v>8</v>
      </c>
      <c r="G40" s="184">
        <v>3</v>
      </c>
      <c r="H40" s="184">
        <v>137</v>
      </c>
      <c r="I40" s="184">
        <v>155</v>
      </c>
      <c r="J40" s="184">
        <v>141</v>
      </c>
      <c r="K40" s="184">
        <v>39</v>
      </c>
      <c r="L40" s="184">
        <v>9</v>
      </c>
      <c r="M40" s="184">
        <v>6</v>
      </c>
      <c r="N40" s="184">
        <v>22</v>
      </c>
      <c r="O40" s="181">
        <f t="shared" si="5"/>
        <v>0.4295377677564825</v>
      </c>
      <c r="P40" s="181"/>
      <c r="Q40" s="181">
        <f t="shared" si="6"/>
        <v>0.28673323823109842</v>
      </c>
      <c r="R40" s="184">
        <v>73</v>
      </c>
      <c r="S40" s="184">
        <v>23</v>
      </c>
      <c r="T40" s="184">
        <v>39</v>
      </c>
      <c r="U40" s="184">
        <v>154</v>
      </c>
      <c r="V40" s="184">
        <v>490</v>
      </c>
      <c r="W40" s="185">
        <f t="shared" si="3"/>
        <v>0.94289897510980969</v>
      </c>
      <c r="X40" s="176">
        <f t="shared" si="4"/>
        <v>0.36065573770491804</v>
      </c>
    </row>
    <row r="41" spans="1:24" x14ac:dyDescent="0.2">
      <c r="A41" s="18" t="s">
        <v>37</v>
      </c>
      <c r="B41" s="5">
        <v>772</v>
      </c>
      <c r="C41" s="5">
        <v>118</v>
      </c>
      <c r="D41" s="5">
        <v>196</v>
      </c>
      <c r="E41" s="5">
        <v>30</v>
      </c>
      <c r="F41" s="5">
        <v>1</v>
      </c>
      <c r="G41" s="5">
        <v>1</v>
      </c>
      <c r="H41" s="5">
        <v>101</v>
      </c>
      <c r="I41" s="5">
        <v>188</v>
      </c>
      <c r="J41" s="5">
        <v>104</v>
      </c>
      <c r="K41" s="5">
        <v>34</v>
      </c>
      <c r="L41" s="5">
        <v>12</v>
      </c>
      <c r="M41" s="5">
        <v>9</v>
      </c>
      <c r="N41" s="5">
        <v>25</v>
      </c>
      <c r="O41" s="172">
        <f t="shared" si="5"/>
        <v>0.3634385201305767</v>
      </c>
      <c r="P41" s="172"/>
      <c r="Q41" s="172">
        <f t="shared" si="6"/>
        <v>0.25388601036269431</v>
      </c>
      <c r="R41" s="5">
        <v>70</v>
      </c>
      <c r="S41" s="5">
        <v>13</v>
      </c>
      <c r="T41" s="5">
        <v>54</v>
      </c>
      <c r="U41" s="5">
        <v>189</v>
      </c>
      <c r="V41" s="5">
        <v>471</v>
      </c>
      <c r="W41" s="178">
        <f t="shared" si="3"/>
        <v>0.92436974789915971</v>
      </c>
      <c r="X41" s="176">
        <f t="shared" si="4"/>
        <v>0.32939189189189189</v>
      </c>
    </row>
    <row r="42" spans="1:24" x14ac:dyDescent="0.2">
      <c r="A42" s="18" t="s">
        <v>38</v>
      </c>
      <c r="B42" s="5">
        <v>821</v>
      </c>
      <c r="C42" s="5">
        <v>155</v>
      </c>
      <c r="D42" s="5">
        <v>199</v>
      </c>
      <c r="E42" s="5">
        <v>33</v>
      </c>
      <c r="F42" s="5">
        <v>3</v>
      </c>
      <c r="G42" s="5">
        <v>1</v>
      </c>
      <c r="H42" s="5">
        <v>113</v>
      </c>
      <c r="I42" s="5">
        <v>164</v>
      </c>
      <c r="J42" s="5">
        <v>98</v>
      </c>
      <c r="K42" s="5">
        <v>42</v>
      </c>
      <c r="L42" s="5">
        <v>15</v>
      </c>
      <c r="M42" s="5">
        <v>6</v>
      </c>
      <c r="N42" s="5">
        <v>39</v>
      </c>
      <c r="O42" s="172">
        <f t="shared" si="5"/>
        <v>0.35056876938986559</v>
      </c>
      <c r="P42" s="172"/>
      <c r="Q42" s="172">
        <f t="shared" si="6"/>
        <v>0.24238733252131547</v>
      </c>
      <c r="R42" s="5">
        <v>72</v>
      </c>
      <c r="S42" s="5">
        <v>10</v>
      </c>
      <c r="T42" s="5">
        <v>37</v>
      </c>
      <c r="U42" s="5">
        <v>214</v>
      </c>
      <c r="V42" s="5">
        <v>513</v>
      </c>
      <c r="W42" s="172">
        <f t="shared" si="3"/>
        <v>0.95157068062827221</v>
      </c>
      <c r="X42" s="176">
        <f t="shared" si="4"/>
        <v>0.29909365558912387</v>
      </c>
    </row>
    <row r="43" spans="1:24" x14ac:dyDescent="0.2">
      <c r="A43" s="19" t="s">
        <v>39</v>
      </c>
      <c r="B43" s="5">
        <v>761</v>
      </c>
      <c r="C43" s="5">
        <v>185</v>
      </c>
      <c r="D43" s="5">
        <v>234</v>
      </c>
      <c r="E43" s="5">
        <v>40</v>
      </c>
      <c r="F43" s="5">
        <v>7</v>
      </c>
      <c r="G43" s="5">
        <v>5</v>
      </c>
      <c r="H43" s="5">
        <v>138</v>
      </c>
      <c r="I43" s="5">
        <v>159</v>
      </c>
      <c r="J43" s="5">
        <v>95</v>
      </c>
      <c r="K43" s="5">
        <v>37</v>
      </c>
      <c r="L43" s="5">
        <v>3</v>
      </c>
      <c r="M43" s="5">
        <v>11</v>
      </c>
      <c r="N43" s="5">
        <v>26</v>
      </c>
      <c r="O43" s="172">
        <f t="shared" si="5"/>
        <v>0.40486725663716816</v>
      </c>
      <c r="P43" s="172"/>
      <c r="Q43" s="172">
        <f t="shared" si="6"/>
        <v>0.30749014454664914</v>
      </c>
      <c r="R43" s="5">
        <v>60</v>
      </c>
      <c r="S43" s="5">
        <v>25</v>
      </c>
      <c r="T43" s="5">
        <v>51</v>
      </c>
      <c r="U43" s="5">
        <v>251</v>
      </c>
      <c r="V43" s="5">
        <v>651</v>
      </c>
      <c r="W43" s="5" t="s">
        <v>40</v>
      </c>
      <c r="X43" s="176">
        <f t="shared" si="4"/>
        <v>0.37664473684210525</v>
      </c>
    </row>
    <row r="44" spans="1:24" x14ac:dyDescent="0.2">
      <c r="A44" s="19" t="s">
        <v>41</v>
      </c>
      <c r="B44" s="5">
        <v>685</v>
      </c>
      <c r="C44" s="5">
        <v>131</v>
      </c>
      <c r="D44" s="5">
        <v>179</v>
      </c>
      <c r="E44" s="5">
        <v>21</v>
      </c>
      <c r="F44" s="5">
        <v>8</v>
      </c>
      <c r="G44" s="5">
        <v>2</v>
      </c>
      <c r="H44" s="5">
        <v>138</v>
      </c>
      <c r="I44" s="5">
        <v>153</v>
      </c>
      <c r="J44" s="5">
        <v>73</v>
      </c>
      <c r="K44" s="5">
        <v>26</v>
      </c>
      <c r="L44" s="5">
        <v>10</v>
      </c>
      <c r="M44" s="5">
        <v>11</v>
      </c>
      <c r="N44" s="5">
        <v>32</v>
      </c>
      <c r="O44" s="172">
        <v>0.35</v>
      </c>
      <c r="P44" s="172"/>
      <c r="Q44" s="172">
        <v>0.26100000000000001</v>
      </c>
      <c r="R44" s="5">
        <v>67</v>
      </c>
      <c r="S44" s="5">
        <v>19</v>
      </c>
      <c r="T44" s="5">
        <v>46</v>
      </c>
      <c r="U44" s="5">
        <v>241</v>
      </c>
      <c r="V44" s="5">
        <v>609</v>
      </c>
      <c r="W44" s="5" t="s">
        <v>42</v>
      </c>
      <c r="X44" s="176">
        <f t="shared" si="4"/>
        <v>0.32717190388170053</v>
      </c>
    </row>
    <row r="45" spans="1:24" x14ac:dyDescent="0.2">
      <c r="A45" s="19" t="s">
        <v>43</v>
      </c>
      <c r="B45" s="5">
        <v>692</v>
      </c>
      <c r="C45" s="5">
        <v>141</v>
      </c>
      <c r="D45" s="5">
        <v>207</v>
      </c>
      <c r="E45" s="5">
        <v>35</v>
      </c>
      <c r="F45" s="5">
        <v>5</v>
      </c>
      <c r="G45" s="5">
        <v>5</v>
      </c>
      <c r="H45" s="5">
        <v>112</v>
      </c>
      <c r="I45" s="5">
        <v>128</v>
      </c>
      <c r="J45" s="5">
        <v>90</v>
      </c>
      <c r="K45" s="5">
        <v>25</v>
      </c>
      <c r="L45" s="5">
        <v>5</v>
      </c>
      <c r="M45" s="5">
        <v>9</v>
      </c>
      <c r="N45" s="5">
        <v>21</v>
      </c>
      <c r="O45" s="172">
        <v>0.39500000000000002</v>
      </c>
      <c r="P45" s="172"/>
      <c r="Q45" s="172">
        <v>0.29899999999999999</v>
      </c>
      <c r="R45" s="5">
        <v>84</v>
      </c>
      <c r="S45" s="5">
        <v>19</v>
      </c>
      <c r="T45" s="5">
        <v>45</v>
      </c>
      <c r="U45" s="5">
        <v>223</v>
      </c>
      <c r="V45" s="5">
        <v>541</v>
      </c>
      <c r="W45" s="5" t="s">
        <v>44</v>
      </c>
      <c r="X45" s="176">
        <f t="shared" si="4"/>
        <v>0.35563380281690143</v>
      </c>
    </row>
    <row r="46" spans="1:24" x14ac:dyDescent="0.2">
      <c r="A46" s="19" t="s">
        <v>45</v>
      </c>
      <c r="B46" s="5">
        <v>744</v>
      </c>
      <c r="C46" s="5">
        <v>141</v>
      </c>
      <c r="D46" s="5">
        <v>213</v>
      </c>
      <c r="E46" s="5">
        <v>28</v>
      </c>
      <c r="F46" s="5">
        <v>2</v>
      </c>
      <c r="G46" s="5">
        <v>6</v>
      </c>
      <c r="H46" s="5">
        <v>97</v>
      </c>
      <c r="I46" s="5">
        <v>139</v>
      </c>
      <c r="J46" s="5">
        <v>84</v>
      </c>
      <c r="K46" s="5">
        <v>30</v>
      </c>
      <c r="L46" s="5">
        <v>11</v>
      </c>
      <c r="M46" s="5">
        <v>12</v>
      </c>
      <c r="N46" s="5">
        <v>27</v>
      </c>
      <c r="O46" s="172">
        <v>0.376</v>
      </c>
      <c r="P46" s="172"/>
      <c r="Q46" s="172">
        <v>0.28599999999999998</v>
      </c>
      <c r="R46" s="5">
        <v>67</v>
      </c>
      <c r="S46" s="5"/>
      <c r="T46" s="5"/>
      <c r="U46" s="5"/>
      <c r="V46" s="5"/>
      <c r="W46" s="24"/>
      <c r="X46" s="176">
        <f t="shared" si="4"/>
        <v>0.33878887070376434</v>
      </c>
    </row>
    <row r="47" spans="1:24" x14ac:dyDescent="0.2">
      <c r="A47" s="18" t="s">
        <v>46</v>
      </c>
      <c r="B47" s="60">
        <v>734</v>
      </c>
      <c r="C47" s="60">
        <v>167</v>
      </c>
      <c r="D47" s="60">
        <v>198</v>
      </c>
      <c r="E47" s="60">
        <v>44</v>
      </c>
      <c r="F47" s="60">
        <v>7</v>
      </c>
      <c r="G47" s="60">
        <v>6</v>
      </c>
      <c r="H47" s="60">
        <v>125</v>
      </c>
      <c r="I47" s="60">
        <v>165</v>
      </c>
      <c r="J47" s="60">
        <v>123</v>
      </c>
      <c r="K47" s="60">
        <v>27</v>
      </c>
      <c r="L47" s="60">
        <v>5</v>
      </c>
      <c r="M47" s="60">
        <v>8</v>
      </c>
      <c r="N47" s="60">
        <v>35</v>
      </c>
      <c r="O47" s="186">
        <f>(D47+J47+K47)/(B47+J47+K47+M47)</f>
        <v>0.39013452914798208</v>
      </c>
      <c r="P47" s="186"/>
      <c r="Q47" s="186">
        <f>D47/B47</f>
        <v>0.26975476839237056</v>
      </c>
      <c r="R47" s="187"/>
      <c r="S47" s="187"/>
      <c r="T47" s="187"/>
      <c r="U47" s="187"/>
      <c r="V47" s="187"/>
      <c r="W47" s="187"/>
      <c r="X47" s="176">
        <f t="shared" si="4"/>
        <v>0.33625218914185639</v>
      </c>
    </row>
    <row r="48" spans="1:24" ht="17" thickBot="1" x14ac:dyDescent="0.25">
      <c r="A48" s="25" t="s">
        <v>47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/>
      <c r="P48" s="27"/>
      <c r="Q48" s="26"/>
      <c r="R48" s="26"/>
      <c r="S48" s="26"/>
      <c r="T48" s="26"/>
      <c r="U48" s="26"/>
      <c r="V48" s="26"/>
      <c r="W48" s="27"/>
      <c r="X48" s="28"/>
    </row>
    <row r="49" spans="1:24" ht="17" thickTop="1" x14ac:dyDescent="0.2">
      <c r="A49" s="18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6"/>
    </row>
    <row r="50" spans="1:24" x14ac:dyDescent="0.2">
      <c r="A50" s="18" t="s">
        <v>31</v>
      </c>
      <c r="B50" s="5">
        <f t="shared" ref="B50:N50" si="7">SUM(B37:B49)</f>
        <v>7711</v>
      </c>
      <c r="C50" s="5">
        <f t="shared" si="7"/>
        <v>1633</v>
      </c>
      <c r="D50" s="5">
        <f t="shared" si="7"/>
        <v>2137</v>
      </c>
      <c r="E50" s="5">
        <f t="shared" si="7"/>
        <v>360</v>
      </c>
      <c r="F50" s="5">
        <f t="shared" si="7"/>
        <v>58</v>
      </c>
      <c r="G50" s="5">
        <f t="shared" si="7"/>
        <v>49</v>
      </c>
      <c r="H50" s="5">
        <f t="shared" si="7"/>
        <v>1271</v>
      </c>
      <c r="I50" s="5">
        <f t="shared" si="7"/>
        <v>1704</v>
      </c>
      <c r="J50" s="5">
        <f t="shared" si="7"/>
        <v>1124</v>
      </c>
      <c r="K50" s="5">
        <f t="shared" si="7"/>
        <v>334</v>
      </c>
      <c r="L50" s="5">
        <f t="shared" si="7"/>
        <v>88</v>
      </c>
      <c r="M50" s="5">
        <f t="shared" si="7"/>
        <v>94</v>
      </c>
      <c r="N50" s="5">
        <f t="shared" si="7"/>
        <v>294</v>
      </c>
      <c r="O50" s="172">
        <f>(D50+J50+K50)/(B50+J50+K50+M50)</f>
        <v>0.38810320630465295</v>
      </c>
      <c r="P50" s="172"/>
      <c r="Q50" s="172">
        <f>D50/B50</f>
        <v>0.27713655816366228</v>
      </c>
      <c r="R50" s="5">
        <f>SUM(R37:R49)</f>
        <v>616</v>
      </c>
      <c r="S50" s="5">
        <f>SUM(S37:S49)</f>
        <v>160</v>
      </c>
      <c r="T50" s="5">
        <f>SUM(T37:T49)</f>
        <v>375</v>
      </c>
      <c r="U50" s="5">
        <f>SUM(U37:U49)</f>
        <v>1758</v>
      </c>
      <c r="V50" s="5">
        <f>SUM(V37:V49)</f>
        <v>4545</v>
      </c>
      <c r="W50" s="172">
        <f>(U50+V50)/(T50+U50+V50)</f>
        <v>0.94384546271338721</v>
      </c>
      <c r="X50" s="28"/>
    </row>
    <row r="51" spans="1:24" x14ac:dyDescent="0.2">
      <c r="A51" s="18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6"/>
    </row>
    <row r="52" spans="1:24" ht="21" x14ac:dyDescent="0.25">
      <c r="A52" s="30"/>
      <c r="B52" s="31"/>
      <c r="C52" s="243" t="s">
        <v>124</v>
      </c>
      <c r="D52" s="244"/>
      <c r="E52" s="244"/>
      <c r="F52" s="244"/>
      <c r="G52" s="244"/>
      <c r="H52" s="244"/>
      <c r="I52" s="244"/>
      <c r="J52" s="244"/>
      <c r="K52" s="244"/>
      <c r="L52" s="244"/>
      <c r="M52" s="244"/>
      <c r="N52" s="244"/>
      <c r="O52" s="244"/>
      <c r="P52" s="244"/>
      <c r="Q52" s="244"/>
      <c r="R52" s="244"/>
      <c r="S52" s="244"/>
      <c r="T52" s="244"/>
      <c r="U52" s="244"/>
      <c r="V52" s="244"/>
      <c r="W52" s="244"/>
      <c r="X52" s="32"/>
    </row>
    <row r="53" spans="1:24" ht="21" x14ac:dyDescent="0.25">
      <c r="A53" s="148" t="s">
        <v>48</v>
      </c>
      <c r="B53" s="149"/>
      <c r="C53" s="149"/>
      <c r="D53" s="150"/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149"/>
      <c r="P53" s="149"/>
      <c r="Q53" s="31"/>
      <c r="R53" s="31"/>
      <c r="S53" s="31"/>
      <c r="T53" s="31"/>
      <c r="U53" s="31"/>
      <c r="V53" s="31"/>
      <c r="W53" s="34"/>
      <c r="X53" s="28"/>
    </row>
    <row r="54" spans="1:24" ht="22" thickBot="1" x14ac:dyDescent="0.3">
      <c r="A54" s="151" t="s">
        <v>49</v>
      </c>
      <c r="B54" s="152" t="s">
        <v>50</v>
      </c>
      <c r="C54" s="152" t="s">
        <v>51</v>
      </c>
      <c r="D54" s="152" t="s">
        <v>52</v>
      </c>
      <c r="E54" s="152" t="s">
        <v>53</v>
      </c>
      <c r="F54" s="152" t="s">
        <v>54</v>
      </c>
      <c r="G54" s="152" t="s">
        <v>3</v>
      </c>
      <c r="H54" s="152" t="s">
        <v>4</v>
      </c>
      <c r="I54" s="152" t="s">
        <v>9</v>
      </c>
      <c r="J54" s="152" t="s">
        <v>10</v>
      </c>
      <c r="K54" s="152" t="s">
        <v>11</v>
      </c>
      <c r="L54" s="152" t="s">
        <v>55</v>
      </c>
      <c r="M54" s="152" t="s">
        <v>56</v>
      </c>
      <c r="N54" s="152" t="s">
        <v>57</v>
      </c>
      <c r="O54" s="152" t="s">
        <v>58</v>
      </c>
      <c r="P54" s="152" t="s">
        <v>59</v>
      </c>
      <c r="R54" s="33"/>
      <c r="S54" s="31"/>
      <c r="T54" s="31"/>
      <c r="U54" s="31"/>
      <c r="V54" s="31"/>
      <c r="W54" s="33"/>
      <c r="X54" s="35"/>
    </row>
    <row r="55" spans="1:24" ht="21" x14ac:dyDescent="0.25">
      <c r="A55" s="153" t="s">
        <v>151</v>
      </c>
      <c r="B55" s="149">
        <f>AspenMcAdoo!B20</f>
        <v>1</v>
      </c>
      <c r="C55" s="149">
        <f>AspenMcAdoo!C20</f>
        <v>0</v>
      </c>
      <c r="D55" s="149">
        <f>AspenMcAdoo!D20</f>
        <v>0</v>
      </c>
      <c r="E55" s="149">
        <f>AspenMcAdoo!E20</f>
        <v>0</v>
      </c>
      <c r="F55" s="154">
        <f>AspenMcAdoo!F20</f>
        <v>0.33</v>
      </c>
      <c r="G55" s="149">
        <f>AspenMcAdoo!G20</f>
        <v>0</v>
      </c>
      <c r="H55" s="149">
        <f>AspenMcAdoo!H20</f>
        <v>0</v>
      </c>
      <c r="I55" s="149">
        <f>AspenMcAdoo!I20</f>
        <v>0</v>
      </c>
      <c r="J55" s="149">
        <f>AspenMcAdoo!J20</f>
        <v>1</v>
      </c>
      <c r="K55" s="149">
        <f>AspenMcAdoo!K20</f>
        <v>0</v>
      </c>
      <c r="L55" s="149">
        <f>AspenMcAdoo!L20</f>
        <v>0</v>
      </c>
      <c r="M55" s="149">
        <f>AspenMcAdoo!M20</f>
        <v>0</v>
      </c>
      <c r="N55" s="233">
        <f>AspenMcAdoo!N20</f>
        <v>0</v>
      </c>
      <c r="O55" s="160">
        <f>AspenMcAdoo!O20</f>
        <v>3.0303030303030303</v>
      </c>
      <c r="P55" s="149">
        <f>AspenMcAdoo!Q20</f>
        <v>9</v>
      </c>
      <c r="R55" s="31"/>
      <c r="S55" s="31"/>
      <c r="T55" s="31"/>
      <c r="U55" s="31"/>
      <c r="V55" s="31"/>
      <c r="W55" s="31"/>
      <c r="X55" s="6"/>
    </row>
    <row r="56" spans="1:24" ht="21" x14ac:dyDescent="0.25">
      <c r="A56" s="156" t="s">
        <v>28</v>
      </c>
      <c r="B56" s="149">
        <f>HoagYesErickson!B49</f>
        <v>13</v>
      </c>
      <c r="C56" s="149">
        <f>HoagYesErickson!C49</f>
        <v>5</v>
      </c>
      <c r="D56" s="149">
        <f>HoagYesErickson!D49</f>
        <v>5</v>
      </c>
      <c r="E56" s="149">
        <f>HoagYesErickson!E49</f>
        <v>1</v>
      </c>
      <c r="F56" s="154">
        <f>HoagYesErickson!F49</f>
        <v>54.339999999999996</v>
      </c>
      <c r="G56" s="149">
        <f>HoagYesErickson!G49</f>
        <v>20</v>
      </c>
      <c r="H56" s="149">
        <f>HoagYesErickson!H49</f>
        <v>36</v>
      </c>
      <c r="I56" s="149">
        <f>HoagYesErickson!I49</f>
        <v>89</v>
      </c>
      <c r="J56" s="149">
        <f>HoagYesErickson!J49</f>
        <v>19</v>
      </c>
      <c r="K56" s="149">
        <f>HoagYesErickson!K49</f>
        <v>10</v>
      </c>
      <c r="L56" s="149">
        <f>HoagYesErickson!L49</f>
        <v>5</v>
      </c>
      <c r="M56" s="149">
        <f>HoagYesErickson!M49</f>
        <v>12</v>
      </c>
      <c r="N56" s="160">
        <f>HoagYesErickson!N49</f>
        <v>1.5458225984541776</v>
      </c>
      <c r="O56" s="160">
        <f>HoagYesErickson!O49</f>
        <v>1.1961722488038278</v>
      </c>
      <c r="P56" s="149">
        <f>HoagYesErickson!Q49</f>
        <v>834</v>
      </c>
      <c r="R56" s="31"/>
      <c r="S56" s="31"/>
      <c r="T56" s="31"/>
      <c r="U56" s="31"/>
      <c r="V56" s="31"/>
      <c r="W56" s="31"/>
      <c r="X56" s="6"/>
    </row>
    <row r="57" spans="1:24" ht="21" x14ac:dyDescent="0.25">
      <c r="A57" s="156" t="s">
        <v>92</v>
      </c>
      <c r="B57" s="149">
        <f>RambleAnderson!B51</f>
        <v>5</v>
      </c>
      <c r="C57" s="149">
        <f>RambleAnderson!C51</f>
        <v>3</v>
      </c>
      <c r="D57" s="149">
        <f>RambleAnderson!D51</f>
        <v>1</v>
      </c>
      <c r="E57" s="149">
        <f>RambleAnderson!E51</f>
        <v>0</v>
      </c>
      <c r="F57" s="154">
        <f>RambleAnderson!F51</f>
        <v>20.67</v>
      </c>
      <c r="G57" s="149">
        <f>RambleAnderson!G51</f>
        <v>14</v>
      </c>
      <c r="H57" s="149">
        <f>RambleAnderson!H51</f>
        <v>24</v>
      </c>
      <c r="I57" s="149">
        <f>RambleAnderson!I51</f>
        <v>19</v>
      </c>
      <c r="J57" s="149">
        <f>RambleAnderson!J51</f>
        <v>4</v>
      </c>
      <c r="K57" s="149">
        <f>RambleAnderson!K51</f>
        <v>3</v>
      </c>
      <c r="L57" s="149">
        <f>RambleAnderson!L51</f>
        <v>1</v>
      </c>
      <c r="M57" s="149">
        <f>RambleAnderson!M51</f>
        <v>11</v>
      </c>
      <c r="N57" s="154">
        <f>RambleAnderson!N51</f>
        <v>3.7252056119980645</v>
      </c>
      <c r="O57" s="154">
        <f>RambleAnderson!O51</f>
        <v>1.4997581035316883</v>
      </c>
      <c r="P57" s="149">
        <f>RambleAnderson!Q51</f>
        <v>292</v>
      </c>
      <c r="R57" s="31"/>
      <c r="S57" s="31"/>
      <c r="T57" s="31"/>
      <c r="U57" s="31"/>
      <c r="V57" s="31"/>
      <c r="W57" s="31"/>
      <c r="X57" s="6"/>
    </row>
    <row r="58" spans="1:24" ht="21" x14ac:dyDescent="0.25">
      <c r="A58" s="156" t="s">
        <v>26</v>
      </c>
      <c r="B58" s="158">
        <f>HoagYesErickson!B100</f>
        <v>11</v>
      </c>
      <c r="C58" s="158">
        <f>HoagYesErickson!C100</f>
        <v>0</v>
      </c>
      <c r="D58" s="158">
        <f>HoagYesErickson!D100</f>
        <v>1</v>
      </c>
      <c r="E58" s="158">
        <f>HoagYesErickson!E100</f>
        <v>1</v>
      </c>
      <c r="F58" s="159">
        <f>HoagYesErickson!F100</f>
        <v>19.66</v>
      </c>
      <c r="G58" s="158">
        <f>HoagYesErickson!G100</f>
        <v>17</v>
      </c>
      <c r="H58" s="158">
        <f>HoagYesErickson!H100</f>
        <v>19</v>
      </c>
      <c r="I58" s="158">
        <f>HoagYesErickson!I100</f>
        <v>21</v>
      </c>
      <c r="J58" s="158">
        <f>HoagYesErickson!J100</f>
        <v>8</v>
      </c>
      <c r="K58" s="158">
        <f>HoagYesErickson!K100</f>
        <v>9</v>
      </c>
      <c r="L58" s="158">
        <f>HoagYesErickson!L100</f>
        <v>3</v>
      </c>
      <c r="M58" s="158">
        <f>HoagYesErickson!M100</f>
        <v>11</v>
      </c>
      <c r="N58" s="159">
        <f>HoagYesErickson!N100</f>
        <v>3.9165818921668363</v>
      </c>
      <c r="O58" s="159">
        <f>HoagYesErickson!O100</f>
        <v>1.8311291963377416</v>
      </c>
      <c r="P58" s="158">
        <f>HoagYesErickson!Q100</f>
        <v>321</v>
      </c>
      <c r="R58" s="31"/>
      <c r="S58" s="31"/>
      <c r="T58" s="31"/>
      <c r="U58" s="31"/>
      <c r="V58" s="31"/>
      <c r="W58" s="31"/>
      <c r="X58" s="6"/>
    </row>
    <row r="59" spans="1:24" ht="21" x14ac:dyDescent="0.25">
      <c r="A59" s="156" t="s">
        <v>93</v>
      </c>
      <c r="B59" s="158">
        <f>RambleAnderson!B88</f>
        <v>11</v>
      </c>
      <c r="C59" s="158">
        <f>RambleAnderson!C88</f>
        <v>3</v>
      </c>
      <c r="D59" s="158">
        <f>RambleAnderson!D88</f>
        <v>2</v>
      </c>
      <c r="E59" s="158">
        <f>RambleAnderson!E88</f>
        <v>0</v>
      </c>
      <c r="F59" s="159">
        <f>RambleAnderson!F88</f>
        <v>22</v>
      </c>
      <c r="G59" s="158">
        <f>RambleAnderson!G88</f>
        <v>22</v>
      </c>
      <c r="H59" s="158">
        <f>RambleAnderson!H88</f>
        <v>20</v>
      </c>
      <c r="I59" s="158">
        <f>RambleAnderson!I88</f>
        <v>26</v>
      </c>
      <c r="J59" s="158">
        <f>RambleAnderson!J88</f>
        <v>29</v>
      </c>
      <c r="K59" s="158">
        <f>RambleAnderson!K88</f>
        <v>5</v>
      </c>
      <c r="L59" s="158">
        <f>RambleAnderson!L88</f>
        <v>9</v>
      </c>
      <c r="M59" s="158">
        <f>RambleAnderson!M88</f>
        <v>13</v>
      </c>
      <c r="N59" s="234">
        <f>RambleAnderson!N88</f>
        <v>4.1363636363636367</v>
      </c>
      <c r="O59" s="234">
        <f>RambleAnderson!O88</f>
        <v>2.4545454545454546</v>
      </c>
      <c r="P59" s="158">
        <f>RambleAnderson!Q88</f>
        <v>469</v>
      </c>
      <c r="R59" s="31"/>
      <c r="S59" s="31"/>
      <c r="T59" s="31"/>
      <c r="U59" s="31"/>
      <c r="V59" s="31"/>
      <c r="W59" s="31"/>
      <c r="X59" s="6"/>
    </row>
    <row r="60" spans="1:24" ht="21" x14ac:dyDescent="0.25">
      <c r="A60" s="156" t="s">
        <v>117</v>
      </c>
      <c r="B60" s="149">
        <f>OttesonMcAdoo!B89</f>
        <v>3</v>
      </c>
      <c r="C60" s="149">
        <f>OttesonMcAdoo!C89</f>
        <v>1</v>
      </c>
      <c r="D60" s="149">
        <f>OttesonMcAdoo!D89</f>
        <v>0</v>
      </c>
      <c r="E60" s="149">
        <f>OttesonMcAdoo!E89</f>
        <v>0</v>
      </c>
      <c r="F60" s="154">
        <f>OttesonMcAdoo!F89</f>
        <v>6.67</v>
      </c>
      <c r="G60" s="149">
        <f>OttesonMcAdoo!G89</f>
        <v>4</v>
      </c>
      <c r="H60" s="149">
        <f>OttesonMcAdoo!H89</f>
        <v>4</v>
      </c>
      <c r="I60" s="149">
        <f>OttesonMcAdoo!I89</f>
        <v>9</v>
      </c>
      <c r="J60" s="149">
        <f>OttesonMcAdoo!J89</f>
        <v>1</v>
      </c>
      <c r="K60" s="149">
        <f>OttesonMcAdoo!K89</f>
        <v>0</v>
      </c>
      <c r="L60" s="149">
        <f>OttesonMcAdoo!L89</f>
        <v>0</v>
      </c>
      <c r="M60" s="149">
        <f>OttesonMcAdoo!M89</f>
        <v>4</v>
      </c>
      <c r="N60" s="154">
        <f>OttesonMcAdoo!N89</f>
        <v>4.197901049475262</v>
      </c>
      <c r="O60" s="154">
        <f>OttesonMcAdoo!O89</f>
        <v>0.74962518740629691</v>
      </c>
      <c r="P60" s="149">
        <f>OttesonMcAdoo!Q89</f>
        <v>73</v>
      </c>
      <c r="R60" s="31"/>
      <c r="S60" s="31"/>
      <c r="T60" s="31"/>
      <c r="U60" s="31"/>
      <c r="V60" s="31"/>
      <c r="W60" s="31"/>
      <c r="X60" s="6"/>
    </row>
    <row r="61" spans="1:24" ht="21" x14ac:dyDescent="0.25">
      <c r="A61" s="156" t="s">
        <v>125</v>
      </c>
      <c r="B61" s="155">
        <f>OertillWicker!B35</f>
        <v>3</v>
      </c>
      <c r="C61" s="155">
        <f>OertillWicker!C35</f>
        <v>0</v>
      </c>
      <c r="D61" s="155">
        <f>OertillWicker!D35</f>
        <v>0</v>
      </c>
      <c r="E61" s="155">
        <f>OertillWicker!E35</f>
        <v>0</v>
      </c>
      <c r="F61" s="157">
        <f>OertillWicker!F35</f>
        <v>5</v>
      </c>
      <c r="G61" s="155">
        <f>OertillWicker!G35</f>
        <v>3</v>
      </c>
      <c r="H61" s="155">
        <f>OertillWicker!H35</f>
        <v>3</v>
      </c>
      <c r="I61" s="155">
        <f>OertillWicker!I35</f>
        <v>2</v>
      </c>
      <c r="J61" s="155">
        <f>OertillWicker!J35</f>
        <v>4</v>
      </c>
      <c r="K61" s="155">
        <f>OertillWicker!K35</f>
        <v>4</v>
      </c>
      <c r="L61" s="155">
        <f>OertillWicker!L35</f>
        <v>0</v>
      </c>
      <c r="M61" s="155">
        <f>OertillWicker!M35</f>
        <v>3</v>
      </c>
      <c r="N61" s="157">
        <f>OertillWicker!N35</f>
        <v>4.2</v>
      </c>
      <c r="O61" s="157">
        <f>OertillWicker!O35</f>
        <v>2.2000000000000002</v>
      </c>
      <c r="P61" s="155">
        <f>OertillWicker!Q35</f>
        <v>86</v>
      </c>
      <c r="R61" s="31"/>
      <c r="S61" s="31"/>
      <c r="T61" s="31"/>
      <c r="U61" s="31"/>
      <c r="V61" s="31"/>
      <c r="W61" s="31"/>
      <c r="X61" s="6"/>
    </row>
    <row r="62" spans="1:24" ht="21" x14ac:dyDescent="0.25">
      <c r="A62" s="156" t="s">
        <v>149</v>
      </c>
      <c r="B62" s="167">
        <f>AugustusAlba!B24</f>
        <v>1</v>
      </c>
      <c r="C62" s="167">
        <f>AugustusAlba!C24</f>
        <v>0</v>
      </c>
      <c r="D62" s="167">
        <f>AugustusAlba!D24</f>
        <v>0</v>
      </c>
      <c r="E62" s="167">
        <f>AugustusAlba!E24</f>
        <v>1</v>
      </c>
      <c r="F62" s="167">
        <f>AugustusAlba!F24</f>
        <v>3</v>
      </c>
      <c r="G62" s="167">
        <f>AugustusAlba!G24</f>
        <v>2</v>
      </c>
      <c r="H62" s="167">
        <f>AugustusAlba!H24</f>
        <v>6</v>
      </c>
      <c r="I62" s="167">
        <f>AugustusAlba!I24</f>
        <v>2</v>
      </c>
      <c r="J62" s="167">
        <f>AugustusAlba!J24</f>
        <v>1</v>
      </c>
      <c r="K62" s="167">
        <f>AugustusAlba!K24</f>
        <v>1</v>
      </c>
      <c r="L62" s="167">
        <f>AugustusAlba!L24</f>
        <v>1</v>
      </c>
      <c r="M62" s="167">
        <f>AugustusAlba!M24</f>
        <v>2</v>
      </c>
      <c r="N62" s="167">
        <f>AugustusAlba!N24</f>
        <v>4.666666666666667</v>
      </c>
      <c r="O62" s="167">
        <f>AugustusAlba!O24</f>
        <v>2.6666666666666665</v>
      </c>
      <c r="P62" s="167">
        <f>AugustusAlba!Q24</f>
        <v>29</v>
      </c>
      <c r="R62" s="31"/>
      <c r="S62" s="31"/>
      <c r="T62" s="31"/>
      <c r="U62" s="31"/>
      <c r="V62" s="31"/>
      <c r="W62" s="31"/>
      <c r="X62" s="6"/>
    </row>
    <row r="63" spans="1:24" ht="21" x14ac:dyDescent="0.25">
      <c r="A63" s="156" t="s">
        <v>140</v>
      </c>
      <c r="B63" s="150">
        <f>MiskowiczHartman!B48</f>
        <v>7</v>
      </c>
      <c r="C63" s="150">
        <f>MiskowiczHartman!C48</f>
        <v>1</v>
      </c>
      <c r="D63" s="150">
        <f>MiskowiczHartman!D48</f>
        <v>0</v>
      </c>
      <c r="E63" s="150">
        <f>MiskowiczHartman!E48</f>
        <v>0</v>
      </c>
      <c r="F63" s="150">
        <f>MiskowiczHartman!F48</f>
        <v>9.33</v>
      </c>
      <c r="G63" s="150">
        <f>MiskowiczHartman!G48</f>
        <v>8</v>
      </c>
      <c r="H63" s="150">
        <f>MiskowiczHartman!H48</f>
        <v>5</v>
      </c>
      <c r="I63" s="150">
        <f>MiskowiczHartman!I48</f>
        <v>9</v>
      </c>
      <c r="J63" s="150">
        <f>MiskowiczHartman!J48</f>
        <v>15</v>
      </c>
      <c r="K63" s="150">
        <f>MiskowiczHartman!K48</f>
        <v>4</v>
      </c>
      <c r="L63" s="150">
        <f>MiskowiczHartman!L48</f>
        <v>0</v>
      </c>
      <c r="M63" s="150">
        <f>MiskowiczHartman!M48</f>
        <v>7</v>
      </c>
      <c r="N63" s="150">
        <f>MiskowiczHartman!N48</f>
        <v>5.251875669882101</v>
      </c>
      <c r="O63" s="154">
        <f>MiskowiczHartman!O48</f>
        <v>2.572347266881029</v>
      </c>
      <c r="P63" s="150">
        <f>MiskowiczHartman!P48</f>
        <v>88</v>
      </c>
      <c r="R63" s="31"/>
      <c r="S63" s="31"/>
      <c r="T63" s="31"/>
      <c r="U63" s="31"/>
      <c r="V63" s="31"/>
      <c r="W63" s="31"/>
      <c r="X63" s="6"/>
    </row>
    <row r="64" spans="1:24" ht="21" x14ac:dyDescent="0.25">
      <c r="A64" s="161" t="s">
        <v>131</v>
      </c>
      <c r="B64" s="158">
        <f>OertillWicker!B67</f>
        <v>2</v>
      </c>
      <c r="C64" s="158">
        <f>OertillWicker!C67</f>
        <v>0</v>
      </c>
      <c r="D64" s="158">
        <f>OertillWicker!D67</f>
        <v>0</v>
      </c>
      <c r="E64" s="158">
        <f>OertillWicker!E67</f>
        <v>0</v>
      </c>
      <c r="F64" s="159">
        <f>OertillWicker!F67</f>
        <v>2.66</v>
      </c>
      <c r="G64" s="158">
        <f>OertillWicker!G67</f>
        <v>4</v>
      </c>
      <c r="H64" s="158">
        <f>OertillWicker!H67</f>
        <v>7</v>
      </c>
      <c r="I64" s="158">
        <f>OertillWicker!I67</f>
        <v>3</v>
      </c>
      <c r="J64" s="158">
        <f>OertillWicker!J67</f>
        <v>3</v>
      </c>
      <c r="K64" s="158">
        <f>OertillWicker!K67</f>
        <v>2</v>
      </c>
      <c r="L64" s="158">
        <f>OertillWicker!L67</f>
        <v>0</v>
      </c>
      <c r="M64" s="158">
        <f>OertillWicker!M67</f>
        <v>2</v>
      </c>
      <c r="N64" s="234">
        <f>OertillWicker!N67</f>
        <v>5.2631578947368416</v>
      </c>
      <c r="O64" s="234">
        <f>OertillWicker!O67</f>
        <v>4.511278195488722</v>
      </c>
      <c r="P64" s="158">
        <f>OertillWicker!Q67</f>
        <v>66</v>
      </c>
      <c r="R64" s="31"/>
      <c r="S64" s="31"/>
      <c r="T64" s="31"/>
      <c r="U64" s="31"/>
      <c r="V64" s="31"/>
      <c r="W64" s="31"/>
      <c r="X64" s="6"/>
    </row>
    <row r="65" spans="1:24" ht="21" x14ac:dyDescent="0.25">
      <c r="A65" s="161" t="s">
        <v>114</v>
      </c>
      <c r="B65" s="149">
        <f>EvangerMitchPatel!B36</f>
        <v>8</v>
      </c>
      <c r="C65" s="149">
        <f>EvangerMitchPatel!C36</f>
        <v>1</v>
      </c>
      <c r="D65" s="149">
        <f>EvangerMitchPatel!D36</f>
        <v>4</v>
      </c>
      <c r="E65" s="149">
        <f>EvangerMitchPatel!E36</f>
        <v>0</v>
      </c>
      <c r="F65" s="154">
        <f>EvangerMitchPatel!F36</f>
        <v>26.009999999999998</v>
      </c>
      <c r="G65" s="149">
        <f>EvangerMitchPatel!G36</f>
        <v>30</v>
      </c>
      <c r="H65" s="149">
        <f>EvangerMitchPatel!H36</f>
        <v>40</v>
      </c>
      <c r="I65" s="149">
        <f>EvangerMitchPatel!I36</f>
        <v>22</v>
      </c>
      <c r="J65" s="149">
        <f>EvangerMitchPatel!J36</f>
        <v>9</v>
      </c>
      <c r="K65" s="149">
        <f>EvangerMitchPatel!K36</f>
        <v>4</v>
      </c>
      <c r="L65" s="149">
        <f>EvangerMitchPatel!L36</f>
        <v>13</v>
      </c>
      <c r="M65" s="149">
        <f>EvangerMitchPatel!M36</f>
        <v>22</v>
      </c>
      <c r="N65" s="154">
        <f>EvangerMitchPatel!N36</f>
        <v>5.92079969242599</v>
      </c>
      <c r="O65" s="154">
        <f>EvangerMitchPatel!O36</f>
        <v>2.0376778162245293</v>
      </c>
      <c r="P65" s="149">
        <f>EvangerMitchPatel!P36</f>
        <v>126</v>
      </c>
      <c r="R65" s="31"/>
      <c r="S65" s="31"/>
      <c r="T65" s="31"/>
      <c r="U65" s="31"/>
      <c r="V65" s="31"/>
      <c r="W65" s="31"/>
      <c r="X65" s="6"/>
    </row>
    <row r="66" spans="1:24" ht="21" x14ac:dyDescent="0.25">
      <c r="A66" s="161" t="s">
        <v>30</v>
      </c>
      <c r="B66" s="149">
        <f>EvangerMitchPatel!B60</f>
        <v>2</v>
      </c>
      <c r="C66" s="149">
        <f>EvangerMitchPatel!C60</f>
        <v>0</v>
      </c>
      <c r="D66" s="149">
        <f>EvangerMitchPatel!D60</f>
        <v>0</v>
      </c>
      <c r="E66" s="149">
        <f>EvangerMitchPatel!E60</f>
        <v>0</v>
      </c>
      <c r="F66" s="154">
        <f>EvangerMitchPatel!F60</f>
        <v>1.67</v>
      </c>
      <c r="G66" s="149">
        <f>EvangerMitchPatel!G60</f>
        <v>4</v>
      </c>
      <c r="H66" s="149">
        <f>EvangerMitchPatel!H60</f>
        <v>5</v>
      </c>
      <c r="I66" s="149">
        <f>EvangerMitchPatel!I60</f>
        <v>2</v>
      </c>
      <c r="J66" s="149">
        <f>EvangerMitchPatel!J60</f>
        <v>3</v>
      </c>
      <c r="K66" s="149">
        <f>EvangerMitchPatel!K60</f>
        <v>1</v>
      </c>
      <c r="L66" s="149">
        <f>EvangerMitchPatel!L60</f>
        <v>1</v>
      </c>
      <c r="M66" s="149">
        <f>EvangerMitchPatel!M60</f>
        <v>3</v>
      </c>
      <c r="N66" s="154">
        <f>EvangerMitchPatel!N60</f>
        <v>12.574850299401199</v>
      </c>
      <c r="O66" s="160">
        <f>EvangerMitchPatel!O60</f>
        <v>5.3892215568862278</v>
      </c>
      <c r="P66" s="149">
        <f>EvangerMitchPatel!Q60</f>
        <v>58</v>
      </c>
      <c r="R66" s="31"/>
      <c r="S66" s="31"/>
      <c r="T66" s="31"/>
      <c r="U66" s="31"/>
      <c r="V66" s="31"/>
      <c r="W66" s="31"/>
      <c r="X66" s="6"/>
    </row>
    <row r="67" spans="1:24" ht="21" x14ac:dyDescent="0.25">
      <c r="A67" s="161" t="s">
        <v>137</v>
      </c>
      <c r="B67" s="149">
        <f>GunnellGray!B51</f>
        <v>2</v>
      </c>
      <c r="C67" s="149">
        <f>GunnellGray!C51</f>
        <v>1</v>
      </c>
      <c r="D67" s="149">
        <f>GunnellGray!D51</f>
        <v>0</v>
      </c>
      <c r="E67" s="149">
        <f>GunnellGray!E51</f>
        <v>0</v>
      </c>
      <c r="F67" s="154">
        <f>GunnellGray!F51</f>
        <v>1.33</v>
      </c>
      <c r="G67" s="149">
        <f>GunnellGray!G51</f>
        <v>4</v>
      </c>
      <c r="H67" s="149">
        <f>GunnellGray!H51</f>
        <v>3</v>
      </c>
      <c r="I67" s="149">
        <f>GunnellGray!I51</f>
        <v>1</v>
      </c>
      <c r="J67" s="149">
        <f>GunnellGray!J51</f>
        <v>2</v>
      </c>
      <c r="K67" s="149">
        <f>GunnellGray!K51</f>
        <v>2</v>
      </c>
      <c r="L67" s="149">
        <f>GunnellGray!L51</f>
        <v>2</v>
      </c>
      <c r="M67" s="149">
        <f>GunnellGray!M51</f>
        <v>3</v>
      </c>
      <c r="N67" s="154">
        <f>GunnellGray!N51</f>
        <v>15.789473684210526</v>
      </c>
      <c r="O67" s="154">
        <f>GunnellGray!O51</f>
        <v>5.2631578947368416</v>
      </c>
      <c r="P67" s="149">
        <f>GunnellGray!Q51</f>
        <v>48</v>
      </c>
      <c r="R67" s="31"/>
      <c r="S67" s="31"/>
      <c r="T67" s="31"/>
      <c r="U67" s="31"/>
      <c r="V67" s="31"/>
      <c r="W67" s="31"/>
      <c r="X67" s="6"/>
    </row>
    <row r="68" spans="1:24" ht="21" x14ac:dyDescent="0.25">
      <c r="A68" s="162" t="s">
        <v>31</v>
      </c>
      <c r="B68" s="163"/>
      <c r="C68" s="163">
        <f>SUM(C55:C67)</f>
        <v>15</v>
      </c>
      <c r="D68" s="163">
        <f t="shared" ref="D68:P68" si="8">SUM(D55:D67)</f>
        <v>13</v>
      </c>
      <c r="E68" s="163">
        <f t="shared" si="8"/>
        <v>3</v>
      </c>
      <c r="F68" s="164">
        <f t="shared" si="8"/>
        <v>172.67000000000002</v>
      </c>
      <c r="G68" s="163">
        <f t="shared" si="8"/>
        <v>132</v>
      </c>
      <c r="H68" s="163">
        <f t="shared" si="8"/>
        <v>172</v>
      </c>
      <c r="I68" s="163">
        <f t="shared" si="8"/>
        <v>205</v>
      </c>
      <c r="J68" s="163">
        <f t="shared" si="8"/>
        <v>99</v>
      </c>
      <c r="K68" s="163">
        <f t="shared" si="8"/>
        <v>45</v>
      </c>
      <c r="L68" s="163">
        <f t="shared" si="8"/>
        <v>35</v>
      </c>
      <c r="M68" s="163">
        <f t="shared" si="8"/>
        <v>93</v>
      </c>
      <c r="N68" s="164">
        <f t="shared" ref="N68" si="9">(M68*7)/F68</f>
        <v>3.7701974865350087</v>
      </c>
      <c r="O68" s="164">
        <f>(H68+J68+K68)/F68</f>
        <v>1.8300805003764404</v>
      </c>
      <c r="P68" s="163">
        <f t="shared" si="8"/>
        <v>2499</v>
      </c>
      <c r="R68" s="31"/>
      <c r="S68" s="31"/>
      <c r="T68" s="31"/>
      <c r="U68" s="31"/>
      <c r="V68" s="31"/>
      <c r="W68" s="31"/>
      <c r="X68" s="6"/>
    </row>
    <row r="69" spans="1:24" ht="21" x14ac:dyDescent="0.25">
      <c r="A69" s="165"/>
      <c r="B69" s="149"/>
      <c r="C69" s="149"/>
      <c r="D69" s="149"/>
      <c r="E69" s="149"/>
      <c r="F69" s="166"/>
      <c r="G69" s="149"/>
      <c r="H69" s="149"/>
      <c r="I69" s="149"/>
      <c r="J69" s="149"/>
      <c r="K69" s="149"/>
      <c r="L69" s="149"/>
      <c r="M69" s="149"/>
      <c r="N69" s="167"/>
      <c r="O69" s="167"/>
      <c r="P69" s="168"/>
      <c r="Q69" s="31"/>
      <c r="R69" s="31"/>
      <c r="S69" s="31"/>
      <c r="T69" s="31"/>
      <c r="U69" s="31"/>
      <c r="V69" s="31"/>
      <c r="W69" s="31"/>
      <c r="X69" s="6"/>
    </row>
    <row r="70" spans="1:24" ht="18" thickBot="1" x14ac:dyDescent="0.3">
      <c r="A70" s="188"/>
      <c r="B70" s="63"/>
      <c r="C70" s="189" t="s">
        <v>51</v>
      </c>
      <c r="D70" s="189" t="s">
        <v>52</v>
      </c>
      <c r="E70" s="189" t="s">
        <v>60</v>
      </c>
      <c r="F70" s="189" t="s">
        <v>54</v>
      </c>
      <c r="G70" s="189" t="s">
        <v>3</v>
      </c>
      <c r="H70" s="189" t="s">
        <v>4</v>
      </c>
      <c r="I70" s="189" t="s">
        <v>9</v>
      </c>
      <c r="J70" s="189" t="s">
        <v>10</v>
      </c>
      <c r="K70" s="189" t="s">
        <v>11</v>
      </c>
      <c r="L70" s="189" t="s">
        <v>55</v>
      </c>
      <c r="M70" s="189" t="s">
        <v>56</v>
      </c>
      <c r="N70" s="189" t="s">
        <v>57</v>
      </c>
      <c r="O70" s="189" t="s">
        <v>58</v>
      </c>
      <c r="P70" s="11"/>
      <c r="Q70" s="31"/>
      <c r="R70" s="31"/>
      <c r="S70" s="31"/>
      <c r="T70" s="31"/>
      <c r="U70" s="31"/>
      <c r="V70" s="31"/>
      <c r="W70" s="31"/>
      <c r="X70" s="6"/>
    </row>
    <row r="71" spans="1:24" ht="17" x14ac:dyDescent="0.25">
      <c r="A71" s="188" t="s">
        <v>111</v>
      </c>
      <c r="B71" s="63"/>
      <c r="C71" s="190">
        <f>C68</f>
        <v>15</v>
      </c>
      <c r="D71" s="190">
        <f t="shared" ref="D71:M71" si="10">D68</f>
        <v>13</v>
      </c>
      <c r="E71" s="190">
        <f t="shared" si="10"/>
        <v>3</v>
      </c>
      <c r="F71" s="190">
        <f t="shared" si="10"/>
        <v>172.67000000000002</v>
      </c>
      <c r="G71" s="190">
        <f t="shared" si="10"/>
        <v>132</v>
      </c>
      <c r="H71" s="190">
        <f t="shared" si="10"/>
        <v>172</v>
      </c>
      <c r="I71" s="190">
        <f t="shared" si="10"/>
        <v>205</v>
      </c>
      <c r="J71" s="190">
        <f t="shared" si="10"/>
        <v>99</v>
      </c>
      <c r="K71" s="190">
        <f t="shared" si="10"/>
        <v>45</v>
      </c>
      <c r="L71" s="190">
        <f t="shared" si="10"/>
        <v>35</v>
      </c>
      <c r="M71" s="190">
        <f t="shared" si="10"/>
        <v>93</v>
      </c>
      <c r="N71" s="191">
        <f t="shared" ref="N71" si="11">(M71*7)/F71</f>
        <v>3.7701974865350087</v>
      </c>
      <c r="O71" s="191">
        <f>(H71+J71+K71)/F71</f>
        <v>1.8300805003764404</v>
      </c>
      <c r="P71" s="215"/>
      <c r="Q71" s="31"/>
      <c r="R71" s="31"/>
      <c r="S71" s="31"/>
      <c r="T71" s="31"/>
      <c r="U71" s="31"/>
      <c r="V71" s="31"/>
      <c r="W71" s="31"/>
      <c r="X71" s="6"/>
    </row>
    <row r="72" spans="1:24" ht="19" x14ac:dyDescent="0.25">
      <c r="A72" s="188" t="s">
        <v>83</v>
      </c>
      <c r="B72" s="63"/>
      <c r="C72" s="214">
        <v>9</v>
      </c>
      <c r="D72" s="190">
        <v>18</v>
      </c>
      <c r="E72" s="190">
        <f t="shared" ref="E72" si="12">E68</f>
        <v>3</v>
      </c>
      <c r="F72" s="190">
        <v>178</v>
      </c>
      <c r="G72" s="190">
        <v>146</v>
      </c>
      <c r="H72" s="190">
        <v>212</v>
      </c>
      <c r="I72" s="190">
        <v>169</v>
      </c>
      <c r="J72" s="190">
        <v>105</v>
      </c>
      <c r="K72" s="190">
        <v>28</v>
      </c>
      <c r="L72" s="190">
        <v>37</v>
      </c>
      <c r="M72" s="190">
        <v>130</v>
      </c>
      <c r="N72" s="191">
        <v>5.0999999999999996</v>
      </c>
      <c r="O72" s="191">
        <v>1.93</v>
      </c>
      <c r="P72" s="142"/>
      <c r="Q72" s="31"/>
      <c r="R72" s="31"/>
      <c r="S72" s="31"/>
      <c r="T72" s="31"/>
      <c r="U72" s="31"/>
      <c r="V72" s="31"/>
      <c r="W72" s="31"/>
      <c r="X72" s="6"/>
    </row>
    <row r="73" spans="1:24" ht="17" x14ac:dyDescent="0.25">
      <c r="A73" s="188" t="s">
        <v>32</v>
      </c>
      <c r="B73" s="63"/>
      <c r="C73" s="190">
        <v>13</v>
      </c>
      <c r="D73" s="190">
        <v>15</v>
      </c>
      <c r="E73" s="190">
        <v>6</v>
      </c>
      <c r="F73" s="190">
        <v>174</v>
      </c>
      <c r="G73" s="190">
        <v>146</v>
      </c>
      <c r="H73" s="190">
        <v>151</v>
      </c>
      <c r="I73" s="190">
        <v>158</v>
      </c>
      <c r="J73" s="190">
        <v>110</v>
      </c>
      <c r="K73" s="190">
        <v>45</v>
      </c>
      <c r="L73" s="190">
        <v>11</v>
      </c>
      <c r="M73" s="190">
        <v>103</v>
      </c>
      <c r="N73" s="191">
        <f t="shared" ref="N73:N78" si="13">(M73*7)/F73</f>
        <v>4.1436781609195403</v>
      </c>
      <c r="O73" s="192">
        <v>1.76</v>
      </c>
      <c r="P73" s="40"/>
      <c r="Q73" s="31"/>
      <c r="R73" s="31"/>
      <c r="S73" s="31"/>
      <c r="T73" s="31"/>
      <c r="U73" s="31"/>
      <c r="V73" s="31"/>
      <c r="W73" s="31"/>
      <c r="X73" s="6"/>
    </row>
    <row r="74" spans="1:24" ht="17" x14ac:dyDescent="0.25">
      <c r="A74" s="188" t="s">
        <v>33</v>
      </c>
      <c r="B74" s="63"/>
      <c r="C74" s="193">
        <v>4</v>
      </c>
      <c r="D74" s="193">
        <v>6</v>
      </c>
      <c r="E74" s="193">
        <v>1</v>
      </c>
      <c r="F74" s="193">
        <v>62.67</v>
      </c>
      <c r="G74" s="193">
        <v>46</v>
      </c>
      <c r="H74" s="193">
        <v>61</v>
      </c>
      <c r="I74" s="193">
        <v>42</v>
      </c>
      <c r="J74" s="193">
        <v>31</v>
      </c>
      <c r="K74" s="193">
        <v>9</v>
      </c>
      <c r="L74" s="193">
        <v>11</v>
      </c>
      <c r="M74" s="193">
        <v>27</v>
      </c>
      <c r="N74" s="191">
        <f t="shared" si="13"/>
        <v>3.0157970320727618</v>
      </c>
      <c r="O74" s="191">
        <v>1.61</v>
      </c>
      <c r="P74" s="37"/>
      <c r="Q74" s="31"/>
      <c r="R74" s="31"/>
      <c r="S74" s="31"/>
      <c r="T74" s="31"/>
      <c r="U74" s="31"/>
      <c r="V74" s="31"/>
      <c r="W74" s="31"/>
      <c r="X74" s="6"/>
    </row>
    <row r="75" spans="1:24" ht="17" x14ac:dyDescent="0.25">
      <c r="A75" s="188" t="s">
        <v>34</v>
      </c>
      <c r="B75" s="63"/>
      <c r="C75" s="194">
        <v>17</v>
      </c>
      <c r="D75" s="194">
        <v>11</v>
      </c>
      <c r="E75" s="194">
        <v>5</v>
      </c>
      <c r="F75" s="195">
        <v>182.33333333333334</v>
      </c>
      <c r="G75" s="194">
        <v>141</v>
      </c>
      <c r="H75" s="194">
        <v>158</v>
      </c>
      <c r="I75" s="194">
        <v>197</v>
      </c>
      <c r="J75" s="194">
        <v>124</v>
      </c>
      <c r="K75" s="194">
        <v>30</v>
      </c>
      <c r="L75" s="194">
        <v>12</v>
      </c>
      <c r="M75" s="194">
        <v>100</v>
      </c>
      <c r="N75" s="191">
        <f t="shared" si="13"/>
        <v>3.839122486288848</v>
      </c>
      <c r="O75" s="191">
        <f>(H75+J75+K75)/F75</f>
        <v>1.7111517367458866</v>
      </c>
      <c r="P75" s="37"/>
      <c r="Q75" s="31"/>
      <c r="R75" s="31"/>
      <c r="S75" s="31"/>
      <c r="T75" s="31"/>
      <c r="U75" s="31"/>
      <c r="V75" s="31"/>
      <c r="W75" s="31"/>
      <c r="X75" s="6"/>
    </row>
    <row r="76" spans="1:24" ht="17" x14ac:dyDescent="0.25">
      <c r="A76" s="188" t="s">
        <v>46</v>
      </c>
      <c r="B76" s="63"/>
      <c r="C76" s="194">
        <v>16</v>
      </c>
      <c r="D76" s="194">
        <v>13</v>
      </c>
      <c r="E76" s="194">
        <v>5</v>
      </c>
      <c r="F76" s="194">
        <v>189.33</v>
      </c>
      <c r="G76" s="194">
        <v>151</v>
      </c>
      <c r="H76" s="194">
        <v>174</v>
      </c>
      <c r="I76" s="194">
        <v>197</v>
      </c>
      <c r="J76" s="194">
        <v>142</v>
      </c>
      <c r="K76" s="194">
        <v>40</v>
      </c>
      <c r="L76" s="194">
        <v>22</v>
      </c>
      <c r="M76" s="194">
        <v>118</v>
      </c>
      <c r="N76" s="191">
        <f t="shared" si="13"/>
        <v>4.362752865367348</v>
      </c>
      <c r="O76" s="191">
        <f>(H76+J76+K76)/F76</f>
        <v>1.8803147942745471</v>
      </c>
      <c r="P76" s="37"/>
      <c r="Q76" s="31"/>
      <c r="R76" s="31"/>
      <c r="S76" s="31"/>
      <c r="T76" s="31"/>
      <c r="U76" s="31"/>
      <c r="V76" s="31"/>
      <c r="W76" s="31"/>
      <c r="X76" s="6"/>
    </row>
    <row r="77" spans="1:24" ht="17" x14ac:dyDescent="0.25">
      <c r="A77" s="188" t="s">
        <v>45</v>
      </c>
      <c r="B77" s="63"/>
      <c r="C77" s="63">
        <v>17</v>
      </c>
      <c r="D77" s="63">
        <v>11</v>
      </c>
      <c r="E77" s="63">
        <v>6</v>
      </c>
      <c r="F77" s="196" t="s">
        <v>61</v>
      </c>
      <c r="G77" s="63">
        <v>96</v>
      </c>
      <c r="H77" s="63">
        <v>157</v>
      </c>
      <c r="I77" s="63">
        <v>172</v>
      </c>
      <c r="J77" s="63">
        <v>78</v>
      </c>
      <c r="K77" s="63">
        <v>26</v>
      </c>
      <c r="L77" s="63">
        <v>14</v>
      </c>
      <c r="M77" s="63">
        <v>58</v>
      </c>
      <c r="N77" s="191">
        <f t="shared" si="13"/>
        <v>2.1178925404277518</v>
      </c>
      <c r="O77" s="191">
        <f>(H77+J77+K77)/F77</f>
        <v>1.3615023474178405</v>
      </c>
      <c r="P77" s="37"/>
      <c r="Q77" s="31"/>
      <c r="R77" s="31"/>
      <c r="S77" s="31"/>
      <c r="T77" s="31"/>
      <c r="U77" s="31"/>
      <c r="V77" s="31"/>
      <c r="W77" s="31"/>
      <c r="X77" s="6"/>
    </row>
    <row r="78" spans="1:24" ht="17" x14ac:dyDescent="0.25">
      <c r="A78" s="197" t="s">
        <v>43</v>
      </c>
      <c r="B78" s="63"/>
      <c r="C78" s="62">
        <v>12</v>
      </c>
      <c r="D78" s="62">
        <v>14</v>
      </c>
      <c r="E78" s="62">
        <v>5</v>
      </c>
      <c r="F78" s="198">
        <v>168.66666666666671</v>
      </c>
      <c r="G78" s="62">
        <v>115</v>
      </c>
      <c r="H78" s="62">
        <v>168</v>
      </c>
      <c r="I78" s="62">
        <v>175</v>
      </c>
      <c r="J78" s="62">
        <v>87</v>
      </c>
      <c r="K78" s="62">
        <v>33</v>
      </c>
      <c r="L78" s="62">
        <v>24</v>
      </c>
      <c r="M78" s="62">
        <v>67</v>
      </c>
      <c r="N78" s="191">
        <f t="shared" si="13"/>
        <v>2.7806324110671929</v>
      </c>
      <c r="O78" s="191">
        <f>(H78+J78+K78)/F78</f>
        <v>1.7075098814229244</v>
      </c>
      <c r="P78" s="37"/>
      <c r="Q78" s="31"/>
      <c r="R78" s="31"/>
      <c r="S78" s="31"/>
      <c r="T78" s="31"/>
      <c r="U78" s="31"/>
      <c r="V78" s="31"/>
      <c r="W78" s="31"/>
      <c r="X78" s="6"/>
    </row>
    <row r="79" spans="1:24" ht="17" x14ac:dyDescent="0.25">
      <c r="A79" s="197" t="s">
        <v>41</v>
      </c>
      <c r="B79" s="63"/>
      <c r="C79" s="62">
        <v>8</v>
      </c>
      <c r="D79" s="62">
        <v>18</v>
      </c>
      <c r="E79" s="62">
        <v>6</v>
      </c>
      <c r="F79" s="198">
        <v>168.66666666666671</v>
      </c>
      <c r="G79" s="62">
        <v>137</v>
      </c>
      <c r="H79" s="62">
        <v>179</v>
      </c>
      <c r="I79" s="62">
        <v>118</v>
      </c>
      <c r="J79" s="62">
        <v>76</v>
      </c>
      <c r="K79" s="62">
        <v>30</v>
      </c>
      <c r="L79" s="62">
        <v>10</v>
      </c>
      <c r="M79" s="62">
        <v>102</v>
      </c>
      <c r="N79" s="62">
        <v>4.2300000000000004</v>
      </c>
      <c r="O79" s="62">
        <v>1.69</v>
      </c>
      <c r="P79" s="10"/>
      <c r="Q79" s="31"/>
      <c r="R79" s="31"/>
      <c r="S79" s="31"/>
      <c r="T79" s="31"/>
      <c r="U79" s="31"/>
      <c r="V79" s="31"/>
      <c r="W79" s="31"/>
      <c r="X79" s="6"/>
    </row>
    <row r="80" spans="1:24" ht="17" x14ac:dyDescent="0.25">
      <c r="A80" s="197" t="s">
        <v>39</v>
      </c>
      <c r="B80" s="63"/>
      <c r="C80" s="62">
        <v>20</v>
      </c>
      <c r="D80" s="62">
        <v>9</v>
      </c>
      <c r="E80" s="62">
        <v>6</v>
      </c>
      <c r="F80" s="198">
        <v>186</v>
      </c>
      <c r="G80" s="62">
        <v>103</v>
      </c>
      <c r="H80" s="62">
        <v>153</v>
      </c>
      <c r="I80" s="62">
        <v>174</v>
      </c>
      <c r="J80" s="62">
        <v>101</v>
      </c>
      <c r="K80" s="62">
        <v>30</v>
      </c>
      <c r="L80" s="62">
        <v>9</v>
      </c>
      <c r="M80" s="62">
        <v>79</v>
      </c>
      <c r="N80" s="62">
        <v>2.97</v>
      </c>
      <c r="O80" s="62">
        <v>1.53</v>
      </c>
      <c r="P80" s="10"/>
      <c r="Q80" s="31"/>
      <c r="R80" s="31"/>
      <c r="S80" s="31"/>
      <c r="T80" s="31"/>
      <c r="U80" s="31"/>
      <c r="V80" s="31"/>
      <c r="W80" s="31"/>
      <c r="X80" s="6"/>
    </row>
    <row r="81" spans="1:24" ht="17" x14ac:dyDescent="0.25">
      <c r="A81" s="197" t="s">
        <v>62</v>
      </c>
      <c r="B81" s="63"/>
      <c r="C81" s="62">
        <v>21</v>
      </c>
      <c r="D81" s="62">
        <v>11</v>
      </c>
      <c r="E81" s="62">
        <v>7</v>
      </c>
      <c r="F81" s="198">
        <v>222.33333333333334</v>
      </c>
      <c r="G81" s="62">
        <v>109</v>
      </c>
      <c r="H81" s="62">
        <v>200</v>
      </c>
      <c r="I81" s="62">
        <v>231</v>
      </c>
      <c r="J81" s="62">
        <v>69</v>
      </c>
      <c r="K81" s="62">
        <v>22</v>
      </c>
      <c r="L81" s="62">
        <v>15</v>
      </c>
      <c r="M81" s="62">
        <v>75</v>
      </c>
      <c r="N81" s="62" t="s">
        <v>63</v>
      </c>
      <c r="O81" s="62" t="s">
        <v>64</v>
      </c>
      <c r="P81" s="10"/>
      <c r="Q81" s="31"/>
      <c r="R81" s="31"/>
      <c r="S81" s="31"/>
      <c r="T81" s="31"/>
      <c r="U81" s="31"/>
      <c r="V81" s="31"/>
      <c r="W81" s="31"/>
      <c r="X81" s="6"/>
    </row>
    <row r="82" spans="1:24" ht="17" x14ac:dyDescent="0.25">
      <c r="A82" s="197" t="s">
        <v>65</v>
      </c>
      <c r="B82" s="63"/>
      <c r="C82" s="62">
        <v>21</v>
      </c>
      <c r="D82" s="62">
        <v>9</v>
      </c>
      <c r="E82" s="62">
        <v>6</v>
      </c>
      <c r="F82" s="198">
        <v>211</v>
      </c>
      <c r="G82" s="62">
        <v>72</v>
      </c>
      <c r="H82" s="62">
        <v>162</v>
      </c>
      <c r="I82" s="62">
        <v>171</v>
      </c>
      <c r="J82" s="62">
        <v>62</v>
      </c>
      <c r="K82" s="62">
        <v>12</v>
      </c>
      <c r="L82" s="62">
        <v>10</v>
      </c>
      <c r="M82" s="62">
        <v>51</v>
      </c>
      <c r="N82" s="62">
        <v>1.69</v>
      </c>
      <c r="O82" s="62">
        <v>1.1200000000000001</v>
      </c>
      <c r="P82" s="10"/>
      <c r="Q82" s="31"/>
      <c r="R82" s="31"/>
      <c r="S82" s="31"/>
      <c r="T82" s="31"/>
      <c r="U82" s="31"/>
      <c r="V82" s="31"/>
      <c r="W82" s="31"/>
      <c r="X82" s="6"/>
    </row>
    <row r="83" spans="1:24" ht="17" x14ac:dyDescent="0.25">
      <c r="A83" s="197" t="s">
        <v>66</v>
      </c>
      <c r="B83" s="63"/>
      <c r="C83" s="62">
        <v>17</v>
      </c>
      <c r="D83" s="62">
        <v>10</v>
      </c>
      <c r="E83" s="62">
        <v>4</v>
      </c>
      <c r="F83" s="198">
        <v>184.33</v>
      </c>
      <c r="G83" s="62">
        <v>133</v>
      </c>
      <c r="H83" s="62">
        <v>192</v>
      </c>
      <c r="I83" s="62">
        <v>159</v>
      </c>
      <c r="J83" s="62">
        <v>93</v>
      </c>
      <c r="K83" s="62">
        <v>26</v>
      </c>
      <c r="L83" s="62">
        <v>22</v>
      </c>
      <c r="M83" s="62">
        <v>95</v>
      </c>
      <c r="N83" s="62" t="s">
        <v>67</v>
      </c>
      <c r="O83" s="62" t="s">
        <v>68</v>
      </c>
      <c r="P83" s="10"/>
      <c r="Q83" s="31"/>
      <c r="R83" s="31"/>
      <c r="S83" s="31"/>
      <c r="T83" s="31"/>
      <c r="U83" s="31"/>
      <c r="V83" s="31"/>
      <c r="W83" s="31"/>
      <c r="X83" s="6"/>
    </row>
    <row r="84" spans="1:24" ht="17" x14ac:dyDescent="0.25">
      <c r="A84" s="197" t="s">
        <v>69</v>
      </c>
      <c r="B84" s="63"/>
      <c r="C84" s="62">
        <v>18</v>
      </c>
      <c r="D84" s="62">
        <v>14</v>
      </c>
      <c r="E84" s="62">
        <v>3</v>
      </c>
      <c r="F84" s="198">
        <v>204.33</v>
      </c>
      <c r="G84" s="62">
        <v>194</v>
      </c>
      <c r="H84" s="62">
        <v>221</v>
      </c>
      <c r="I84" s="62">
        <v>182</v>
      </c>
      <c r="J84" s="62">
        <v>129</v>
      </c>
      <c r="K84" s="62">
        <v>24</v>
      </c>
      <c r="L84" s="62">
        <v>7</v>
      </c>
      <c r="M84" s="62">
        <v>111</v>
      </c>
      <c r="N84" s="62">
        <v>3.26</v>
      </c>
      <c r="O84" s="62">
        <v>1.83</v>
      </c>
      <c r="P84" s="10"/>
      <c r="Q84" s="31"/>
      <c r="R84" s="31"/>
      <c r="S84" s="31"/>
      <c r="T84" s="31"/>
      <c r="U84" s="31"/>
      <c r="V84" s="31"/>
      <c r="W84" s="31"/>
      <c r="X84" s="6"/>
    </row>
    <row r="85" spans="1:24" ht="17" x14ac:dyDescent="0.25">
      <c r="A85" s="199" t="s">
        <v>70</v>
      </c>
      <c r="B85" s="200"/>
      <c r="C85" s="201">
        <v>7</v>
      </c>
      <c r="D85" s="201">
        <v>14</v>
      </c>
      <c r="E85" s="201"/>
      <c r="F85" s="202"/>
      <c r="G85" s="201"/>
      <c r="H85" s="201"/>
      <c r="I85" s="201"/>
      <c r="J85" s="201"/>
      <c r="K85" s="201"/>
      <c r="L85" s="201"/>
      <c r="M85" s="201"/>
      <c r="N85" s="203"/>
      <c r="O85" s="203"/>
      <c r="P85" s="43"/>
      <c r="Q85" s="31"/>
      <c r="R85" s="31"/>
      <c r="S85" s="31"/>
      <c r="T85" s="31"/>
      <c r="U85" s="31"/>
      <c r="V85" s="31"/>
      <c r="W85" s="31"/>
      <c r="X85" s="6"/>
    </row>
    <row r="86" spans="1:24" ht="17" x14ac:dyDescent="0.25">
      <c r="A86" s="204"/>
      <c r="B86" s="193"/>
      <c r="C86" s="193"/>
      <c r="D86" s="193"/>
      <c r="E86" s="193"/>
      <c r="F86" s="205"/>
      <c r="G86" s="193"/>
      <c r="H86" s="193"/>
      <c r="I86" s="193"/>
      <c r="J86" s="193"/>
      <c r="K86" s="193"/>
      <c r="L86" s="193"/>
      <c r="M86" s="193"/>
      <c r="N86" s="191"/>
      <c r="O86" s="191"/>
      <c r="P86" s="37"/>
      <c r="Q86" s="31"/>
      <c r="R86" s="31"/>
      <c r="S86" s="31"/>
      <c r="T86" s="31"/>
      <c r="U86" s="31"/>
      <c r="V86" s="31"/>
      <c r="W86" s="31"/>
      <c r="X86" s="6"/>
    </row>
    <row r="87" spans="1:24" ht="17" x14ac:dyDescent="0.25">
      <c r="A87" s="197" t="s">
        <v>71</v>
      </c>
      <c r="B87" s="63"/>
      <c r="C87" s="63">
        <f>SUM(C71:C85)</f>
        <v>215</v>
      </c>
      <c r="D87" s="63">
        <f>SUM(D72:D85)</f>
        <v>173</v>
      </c>
      <c r="E87" s="63">
        <f>SUM(E72:E85)</f>
        <v>63</v>
      </c>
      <c r="F87" s="62">
        <f t="shared" ref="F87" si="14">SUM(F74:F85)</f>
        <v>1779.66</v>
      </c>
      <c r="G87" s="63">
        <f>SUM(G72:G85)</f>
        <v>1589</v>
      </c>
      <c r="H87" s="63">
        <f>SUM(H72:H85)</f>
        <v>2188</v>
      </c>
      <c r="I87" s="63">
        <f t="shared" ref="I87:M87" si="15">SUM(I72:I85)</f>
        <v>2145</v>
      </c>
      <c r="J87" s="63">
        <f t="shared" si="15"/>
        <v>1207</v>
      </c>
      <c r="K87" s="63">
        <f t="shared" si="15"/>
        <v>355</v>
      </c>
      <c r="L87" s="63">
        <f t="shared" si="15"/>
        <v>204</v>
      </c>
      <c r="M87" s="63">
        <f t="shared" si="15"/>
        <v>1116</v>
      </c>
      <c r="N87" s="206">
        <f>(M87*7)/F87</f>
        <v>4.3896025083442902</v>
      </c>
      <c r="O87" s="206">
        <f>(H87+J87+K87)/F87</f>
        <v>2.1071440612251777</v>
      </c>
      <c r="P87" s="36"/>
      <c r="Q87" s="31"/>
      <c r="R87" s="31"/>
      <c r="S87" s="31"/>
      <c r="T87" s="31"/>
      <c r="U87" s="31"/>
      <c r="V87" s="31"/>
      <c r="W87" s="31"/>
      <c r="X87" s="6"/>
    </row>
    <row r="88" spans="1:24" x14ac:dyDescent="0.2">
      <c r="A88" s="45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5"/>
      <c r="R88" s="5"/>
      <c r="S88" s="5"/>
      <c r="T88" s="5"/>
      <c r="U88" s="5"/>
      <c r="V88" s="5"/>
      <c r="W88" s="5"/>
      <c r="X88" s="6"/>
    </row>
    <row r="89" spans="1:24" ht="17" thickBot="1" x14ac:dyDescent="0.25">
      <c r="A89" s="47" t="s">
        <v>72</v>
      </c>
      <c r="B89" s="48" t="s">
        <v>73</v>
      </c>
      <c r="C89" s="48" t="s">
        <v>74</v>
      </c>
      <c r="D89" s="49"/>
      <c r="E89" s="48" t="s">
        <v>75</v>
      </c>
      <c r="F89" s="49"/>
      <c r="G89" s="49"/>
      <c r="H89" s="48" t="s">
        <v>74</v>
      </c>
      <c r="I89" s="49"/>
      <c r="J89" s="49"/>
      <c r="K89" s="49"/>
      <c r="L89" s="48" t="s">
        <v>73</v>
      </c>
      <c r="M89" s="48" t="s">
        <v>74</v>
      </c>
      <c r="N89" s="48" t="s">
        <v>75</v>
      </c>
      <c r="O89" s="50"/>
      <c r="P89" s="51"/>
      <c r="Q89" s="5"/>
      <c r="R89" s="5"/>
      <c r="S89" s="5"/>
      <c r="T89" s="5"/>
      <c r="U89" s="5"/>
      <c r="V89" s="5"/>
      <c r="W89" s="5"/>
      <c r="X89" s="6"/>
    </row>
    <row r="90" spans="1:24" x14ac:dyDescent="0.2">
      <c r="A90" s="235" t="s">
        <v>112</v>
      </c>
      <c r="B90" s="5">
        <v>20</v>
      </c>
      <c r="C90" s="5">
        <v>2</v>
      </c>
      <c r="D90" s="5"/>
      <c r="E90" s="52"/>
      <c r="F90" s="5"/>
      <c r="G90" s="5"/>
      <c r="H90" s="18"/>
      <c r="I90" s="240" t="s">
        <v>132</v>
      </c>
      <c r="J90" s="240"/>
      <c r="K90" s="5"/>
      <c r="L90" s="53">
        <v>8</v>
      </c>
      <c r="M90" s="54">
        <v>0</v>
      </c>
      <c r="N90" s="56" t="s">
        <v>133</v>
      </c>
      <c r="O90" s="5"/>
      <c r="P90" s="5"/>
      <c r="Q90" s="5"/>
      <c r="R90" s="5"/>
      <c r="S90" s="5"/>
      <c r="T90" s="5"/>
      <c r="U90" s="5"/>
      <c r="V90" s="5"/>
      <c r="W90" s="5"/>
      <c r="X90" s="6"/>
    </row>
    <row r="91" spans="1:24" x14ac:dyDescent="0.2">
      <c r="A91" t="s">
        <v>122</v>
      </c>
      <c r="B91" s="5">
        <v>2</v>
      </c>
      <c r="C91" s="5">
        <v>3</v>
      </c>
      <c r="D91" s="5"/>
      <c r="E91" s="53"/>
      <c r="F91" s="5"/>
      <c r="G91" s="5"/>
      <c r="H91" s="5"/>
      <c r="I91" s="240" t="s">
        <v>134</v>
      </c>
      <c r="J91" s="240"/>
      <c r="K91" s="5"/>
      <c r="L91" s="5">
        <v>9</v>
      </c>
      <c r="M91" s="5">
        <v>5</v>
      </c>
      <c r="N91" s="56" t="s">
        <v>135</v>
      </c>
      <c r="O91" s="5"/>
      <c r="P91" s="5"/>
      <c r="Q91" s="5"/>
      <c r="R91" s="5"/>
      <c r="S91" s="5"/>
      <c r="T91" s="5"/>
      <c r="U91" s="5"/>
      <c r="V91" s="5"/>
      <c r="W91" s="5"/>
      <c r="X91" s="6"/>
    </row>
    <row r="92" spans="1:24" x14ac:dyDescent="0.2">
      <c r="A92" t="s">
        <v>123</v>
      </c>
      <c r="B92" s="55">
        <v>4</v>
      </c>
      <c r="C92" s="55">
        <v>7</v>
      </c>
      <c r="D92" s="5"/>
      <c r="E92" s="53"/>
      <c r="F92" s="5"/>
      <c r="G92" s="5"/>
      <c r="H92" s="5"/>
      <c r="I92" s="240" t="s">
        <v>99</v>
      </c>
      <c r="J92" s="240"/>
      <c r="K92" s="5"/>
      <c r="L92" s="5">
        <v>13</v>
      </c>
      <c r="M92" s="5">
        <v>0</v>
      </c>
      <c r="N92" s="53" t="s">
        <v>136</v>
      </c>
      <c r="O92" s="5"/>
      <c r="P92" s="5"/>
      <c r="Q92" s="5"/>
      <c r="R92" s="5"/>
      <c r="S92" s="5"/>
      <c r="T92" s="5"/>
      <c r="U92" s="5"/>
      <c r="V92" s="5"/>
      <c r="W92" s="5"/>
      <c r="X92" s="6"/>
    </row>
    <row r="93" spans="1:24" x14ac:dyDescent="0.2">
      <c r="A93" s="236" t="s">
        <v>98</v>
      </c>
      <c r="B93" s="5">
        <v>13</v>
      </c>
      <c r="C93" s="5">
        <v>10</v>
      </c>
      <c r="D93" s="5"/>
      <c r="E93" s="56"/>
      <c r="F93" s="5"/>
      <c r="G93" s="5"/>
      <c r="H93" s="5"/>
      <c r="I93" s="240" t="s">
        <v>138</v>
      </c>
      <c r="J93" s="240"/>
      <c r="K93" s="5"/>
      <c r="L93" s="5">
        <v>7</v>
      </c>
      <c r="M93" s="5">
        <v>6</v>
      </c>
      <c r="N93" s="53"/>
      <c r="O93" s="5"/>
      <c r="P93" s="5"/>
      <c r="Q93" s="5"/>
      <c r="R93" s="5"/>
      <c r="S93" s="5"/>
      <c r="T93" s="5"/>
      <c r="U93" s="5"/>
      <c r="V93" s="5"/>
      <c r="W93" s="5"/>
      <c r="X93" s="6"/>
    </row>
    <row r="94" spans="1:24" x14ac:dyDescent="0.2">
      <c r="A94" s="235" t="s">
        <v>95</v>
      </c>
      <c r="B94" s="5">
        <v>7</v>
      </c>
      <c r="C94" s="5">
        <v>3</v>
      </c>
      <c r="D94" s="5"/>
      <c r="E94" s="53"/>
      <c r="F94" s="5"/>
      <c r="G94" s="5"/>
      <c r="H94" s="5"/>
      <c r="I94" s="5" t="s">
        <v>102</v>
      </c>
      <c r="J94" s="5"/>
      <c r="K94" s="5"/>
      <c r="L94" s="5">
        <v>1</v>
      </c>
      <c r="M94" s="5">
        <v>3</v>
      </c>
      <c r="N94" s="53" t="s">
        <v>139</v>
      </c>
      <c r="O94" s="5"/>
      <c r="P94" s="5"/>
      <c r="Q94" s="5"/>
      <c r="R94" s="5"/>
      <c r="S94" s="5"/>
      <c r="T94" s="5"/>
      <c r="U94" s="5"/>
      <c r="V94" s="5"/>
      <c r="W94" s="5"/>
      <c r="X94" s="6"/>
    </row>
    <row r="95" spans="1:24" x14ac:dyDescent="0.2">
      <c r="A95" s="217" t="s">
        <v>107</v>
      </c>
      <c r="B95" s="5">
        <v>0</v>
      </c>
      <c r="C95" s="5">
        <v>6</v>
      </c>
      <c r="D95" s="5"/>
      <c r="E95" s="53"/>
      <c r="F95" s="5"/>
      <c r="G95" s="5"/>
      <c r="H95" s="5"/>
      <c r="I95" s="5" t="s">
        <v>106</v>
      </c>
      <c r="J95" s="5"/>
      <c r="K95" s="5"/>
      <c r="L95" s="5">
        <v>2</v>
      </c>
      <c r="M95" s="5">
        <v>5</v>
      </c>
      <c r="N95" s="53" t="s">
        <v>143</v>
      </c>
      <c r="O95" s="5"/>
      <c r="P95" s="5"/>
      <c r="Q95" s="5"/>
      <c r="R95" s="5"/>
      <c r="S95" s="5"/>
      <c r="T95" s="5"/>
      <c r="U95" s="5"/>
      <c r="V95" s="5"/>
      <c r="W95" s="5"/>
      <c r="X95" s="6"/>
    </row>
    <row r="96" spans="1:24" x14ac:dyDescent="0.2">
      <c r="A96" s="217" t="s">
        <v>94</v>
      </c>
      <c r="B96" s="5">
        <v>1</v>
      </c>
      <c r="C96" s="5">
        <v>4</v>
      </c>
      <c r="D96" s="5"/>
      <c r="E96" s="53"/>
      <c r="F96" s="5"/>
      <c r="G96" s="5"/>
      <c r="H96" s="5"/>
      <c r="I96" s="5" t="s">
        <v>144</v>
      </c>
      <c r="J96" s="5"/>
      <c r="K96" s="5"/>
      <c r="L96" s="5">
        <v>0</v>
      </c>
      <c r="M96" s="5">
        <v>10</v>
      </c>
      <c r="N96" s="53" t="s">
        <v>145</v>
      </c>
      <c r="O96" s="5"/>
      <c r="P96" s="5"/>
      <c r="Q96" s="5"/>
      <c r="R96" s="5"/>
      <c r="S96" s="5"/>
      <c r="T96" s="5"/>
      <c r="U96" s="5"/>
      <c r="V96" s="5"/>
      <c r="W96" s="5"/>
      <c r="X96" s="6"/>
    </row>
    <row r="97" spans="1:24" x14ac:dyDescent="0.2">
      <c r="A97" s="237" t="s">
        <v>97</v>
      </c>
      <c r="B97" s="5">
        <v>6</v>
      </c>
      <c r="C97" s="5">
        <v>0</v>
      </c>
      <c r="D97" s="5"/>
      <c r="E97" s="53"/>
      <c r="F97" s="5"/>
      <c r="G97" s="5"/>
      <c r="H97" s="5"/>
      <c r="I97" s="240" t="s">
        <v>104</v>
      </c>
      <c r="J97" s="5"/>
      <c r="K97" s="5"/>
      <c r="L97" s="5">
        <v>11</v>
      </c>
      <c r="M97" s="5">
        <v>3</v>
      </c>
      <c r="N97" s="53" t="s">
        <v>152</v>
      </c>
      <c r="O97" s="5"/>
      <c r="P97" s="5"/>
      <c r="Q97" s="5"/>
      <c r="R97" s="5"/>
      <c r="S97" s="5"/>
      <c r="T97" s="5"/>
      <c r="U97" s="5"/>
      <c r="V97" s="5"/>
      <c r="W97" s="5"/>
      <c r="X97" s="6"/>
    </row>
    <row r="98" spans="1:24" x14ac:dyDescent="0.2">
      <c r="A98" s="235" t="s">
        <v>127</v>
      </c>
      <c r="B98" s="5">
        <v>10</v>
      </c>
      <c r="C98" s="5">
        <v>0</v>
      </c>
      <c r="D98" s="5"/>
      <c r="E98" s="53"/>
      <c r="F98" s="5"/>
      <c r="G98" s="5"/>
      <c r="H98" s="5"/>
      <c r="I98" s="5" t="s">
        <v>153</v>
      </c>
      <c r="J98" s="5"/>
      <c r="K98" s="5"/>
      <c r="L98" s="5">
        <v>0</v>
      </c>
      <c r="M98" s="5">
        <v>13</v>
      </c>
      <c r="N98" s="53" t="s">
        <v>154</v>
      </c>
      <c r="O98" s="5"/>
      <c r="P98" s="5"/>
      <c r="Q98" s="5"/>
      <c r="R98" s="5"/>
      <c r="S98" s="5"/>
      <c r="T98" s="5"/>
      <c r="U98" s="5"/>
      <c r="V98" s="5"/>
      <c r="W98" s="5"/>
      <c r="X98" s="6"/>
    </row>
    <row r="99" spans="1:24" x14ac:dyDescent="0.2">
      <c r="A99" s="238" t="s">
        <v>128</v>
      </c>
      <c r="B99" s="5">
        <v>22</v>
      </c>
      <c r="C99" s="5">
        <v>2</v>
      </c>
      <c r="D99" s="5"/>
      <c r="E99" s="53"/>
      <c r="F99" s="5"/>
      <c r="G99" s="5"/>
      <c r="H99" s="5"/>
      <c r="I99" s="5" t="s">
        <v>155</v>
      </c>
      <c r="J99" s="5"/>
      <c r="K99" s="5"/>
      <c r="L99" s="5">
        <v>5</v>
      </c>
      <c r="M99" s="5">
        <v>6</v>
      </c>
      <c r="N99" s="53" t="s">
        <v>156</v>
      </c>
      <c r="O99" s="5"/>
      <c r="P99" s="5"/>
      <c r="Q99" s="5"/>
      <c r="R99" s="5"/>
      <c r="S99" s="5"/>
      <c r="T99" s="5"/>
      <c r="U99" s="5"/>
      <c r="V99" s="5"/>
      <c r="W99" s="5"/>
      <c r="X99" s="6"/>
    </row>
    <row r="100" spans="1:24" x14ac:dyDescent="0.2">
      <c r="A100" s="235" t="s">
        <v>129</v>
      </c>
      <c r="B100" s="5">
        <v>14</v>
      </c>
      <c r="C100" s="5">
        <v>5</v>
      </c>
      <c r="D100" s="5"/>
      <c r="E100" s="56"/>
      <c r="F100" s="5"/>
      <c r="G100" s="5"/>
      <c r="H100" s="5"/>
      <c r="I100" s="240" t="s">
        <v>157</v>
      </c>
      <c r="J100" s="5"/>
      <c r="K100" s="5"/>
      <c r="L100" s="5">
        <v>17</v>
      </c>
      <c r="M100" s="5">
        <v>2</v>
      </c>
      <c r="N100" s="56" t="s">
        <v>158</v>
      </c>
      <c r="O100" s="5"/>
      <c r="P100" s="5"/>
      <c r="Q100" s="5"/>
      <c r="R100" s="5"/>
      <c r="S100" s="5"/>
      <c r="T100" s="5"/>
      <c r="U100" s="5"/>
      <c r="V100" s="5"/>
      <c r="W100" s="5"/>
      <c r="X100" s="6"/>
    </row>
    <row r="101" spans="1:24" x14ac:dyDescent="0.2">
      <c r="A101" s="85" t="s">
        <v>103</v>
      </c>
      <c r="B101" s="5">
        <v>1</v>
      </c>
      <c r="C101" s="5">
        <v>4</v>
      </c>
      <c r="D101" s="5"/>
      <c r="E101" s="53"/>
      <c r="F101" s="5"/>
      <c r="G101" s="5"/>
      <c r="H101" s="5"/>
      <c r="I101" s="240" t="s">
        <v>159</v>
      </c>
      <c r="J101" s="5"/>
      <c r="K101" s="5"/>
      <c r="L101" s="5">
        <v>10</v>
      </c>
      <c r="M101" s="5">
        <v>0</v>
      </c>
      <c r="N101" s="53" t="s">
        <v>160</v>
      </c>
      <c r="O101" s="5"/>
      <c r="P101" s="5"/>
      <c r="Q101" s="5"/>
      <c r="R101" s="5"/>
      <c r="S101" s="5"/>
      <c r="T101" s="5"/>
      <c r="U101" s="5"/>
      <c r="V101" s="5"/>
      <c r="W101" s="5"/>
      <c r="X101" s="6"/>
    </row>
    <row r="102" spans="1:24" x14ac:dyDescent="0.2">
      <c r="A102" s="18" t="s">
        <v>105</v>
      </c>
      <c r="B102" s="53">
        <v>0</v>
      </c>
      <c r="C102" s="54">
        <v>9</v>
      </c>
      <c r="D102" s="5"/>
      <c r="E102" s="57"/>
      <c r="G102" s="5"/>
      <c r="H102" s="58"/>
      <c r="I102" s="58" t="s">
        <v>164</v>
      </c>
      <c r="L102" s="58">
        <v>6</v>
      </c>
      <c r="M102" s="58">
        <v>12</v>
      </c>
      <c r="N102" s="53" t="s">
        <v>165</v>
      </c>
      <c r="O102" s="5"/>
      <c r="P102" s="5"/>
      <c r="Q102" s="5"/>
      <c r="R102" s="5"/>
      <c r="S102" s="5"/>
      <c r="T102" s="5"/>
      <c r="U102" s="5"/>
      <c r="V102" s="5"/>
      <c r="W102" s="5"/>
      <c r="X102" s="6"/>
    </row>
    <row r="103" spans="1:24" x14ac:dyDescent="0.2">
      <c r="A103" s="59" t="s">
        <v>76</v>
      </c>
      <c r="B103" s="60">
        <v>7</v>
      </c>
      <c r="C103" s="60">
        <v>9</v>
      </c>
      <c r="D103" s="60"/>
      <c r="E103" s="61"/>
      <c r="F103" s="5"/>
      <c r="G103" s="5"/>
      <c r="H103" s="5"/>
      <c r="I103" s="5"/>
      <c r="J103" s="5"/>
      <c r="K103" s="5"/>
      <c r="L103" s="5"/>
      <c r="M103" s="5"/>
      <c r="N103" s="56"/>
      <c r="O103" s="5"/>
      <c r="P103" s="5"/>
      <c r="Q103" s="5"/>
      <c r="R103" s="5"/>
      <c r="S103" s="5"/>
      <c r="T103" s="5"/>
      <c r="U103" s="5"/>
      <c r="V103" s="5"/>
      <c r="W103" s="5"/>
      <c r="X103" s="6"/>
    </row>
    <row r="104" spans="1:24" x14ac:dyDescent="0.2">
      <c r="A104" s="239" t="s">
        <v>109</v>
      </c>
      <c r="B104" s="60">
        <v>12</v>
      </c>
      <c r="C104" s="60">
        <v>3</v>
      </c>
      <c r="F104" s="5"/>
      <c r="G104" s="5"/>
      <c r="H104" s="5"/>
      <c r="I104" s="5"/>
      <c r="J104" s="5"/>
      <c r="K104" s="5"/>
      <c r="L104" s="5">
        <f>SUM(L90:L103)</f>
        <v>89</v>
      </c>
      <c r="M104" s="5">
        <f>SUM(M90:M103)</f>
        <v>65</v>
      </c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6"/>
    </row>
    <row r="105" spans="1:24" x14ac:dyDescent="0.2">
      <c r="A105" s="18"/>
      <c r="B105" s="5">
        <f>SUM(B90:B104)</f>
        <v>119</v>
      </c>
      <c r="C105" s="5">
        <f>SUM(C90:C104)</f>
        <v>67</v>
      </c>
      <c r="D105" s="5"/>
      <c r="E105" s="5"/>
      <c r="F105" s="5"/>
      <c r="G105" s="5"/>
      <c r="H105" s="5"/>
      <c r="I105" s="5"/>
      <c r="J105" s="5"/>
      <c r="K105" s="5"/>
      <c r="L105" s="5">
        <f>B105+L104</f>
        <v>208</v>
      </c>
      <c r="M105" s="5">
        <f>C105+M104</f>
        <v>132</v>
      </c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6"/>
    </row>
  </sheetData>
  <sortState xmlns:xlrd2="http://schemas.microsoft.com/office/spreadsheetml/2017/richdata2" ref="A55:P67">
    <sortCondition ref="N55:N67"/>
  </sortState>
  <mergeCells count="2">
    <mergeCell ref="A2:W2"/>
    <mergeCell ref="C52:W52"/>
  </mergeCells>
  <pageMargins left="0.7" right="0.7" top="0.75" bottom="0.75" header="0.3" footer="0.3"/>
  <pageSetup scale="88" orientation="landscape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419AB-F0CA-6E4B-A0CF-80A9321F416D}">
  <dimension ref="A1:X67"/>
  <sheetViews>
    <sheetView workbookViewId="0">
      <pane ySplit="1400" topLeftCell="A30" activePane="bottomLeft"/>
      <selection activeCell="A2" sqref="A2"/>
      <selection pane="bottomLeft" activeCell="O45" sqref="O45"/>
    </sheetView>
  </sheetViews>
  <sheetFormatPr baseColWidth="10" defaultRowHeight="16" x14ac:dyDescent="0.2"/>
  <cols>
    <col min="1" max="1" width="15.83203125" bestFit="1" customWidth="1"/>
    <col min="2" max="2" width="3.33203125" bestFit="1" customWidth="1"/>
    <col min="3" max="3" width="2.6640625" bestFit="1" customWidth="1"/>
    <col min="4" max="5" width="3.1640625" bestFit="1" customWidth="1"/>
    <col min="6" max="6" width="5.6640625" bestFit="1" customWidth="1"/>
    <col min="7" max="7" width="3" bestFit="1" customWidth="1"/>
    <col min="8" max="8" width="3.33203125" bestFit="1" customWidth="1"/>
    <col min="9" max="10" width="3.1640625" bestFit="1" customWidth="1"/>
    <col min="11" max="11" width="3" bestFit="1" customWidth="1"/>
    <col min="12" max="12" width="4.6640625" bestFit="1" customWidth="1"/>
    <col min="13" max="13" width="2.83203125" bestFit="1" customWidth="1"/>
    <col min="14" max="14" width="5.6640625" bestFit="1" customWidth="1"/>
    <col min="15" max="15" width="4.83203125" bestFit="1" customWidth="1"/>
    <col min="16" max="16" width="8.1640625" bestFit="1" customWidth="1"/>
    <col min="17" max="17" width="4.6640625" bestFit="1" customWidth="1"/>
    <col min="18" max="19" width="3" bestFit="1" customWidth="1"/>
    <col min="20" max="21" width="2.33203125" bestFit="1" customWidth="1"/>
    <col min="22" max="22" width="3.1640625" bestFit="1" customWidth="1"/>
    <col min="23" max="23" width="6.5" bestFit="1" customWidth="1"/>
    <col min="24" max="24" width="5.6640625" bestFit="1" customWidth="1"/>
  </cols>
  <sheetData>
    <row r="1" spans="1:24" x14ac:dyDescent="0.2">
      <c r="A1" t="s">
        <v>125</v>
      </c>
    </row>
    <row r="3" spans="1:24" x14ac:dyDescent="0.2">
      <c r="A3" s="78" t="s">
        <v>77</v>
      </c>
      <c r="B3" s="79" t="s">
        <v>2</v>
      </c>
      <c r="C3" s="79" t="s">
        <v>3</v>
      </c>
      <c r="D3" s="79" t="s">
        <v>4</v>
      </c>
      <c r="E3" s="79" t="s">
        <v>5</v>
      </c>
      <c r="F3" s="79" t="s">
        <v>6</v>
      </c>
      <c r="G3" s="79" t="s">
        <v>7</v>
      </c>
      <c r="H3" s="79" t="s">
        <v>8</v>
      </c>
      <c r="I3" s="79" t="s">
        <v>9</v>
      </c>
      <c r="J3" s="79" t="s">
        <v>10</v>
      </c>
      <c r="K3" s="79" t="s">
        <v>11</v>
      </c>
      <c r="L3" s="79" t="s">
        <v>12</v>
      </c>
      <c r="M3" s="79" t="s">
        <v>13</v>
      </c>
      <c r="N3" s="79" t="s">
        <v>78</v>
      </c>
      <c r="O3" s="79" t="s">
        <v>15</v>
      </c>
      <c r="P3" s="80" t="s">
        <v>79</v>
      </c>
      <c r="Q3" s="79" t="s">
        <v>80</v>
      </c>
      <c r="R3" s="79" t="s">
        <v>18</v>
      </c>
      <c r="S3" s="79" t="s">
        <v>19</v>
      </c>
      <c r="T3" s="79" t="s">
        <v>20</v>
      </c>
      <c r="U3" s="79" t="s">
        <v>21</v>
      </c>
      <c r="V3" s="79" t="s">
        <v>22</v>
      </c>
      <c r="W3" s="80" t="s">
        <v>23</v>
      </c>
      <c r="X3" s="81" t="s">
        <v>24</v>
      </c>
    </row>
    <row r="4" spans="1:24" x14ac:dyDescent="0.2">
      <c r="A4" s="64" t="s">
        <v>107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>
        <v>1</v>
      </c>
      <c r="V4" s="82"/>
      <c r="W4" s="82"/>
      <c r="X4" s="82"/>
    </row>
    <row r="5" spans="1:24" x14ac:dyDescent="0.2">
      <c r="A5" s="66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</row>
    <row r="6" spans="1:24" x14ac:dyDescent="0.2">
      <c r="A6" s="67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</row>
    <row r="7" spans="1:24" x14ac:dyDescent="0.2">
      <c r="A7" s="69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</row>
    <row r="8" spans="1:24" x14ac:dyDescent="0.2">
      <c r="A8" s="65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</row>
    <row r="9" spans="1:24" x14ac:dyDescent="0.2">
      <c r="A9" s="69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</row>
    <row r="10" spans="1:24" x14ac:dyDescent="0.2">
      <c r="A10" s="65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</row>
    <row r="11" spans="1:24" x14ac:dyDescent="0.2">
      <c r="A11" s="69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</row>
    <row r="12" spans="1:24" x14ac:dyDescent="0.2">
      <c r="A12" s="87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</row>
    <row r="13" spans="1:24" x14ac:dyDescent="0.2">
      <c r="A13" s="65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</row>
    <row r="14" spans="1:24" x14ac:dyDescent="0.2">
      <c r="A14" s="210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</row>
    <row r="15" spans="1:24" x14ac:dyDescent="0.2">
      <c r="A15" s="89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1"/>
      <c r="P15" s="91"/>
      <c r="Q15" s="91"/>
      <c r="R15" s="90"/>
      <c r="S15" s="90"/>
      <c r="T15" s="90"/>
      <c r="U15" s="90"/>
      <c r="V15" s="90"/>
      <c r="W15" s="90"/>
      <c r="X15" s="92"/>
    </row>
    <row r="16" spans="1:24" x14ac:dyDescent="0.2">
      <c r="A16" s="93" t="s">
        <v>31</v>
      </c>
      <c r="B16" s="94">
        <f t="shared" ref="B16:N16" si="0">SUM(B4:B15)</f>
        <v>0</v>
      </c>
      <c r="C16" s="94">
        <f t="shared" si="0"/>
        <v>0</v>
      </c>
      <c r="D16" s="94">
        <f t="shared" si="0"/>
        <v>0</v>
      </c>
      <c r="E16" s="94">
        <f t="shared" si="0"/>
        <v>0</v>
      </c>
      <c r="F16" s="94">
        <f t="shared" si="0"/>
        <v>0</v>
      </c>
      <c r="G16" s="94">
        <f t="shared" si="0"/>
        <v>0</v>
      </c>
      <c r="H16" s="94">
        <f t="shared" si="0"/>
        <v>0</v>
      </c>
      <c r="I16" s="94">
        <f t="shared" si="0"/>
        <v>0</v>
      </c>
      <c r="J16" s="94">
        <f t="shared" si="0"/>
        <v>0</v>
      </c>
      <c r="K16" s="94">
        <f t="shared" si="0"/>
        <v>0</v>
      </c>
      <c r="L16" s="94">
        <f t="shared" si="0"/>
        <v>0</v>
      </c>
      <c r="M16" s="94">
        <f t="shared" si="0"/>
        <v>0</v>
      </c>
      <c r="N16" s="94">
        <f t="shared" si="0"/>
        <v>0</v>
      </c>
      <c r="O16" s="17" t="e">
        <f>(D16+J16+K16+N16)/(B16+J16+K16+M16)</f>
        <v>#DIV/0!</v>
      </c>
      <c r="P16" s="17" t="e">
        <f>($D16+$E16+($F16*2)+(G16*3))/$B16</f>
        <v>#DIV/0!</v>
      </c>
      <c r="Q16" s="17" t="e">
        <f>D16/B16</f>
        <v>#DIV/0!</v>
      </c>
      <c r="R16" s="94">
        <f>SUM(R4:R15)</f>
        <v>0</v>
      </c>
      <c r="S16" s="94">
        <f>SUM(S4:S15)</f>
        <v>0</v>
      </c>
      <c r="T16" s="94">
        <f>SUM(T4:T15)</f>
        <v>0</v>
      </c>
      <c r="U16" s="94">
        <f>SUM(U4:U15)</f>
        <v>1</v>
      </c>
      <c r="V16" s="94">
        <f>SUM(V4:V15)</f>
        <v>0</v>
      </c>
      <c r="W16" s="17">
        <f>(U16+V16)/(T16+U16+V16)</f>
        <v>1</v>
      </c>
      <c r="X16" s="94">
        <f>SUM(X4:X15)</f>
        <v>0</v>
      </c>
    </row>
    <row r="17" spans="1:24" x14ac:dyDescent="0.2">
      <c r="A17" s="95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82"/>
      <c r="X17" s="82"/>
    </row>
    <row r="18" spans="1:24" x14ac:dyDescent="0.2">
      <c r="A18" s="95"/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82"/>
      <c r="X18" s="82"/>
    </row>
    <row r="19" spans="1:24" x14ac:dyDescent="0.2">
      <c r="A19" s="86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</row>
    <row r="20" spans="1:24" x14ac:dyDescent="0.2">
      <c r="A20" s="86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</row>
    <row r="21" spans="1:24" x14ac:dyDescent="0.2">
      <c r="A21" s="97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6"/>
      <c r="V21" s="96"/>
      <c r="W21" s="82"/>
      <c r="X21" s="82"/>
    </row>
    <row r="22" spans="1:24" x14ac:dyDescent="0.2">
      <c r="A22" s="86" t="s">
        <v>120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</row>
    <row r="23" spans="1:24" x14ac:dyDescent="0.2">
      <c r="A23" s="93" t="s">
        <v>81</v>
      </c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82"/>
      <c r="S23" s="82"/>
      <c r="T23" s="82"/>
      <c r="U23" s="82"/>
      <c r="V23" s="82"/>
      <c r="W23" s="82"/>
      <c r="X23" s="82"/>
    </row>
    <row r="24" spans="1:24" x14ac:dyDescent="0.2">
      <c r="A24" s="99" t="s">
        <v>77</v>
      </c>
      <c r="B24" s="100" t="s">
        <v>50</v>
      </c>
      <c r="C24" s="100" t="s">
        <v>51</v>
      </c>
      <c r="D24" s="100" t="s">
        <v>52</v>
      </c>
      <c r="E24" s="100" t="s">
        <v>60</v>
      </c>
      <c r="F24" s="100" t="s">
        <v>54</v>
      </c>
      <c r="G24" s="100" t="s">
        <v>3</v>
      </c>
      <c r="H24" s="100" t="s">
        <v>4</v>
      </c>
      <c r="I24" s="100" t="s">
        <v>9</v>
      </c>
      <c r="J24" s="100" t="s">
        <v>10</v>
      </c>
      <c r="K24" s="100" t="s">
        <v>11</v>
      </c>
      <c r="L24" s="100" t="s">
        <v>55</v>
      </c>
      <c r="M24" s="100" t="s">
        <v>56</v>
      </c>
      <c r="N24" s="100" t="s">
        <v>57</v>
      </c>
      <c r="O24" s="100" t="s">
        <v>58</v>
      </c>
      <c r="P24" s="100" t="s">
        <v>2</v>
      </c>
      <c r="Q24" s="100" t="s">
        <v>82</v>
      </c>
      <c r="R24" s="82"/>
      <c r="S24" s="82"/>
      <c r="T24" s="82"/>
      <c r="U24" s="82"/>
      <c r="V24" s="82"/>
      <c r="W24" s="82"/>
      <c r="X24" s="82"/>
    </row>
    <row r="25" spans="1:24" x14ac:dyDescent="0.2">
      <c r="A25" s="217" t="s">
        <v>107</v>
      </c>
      <c r="B25" s="96">
        <v>1</v>
      </c>
      <c r="C25" s="96"/>
      <c r="D25" s="96"/>
      <c r="E25" s="101"/>
      <c r="F25" s="102">
        <v>2.67</v>
      </c>
      <c r="G25" s="96">
        <v>0</v>
      </c>
      <c r="H25" s="96">
        <v>1</v>
      </c>
      <c r="I25" s="96">
        <v>2</v>
      </c>
      <c r="J25" s="96">
        <v>1</v>
      </c>
      <c r="K25" s="96"/>
      <c r="L25" s="96"/>
      <c r="M25" s="96">
        <v>0</v>
      </c>
      <c r="N25" s="96"/>
      <c r="O25" s="102"/>
      <c r="P25" s="96">
        <v>9</v>
      </c>
      <c r="Q25" s="96">
        <v>33</v>
      </c>
      <c r="R25" s="82"/>
      <c r="S25" s="82"/>
      <c r="T25" s="82"/>
      <c r="U25" s="82"/>
      <c r="V25" s="82"/>
      <c r="W25" s="82"/>
      <c r="X25" s="82"/>
    </row>
    <row r="26" spans="1:24" x14ac:dyDescent="0.2">
      <c r="A26" s="85" t="s">
        <v>102</v>
      </c>
      <c r="B26" s="96">
        <v>1</v>
      </c>
      <c r="C26" s="96"/>
      <c r="D26" s="96"/>
      <c r="E26" s="101"/>
      <c r="F26" s="102">
        <v>2</v>
      </c>
      <c r="G26" s="96">
        <v>1</v>
      </c>
      <c r="H26" s="96">
        <v>1</v>
      </c>
      <c r="I26" s="96"/>
      <c r="J26" s="96">
        <v>2</v>
      </c>
      <c r="K26" s="96">
        <v>2</v>
      </c>
      <c r="L26" s="96"/>
      <c r="M26" s="96">
        <v>1</v>
      </c>
      <c r="N26" s="102"/>
      <c r="O26" s="96"/>
      <c r="P26" s="82">
        <v>10</v>
      </c>
      <c r="Q26" s="82">
        <v>43</v>
      </c>
      <c r="R26" s="82"/>
      <c r="S26" s="82"/>
      <c r="T26" s="82"/>
      <c r="U26" s="82"/>
      <c r="V26" s="82"/>
      <c r="W26" s="82"/>
      <c r="X26" s="82"/>
    </row>
    <row r="27" spans="1:24" x14ac:dyDescent="0.2">
      <c r="A27" s="69" t="s">
        <v>155</v>
      </c>
      <c r="B27" s="96">
        <v>1</v>
      </c>
      <c r="C27" s="96"/>
      <c r="D27" s="96"/>
      <c r="E27" s="101"/>
      <c r="F27" s="102">
        <v>0.33</v>
      </c>
      <c r="G27" s="96">
        <v>2</v>
      </c>
      <c r="H27" s="96">
        <v>1</v>
      </c>
      <c r="I27" s="96"/>
      <c r="J27" s="96">
        <v>1</v>
      </c>
      <c r="K27" s="96">
        <v>2</v>
      </c>
      <c r="L27" s="96"/>
      <c r="M27" s="96">
        <v>2</v>
      </c>
      <c r="N27" s="96"/>
      <c r="O27" s="96"/>
      <c r="P27" s="82">
        <v>5</v>
      </c>
      <c r="Q27" s="82">
        <v>10</v>
      </c>
      <c r="R27" s="82"/>
      <c r="S27" s="82"/>
      <c r="T27" s="82"/>
      <c r="U27" s="82"/>
      <c r="V27" s="82"/>
      <c r="W27" s="82"/>
      <c r="X27" s="82"/>
    </row>
    <row r="28" spans="1:24" x14ac:dyDescent="0.2">
      <c r="A28" s="66"/>
      <c r="B28" s="96"/>
      <c r="C28" s="96"/>
      <c r="D28" s="96"/>
      <c r="E28" s="101"/>
      <c r="F28" s="102"/>
      <c r="G28" s="96"/>
      <c r="H28" s="96"/>
      <c r="I28" s="96"/>
      <c r="J28" s="96"/>
      <c r="K28" s="96"/>
      <c r="L28" s="96"/>
      <c r="M28" s="96"/>
      <c r="N28" s="96"/>
      <c r="O28" s="96"/>
      <c r="P28" s="82"/>
      <c r="Q28" s="82"/>
      <c r="R28" s="82"/>
      <c r="S28" s="82"/>
      <c r="T28" s="82"/>
      <c r="U28" s="82"/>
      <c r="V28" s="82"/>
      <c r="W28" s="82"/>
      <c r="X28" s="82"/>
    </row>
    <row r="29" spans="1:24" x14ac:dyDescent="0.2">
      <c r="A29" s="66"/>
      <c r="B29" s="96"/>
      <c r="C29" s="96"/>
      <c r="D29" s="96"/>
      <c r="E29" s="101"/>
      <c r="F29" s="102"/>
      <c r="G29" s="96"/>
      <c r="H29" s="96"/>
      <c r="I29" s="96"/>
      <c r="J29" s="96"/>
      <c r="K29" s="96"/>
      <c r="L29" s="96"/>
      <c r="M29" s="96"/>
      <c r="N29" s="96"/>
      <c r="O29" s="96"/>
      <c r="P29" s="82"/>
      <c r="Q29" s="82"/>
      <c r="R29" s="82"/>
      <c r="S29" s="82"/>
      <c r="T29" s="82"/>
      <c r="U29" s="82"/>
      <c r="V29" s="82"/>
      <c r="W29" s="82"/>
      <c r="X29" s="82"/>
    </row>
    <row r="30" spans="1:24" x14ac:dyDescent="0.2">
      <c r="A30" s="65"/>
      <c r="B30" s="96"/>
      <c r="C30" s="96"/>
      <c r="D30" s="96"/>
      <c r="E30" s="101"/>
      <c r="F30" s="102"/>
      <c r="G30" s="96"/>
      <c r="H30" s="96"/>
      <c r="I30" s="103"/>
      <c r="J30" s="96"/>
      <c r="K30" s="96"/>
      <c r="L30" s="96"/>
      <c r="M30" s="96"/>
      <c r="N30" s="96"/>
      <c r="O30" s="96"/>
      <c r="P30" s="82"/>
      <c r="Q30" s="82"/>
      <c r="R30" s="82"/>
      <c r="S30" s="82"/>
      <c r="T30" s="82"/>
      <c r="U30" s="82"/>
      <c r="V30" s="82"/>
      <c r="W30" s="82"/>
      <c r="X30" s="82"/>
    </row>
    <row r="31" spans="1:24" x14ac:dyDescent="0.2">
      <c r="A31" s="69"/>
      <c r="B31" s="96"/>
      <c r="C31" s="96"/>
      <c r="D31" s="96"/>
      <c r="E31" s="101"/>
      <c r="F31" s="102"/>
      <c r="G31" s="96"/>
      <c r="H31" s="96"/>
      <c r="I31" s="96"/>
      <c r="J31" s="96"/>
      <c r="K31" s="96"/>
      <c r="L31" s="96"/>
      <c r="M31" s="96"/>
      <c r="N31" s="96"/>
      <c r="O31" s="96"/>
      <c r="P31" s="82"/>
      <c r="Q31" s="82"/>
      <c r="R31" s="82"/>
      <c r="S31" s="82"/>
      <c r="T31" s="82"/>
      <c r="U31" s="82"/>
      <c r="V31" s="82"/>
      <c r="W31" s="82"/>
      <c r="X31" s="82"/>
    </row>
    <row r="32" spans="1:24" x14ac:dyDescent="0.2">
      <c r="A32" s="87"/>
      <c r="B32" s="96"/>
      <c r="C32" s="96"/>
      <c r="D32" s="96"/>
      <c r="E32" s="101"/>
      <c r="F32" s="102"/>
      <c r="G32" s="96"/>
      <c r="H32" s="96"/>
      <c r="I32" s="96"/>
      <c r="J32" s="96"/>
      <c r="K32" s="96"/>
      <c r="L32" s="96"/>
      <c r="M32" s="96"/>
      <c r="N32" s="96"/>
      <c r="O32" s="96"/>
      <c r="P32" s="82"/>
      <c r="Q32" s="82"/>
      <c r="R32" s="82"/>
      <c r="S32" s="82"/>
      <c r="T32" s="82"/>
      <c r="U32" s="82"/>
      <c r="V32" s="82"/>
      <c r="W32" s="82"/>
      <c r="X32" s="82"/>
    </row>
    <row r="33" spans="1:24" x14ac:dyDescent="0.2">
      <c r="A33" s="87"/>
      <c r="B33" s="212"/>
      <c r="C33" s="212"/>
      <c r="D33" s="212"/>
      <c r="E33" s="213"/>
      <c r="F33" s="220"/>
      <c r="G33" s="212"/>
      <c r="H33" s="212"/>
      <c r="I33" s="212"/>
      <c r="J33" s="212"/>
      <c r="K33" s="212"/>
      <c r="L33" s="212"/>
      <c r="M33" s="212"/>
      <c r="N33" s="212"/>
      <c r="O33" s="212"/>
      <c r="P33" s="88"/>
      <c r="Q33" s="88"/>
      <c r="R33" s="82"/>
      <c r="S33" s="82"/>
      <c r="T33" s="82"/>
      <c r="U33" s="82"/>
      <c r="V33" s="82"/>
      <c r="W33" s="82"/>
      <c r="X33" s="82"/>
    </row>
    <row r="34" spans="1:24" x14ac:dyDescent="0.2">
      <c r="A34" s="89"/>
      <c r="B34" s="104"/>
      <c r="C34" s="104"/>
      <c r="D34" s="104"/>
      <c r="E34" s="105"/>
      <c r="F34" s="106"/>
      <c r="G34" s="104"/>
      <c r="H34" s="104"/>
      <c r="I34" s="104"/>
      <c r="J34" s="104"/>
      <c r="K34" s="104"/>
      <c r="L34" s="104"/>
      <c r="M34" s="104"/>
      <c r="N34" s="104"/>
      <c r="O34" s="104"/>
      <c r="P34" s="92"/>
      <c r="Q34" s="92"/>
      <c r="R34" s="82"/>
      <c r="S34" s="82"/>
      <c r="T34" s="82"/>
      <c r="U34" s="82"/>
      <c r="V34" s="82"/>
      <c r="W34" s="82"/>
      <c r="X34" s="82"/>
    </row>
    <row r="35" spans="1:24" x14ac:dyDescent="0.2">
      <c r="A35" s="93" t="s">
        <v>31</v>
      </c>
      <c r="B35" s="96">
        <f>SUM(B25:B34)</f>
        <v>3</v>
      </c>
      <c r="C35" s="96">
        <f t="shared" ref="C35:Q35" si="1">SUM(C25:C34)</f>
        <v>0</v>
      </c>
      <c r="D35" s="96">
        <f t="shared" si="1"/>
        <v>0</v>
      </c>
      <c r="E35" s="96">
        <f t="shared" si="1"/>
        <v>0</v>
      </c>
      <c r="F35" s="102">
        <f t="shared" si="1"/>
        <v>5</v>
      </c>
      <c r="G35" s="96">
        <f t="shared" si="1"/>
        <v>3</v>
      </c>
      <c r="H35" s="96">
        <f t="shared" si="1"/>
        <v>3</v>
      </c>
      <c r="I35" s="96">
        <f t="shared" si="1"/>
        <v>2</v>
      </c>
      <c r="J35" s="96">
        <f t="shared" si="1"/>
        <v>4</v>
      </c>
      <c r="K35" s="96">
        <f t="shared" si="1"/>
        <v>4</v>
      </c>
      <c r="L35" s="96">
        <f t="shared" si="1"/>
        <v>0</v>
      </c>
      <c r="M35" s="96">
        <f t="shared" si="1"/>
        <v>3</v>
      </c>
      <c r="N35" s="39">
        <f>(M35*7)/F35</f>
        <v>4.2</v>
      </c>
      <c r="O35" s="39">
        <f>SUM(H35+J35+K35)/F35</f>
        <v>2.2000000000000002</v>
      </c>
      <c r="P35" s="96">
        <f t="shared" si="1"/>
        <v>24</v>
      </c>
      <c r="Q35" s="96">
        <f t="shared" si="1"/>
        <v>86</v>
      </c>
      <c r="R35" s="82"/>
      <c r="S35" s="82"/>
      <c r="T35" s="82"/>
      <c r="U35" s="82"/>
      <c r="V35" s="82"/>
      <c r="W35" s="82"/>
      <c r="X35" s="82"/>
    </row>
    <row r="37" spans="1:24" x14ac:dyDescent="0.2">
      <c r="A37" t="s">
        <v>121</v>
      </c>
    </row>
    <row r="38" spans="1:24" x14ac:dyDescent="0.2">
      <c r="A38" s="78" t="s">
        <v>77</v>
      </c>
      <c r="B38" s="79" t="s">
        <v>2</v>
      </c>
      <c r="C38" s="79" t="s">
        <v>3</v>
      </c>
      <c r="D38" s="79" t="s">
        <v>4</v>
      </c>
      <c r="E38" s="79" t="s">
        <v>5</v>
      </c>
      <c r="F38" s="79" t="s">
        <v>6</v>
      </c>
      <c r="G38" s="79" t="s">
        <v>7</v>
      </c>
      <c r="H38" s="79" t="s">
        <v>8</v>
      </c>
      <c r="I38" s="79" t="s">
        <v>9</v>
      </c>
      <c r="J38" s="79" t="s">
        <v>10</v>
      </c>
      <c r="K38" s="79" t="s">
        <v>11</v>
      </c>
      <c r="L38" s="79" t="s">
        <v>12</v>
      </c>
      <c r="M38" s="79" t="s">
        <v>13</v>
      </c>
      <c r="N38" s="79" t="s">
        <v>78</v>
      </c>
      <c r="O38" s="79" t="s">
        <v>15</v>
      </c>
      <c r="P38" s="80" t="s">
        <v>79</v>
      </c>
      <c r="Q38" s="79" t="s">
        <v>80</v>
      </c>
      <c r="R38" s="79" t="s">
        <v>18</v>
      </c>
      <c r="S38" s="79" t="s">
        <v>19</v>
      </c>
      <c r="T38" s="79" t="s">
        <v>20</v>
      </c>
      <c r="U38" s="79" t="s">
        <v>21</v>
      </c>
      <c r="V38" s="79" t="s">
        <v>22</v>
      </c>
      <c r="W38" s="80" t="s">
        <v>23</v>
      </c>
      <c r="X38" s="81" t="s">
        <v>24</v>
      </c>
    </row>
    <row r="39" spans="1:24" x14ac:dyDescent="0.2">
      <c r="A39" s="65" t="s">
        <v>112</v>
      </c>
      <c r="B39" s="82">
        <v>1</v>
      </c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</row>
    <row r="40" spans="1:24" x14ac:dyDescent="0.2">
      <c r="A40" s="83" t="s">
        <v>97</v>
      </c>
      <c r="B40" s="82">
        <v>3</v>
      </c>
      <c r="C40" s="82">
        <v>1</v>
      </c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>
        <v>1</v>
      </c>
      <c r="V40" s="82">
        <v>1</v>
      </c>
      <c r="W40" s="82"/>
      <c r="X40" s="82"/>
    </row>
    <row r="41" spans="1:24" x14ac:dyDescent="0.2">
      <c r="A41" s="67" t="s">
        <v>127</v>
      </c>
      <c r="B41" s="82">
        <v>1</v>
      </c>
      <c r="C41" s="82">
        <v>0</v>
      </c>
      <c r="D41" s="82">
        <v>0</v>
      </c>
      <c r="E41" s="82"/>
      <c r="F41" s="82"/>
      <c r="G41" s="82"/>
      <c r="H41" s="82"/>
      <c r="I41" s="82">
        <v>1</v>
      </c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</row>
    <row r="42" spans="1:24" x14ac:dyDescent="0.2">
      <c r="A42" s="69" t="s">
        <v>128</v>
      </c>
      <c r="B42" s="84">
        <v>5</v>
      </c>
      <c r="C42" s="84">
        <v>4</v>
      </c>
      <c r="D42" s="84">
        <v>2</v>
      </c>
      <c r="E42" s="84"/>
      <c r="F42" s="82"/>
      <c r="G42" s="82">
        <v>1</v>
      </c>
      <c r="H42" s="82">
        <v>3</v>
      </c>
      <c r="I42" s="82">
        <v>1</v>
      </c>
      <c r="J42" s="82"/>
      <c r="K42" s="82"/>
      <c r="L42" s="82"/>
      <c r="M42" s="82"/>
      <c r="N42" s="82">
        <v>2</v>
      </c>
      <c r="O42" s="82"/>
      <c r="P42" s="82"/>
      <c r="Q42" s="82"/>
      <c r="R42" s="82"/>
      <c r="S42" s="82"/>
      <c r="T42" s="82"/>
      <c r="U42" s="82"/>
      <c r="V42" s="82"/>
      <c r="W42" s="82"/>
      <c r="X42" s="82"/>
    </row>
    <row r="43" spans="1:24" x14ac:dyDescent="0.2">
      <c r="A43" s="67" t="s">
        <v>129</v>
      </c>
      <c r="B43" s="82">
        <v>2</v>
      </c>
      <c r="C43" s="82">
        <v>0</v>
      </c>
      <c r="D43" s="82">
        <v>0</v>
      </c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>
        <v>1</v>
      </c>
      <c r="U43" s="82">
        <v>2</v>
      </c>
      <c r="V43" s="82">
        <v>2</v>
      </c>
      <c r="W43" s="82"/>
      <c r="X43" s="82"/>
    </row>
    <row r="44" spans="1:24" x14ac:dyDescent="0.2">
      <c r="A44" s="85" t="s">
        <v>132</v>
      </c>
      <c r="B44" s="82">
        <v>0</v>
      </c>
      <c r="C44" s="82">
        <v>0</v>
      </c>
      <c r="D44" s="82">
        <v>0</v>
      </c>
      <c r="E44" s="82"/>
      <c r="F44" s="82"/>
      <c r="G44" s="82"/>
      <c r="H44" s="82">
        <v>1</v>
      </c>
      <c r="I44" s="82"/>
      <c r="J44" s="82"/>
      <c r="K44" s="82"/>
      <c r="L44" s="82"/>
      <c r="M44" s="82">
        <v>1</v>
      </c>
      <c r="N44" s="82"/>
      <c r="O44" s="82"/>
      <c r="P44" s="82"/>
      <c r="Q44" s="82"/>
      <c r="R44" s="82"/>
      <c r="S44" s="82"/>
      <c r="T44" s="82"/>
      <c r="V44" s="82"/>
      <c r="W44" s="82"/>
      <c r="X44" s="82"/>
    </row>
    <row r="45" spans="1:24" x14ac:dyDescent="0.2">
      <c r="A45" s="69" t="s">
        <v>134</v>
      </c>
      <c r="B45" s="82">
        <v>3</v>
      </c>
      <c r="C45" s="82">
        <v>0</v>
      </c>
      <c r="D45" s="82">
        <v>0</v>
      </c>
      <c r="E45" s="82"/>
      <c r="F45" s="82"/>
      <c r="G45" s="82"/>
      <c r="H45" s="82">
        <v>1</v>
      </c>
      <c r="I45" s="82"/>
      <c r="J45" s="82"/>
      <c r="K45" s="82"/>
      <c r="L45" s="82"/>
      <c r="M45" s="82"/>
      <c r="N45" s="82">
        <v>1</v>
      </c>
      <c r="O45" s="82"/>
      <c r="P45" s="82"/>
      <c r="Q45" s="82"/>
      <c r="R45" s="82"/>
      <c r="S45" s="82"/>
      <c r="T45" s="82"/>
      <c r="U45" s="82"/>
      <c r="V45" s="82">
        <v>4</v>
      </c>
      <c r="W45" s="82"/>
      <c r="X45" s="82"/>
    </row>
    <row r="46" spans="1:24" x14ac:dyDescent="0.2">
      <c r="A46" s="85" t="s">
        <v>99</v>
      </c>
      <c r="B46" s="82">
        <v>4</v>
      </c>
      <c r="C46" s="82">
        <v>2</v>
      </c>
      <c r="D46" s="82">
        <v>2</v>
      </c>
      <c r="E46" s="82">
        <v>1</v>
      </c>
      <c r="F46" s="82"/>
      <c r="G46" s="82"/>
      <c r="H46" s="82">
        <v>1</v>
      </c>
      <c r="I46" s="82"/>
      <c r="J46" s="82"/>
      <c r="K46" s="82"/>
      <c r="L46" s="82"/>
      <c r="M46" s="82"/>
      <c r="N46" s="82">
        <v>1</v>
      </c>
      <c r="O46" s="82"/>
      <c r="P46" s="82"/>
      <c r="Q46" s="82"/>
      <c r="R46" s="82"/>
      <c r="S46" s="82"/>
      <c r="T46" s="82"/>
      <c r="U46" s="82"/>
      <c r="V46" s="82"/>
      <c r="W46" s="82"/>
      <c r="X46" s="82"/>
    </row>
    <row r="47" spans="1:24" x14ac:dyDescent="0.2">
      <c r="A47" s="85" t="s">
        <v>138</v>
      </c>
      <c r="B47" s="82">
        <v>3</v>
      </c>
      <c r="C47" s="82">
        <v>0</v>
      </c>
      <c r="D47" s="82">
        <v>0</v>
      </c>
      <c r="E47" s="82"/>
      <c r="F47" s="82"/>
      <c r="G47" s="82"/>
      <c r="H47" s="82"/>
      <c r="I47" s="82">
        <v>1</v>
      </c>
      <c r="J47" s="82"/>
      <c r="K47" s="82"/>
      <c r="L47" s="82"/>
      <c r="M47" s="82"/>
      <c r="N47" s="82">
        <v>1</v>
      </c>
      <c r="O47" s="82"/>
      <c r="P47" s="82"/>
      <c r="Q47" s="82"/>
      <c r="R47" s="82"/>
      <c r="S47" s="82"/>
      <c r="T47" s="82"/>
      <c r="U47" s="82"/>
      <c r="V47" s="82"/>
      <c r="W47" s="82"/>
      <c r="X47" s="82"/>
    </row>
    <row r="48" spans="1:24" x14ac:dyDescent="0.2">
      <c r="A48" s="87" t="s">
        <v>159</v>
      </c>
      <c r="B48" s="82">
        <v>1</v>
      </c>
      <c r="C48" s="82">
        <v>0</v>
      </c>
      <c r="D48" s="82">
        <v>1</v>
      </c>
      <c r="E48" s="82"/>
      <c r="F48" s="82">
        <v>1</v>
      </c>
      <c r="G48" s="82"/>
      <c r="H48" s="82">
        <v>2</v>
      </c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</row>
    <row r="49" spans="1:24" x14ac:dyDescent="0.2">
      <c r="A49" s="65"/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</row>
    <row r="50" spans="1:24" x14ac:dyDescent="0.2">
      <c r="A50" s="89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1"/>
      <c r="P50" s="91"/>
      <c r="Q50" s="91"/>
      <c r="R50" s="90"/>
      <c r="S50" s="90"/>
      <c r="T50" s="90"/>
      <c r="U50" s="90"/>
      <c r="V50" s="90"/>
      <c r="W50" s="90"/>
      <c r="X50" s="92"/>
    </row>
    <row r="51" spans="1:24" x14ac:dyDescent="0.2">
      <c r="A51" s="93" t="s">
        <v>31</v>
      </c>
      <c r="B51" s="94">
        <f t="shared" ref="B51:N51" si="2">SUM(B39:B50)</f>
        <v>23</v>
      </c>
      <c r="C51" s="94">
        <f t="shared" si="2"/>
        <v>7</v>
      </c>
      <c r="D51" s="94">
        <f t="shared" si="2"/>
        <v>5</v>
      </c>
      <c r="E51" s="94">
        <f t="shared" si="2"/>
        <v>1</v>
      </c>
      <c r="F51" s="94">
        <f t="shared" si="2"/>
        <v>1</v>
      </c>
      <c r="G51" s="94">
        <f t="shared" si="2"/>
        <v>1</v>
      </c>
      <c r="H51" s="94">
        <f t="shared" si="2"/>
        <v>8</v>
      </c>
      <c r="I51" s="94">
        <f t="shared" si="2"/>
        <v>3</v>
      </c>
      <c r="J51" s="94">
        <f t="shared" si="2"/>
        <v>0</v>
      </c>
      <c r="K51" s="94">
        <f t="shared" si="2"/>
        <v>0</v>
      </c>
      <c r="L51" s="94">
        <f t="shared" si="2"/>
        <v>0</v>
      </c>
      <c r="M51" s="94">
        <f t="shared" si="2"/>
        <v>1</v>
      </c>
      <c r="N51" s="94">
        <f t="shared" si="2"/>
        <v>5</v>
      </c>
      <c r="O51" s="17">
        <f>(D51+J51+K51+N51)/(B51+J51+K51+M51)</f>
        <v>0.41666666666666669</v>
      </c>
      <c r="P51" s="17">
        <f>($D51+$E51+($F51*2)+(G51*3))/$B51</f>
        <v>0.47826086956521741</v>
      </c>
      <c r="Q51" s="17">
        <f>D51/B51</f>
        <v>0.21739130434782608</v>
      </c>
      <c r="R51" s="94">
        <f>SUM(R39:R50)</f>
        <v>0</v>
      </c>
      <c r="S51" s="94">
        <f>SUM(S39:S50)</f>
        <v>0</v>
      </c>
      <c r="T51" s="94">
        <f>SUM(T39:T50)</f>
        <v>1</v>
      </c>
      <c r="U51" s="94">
        <f>SUM(U39:U50)</f>
        <v>3</v>
      </c>
      <c r="V51" s="94">
        <f>SUM(V39:V50)</f>
        <v>7</v>
      </c>
      <c r="W51" s="17">
        <f>(U51+V51)/(T51+U51+V51)</f>
        <v>0.90909090909090906</v>
      </c>
      <c r="X51" s="17">
        <f>(D51-G51)/(B51-I51-G51+M51)</f>
        <v>0.2</v>
      </c>
    </row>
    <row r="54" spans="1:24" x14ac:dyDescent="0.2">
      <c r="A54" s="86" t="s">
        <v>121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</row>
    <row r="55" spans="1:24" x14ac:dyDescent="0.2">
      <c r="A55" s="93" t="s">
        <v>81</v>
      </c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</row>
    <row r="56" spans="1:24" x14ac:dyDescent="0.2">
      <c r="A56" s="99" t="s">
        <v>77</v>
      </c>
      <c r="B56" s="100" t="s">
        <v>50</v>
      </c>
      <c r="C56" s="100" t="s">
        <v>51</v>
      </c>
      <c r="D56" s="100" t="s">
        <v>52</v>
      </c>
      <c r="E56" s="100" t="s">
        <v>60</v>
      </c>
      <c r="F56" s="100" t="s">
        <v>54</v>
      </c>
      <c r="G56" s="100" t="s">
        <v>3</v>
      </c>
      <c r="H56" s="100" t="s">
        <v>4</v>
      </c>
      <c r="I56" s="100" t="s">
        <v>9</v>
      </c>
      <c r="J56" s="100" t="s">
        <v>10</v>
      </c>
      <c r="K56" s="100" t="s">
        <v>11</v>
      </c>
      <c r="L56" s="100" t="s">
        <v>55</v>
      </c>
      <c r="M56" s="100" t="s">
        <v>56</v>
      </c>
      <c r="N56" s="100" t="s">
        <v>57</v>
      </c>
      <c r="O56" s="100" t="s">
        <v>58</v>
      </c>
      <c r="P56" s="100" t="s">
        <v>2</v>
      </c>
      <c r="Q56" s="100" t="s">
        <v>82</v>
      </c>
    </row>
    <row r="57" spans="1:24" x14ac:dyDescent="0.2">
      <c r="A57" s="217" t="s">
        <v>130</v>
      </c>
      <c r="B57" s="96">
        <v>1</v>
      </c>
      <c r="C57" s="96"/>
      <c r="D57" s="96"/>
      <c r="E57" s="101"/>
      <c r="F57" s="102">
        <v>1.33</v>
      </c>
      <c r="G57" s="96">
        <v>0</v>
      </c>
      <c r="H57" s="96">
        <v>1</v>
      </c>
      <c r="I57" s="96">
        <v>3</v>
      </c>
      <c r="J57" s="96">
        <v>1</v>
      </c>
      <c r="K57" s="96">
        <v>1</v>
      </c>
      <c r="L57" s="96"/>
      <c r="M57" s="96">
        <v>0</v>
      </c>
      <c r="N57" s="96"/>
      <c r="O57" s="102"/>
      <c r="P57" s="96">
        <v>7</v>
      </c>
      <c r="Q57" s="96">
        <v>27</v>
      </c>
    </row>
    <row r="58" spans="1:24" x14ac:dyDescent="0.2">
      <c r="A58" s="85" t="s">
        <v>144</v>
      </c>
      <c r="B58" s="96">
        <v>1</v>
      </c>
      <c r="C58" s="96"/>
      <c r="D58" s="96"/>
      <c r="E58" s="101"/>
      <c r="F58" s="102">
        <v>1.33</v>
      </c>
      <c r="G58" s="96">
        <v>4</v>
      </c>
      <c r="H58" s="96">
        <v>6</v>
      </c>
      <c r="I58" s="96">
        <v>0</v>
      </c>
      <c r="J58" s="96">
        <v>2</v>
      </c>
      <c r="K58" s="96">
        <v>1</v>
      </c>
      <c r="L58" s="96"/>
      <c r="M58" s="96">
        <v>2</v>
      </c>
      <c r="N58" s="102"/>
      <c r="O58" s="96"/>
      <c r="P58" s="82">
        <v>12</v>
      </c>
      <c r="Q58" s="82">
        <v>39</v>
      </c>
    </row>
    <row r="59" spans="1:24" x14ac:dyDescent="0.2">
      <c r="A59" s="65"/>
      <c r="B59" s="96"/>
      <c r="C59" s="96"/>
      <c r="D59" s="96"/>
      <c r="E59" s="101"/>
      <c r="F59" s="102"/>
      <c r="G59" s="96"/>
      <c r="H59" s="96"/>
      <c r="I59" s="96"/>
      <c r="J59" s="96"/>
      <c r="K59" s="96"/>
      <c r="L59" s="96"/>
      <c r="M59" s="96"/>
      <c r="N59" s="96"/>
      <c r="O59" s="96"/>
      <c r="P59" s="82"/>
      <c r="Q59" s="82"/>
    </row>
    <row r="60" spans="1:24" x14ac:dyDescent="0.2">
      <c r="A60" s="66"/>
      <c r="B60" s="96"/>
      <c r="C60" s="96"/>
      <c r="D60" s="96"/>
      <c r="E60" s="101"/>
      <c r="F60" s="102"/>
      <c r="G60" s="96"/>
      <c r="H60" s="96"/>
      <c r="I60" s="96"/>
      <c r="J60" s="96"/>
      <c r="K60" s="96"/>
      <c r="L60" s="96"/>
      <c r="M60" s="96"/>
      <c r="N60" s="96"/>
      <c r="O60" s="96"/>
      <c r="P60" s="82"/>
      <c r="Q60" s="82"/>
    </row>
    <row r="61" spans="1:24" x14ac:dyDescent="0.2">
      <c r="A61" s="66"/>
      <c r="B61" s="96"/>
      <c r="C61" s="96"/>
      <c r="D61" s="96"/>
      <c r="E61" s="101"/>
      <c r="F61" s="102"/>
      <c r="G61" s="96"/>
      <c r="H61" s="96"/>
      <c r="I61" s="96"/>
      <c r="J61" s="96"/>
      <c r="K61" s="96"/>
      <c r="L61" s="96"/>
      <c r="M61" s="96"/>
      <c r="N61" s="96"/>
      <c r="O61" s="96"/>
      <c r="P61" s="82"/>
      <c r="Q61" s="82"/>
    </row>
    <row r="62" spans="1:24" x14ac:dyDescent="0.2">
      <c r="A62" s="65"/>
      <c r="B62" s="96"/>
      <c r="C62" s="96"/>
      <c r="D62" s="96"/>
      <c r="E62" s="101"/>
      <c r="F62" s="102"/>
      <c r="G62" s="96"/>
      <c r="H62" s="96"/>
      <c r="I62" s="103"/>
      <c r="J62" s="96"/>
      <c r="K62" s="96"/>
      <c r="L62" s="96"/>
      <c r="M62" s="96"/>
      <c r="N62" s="96"/>
      <c r="O62" s="96"/>
      <c r="P62" s="82"/>
      <c r="Q62" s="82"/>
    </row>
    <row r="63" spans="1:24" x14ac:dyDescent="0.2">
      <c r="A63" s="69"/>
      <c r="B63" s="96"/>
      <c r="C63" s="96"/>
      <c r="D63" s="96"/>
      <c r="E63" s="101"/>
      <c r="F63" s="102"/>
      <c r="G63" s="96"/>
      <c r="H63" s="96"/>
      <c r="I63" s="96"/>
      <c r="J63" s="96"/>
      <c r="K63" s="96"/>
      <c r="L63" s="96"/>
      <c r="M63" s="96"/>
      <c r="N63" s="96"/>
      <c r="O63" s="96"/>
      <c r="P63" s="82"/>
      <c r="Q63" s="82"/>
    </row>
    <row r="64" spans="1:24" x14ac:dyDescent="0.2">
      <c r="A64" s="87"/>
      <c r="B64" s="96"/>
      <c r="C64" s="96"/>
      <c r="D64" s="96"/>
      <c r="E64" s="101"/>
      <c r="F64" s="102"/>
      <c r="G64" s="96"/>
      <c r="H64" s="96"/>
      <c r="I64" s="96"/>
      <c r="J64" s="96"/>
      <c r="K64" s="96"/>
      <c r="L64" s="96"/>
      <c r="M64" s="96"/>
      <c r="N64" s="96"/>
      <c r="O64" s="96"/>
      <c r="P64" s="82"/>
      <c r="Q64" s="82"/>
    </row>
    <row r="65" spans="1:17" x14ac:dyDescent="0.2">
      <c r="A65" s="87"/>
      <c r="B65" s="212"/>
      <c r="C65" s="212"/>
      <c r="D65" s="212"/>
      <c r="E65" s="213"/>
      <c r="F65" s="220"/>
      <c r="G65" s="212"/>
      <c r="H65" s="212"/>
      <c r="I65" s="212"/>
      <c r="J65" s="212"/>
      <c r="K65" s="212"/>
      <c r="L65" s="212"/>
      <c r="M65" s="212"/>
      <c r="N65" s="212"/>
      <c r="O65" s="212"/>
      <c r="P65" s="88"/>
      <c r="Q65" s="88"/>
    </row>
    <row r="66" spans="1:17" x14ac:dyDescent="0.2">
      <c r="A66" s="89"/>
      <c r="B66" s="104"/>
      <c r="C66" s="104"/>
      <c r="D66" s="104"/>
      <c r="E66" s="105"/>
      <c r="F66" s="106"/>
      <c r="G66" s="104"/>
      <c r="H66" s="104"/>
      <c r="I66" s="104"/>
      <c r="J66" s="104"/>
      <c r="K66" s="104"/>
      <c r="L66" s="104"/>
      <c r="M66" s="104"/>
      <c r="N66" s="104"/>
      <c r="O66" s="104"/>
      <c r="P66" s="92"/>
      <c r="Q66" s="92"/>
    </row>
    <row r="67" spans="1:17" x14ac:dyDescent="0.2">
      <c r="A67" s="93" t="s">
        <v>31</v>
      </c>
      <c r="B67" s="96">
        <f>SUM(B57:B66)</f>
        <v>2</v>
      </c>
      <c r="C67" s="96">
        <f t="shared" ref="C67:M67" si="3">SUM(C57:C66)</f>
        <v>0</v>
      </c>
      <c r="D67" s="96">
        <f t="shared" si="3"/>
        <v>0</v>
      </c>
      <c r="E67" s="96">
        <f t="shared" si="3"/>
        <v>0</v>
      </c>
      <c r="F67" s="102">
        <f t="shared" si="3"/>
        <v>2.66</v>
      </c>
      <c r="G67" s="96">
        <f t="shared" si="3"/>
        <v>4</v>
      </c>
      <c r="H67" s="96">
        <f t="shared" si="3"/>
        <v>7</v>
      </c>
      <c r="I67" s="96">
        <f t="shared" si="3"/>
        <v>3</v>
      </c>
      <c r="J67" s="96">
        <f t="shared" si="3"/>
        <v>3</v>
      </c>
      <c r="K67" s="96">
        <f t="shared" si="3"/>
        <v>2</v>
      </c>
      <c r="L67" s="96">
        <f t="shared" si="3"/>
        <v>0</v>
      </c>
      <c r="M67" s="96">
        <f t="shared" si="3"/>
        <v>2</v>
      </c>
      <c r="N67" s="39">
        <f>(M67*7)/F67</f>
        <v>5.2631578947368416</v>
      </c>
      <c r="O67" s="39">
        <f>SUM(H67+J67+K67)/F67</f>
        <v>4.511278195488722</v>
      </c>
      <c r="P67" s="96">
        <f t="shared" ref="P67:Q67" si="4">SUM(P57:P66)</f>
        <v>19</v>
      </c>
      <c r="Q67" s="96">
        <f t="shared" si="4"/>
        <v>66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89F7B-6D86-7146-8B31-5C34424B6677}">
  <dimension ref="A1:Z96"/>
  <sheetViews>
    <sheetView workbookViewId="0">
      <pane ySplit="1400" topLeftCell="A73" activePane="bottomLeft"/>
      <selection pane="bottomLeft" activeCell="Z75" sqref="Z75"/>
    </sheetView>
  </sheetViews>
  <sheetFormatPr baseColWidth="10" defaultRowHeight="16" x14ac:dyDescent="0.2"/>
  <cols>
    <col min="1" max="1" width="17.1640625" bestFit="1" customWidth="1"/>
    <col min="2" max="2" width="3.33203125" bestFit="1" customWidth="1"/>
    <col min="3" max="6" width="3.1640625" bestFit="1" customWidth="1"/>
    <col min="7" max="7" width="3" bestFit="1" customWidth="1"/>
    <col min="8" max="8" width="3.33203125" bestFit="1" customWidth="1"/>
    <col min="9" max="10" width="3.1640625" bestFit="1" customWidth="1"/>
    <col min="11" max="11" width="3" bestFit="1" customWidth="1"/>
    <col min="12" max="12" width="4.1640625" bestFit="1" customWidth="1"/>
    <col min="13" max="13" width="2.83203125" bestFit="1" customWidth="1"/>
    <col min="14" max="14" width="4" bestFit="1" customWidth="1"/>
    <col min="15" max="15" width="5.6640625" bestFit="1" customWidth="1"/>
    <col min="16" max="16" width="8.1640625" bestFit="1" customWidth="1"/>
    <col min="17" max="17" width="5.6640625" bestFit="1" customWidth="1"/>
    <col min="18" max="19" width="3" bestFit="1" customWidth="1"/>
    <col min="20" max="20" width="3.5" bestFit="1" customWidth="1"/>
    <col min="21" max="21" width="3.1640625" bestFit="1" customWidth="1"/>
    <col min="22" max="22" width="4.1640625" bestFit="1" customWidth="1"/>
    <col min="23" max="23" width="6.5" bestFit="1" customWidth="1"/>
    <col min="24" max="24" width="3" bestFit="1" customWidth="1"/>
    <col min="25" max="25" width="7" bestFit="1" customWidth="1"/>
    <col min="26" max="26" width="5.6640625" bestFit="1" customWidth="1"/>
  </cols>
  <sheetData>
    <row r="1" spans="1:26" x14ac:dyDescent="0.2">
      <c r="A1" s="134" t="s">
        <v>84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1"/>
      <c r="V1" s="1"/>
      <c r="W1" s="1"/>
      <c r="X1" s="5"/>
      <c r="Y1" s="5"/>
      <c r="Z1" s="5"/>
    </row>
    <row r="2" spans="1:26" x14ac:dyDescent="0.2">
      <c r="A2" s="68"/>
      <c r="B2" s="5"/>
      <c r="C2" s="5"/>
      <c r="D2" s="5"/>
      <c r="E2" s="46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"/>
      <c r="V2" s="1"/>
      <c r="W2" s="1"/>
      <c r="X2" s="5"/>
      <c r="Y2" s="5"/>
      <c r="Z2" s="5"/>
    </row>
    <row r="3" spans="1:26" x14ac:dyDescent="0.2">
      <c r="A3" s="135" t="s">
        <v>77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78</v>
      </c>
      <c r="O3" s="7" t="s">
        <v>15</v>
      </c>
      <c r="P3" s="8" t="s">
        <v>79</v>
      </c>
      <c r="Q3" s="7" t="s">
        <v>80</v>
      </c>
      <c r="R3" s="7" t="s">
        <v>18</v>
      </c>
      <c r="S3" s="7" t="s">
        <v>19</v>
      </c>
      <c r="T3" s="7" t="s">
        <v>20</v>
      </c>
      <c r="U3" s="7" t="s">
        <v>21</v>
      </c>
      <c r="V3" s="7" t="s">
        <v>22</v>
      </c>
      <c r="W3" s="8" t="s">
        <v>23</v>
      </c>
      <c r="X3" s="7" t="s">
        <v>85</v>
      </c>
      <c r="Y3" s="109" t="s">
        <v>86</v>
      </c>
      <c r="Z3" s="109" t="s">
        <v>24</v>
      </c>
    </row>
    <row r="4" spans="1:26" x14ac:dyDescent="0.2">
      <c r="A4" s="136" t="s">
        <v>112</v>
      </c>
      <c r="B4" s="74">
        <v>1</v>
      </c>
      <c r="C4" s="74">
        <v>2</v>
      </c>
      <c r="D4" s="74">
        <v>1</v>
      </c>
      <c r="E4" s="74">
        <v>1</v>
      </c>
      <c r="F4" s="74"/>
      <c r="G4" s="74"/>
      <c r="H4" s="74"/>
      <c r="I4" s="74"/>
      <c r="J4" s="74"/>
      <c r="K4" s="74">
        <v>3</v>
      </c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</row>
    <row r="5" spans="1:26" x14ac:dyDescent="0.2">
      <c r="A5" s="64" t="s">
        <v>122</v>
      </c>
      <c r="B5" s="5">
        <v>3</v>
      </c>
      <c r="C5" s="5">
        <v>1</v>
      </c>
      <c r="D5" s="5">
        <v>0</v>
      </c>
      <c r="E5" s="5"/>
      <c r="F5" s="5"/>
      <c r="G5" s="5"/>
      <c r="H5" s="5"/>
      <c r="I5" s="5"/>
      <c r="J5" s="5"/>
      <c r="K5" s="5">
        <v>1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x14ac:dyDescent="0.2">
      <c r="A6" s="65" t="s">
        <v>123</v>
      </c>
      <c r="B6" s="5">
        <v>3</v>
      </c>
      <c r="C6" s="5">
        <v>1</v>
      </c>
      <c r="D6" s="5">
        <v>1</v>
      </c>
      <c r="E6" s="5"/>
      <c r="F6" s="5"/>
      <c r="G6" s="5">
        <v>1</v>
      </c>
      <c r="H6" s="5">
        <v>2</v>
      </c>
      <c r="I6" s="5">
        <v>1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>
        <v>1</v>
      </c>
      <c r="V6" s="5">
        <v>7</v>
      </c>
      <c r="W6" s="5"/>
      <c r="X6" s="5"/>
      <c r="Y6" s="5">
        <v>1</v>
      </c>
      <c r="Z6" s="5"/>
    </row>
    <row r="7" spans="1:26" x14ac:dyDescent="0.2">
      <c r="A7" s="64" t="s">
        <v>98</v>
      </c>
      <c r="B7" s="5">
        <v>4</v>
      </c>
      <c r="C7" s="5">
        <v>1</v>
      </c>
      <c r="D7" s="5">
        <v>1</v>
      </c>
      <c r="E7" s="5">
        <v>1</v>
      </c>
      <c r="F7" s="5"/>
      <c r="G7" s="5"/>
      <c r="H7" s="5">
        <v>1</v>
      </c>
      <c r="I7" s="5"/>
      <c r="J7" s="5"/>
      <c r="K7" s="5">
        <v>1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x14ac:dyDescent="0.2">
      <c r="A8" s="217" t="s">
        <v>95</v>
      </c>
      <c r="B8" s="5">
        <v>3</v>
      </c>
      <c r="C8" s="5">
        <v>1</v>
      </c>
      <c r="D8" s="5">
        <v>2</v>
      </c>
      <c r="E8" s="5">
        <v>2</v>
      </c>
      <c r="F8" s="5"/>
      <c r="G8" s="5"/>
      <c r="H8" s="5">
        <v>2</v>
      </c>
      <c r="I8" s="5">
        <v>1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>
        <v>5</v>
      </c>
      <c r="W8" s="5"/>
      <c r="X8" s="5"/>
      <c r="Y8" s="5"/>
      <c r="Z8" s="5"/>
    </row>
    <row r="9" spans="1:26" x14ac:dyDescent="0.2">
      <c r="A9" s="217" t="s">
        <v>107</v>
      </c>
      <c r="B9" s="5">
        <v>3</v>
      </c>
      <c r="C9" s="5">
        <v>0</v>
      </c>
      <c r="D9" s="5">
        <v>0</v>
      </c>
      <c r="E9" s="5"/>
      <c r="F9" s="5"/>
      <c r="G9" s="5"/>
      <c r="H9" s="5"/>
      <c r="I9" s="5">
        <v>1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x14ac:dyDescent="0.2">
      <c r="A10" s="66" t="s">
        <v>94</v>
      </c>
      <c r="B10" s="5">
        <v>3</v>
      </c>
      <c r="C10" s="5">
        <v>0</v>
      </c>
      <c r="D10" s="5">
        <v>1</v>
      </c>
      <c r="E10" s="5"/>
      <c r="F10" s="5"/>
      <c r="G10" s="5"/>
      <c r="H10" s="5"/>
      <c r="I10" s="5">
        <v>2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>
        <v>1</v>
      </c>
      <c r="V10" s="5">
        <v>5</v>
      </c>
      <c r="W10" s="5"/>
      <c r="X10" s="5"/>
      <c r="Y10" s="5"/>
      <c r="Z10" s="5"/>
    </row>
    <row r="11" spans="1:26" x14ac:dyDescent="0.2">
      <c r="A11" s="83" t="s">
        <v>97</v>
      </c>
      <c r="B11" s="5">
        <v>3</v>
      </c>
      <c r="C11" s="5"/>
      <c r="D11" s="5">
        <v>1</v>
      </c>
      <c r="E11" s="5"/>
      <c r="F11" s="5"/>
      <c r="G11" s="5"/>
      <c r="H11" s="5"/>
      <c r="I11" s="5"/>
      <c r="J11" s="5"/>
      <c r="K11" s="5">
        <v>1</v>
      </c>
      <c r="L11" s="5"/>
      <c r="M11" s="5"/>
      <c r="N11" s="5"/>
      <c r="O11" s="5"/>
      <c r="P11" s="5"/>
      <c r="Q11" s="5"/>
      <c r="R11" s="5"/>
      <c r="S11" s="5">
        <v>1</v>
      </c>
      <c r="T11" s="5"/>
      <c r="U11" s="5"/>
      <c r="V11" s="5"/>
      <c r="W11" s="5"/>
      <c r="X11" s="5"/>
      <c r="Y11" s="5"/>
      <c r="Z11" s="5"/>
    </row>
    <row r="12" spans="1:26" x14ac:dyDescent="0.2">
      <c r="A12" s="67" t="s">
        <v>127</v>
      </c>
      <c r="B12" s="5">
        <v>4</v>
      </c>
      <c r="C12" s="5">
        <v>2</v>
      </c>
      <c r="D12" s="5">
        <v>3</v>
      </c>
      <c r="E12" s="5">
        <v>1</v>
      </c>
      <c r="F12" s="5">
        <v>1</v>
      </c>
      <c r="G12" s="5">
        <v>1</v>
      </c>
      <c r="H12" s="5">
        <v>6</v>
      </c>
      <c r="I12" s="5"/>
      <c r="J12" s="5"/>
      <c r="K12" s="5"/>
      <c r="L12" s="5"/>
      <c r="M12" s="5"/>
      <c r="N12" s="5">
        <v>1</v>
      </c>
      <c r="O12" s="5"/>
      <c r="P12" s="5"/>
      <c r="Q12" s="5"/>
      <c r="R12" s="5"/>
      <c r="S12" s="5"/>
      <c r="T12" s="5"/>
      <c r="U12" s="5">
        <v>1</v>
      </c>
      <c r="V12" s="5">
        <v>3</v>
      </c>
      <c r="W12" s="5"/>
      <c r="X12" s="5"/>
      <c r="Y12" s="5"/>
      <c r="Z12" s="5"/>
    </row>
    <row r="13" spans="1:26" x14ac:dyDescent="0.2">
      <c r="A13" s="67" t="s">
        <v>129</v>
      </c>
      <c r="B13" s="5">
        <v>2</v>
      </c>
      <c r="C13" s="5">
        <v>4</v>
      </c>
      <c r="D13" s="5">
        <v>1</v>
      </c>
      <c r="E13" s="5"/>
      <c r="F13" s="5"/>
      <c r="G13" s="5">
        <v>1</v>
      </c>
      <c r="H13" s="5">
        <v>2</v>
      </c>
      <c r="I13" s="5"/>
      <c r="J13" s="5">
        <v>2</v>
      </c>
      <c r="K13" s="5">
        <v>1</v>
      </c>
      <c r="L13" s="5"/>
      <c r="M13" s="5"/>
      <c r="N13" s="5">
        <v>1</v>
      </c>
      <c r="O13" s="5"/>
      <c r="P13" s="5"/>
      <c r="Q13" s="5"/>
      <c r="R13" s="5"/>
      <c r="S13" s="5">
        <v>1</v>
      </c>
      <c r="T13" s="5"/>
      <c r="U13" s="5"/>
      <c r="V13" s="5"/>
      <c r="W13" s="5"/>
      <c r="X13" s="5"/>
      <c r="Y13" s="5"/>
      <c r="Z13" s="5"/>
    </row>
    <row r="14" spans="1:26" x14ac:dyDescent="0.2">
      <c r="A14" s="85" t="s">
        <v>103</v>
      </c>
      <c r="B14" s="5">
        <v>2</v>
      </c>
      <c r="C14" s="5"/>
      <c r="D14" s="5"/>
      <c r="E14" s="5"/>
      <c r="F14" s="5"/>
      <c r="G14" s="5"/>
      <c r="H14" s="5"/>
      <c r="I14" s="5">
        <v>1</v>
      </c>
      <c r="J14" s="5">
        <v>2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>
        <v>1</v>
      </c>
      <c r="V14" s="5">
        <v>8</v>
      </c>
      <c r="W14" s="5"/>
      <c r="X14" s="5"/>
      <c r="Y14" s="5"/>
      <c r="Z14" s="5"/>
    </row>
    <row r="15" spans="1:26" x14ac:dyDescent="0.2">
      <c r="A15" s="217" t="s">
        <v>130</v>
      </c>
      <c r="B15" s="5">
        <v>3</v>
      </c>
      <c r="C15" s="5">
        <v>0</v>
      </c>
      <c r="D15" s="5">
        <v>0</v>
      </c>
      <c r="E15" s="5"/>
      <c r="F15" s="5"/>
      <c r="G15" s="5"/>
      <c r="H15" s="5"/>
      <c r="I15" s="5">
        <v>2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>
        <v>4</v>
      </c>
      <c r="W15" s="5"/>
      <c r="X15" s="5"/>
      <c r="Y15" s="5"/>
      <c r="Z15" s="5"/>
    </row>
    <row r="16" spans="1:26" x14ac:dyDescent="0.2">
      <c r="A16" s="217" t="s">
        <v>76</v>
      </c>
      <c r="B16" s="5">
        <v>3</v>
      </c>
      <c r="C16" s="5">
        <v>1</v>
      </c>
      <c r="D16" s="5">
        <v>1</v>
      </c>
      <c r="E16" s="5"/>
      <c r="F16" s="5"/>
      <c r="G16" s="5">
        <v>1</v>
      </c>
      <c r="H16" s="5">
        <v>2</v>
      </c>
      <c r="I16" s="5">
        <v>1</v>
      </c>
      <c r="J16" s="5"/>
      <c r="K16" s="5">
        <v>1</v>
      </c>
      <c r="L16" s="5"/>
      <c r="M16" s="5"/>
      <c r="N16" s="5"/>
      <c r="O16" s="5"/>
      <c r="P16" s="5"/>
      <c r="Q16" s="5"/>
      <c r="R16" s="5"/>
      <c r="S16" s="5"/>
      <c r="T16" s="5"/>
      <c r="U16" s="5">
        <v>1</v>
      </c>
      <c r="V16" s="5">
        <v>7</v>
      </c>
      <c r="W16" s="5"/>
      <c r="X16" s="5"/>
      <c r="Y16" s="5"/>
      <c r="Z16" s="5"/>
    </row>
    <row r="17" spans="1:26" x14ac:dyDescent="0.2">
      <c r="A17" s="85" t="s">
        <v>109</v>
      </c>
      <c r="B17" s="5">
        <v>3</v>
      </c>
      <c r="C17" s="5">
        <v>0</v>
      </c>
      <c r="D17" s="5">
        <v>1</v>
      </c>
      <c r="E17" s="5"/>
      <c r="F17" s="5"/>
      <c r="G17" s="5"/>
      <c r="H17" s="5"/>
      <c r="I17" s="5"/>
      <c r="J17" s="5">
        <v>1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>
        <v>2</v>
      </c>
      <c r="V17" s="5">
        <v>10</v>
      </c>
      <c r="W17" s="5"/>
      <c r="X17" s="5"/>
      <c r="Y17" s="5"/>
      <c r="Z17" s="5"/>
    </row>
    <row r="18" spans="1:26" x14ac:dyDescent="0.2">
      <c r="A18" s="85" t="s">
        <v>132</v>
      </c>
      <c r="B18" s="5">
        <v>4</v>
      </c>
      <c r="C18" s="5">
        <v>2</v>
      </c>
      <c r="D18" s="5">
        <v>1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>
        <v>4</v>
      </c>
      <c r="W18" s="5"/>
      <c r="X18" s="5"/>
      <c r="Y18" s="5"/>
      <c r="Z18" s="5"/>
    </row>
    <row r="19" spans="1:26" x14ac:dyDescent="0.2">
      <c r="A19" s="69" t="s">
        <v>134</v>
      </c>
      <c r="B19" s="5">
        <v>4</v>
      </c>
      <c r="C19" s="5">
        <v>1</v>
      </c>
      <c r="D19" s="5">
        <v>2</v>
      </c>
      <c r="E19" s="5"/>
      <c r="F19" s="5"/>
      <c r="G19" s="5"/>
      <c r="H19" s="5"/>
      <c r="I19" s="5">
        <v>1</v>
      </c>
      <c r="J19" s="5"/>
      <c r="K19" s="5"/>
      <c r="L19" s="5"/>
      <c r="M19" s="5"/>
      <c r="N19" s="5"/>
      <c r="O19" s="5"/>
      <c r="P19" s="5"/>
      <c r="Q19" s="5"/>
      <c r="R19" s="5">
        <v>1</v>
      </c>
      <c r="S19" s="5"/>
      <c r="T19" s="5"/>
      <c r="U19" s="5"/>
      <c r="V19" s="5">
        <v>3</v>
      </c>
      <c r="W19" s="5"/>
      <c r="X19" s="5"/>
      <c r="Y19" s="5"/>
      <c r="Z19" s="5"/>
    </row>
    <row r="20" spans="1:26" x14ac:dyDescent="0.2">
      <c r="A20" s="85" t="s">
        <v>99</v>
      </c>
      <c r="B20" s="5">
        <v>4</v>
      </c>
      <c r="C20" s="5">
        <v>3</v>
      </c>
      <c r="D20" s="5">
        <v>4</v>
      </c>
      <c r="E20" s="5">
        <v>2</v>
      </c>
      <c r="F20" s="5"/>
      <c r="G20" s="5"/>
      <c r="H20" s="5">
        <v>4</v>
      </c>
      <c r="I20" s="5"/>
      <c r="J20" s="5"/>
      <c r="K20" s="5"/>
      <c r="L20" s="5"/>
      <c r="M20" s="5"/>
      <c r="N20" s="5"/>
      <c r="O20" s="5"/>
      <c r="P20" s="5"/>
      <c r="Q20" s="5"/>
      <c r="R20" s="5">
        <v>1</v>
      </c>
      <c r="S20" s="5"/>
      <c r="T20" s="5"/>
      <c r="U20" s="5"/>
      <c r="V20" s="5">
        <v>2</v>
      </c>
      <c r="W20" s="5"/>
      <c r="X20" s="5"/>
      <c r="Y20" s="5"/>
      <c r="Z20" s="5"/>
    </row>
    <row r="21" spans="1:26" x14ac:dyDescent="0.2">
      <c r="A21" s="85" t="s">
        <v>138</v>
      </c>
      <c r="B21" s="5">
        <v>2</v>
      </c>
      <c r="C21" s="5">
        <v>1</v>
      </c>
      <c r="D21" s="5">
        <v>0</v>
      </c>
      <c r="E21" s="5"/>
      <c r="F21" s="5"/>
      <c r="G21" s="5"/>
      <c r="H21" s="5"/>
      <c r="I21" s="5">
        <v>1</v>
      </c>
      <c r="J21" s="5">
        <v>1</v>
      </c>
      <c r="K21" s="5">
        <v>1</v>
      </c>
      <c r="L21" s="5"/>
      <c r="M21" s="5"/>
      <c r="N21" s="5"/>
      <c r="O21" s="5"/>
      <c r="P21" s="5"/>
      <c r="Q21" s="5"/>
      <c r="R21" s="5">
        <v>1</v>
      </c>
      <c r="S21" s="5"/>
      <c r="T21" s="5"/>
      <c r="U21" s="5"/>
      <c r="V21" s="5">
        <v>1</v>
      </c>
      <c r="W21" s="5"/>
      <c r="X21" s="5"/>
      <c r="Y21" s="5"/>
      <c r="Z21" s="5"/>
    </row>
    <row r="22" spans="1:26" x14ac:dyDescent="0.2">
      <c r="A22" s="85" t="s">
        <v>102</v>
      </c>
      <c r="B22" s="5">
        <v>4</v>
      </c>
      <c r="C22" s="5">
        <v>0</v>
      </c>
      <c r="D22" s="5">
        <v>0</v>
      </c>
      <c r="E22" s="5"/>
      <c r="F22" s="5"/>
      <c r="G22" s="5"/>
      <c r="H22" s="5"/>
      <c r="I22" s="5">
        <v>1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>
        <v>2</v>
      </c>
      <c r="W22" s="5"/>
      <c r="X22" s="5"/>
      <c r="Y22" s="5"/>
      <c r="Z22" s="5"/>
    </row>
    <row r="23" spans="1:26" x14ac:dyDescent="0.2">
      <c r="A23" s="85" t="s">
        <v>106</v>
      </c>
      <c r="B23" s="5">
        <v>3</v>
      </c>
      <c r="C23" s="5">
        <v>0</v>
      </c>
      <c r="D23" s="5">
        <v>2</v>
      </c>
      <c r="E23" s="5">
        <v>1</v>
      </c>
      <c r="F23" s="5"/>
      <c r="G23" s="5"/>
      <c r="H23" s="5">
        <v>1</v>
      </c>
      <c r="I23" s="5">
        <v>1</v>
      </c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>
        <v>1</v>
      </c>
      <c r="V23" s="5">
        <v>3</v>
      </c>
      <c r="W23" s="5"/>
      <c r="X23" s="5"/>
      <c r="Y23" s="5"/>
      <c r="Z23" s="5"/>
    </row>
    <row r="24" spans="1:26" x14ac:dyDescent="0.2">
      <c r="A24" s="85" t="s">
        <v>144</v>
      </c>
      <c r="B24" s="5">
        <v>2</v>
      </c>
      <c r="C24" s="5">
        <v>0</v>
      </c>
      <c r="D24" s="5">
        <v>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>
        <v>1</v>
      </c>
      <c r="W24" s="5"/>
      <c r="X24" s="5"/>
      <c r="Y24" s="5"/>
      <c r="Z24" s="5"/>
    </row>
    <row r="25" spans="1:26" x14ac:dyDescent="0.2">
      <c r="A25" s="68" t="s">
        <v>104</v>
      </c>
      <c r="B25" s="5">
        <v>3</v>
      </c>
      <c r="C25" s="5">
        <v>2</v>
      </c>
      <c r="D25" s="5">
        <v>2</v>
      </c>
      <c r="E25" s="5">
        <v>1</v>
      </c>
      <c r="F25" s="5"/>
      <c r="G25" s="5"/>
      <c r="H25" s="5">
        <v>1</v>
      </c>
      <c r="I25" s="5"/>
      <c r="J25" s="5"/>
      <c r="K25" s="5"/>
      <c r="L25" s="5"/>
      <c r="M25" s="5"/>
      <c r="N25" s="5"/>
      <c r="O25" s="5"/>
      <c r="P25" s="5"/>
      <c r="Q25" s="5"/>
      <c r="R25" s="5">
        <v>1</v>
      </c>
      <c r="S25" s="5"/>
      <c r="T25" s="5"/>
      <c r="U25" s="5"/>
      <c r="V25" s="5"/>
      <c r="W25" s="5"/>
      <c r="X25" s="5"/>
      <c r="Y25" s="5"/>
      <c r="Z25" s="5"/>
    </row>
    <row r="26" spans="1:26" x14ac:dyDescent="0.2">
      <c r="A26" s="85" t="s">
        <v>153</v>
      </c>
      <c r="B26" s="5">
        <v>1</v>
      </c>
      <c r="C26" s="5">
        <v>0</v>
      </c>
      <c r="D26" s="5">
        <v>0</v>
      </c>
      <c r="E26" s="5"/>
      <c r="F26" s="5"/>
      <c r="G26" s="5"/>
      <c r="H26" s="5"/>
      <c r="I26" s="5"/>
      <c r="J26" s="5"/>
      <c r="K26" s="5">
        <v>1</v>
      </c>
      <c r="L26" s="5"/>
      <c r="M26" s="5"/>
      <c r="N26" s="5"/>
      <c r="O26" s="5"/>
      <c r="P26" s="5"/>
      <c r="Q26" s="5"/>
      <c r="R26" s="5"/>
      <c r="S26" s="5">
        <v>1</v>
      </c>
      <c r="T26" s="5">
        <v>1</v>
      </c>
      <c r="U26" s="5"/>
      <c r="V26" s="5">
        <v>3</v>
      </c>
      <c r="W26" s="5"/>
      <c r="X26" s="5"/>
      <c r="Y26" s="5"/>
      <c r="Z26" s="5"/>
    </row>
    <row r="27" spans="1:26" x14ac:dyDescent="0.2">
      <c r="A27" s="69" t="s">
        <v>155</v>
      </c>
      <c r="B27" s="5">
        <v>4</v>
      </c>
      <c r="C27" s="5">
        <v>1</v>
      </c>
      <c r="D27" s="5">
        <v>0</v>
      </c>
      <c r="E27" s="5"/>
      <c r="F27" s="5"/>
      <c r="G27" s="5"/>
      <c r="H27" s="5"/>
      <c r="I27" s="5">
        <v>1</v>
      </c>
      <c r="J27" s="5"/>
      <c r="K27" s="5"/>
      <c r="L27" s="5"/>
      <c r="M27" s="5"/>
      <c r="N27" s="5">
        <v>2</v>
      </c>
      <c r="O27" s="5"/>
      <c r="P27" s="5"/>
      <c r="Q27" s="5"/>
      <c r="R27" s="5">
        <v>1</v>
      </c>
      <c r="S27" s="5"/>
      <c r="T27" s="5">
        <v>1</v>
      </c>
      <c r="U27" s="5">
        <v>3</v>
      </c>
      <c r="V27" s="5">
        <v>4</v>
      </c>
      <c r="W27" s="5"/>
      <c r="X27" s="5"/>
      <c r="Y27" s="5"/>
      <c r="Z27" s="5"/>
    </row>
    <row r="28" spans="1:26" x14ac:dyDescent="0.2">
      <c r="A28" s="85" t="s">
        <v>157</v>
      </c>
      <c r="B28" s="5">
        <v>2</v>
      </c>
      <c r="C28" s="5">
        <v>2</v>
      </c>
      <c r="D28" s="5">
        <v>1</v>
      </c>
      <c r="E28" s="5">
        <v>1</v>
      </c>
      <c r="F28" s="5"/>
      <c r="G28" s="5"/>
      <c r="H28" s="5">
        <v>1</v>
      </c>
      <c r="I28" s="5"/>
      <c r="J28" s="5"/>
      <c r="K28" s="5">
        <v>1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x14ac:dyDescent="0.2">
      <c r="A29" s="85" t="s">
        <v>159</v>
      </c>
      <c r="B29" s="129">
        <v>1</v>
      </c>
      <c r="C29" s="129">
        <v>2</v>
      </c>
      <c r="D29" s="129">
        <v>0</v>
      </c>
      <c r="E29" s="129"/>
      <c r="F29" s="129"/>
      <c r="G29" s="129"/>
      <c r="H29" s="129"/>
      <c r="I29" s="129"/>
      <c r="J29" s="129">
        <v>3</v>
      </c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>
        <v>3</v>
      </c>
      <c r="W29" s="129"/>
      <c r="X29" s="129"/>
      <c r="Y29" s="129"/>
      <c r="Z29" s="129"/>
    </row>
    <row r="30" spans="1:26" x14ac:dyDescent="0.2">
      <c r="A30" s="65" t="s">
        <v>164</v>
      </c>
      <c r="B30" s="109">
        <v>3</v>
      </c>
      <c r="C30" s="109">
        <v>0</v>
      </c>
      <c r="D30" s="109">
        <v>0</v>
      </c>
      <c r="E30" s="109"/>
      <c r="F30" s="109"/>
      <c r="G30" s="109"/>
      <c r="H30" s="109"/>
      <c r="I30" s="109"/>
      <c r="J30" s="109">
        <v>1</v>
      </c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>
        <v>1</v>
      </c>
      <c r="V30" s="109">
        <v>8</v>
      </c>
      <c r="W30" s="109"/>
      <c r="X30" s="109"/>
      <c r="Y30" s="77"/>
      <c r="Z30" s="77"/>
    </row>
    <row r="31" spans="1:26" x14ac:dyDescent="0.2">
      <c r="A31" s="122" t="s">
        <v>31</v>
      </c>
      <c r="B31" s="16">
        <f t="shared" ref="B31:N31" si="0">SUM(B4:B30)</f>
        <v>77</v>
      </c>
      <c r="C31" s="16">
        <f t="shared" si="0"/>
        <v>27</v>
      </c>
      <c r="D31" s="16">
        <f t="shared" si="0"/>
        <v>25</v>
      </c>
      <c r="E31" s="16">
        <f t="shared" si="0"/>
        <v>10</v>
      </c>
      <c r="F31" s="16">
        <f t="shared" si="0"/>
        <v>1</v>
      </c>
      <c r="G31" s="16">
        <f t="shared" si="0"/>
        <v>4</v>
      </c>
      <c r="H31" s="16">
        <f t="shared" si="0"/>
        <v>22</v>
      </c>
      <c r="I31" s="16">
        <f t="shared" si="0"/>
        <v>14</v>
      </c>
      <c r="J31" s="16">
        <f t="shared" si="0"/>
        <v>10</v>
      </c>
      <c r="K31" s="16">
        <f t="shared" si="0"/>
        <v>11</v>
      </c>
      <c r="L31" s="16">
        <f t="shared" si="0"/>
        <v>0</v>
      </c>
      <c r="M31" s="16">
        <f t="shared" si="0"/>
        <v>0</v>
      </c>
      <c r="N31" s="16">
        <f t="shared" si="0"/>
        <v>4</v>
      </c>
      <c r="O31" s="17">
        <f>(D31+J31+K31+N31)/(B31+J31+K31)</f>
        <v>0.51020408163265307</v>
      </c>
      <c r="P31" s="17">
        <f>($D31+$E31+($F31*2)+(G31*3))/$B31</f>
        <v>0.63636363636363635</v>
      </c>
      <c r="Q31" s="17">
        <f>D31/B31</f>
        <v>0.32467532467532467</v>
      </c>
      <c r="R31" s="16">
        <f>SUM(R4:R30)</f>
        <v>5</v>
      </c>
      <c r="S31" s="16">
        <f>SUM(S4:S30)</f>
        <v>3</v>
      </c>
      <c r="T31" s="16">
        <f>SUM(T4:T30)</f>
        <v>2</v>
      </c>
      <c r="U31" s="16">
        <f>SUM(U4:U30)</f>
        <v>12</v>
      </c>
      <c r="V31" s="16">
        <f>SUM(V4:V30)</f>
        <v>83</v>
      </c>
      <c r="W31" s="17">
        <f>(U31+V31)/(T31+U31+V31)</f>
        <v>0.97938144329896903</v>
      </c>
      <c r="X31" s="16">
        <f>SUM(X4:X30)</f>
        <v>0</v>
      </c>
      <c r="Y31" s="16">
        <f>SUM(Y4:Y30)</f>
        <v>1</v>
      </c>
      <c r="Z31" s="17">
        <f>(D31-G31)/(B31-I31-G31+M31)</f>
        <v>0.3559322033898305</v>
      </c>
    </row>
    <row r="32" spans="1:26" x14ac:dyDescent="0.2">
      <c r="A32" s="11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5"/>
      <c r="Y32" s="5"/>
      <c r="Z32" s="5"/>
    </row>
    <row r="33" spans="1:26" x14ac:dyDescent="0.2">
      <c r="A33" s="11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5"/>
      <c r="Y33" s="5"/>
      <c r="Z33" s="5"/>
    </row>
    <row r="34" spans="1:26" x14ac:dyDescent="0.2">
      <c r="A34" s="68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x14ac:dyDescent="0.2">
      <c r="A35" s="68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x14ac:dyDescent="0.2">
      <c r="A36" s="68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7" x14ac:dyDescent="0.2">
      <c r="A37" s="137" t="s">
        <v>87</v>
      </c>
      <c r="B37" s="5"/>
      <c r="C37" s="46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1"/>
      <c r="T37" s="1"/>
      <c r="U37" s="5"/>
      <c r="V37" s="5"/>
      <c r="W37" s="5"/>
      <c r="X37" s="5"/>
      <c r="Y37" s="5"/>
      <c r="Z37" s="5"/>
    </row>
    <row r="38" spans="1:26" x14ac:dyDescent="0.2">
      <c r="A38" s="135" t="s">
        <v>77</v>
      </c>
      <c r="B38" s="7" t="s">
        <v>2</v>
      </c>
      <c r="C38" s="7" t="s">
        <v>3</v>
      </c>
      <c r="D38" s="7" t="s">
        <v>4</v>
      </c>
      <c r="E38" s="7" t="s">
        <v>5</v>
      </c>
      <c r="F38" s="7" t="s">
        <v>6</v>
      </c>
      <c r="G38" s="7" t="s">
        <v>7</v>
      </c>
      <c r="H38" s="7" t="s">
        <v>8</v>
      </c>
      <c r="I38" s="7" t="s">
        <v>9</v>
      </c>
      <c r="J38" s="7" t="s">
        <v>10</v>
      </c>
      <c r="K38" s="7" t="s">
        <v>11</v>
      </c>
      <c r="L38" s="7" t="s">
        <v>12</v>
      </c>
      <c r="M38" s="7" t="s">
        <v>13</v>
      </c>
      <c r="N38" s="7" t="s">
        <v>78</v>
      </c>
      <c r="O38" s="7" t="s">
        <v>15</v>
      </c>
      <c r="P38" s="8" t="s">
        <v>79</v>
      </c>
      <c r="Q38" s="7" t="s">
        <v>80</v>
      </c>
      <c r="R38" s="7" t="s">
        <v>18</v>
      </c>
      <c r="S38" s="7" t="s">
        <v>19</v>
      </c>
      <c r="T38" s="7" t="s">
        <v>20</v>
      </c>
      <c r="U38" s="7" t="s">
        <v>21</v>
      </c>
      <c r="V38" s="7" t="s">
        <v>22</v>
      </c>
      <c r="W38" s="8" t="s">
        <v>23</v>
      </c>
      <c r="X38" s="7" t="s">
        <v>85</v>
      </c>
      <c r="Y38" s="109" t="s">
        <v>86</v>
      </c>
      <c r="Z38" s="109" t="s">
        <v>24</v>
      </c>
    </row>
    <row r="39" spans="1:26" x14ac:dyDescent="0.2">
      <c r="A39" s="136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</row>
    <row r="40" spans="1:26" x14ac:dyDescent="0.2">
      <c r="A40" s="6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x14ac:dyDescent="0.2">
      <c r="A41" s="6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x14ac:dyDescent="0.2">
      <c r="A42" s="87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29"/>
      <c r="Z42" s="129"/>
    </row>
    <row r="43" spans="1:26" x14ac:dyDescent="0.2">
      <c r="A43" s="69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29"/>
      <c r="Z43" s="129"/>
    </row>
    <row r="44" spans="1:26" x14ac:dyDescent="0.2">
      <c r="A44" s="87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29"/>
      <c r="Z44" s="129"/>
    </row>
    <row r="45" spans="1:26" x14ac:dyDescent="0.2">
      <c r="A45" s="87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15"/>
      <c r="P45" s="15"/>
      <c r="Q45" s="15"/>
      <c r="R45" s="41"/>
      <c r="S45" s="41"/>
      <c r="T45" s="41"/>
      <c r="U45" s="41"/>
      <c r="V45" s="41"/>
      <c r="W45" s="41"/>
      <c r="X45" s="41"/>
      <c r="Y45" s="77"/>
      <c r="Z45" s="77"/>
    </row>
    <row r="46" spans="1:26" x14ac:dyDescent="0.2">
      <c r="A46" s="122" t="s">
        <v>31</v>
      </c>
      <c r="B46" s="16">
        <f t="shared" ref="B46:N46" si="1">SUM(B39:B45)</f>
        <v>0</v>
      </c>
      <c r="C46" s="16">
        <f t="shared" si="1"/>
        <v>0</v>
      </c>
      <c r="D46" s="16">
        <f t="shared" si="1"/>
        <v>0</v>
      </c>
      <c r="E46" s="16">
        <f t="shared" si="1"/>
        <v>0</v>
      </c>
      <c r="F46" s="16">
        <f t="shared" si="1"/>
        <v>0</v>
      </c>
      <c r="G46" s="16">
        <f t="shared" si="1"/>
        <v>0</v>
      </c>
      <c r="H46" s="16">
        <f t="shared" si="1"/>
        <v>0</v>
      </c>
      <c r="I46" s="16">
        <f t="shared" si="1"/>
        <v>0</v>
      </c>
      <c r="J46" s="16">
        <f t="shared" si="1"/>
        <v>0</v>
      </c>
      <c r="K46" s="16">
        <f t="shared" si="1"/>
        <v>0</v>
      </c>
      <c r="L46" s="16">
        <f t="shared" si="1"/>
        <v>0</v>
      </c>
      <c r="M46" s="16">
        <f t="shared" si="1"/>
        <v>0</v>
      </c>
      <c r="N46" s="16">
        <f t="shared" si="1"/>
        <v>0</v>
      </c>
      <c r="O46" s="17" t="e">
        <f>(D46+J46+K46+N46)/(B46+J46+K46)</f>
        <v>#DIV/0!</v>
      </c>
      <c r="P46" s="17" t="e">
        <f>($D46+$E46+($F46*2)+(G46*3))/$B46</f>
        <v>#DIV/0!</v>
      </c>
      <c r="Q46" s="17" t="e">
        <f>D46/B46</f>
        <v>#DIV/0!</v>
      </c>
      <c r="R46" s="16">
        <f>SUM(R39:R45)</f>
        <v>0</v>
      </c>
      <c r="S46" s="16">
        <f>SUM(S39:S45)</f>
        <v>0</v>
      </c>
      <c r="T46" s="16">
        <f>SUM(T39:T45)</f>
        <v>0</v>
      </c>
      <c r="U46" s="16">
        <f>SUM(U39:U45)</f>
        <v>0</v>
      </c>
      <c r="V46" s="16">
        <f>SUM(V39:V45)</f>
        <v>0</v>
      </c>
      <c r="W46" s="17" t="e">
        <f>(U46+V46)/(T46+U46+V46)</f>
        <v>#DIV/0!</v>
      </c>
      <c r="X46" s="16">
        <f>SUM(X39:X45)</f>
        <v>0</v>
      </c>
      <c r="Y46" s="16">
        <f>SUM(Y39:Y45)</f>
        <v>0</v>
      </c>
      <c r="Z46" s="17" t="e">
        <f>(D46-G46)/(B46-I46-G46+M46)</f>
        <v>#DIV/0!</v>
      </c>
    </row>
    <row r="50" spans="1:26" ht="17" x14ac:dyDescent="0.2">
      <c r="A50" s="137" t="s">
        <v>100</v>
      </c>
      <c r="B50" s="5"/>
      <c r="C50" s="46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1"/>
      <c r="T50" s="1"/>
      <c r="U50" s="5"/>
      <c r="V50" s="5"/>
      <c r="W50" s="5"/>
      <c r="X50" s="5"/>
      <c r="Y50" s="5"/>
      <c r="Z50" s="5"/>
    </row>
    <row r="51" spans="1:26" x14ac:dyDescent="0.2">
      <c r="A51" s="135" t="s">
        <v>77</v>
      </c>
      <c r="B51" s="7" t="s">
        <v>2</v>
      </c>
      <c r="C51" s="7" t="s">
        <v>3</v>
      </c>
      <c r="D51" s="7" t="s">
        <v>4</v>
      </c>
      <c r="E51" s="7" t="s">
        <v>5</v>
      </c>
      <c r="F51" s="7" t="s">
        <v>6</v>
      </c>
      <c r="G51" s="7" t="s">
        <v>7</v>
      </c>
      <c r="H51" s="7" t="s">
        <v>8</v>
      </c>
      <c r="I51" s="7" t="s">
        <v>9</v>
      </c>
      <c r="J51" s="7" t="s">
        <v>10</v>
      </c>
      <c r="K51" s="7" t="s">
        <v>11</v>
      </c>
      <c r="L51" s="7" t="s">
        <v>12</v>
      </c>
      <c r="M51" s="7" t="s">
        <v>13</v>
      </c>
      <c r="N51" s="7" t="s">
        <v>78</v>
      </c>
      <c r="O51" s="7" t="s">
        <v>15</v>
      </c>
      <c r="P51" s="8" t="s">
        <v>79</v>
      </c>
      <c r="Q51" s="7" t="s">
        <v>80</v>
      </c>
      <c r="R51" s="7" t="s">
        <v>18</v>
      </c>
      <c r="S51" s="7" t="s">
        <v>19</v>
      </c>
      <c r="T51" s="7" t="s">
        <v>20</v>
      </c>
      <c r="U51" s="7" t="s">
        <v>21</v>
      </c>
      <c r="V51" s="7" t="s">
        <v>22</v>
      </c>
      <c r="W51" s="8" t="s">
        <v>23</v>
      </c>
      <c r="X51" s="7" t="s">
        <v>85</v>
      </c>
      <c r="Y51" s="109" t="s">
        <v>86</v>
      </c>
      <c r="Z51" s="109" t="s">
        <v>24</v>
      </c>
    </row>
    <row r="52" spans="1:26" x14ac:dyDescent="0.2">
      <c r="A52" s="65" t="s">
        <v>112</v>
      </c>
      <c r="B52" s="74">
        <v>1</v>
      </c>
      <c r="C52" s="74"/>
      <c r="D52" s="74"/>
      <c r="E52" s="74"/>
      <c r="F52" s="74"/>
      <c r="G52" s="74"/>
      <c r="H52" s="74"/>
      <c r="I52" s="74"/>
      <c r="J52" s="74">
        <v>1</v>
      </c>
      <c r="K52" s="74">
        <v>1</v>
      </c>
      <c r="L52" s="74"/>
      <c r="M52" s="74"/>
      <c r="N52" s="74"/>
      <c r="O52" s="74"/>
      <c r="P52" s="74"/>
      <c r="Q52" s="74"/>
      <c r="R52" s="74"/>
      <c r="S52" s="74"/>
      <c r="T52" s="74">
        <v>1</v>
      </c>
      <c r="U52" s="74"/>
      <c r="V52" s="74">
        <v>8</v>
      </c>
      <c r="W52" s="74"/>
      <c r="X52" s="74"/>
      <c r="Y52" s="74"/>
      <c r="Z52" s="74"/>
    </row>
    <row r="53" spans="1:26" x14ac:dyDescent="0.2">
      <c r="A53" s="69" t="s">
        <v>122</v>
      </c>
      <c r="B53" s="5">
        <v>3</v>
      </c>
      <c r="C53" s="5">
        <v>0</v>
      </c>
      <c r="D53" s="5">
        <v>2</v>
      </c>
      <c r="E53" s="5"/>
      <c r="F53" s="5"/>
      <c r="G53" s="5"/>
      <c r="H53" s="5"/>
      <c r="I53" s="5">
        <v>1</v>
      </c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>
        <v>4</v>
      </c>
      <c r="V53" s="5">
        <v>5</v>
      </c>
      <c r="W53" s="5"/>
      <c r="X53" s="5"/>
      <c r="Y53" s="5">
        <v>4</v>
      </c>
      <c r="Z53" s="5"/>
    </row>
    <row r="54" spans="1:26" x14ac:dyDescent="0.2">
      <c r="A54" s="65" t="s">
        <v>123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>
        <v>1</v>
      </c>
      <c r="W54" s="5"/>
      <c r="X54" s="5"/>
      <c r="Y54" s="5"/>
      <c r="Z54" s="5"/>
    </row>
    <row r="55" spans="1:26" x14ac:dyDescent="0.2">
      <c r="A55" s="64" t="s">
        <v>98</v>
      </c>
      <c r="B55" s="5">
        <v>3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>
        <v>1</v>
      </c>
      <c r="V55" s="5">
        <v>6</v>
      </c>
      <c r="W55" s="5"/>
      <c r="X55" s="5"/>
      <c r="Y55" s="5">
        <v>1</v>
      </c>
      <c r="Z55" s="5"/>
    </row>
    <row r="56" spans="1:26" x14ac:dyDescent="0.2">
      <c r="A56" s="217" t="s">
        <v>95</v>
      </c>
      <c r="B56" s="5">
        <v>3</v>
      </c>
      <c r="C56" s="5">
        <v>0</v>
      </c>
      <c r="D56" s="5">
        <v>1</v>
      </c>
      <c r="E56" s="5">
        <v>1</v>
      </c>
      <c r="F56" s="5"/>
      <c r="G56" s="5"/>
      <c r="H56" s="5">
        <v>1</v>
      </c>
      <c r="I56" s="5">
        <v>1</v>
      </c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>
        <v>5</v>
      </c>
      <c r="W56" s="5"/>
      <c r="X56" s="5"/>
      <c r="Y56" s="5"/>
      <c r="Z56" s="5"/>
    </row>
    <row r="57" spans="1:26" x14ac:dyDescent="0.2">
      <c r="A57" s="217" t="s">
        <v>107</v>
      </c>
      <c r="B57" s="5">
        <v>1</v>
      </c>
      <c r="C57" s="5">
        <v>0</v>
      </c>
      <c r="D57" s="5">
        <v>0</v>
      </c>
      <c r="E57" s="5"/>
      <c r="F57" s="5"/>
      <c r="G57" s="5"/>
      <c r="H57" s="5"/>
      <c r="I57" s="5">
        <v>1</v>
      </c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>
        <v>2</v>
      </c>
      <c r="V57" s="5">
        <v>3</v>
      </c>
      <c r="W57" s="5"/>
      <c r="X57" s="5"/>
      <c r="Y57" s="5"/>
      <c r="Z57" s="5"/>
    </row>
    <row r="58" spans="1:26" x14ac:dyDescent="0.2">
      <c r="A58" s="66" t="s">
        <v>94</v>
      </c>
      <c r="B58" s="5">
        <v>2</v>
      </c>
      <c r="C58" s="5">
        <v>0</v>
      </c>
      <c r="D58" s="5">
        <v>0</v>
      </c>
      <c r="E58" s="5"/>
      <c r="F58" s="5"/>
      <c r="G58" s="5"/>
      <c r="H58" s="5"/>
      <c r="I58" s="5">
        <v>2</v>
      </c>
      <c r="J58" s="5"/>
      <c r="K58" s="5"/>
      <c r="L58" s="5"/>
      <c r="M58" s="5"/>
      <c r="N58" s="5"/>
      <c r="O58" s="5"/>
      <c r="P58" s="5"/>
      <c r="Q58" s="5"/>
      <c r="R58" s="5"/>
      <c r="S58" s="5"/>
      <c r="T58" s="5">
        <v>1</v>
      </c>
      <c r="U58" s="5">
        <v>1</v>
      </c>
      <c r="V58" s="5">
        <v>5</v>
      </c>
      <c r="W58" s="5"/>
      <c r="X58" s="5"/>
      <c r="Y58" s="5"/>
      <c r="Z58" s="5"/>
    </row>
    <row r="59" spans="1:26" x14ac:dyDescent="0.2">
      <c r="A59" s="67" t="s">
        <v>127</v>
      </c>
      <c r="B59" s="1">
        <v>1</v>
      </c>
      <c r="C59" s="1">
        <v>0</v>
      </c>
      <c r="D59" s="1">
        <v>0</v>
      </c>
      <c r="E59" s="1"/>
      <c r="F59" s="1"/>
      <c r="G59" s="1"/>
      <c r="H59" s="1"/>
      <c r="I59" s="1">
        <v>1</v>
      </c>
      <c r="J59" s="1">
        <v>1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>
        <v>9</v>
      </c>
      <c r="W59" s="1"/>
      <c r="X59" s="1"/>
      <c r="Y59" s="5"/>
      <c r="Z59" s="5"/>
    </row>
    <row r="60" spans="1:26" x14ac:dyDescent="0.2">
      <c r="A60" s="67" t="s">
        <v>129</v>
      </c>
      <c r="B60" s="1">
        <v>2</v>
      </c>
      <c r="C60" s="1">
        <v>0</v>
      </c>
      <c r="D60" s="1">
        <v>1</v>
      </c>
      <c r="E60" s="1">
        <v>1</v>
      </c>
      <c r="F60" s="1"/>
      <c r="G60" s="1"/>
      <c r="H60" s="1">
        <v>1</v>
      </c>
      <c r="I60" s="1"/>
      <c r="J60" s="1"/>
      <c r="K60" s="1">
        <v>1</v>
      </c>
      <c r="L60" s="1"/>
      <c r="M60" s="1"/>
      <c r="N60" s="1"/>
      <c r="O60" s="1"/>
      <c r="P60" s="1"/>
      <c r="Q60" s="1"/>
      <c r="R60" s="1"/>
      <c r="S60" s="1"/>
      <c r="T60" s="1"/>
      <c r="U60" s="1">
        <v>2</v>
      </c>
      <c r="V60" s="1">
        <v>6</v>
      </c>
      <c r="W60" s="1"/>
      <c r="X60" s="1"/>
      <c r="Y60" s="5">
        <v>1</v>
      </c>
      <c r="Z60" s="5"/>
    </row>
    <row r="61" spans="1:26" x14ac:dyDescent="0.2">
      <c r="A61" s="85" t="s">
        <v>103</v>
      </c>
      <c r="B61" s="1">
        <v>3</v>
      </c>
      <c r="C61" s="1">
        <v>1</v>
      </c>
      <c r="D61" s="1">
        <v>2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>
        <v>2</v>
      </c>
      <c r="S61" s="1"/>
      <c r="T61" s="1"/>
      <c r="U61" s="1">
        <v>3</v>
      </c>
      <c r="V61" s="1">
        <v>8</v>
      </c>
      <c r="W61" s="1"/>
      <c r="X61" s="1"/>
      <c r="Y61" s="5"/>
      <c r="Z61" s="5"/>
    </row>
    <row r="62" spans="1:26" x14ac:dyDescent="0.2">
      <c r="A62" s="217" t="s">
        <v>130</v>
      </c>
      <c r="B62" s="13">
        <v>2</v>
      </c>
      <c r="C62" s="13">
        <v>0</v>
      </c>
      <c r="D62" s="13">
        <v>0</v>
      </c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>
        <v>11</v>
      </c>
      <c r="W62" s="13"/>
      <c r="X62" s="13"/>
      <c r="Y62" s="129"/>
      <c r="Z62" s="129"/>
    </row>
    <row r="63" spans="1:26" x14ac:dyDescent="0.2">
      <c r="A63" s="85" t="s">
        <v>132</v>
      </c>
      <c r="B63" s="13">
        <v>3</v>
      </c>
      <c r="C63" s="13">
        <v>0</v>
      </c>
      <c r="D63" s="13">
        <v>1</v>
      </c>
      <c r="E63" s="13">
        <v>1</v>
      </c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>
        <v>2</v>
      </c>
      <c r="V63" s="13">
        <v>12</v>
      </c>
      <c r="W63" s="13"/>
      <c r="X63" s="13">
        <v>1</v>
      </c>
      <c r="Y63" s="129">
        <v>1</v>
      </c>
      <c r="Z63" s="129"/>
    </row>
    <row r="64" spans="1:26" x14ac:dyDescent="0.2">
      <c r="A64" s="69" t="s">
        <v>134</v>
      </c>
      <c r="B64" s="13">
        <v>3</v>
      </c>
      <c r="C64" s="13">
        <v>0</v>
      </c>
      <c r="D64" s="13">
        <v>2</v>
      </c>
      <c r="E64" s="13">
        <v>1</v>
      </c>
      <c r="F64" s="13"/>
      <c r="G64" s="13"/>
      <c r="H64" s="13"/>
      <c r="I64" s="13">
        <v>1</v>
      </c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>
        <v>2</v>
      </c>
      <c r="V64" s="13">
        <v>7</v>
      </c>
      <c r="W64" s="13"/>
      <c r="X64" s="13"/>
      <c r="Y64" s="129"/>
      <c r="Z64" s="129"/>
    </row>
    <row r="65" spans="1:26" x14ac:dyDescent="0.2">
      <c r="A65" s="85" t="s">
        <v>99</v>
      </c>
      <c r="B65" s="13">
        <v>3</v>
      </c>
      <c r="C65" s="13">
        <v>0</v>
      </c>
      <c r="D65" s="13">
        <v>2</v>
      </c>
      <c r="E65" s="13"/>
      <c r="F65" s="13"/>
      <c r="G65" s="13"/>
      <c r="H65" s="13">
        <v>3</v>
      </c>
      <c r="I65" s="13"/>
      <c r="J65" s="13"/>
      <c r="K65" s="13"/>
      <c r="L65" s="13"/>
      <c r="M65" s="13">
        <v>1</v>
      </c>
      <c r="N65" s="13"/>
      <c r="O65" s="13"/>
      <c r="P65" s="13"/>
      <c r="Q65" s="13"/>
      <c r="R65" s="13"/>
      <c r="S65" s="13"/>
      <c r="T65" s="13"/>
      <c r="U65" s="13">
        <v>1</v>
      </c>
      <c r="V65" s="13">
        <v>14</v>
      </c>
      <c r="W65" s="13"/>
      <c r="X65" s="13"/>
      <c r="Y65" s="129"/>
      <c r="Z65" s="129"/>
    </row>
    <row r="66" spans="1:26" x14ac:dyDescent="0.2">
      <c r="A66" s="85" t="s">
        <v>138</v>
      </c>
      <c r="B66" s="13">
        <v>4</v>
      </c>
      <c r="C66" s="13">
        <v>0</v>
      </c>
      <c r="D66" s="13">
        <v>2</v>
      </c>
      <c r="E66" s="13"/>
      <c r="F66" s="13"/>
      <c r="G66" s="13"/>
      <c r="H66" s="13">
        <v>2</v>
      </c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>
        <v>3</v>
      </c>
      <c r="V66" s="13">
        <v>5</v>
      </c>
      <c r="W66" s="13"/>
      <c r="X66" s="13"/>
      <c r="Y66" s="129">
        <v>1</v>
      </c>
      <c r="Z66" s="129"/>
    </row>
    <row r="67" spans="1:26" x14ac:dyDescent="0.2">
      <c r="A67" s="85" t="s">
        <v>102</v>
      </c>
      <c r="B67" s="13">
        <v>1</v>
      </c>
      <c r="C67" s="13">
        <v>0</v>
      </c>
      <c r="D67" s="13">
        <v>0</v>
      </c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>
        <v>1</v>
      </c>
      <c r="V67" s="13"/>
      <c r="W67" s="13"/>
      <c r="X67" s="13"/>
      <c r="Y67" s="129">
        <v>1</v>
      </c>
      <c r="Z67" s="129"/>
    </row>
    <row r="68" spans="1:26" x14ac:dyDescent="0.2">
      <c r="A68" s="85" t="s">
        <v>106</v>
      </c>
      <c r="B68" s="13">
        <v>3</v>
      </c>
      <c r="C68" s="13">
        <v>0</v>
      </c>
      <c r="D68" s="13">
        <v>0</v>
      </c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>
        <v>2</v>
      </c>
      <c r="V68" s="13">
        <v>8</v>
      </c>
      <c r="W68" s="13"/>
      <c r="X68" s="13">
        <v>1</v>
      </c>
      <c r="Y68" s="129">
        <v>1</v>
      </c>
      <c r="Z68" s="129"/>
    </row>
    <row r="69" spans="1:26" x14ac:dyDescent="0.2">
      <c r="A69" s="85" t="s">
        <v>144</v>
      </c>
      <c r="B69" s="13">
        <v>2</v>
      </c>
      <c r="C69" s="13">
        <v>0</v>
      </c>
      <c r="D69" s="13">
        <v>0</v>
      </c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>
        <v>1</v>
      </c>
      <c r="V69" s="13">
        <v>1</v>
      </c>
      <c r="W69" s="13"/>
      <c r="X69" s="13"/>
      <c r="Y69" s="129">
        <v>1</v>
      </c>
      <c r="Z69" s="129"/>
    </row>
    <row r="70" spans="1:26" x14ac:dyDescent="0.2">
      <c r="A70" s="85" t="s">
        <v>104</v>
      </c>
      <c r="B70" s="13">
        <v>2</v>
      </c>
      <c r="C70" s="13">
        <v>0</v>
      </c>
      <c r="D70" s="13">
        <v>1</v>
      </c>
      <c r="E70" s="13">
        <v>1</v>
      </c>
      <c r="F70" s="13"/>
      <c r="G70" s="13"/>
      <c r="H70" s="13">
        <v>1</v>
      </c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>
        <v>1</v>
      </c>
      <c r="U70" s="13"/>
      <c r="V70" s="13">
        <v>4</v>
      </c>
      <c r="W70" s="13"/>
      <c r="X70" s="13"/>
      <c r="Y70" s="129"/>
      <c r="Z70" s="129"/>
    </row>
    <row r="71" spans="1:26" x14ac:dyDescent="0.2">
      <c r="A71" s="69" t="s">
        <v>153</v>
      </c>
      <c r="B71" s="13">
        <v>2</v>
      </c>
      <c r="C71" s="13">
        <v>0</v>
      </c>
      <c r="D71" s="13">
        <v>0</v>
      </c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>
        <v>4</v>
      </c>
      <c r="W71" s="13"/>
      <c r="X71" s="13"/>
      <c r="Y71" s="129"/>
      <c r="Z71" s="129"/>
    </row>
    <row r="72" spans="1:26" x14ac:dyDescent="0.2">
      <c r="A72" s="69" t="s">
        <v>155</v>
      </c>
      <c r="B72" s="13">
        <v>4</v>
      </c>
      <c r="C72" s="13">
        <v>0</v>
      </c>
      <c r="D72" s="13">
        <v>1</v>
      </c>
      <c r="E72" s="13"/>
      <c r="F72" s="13"/>
      <c r="G72" s="13"/>
      <c r="H72" s="13"/>
      <c r="I72" s="13">
        <v>1</v>
      </c>
      <c r="J72" s="13"/>
      <c r="K72" s="13"/>
      <c r="L72" s="13"/>
      <c r="M72" s="13"/>
      <c r="N72" s="13">
        <v>1</v>
      </c>
      <c r="O72" s="13"/>
      <c r="P72" s="13"/>
      <c r="Q72" s="13"/>
      <c r="R72" s="13"/>
      <c r="S72" s="13"/>
      <c r="T72" s="13"/>
      <c r="U72" s="13">
        <v>1</v>
      </c>
      <c r="V72" s="13">
        <v>10</v>
      </c>
      <c r="W72" s="13"/>
      <c r="X72" s="13"/>
      <c r="Y72" s="129"/>
      <c r="Z72" s="129"/>
    </row>
    <row r="73" spans="1:26" x14ac:dyDescent="0.2">
      <c r="A73" s="85" t="s">
        <v>157</v>
      </c>
      <c r="B73" s="13">
        <v>3</v>
      </c>
      <c r="C73" s="13">
        <v>0</v>
      </c>
      <c r="D73" s="13">
        <v>3</v>
      </c>
      <c r="E73" s="13"/>
      <c r="F73" s="13"/>
      <c r="G73" s="13"/>
      <c r="H73" s="13">
        <v>2</v>
      </c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>
        <v>1</v>
      </c>
      <c r="V73" s="13">
        <v>4</v>
      </c>
      <c r="W73" s="13"/>
      <c r="X73" s="13"/>
      <c r="Y73" s="129">
        <v>1</v>
      </c>
      <c r="Z73" s="129"/>
    </row>
    <row r="74" spans="1:26" x14ac:dyDescent="0.2">
      <c r="A74" s="85" t="s">
        <v>159</v>
      </c>
      <c r="B74" s="13">
        <v>2</v>
      </c>
      <c r="C74" s="13">
        <v>0</v>
      </c>
      <c r="D74" s="13">
        <v>1</v>
      </c>
      <c r="E74" s="13"/>
      <c r="F74" s="13"/>
      <c r="G74" s="13"/>
      <c r="H74" s="13"/>
      <c r="I74" s="13"/>
      <c r="J74" s="13">
        <v>1</v>
      </c>
      <c r="K74" s="13"/>
      <c r="L74" s="13">
        <v>1</v>
      </c>
      <c r="M74" s="13"/>
      <c r="N74" s="13"/>
      <c r="O74" s="13"/>
      <c r="P74" s="13"/>
      <c r="Q74" s="13"/>
      <c r="R74" s="13"/>
      <c r="S74" s="13"/>
      <c r="T74" s="13"/>
      <c r="U74" s="13"/>
      <c r="V74" s="13">
        <v>13</v>
      </c>
      <c r="W74" s="13"/>
      <c r="X74" s="13"/>
      <c r="Y74" s="129"/>
      <c r="Z74" s="129"/>
    </row>
    <row r="75" spans="1:26" x14ac:dyDescent="0.2">
      <c r="A75" s="65" t="s">
        <v>164</v>
      </c>
      <c r="B75" s="41">
        <v>4</v>
      </c>
      <c r="C75" s="41">
        <v>0</v>
      </c>
      <c r="D75" s="41">
        <v>3</v>
      </c>
      <c r="E75" s="41">
        <v>1</v>
      </c>
      <c r="F75" s="41"/>
      <c r="G75" s="41"/>
      <c r="H75" s="41"/>
      <c r="I75" s="41"/>
      <c r="J75" s="41"/>
      <c r="K75" s="41"/>
      <c r="L75" s="41"/>
      <c r="M75" s="41"/>
      <c r="N75" s="41"/>
      <c r="O75" s="15"/>
      <c r="P75" s="15"/>
      <c r="Q75" s="15"/>
      <c r="R75" s="41"/>
      <c r="S75" s="41"/>
      <c r="T75" s="41">
        <v>2</v>
      </c>
      <c r="U75" s="41">
        <v>4</v>
      </c>
      <c r="V75" s="41">
        <v>3</v>
      </c>
      <c r="W75" s="41"/>
      <c r="X75" s="41"/>
      <c r="Y75" s="77">
        <v>3</v>
      </c>
      <c r="Z75" s="77"/>
    </row>
    <row r="76" spans="1:26" x14ac:dyDescent="0.2">
      <c r="A76" s="122" t="s">
        <v>31</v>
      </c>
      <c r="B76" s="16">
        <f t="shared" ref="B76:N76" si="2">SUM(B52:B75)</f>
        <v>57</v>
      </c>
      <c r="C76" s="16">
        <f t="shared" si="2"/>
        <v>1</v>
      </c>
      <c r="D76" s="16">
        <f t="shared" si="2"/>
        <v>22</v>
      </c>
      <c r="E76" s="16">
        <f t="shared" si="2"/>
        <v>6</v>
      </c>
      <c r="F76" s="16">
        <f t="shared" si="2"/>
        <v>0</v>
      </c>
      <c r="G76" s="16">
        <f t="shared" si="2"/>
        <v>0</v>
      </c>
      <c r="H76" s="16">
        <f t="shared" si="2"/>
        <v>10</v>
      </c>
      <c r="I76" s="16">
        <f t="shared" si="2"/>
        <v>8</v>
      </c>
      <c r="J76" s="16">
        <f t="shared" si="2"/>
        <v>3</v>
      </c>
      <c r="K76" s="16">
        <f t="shared" si="2"/>
        <v>2</v>
      </c>
      <c r="L76" s="16">
        <f t="shared" si="2"/>
        <v>1</v>
      </c>
      <c r="M76" s="16">
        <f t="shared" si="2"/>
        <v>1</v>
      </c>
      <c r="N76" s="16">
        <f t="shared" si="2"/>
        <v>1</v>
      </c>
      <c r="O76" s="17">
        <f>(D76+J76+K76+N76)/(B76+J76+K76)</f>
        <v>0.45161290322580644</v>
      </c>
      <c r="P76" s="17">
        <f>($D76+$E76+($F76*2)+(G76*3))/$B76</f>
        <v>0.49122807017543857</v>
      </c>
      <c r="Q76" s="17">
        <f>D76/B76</f>
        <v>0.38596491228070173</v>
      </c>
      <c r="R76" s="16">
        <f>SUM(R52:R75)</f>
        <v>2</v>
      </c>
      <c r="S76" s="16">
        <f>SUM(S52:S75)</f>
        <v>0</v>
      </c>
      <c r="T76" s="16">
        <f>SUM(T52:T75)</f>
        <v>5</v>
      </c>
      <c r="U76" s="16">
        <f>SUM(U52:U75)</f>
        <v>31</v>
      </c>
      <c r="V76" s="16">
        <f>SUM(V52:V75)</f>
        <v>152</v>
      </c>
      <c r="W76" s="17">
        <f>(U76+V76)/(T76+U76+V76)</f>
        <v>0.97340425531914898</v>
      </c>
      <c r="X76" s="16">
        <f>SUM(X52:X75)</f>
        <v>2</v>
      </c>
      <c r="Y76" s="16">
        <f>SUM(Y52:Y75)</f>
        <v>15</v>
      </c>
      <c r="Z76" s="17">
        <f>(D76-G76)/(B76-I76-G76+M76)</f>
        <v>0.44</v>
      </c>
    </row>
    <row r="79" spans="1:26" ht="17" x14ac:dyDescent="0.2">
      <c r="A79" s="137" t="s">
        <v>119</v>
      </c>
      <c r="B79" s="5"/>
      <c r="C79" s="46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1"/>
      <c r="T79" s="1"/>
      <c r="U79" s="5"/>
      <c r="V79" s="5"/>
      <c r="W79" s="5"/>
      <c r="X79" s="5"/>
      <c r="Y79" s="5"/>
      <c r="Z79" s="5"/>
    </row>
    <row r="80" spans="1:26" x14ac:dyDescent="0.2">
      <c r="A80" s="135" t="s">
        <v>77</v>
      </c>
      <c r="B80" s="7" t="s">
        <v>2</v>
      </c>
      <c r="C80" s="7" t="s">
        <v>3</v>
      </c>
      <c r="D80" s="7" t="s">
        <v>4</v>
      </c>
      <c r="E80" s="7" t="s">
        <v>5</v>
      </c>
      <c r="F80" s="7" t="s">
        <v>6</v>
      </c>
      <c r="G80" s="7" t="s">
        <v>7</v>
      </c>
      <c r="H80" s="7" t="s">
        <v>8</v>
      </c>
      <c r="I80" s="7" t="s">
        <v>9</v>
      </c>
      <c r="J80" s="7" t="s">
        <v>10</v>
      </c>
      <c r="K80" s="7" t="s">
        <v>11</v>
      </c>
      <c r="L80" s="7" t="s">
        <v>12</v>
      </c>
      <c r="M80" s="7" t="s">
        <v>13</v>
      </c>
      <c r="N80" s="7" t="s">
        <v>78</v>
      </c>
      <c r="O80" s="7" t="s">
        <v>15</v>
      </c>
      <c r="P80" s="8" t="s">
        <v>79</v>
      </c>
      <c r="Q80" s="7" t="s">
        <v>80</v>
      </c>
      <c r="R80" s="7" t="s">
        <v>18</v>
      </c>
      <c r="S80" s="7" t="s">
        <v>19</v>
      </c>
      <c r="T80" s="7" t="s">
        <v>20</v>
      </c>
      <c r="U80" s="7" t="s">
        <v>21</v>
      </c>
      <c r="V80" s="7" t="s">
        <v>22</v>
      </c>
      <c r="W80" s="8" t="s">
        <v>23</v>
      </c>
      <c r="X80" s="7" t="s">
        <v>85</v>
      </c>
      <c r="Y80" s="109" t="s">
        <v>86</v>
      </c>
      <c r="Z80" s="109" t="s">
        <v>24</v>
      </c>
    </row>
    <row r="81" spans="1:26" x14ac:dyDescent="0.2">
      <c r="A81" s="65" t="s">
        <v>112</v>
      </c>
      <c r="B81" s="74">
        <v>0</v>
      </c>
      <c r="C81" s="74">
        <v>1</v>
      </c>
      <c r="D81" s="74"/>
      <c r="E81" s="74"/>
      <c r="F81" s="74"/>
      <c r="G81" s="74"/>
      <c r="H81" s="74"/>
      <c r="I81" s="74"/>
      <c r="J81" s="74">
        <v>1</v>
      </c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>
        <v>1</v>
      </c>
      <c r="W81" s="74"/>
      <c r="X81" s="74"/>
      <c r="Y81" s="74"/>
      <c r="Z81" s="74"/>
    </row>
    <row r="82" spans="1:26" x14ac:dyDescent="0.2">
      <c r="A82" s="65" t="s">
        <v>123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>
        <v>1</v>
      </c>
      <c r="S82" s="5"/>
      <c r="T82" s="5"/>
      <c r="U82" s="5"/>
      <c r="V82" s="5"/>
      <c r="W82" s="5"/>
      <c r="X82" s="5"/>
      <c r="Y82" s="5"/>
      <c r="Z82" s="5"/>
    </row>
    <row r="83" spans="1:26" x14ac:dyDescent="0.2">
      <c r="A83" s="64" t="s">
        <v>98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>
        <v>2</v>
      </c>
      <c r="W83" s="5"/>
      <c r="X83" s="5"/>
      <c r="Y83" s="5"/>
      <c r="Z83" s="5"/>
    </row>
    <row r="84" spans="1:26" x14ac:dyDescent="0.2">
      <c r="A84" s="83" t="s">
        <v>97</v>
      </c>
      <c r="B84" s="5">
        <v>3</v>
      </c>
      <c r="C84" s="5"/>
      <c r="D84" s="5"/>
      <c r="E84" s="5"/>
      <c r="F84" s="5"/>
      <c r="G84" s="5"/>
      <c r="H84" s="5"/>
      <c r="I84" s="5">
        <v>3</v>
      </c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>
        <v>8</v>
      </c>
      <c r="W84" s="5"/>
      <c r="X84" s="5"/>
      <c r="Y84" s="5"/>
      <c r="Z84" s="5"/>
    </row>
    <row r="85" spans="1:26" x14ac:dyDescent="0.2">
      <c r="A85" s="67" t="s">
        <v>127</v>
      </c>
      <c r="B85" s="5">
        <v>1</v>
      </c>
      <c r="C85" s="5">
        <v>1</v>
      </c>
      <c r="D85" s="5"/>
      <c r="E85" s="5"/>
      <c r="F85" s="5"/>
      <c r="G85" s="5"/>
      <c r="H85" s="5"/>
      <c r="I85" s="5"/>
      <c r="J85" s="5"/>
      <c r="K85" s="5"/>
      <c r="L85" s="5"/>
      <c r="M85" s="5"/>
      <c r="N85" s="5">
        <v>1</v>
      </c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x14ac:dyDescent="0.2">
      <c r="A86" s="66" t="s">
        <v>128</v>
      </c>
      <c r="B86" s="5">
        <v>3</v>
      </c>
      <c r="C86" s="5">
        <v>0</v>
      </c>
      <c r="D86" s="5">
        <v>1</v>
      </c>
      <c r="E86" s="5"/>
      <c r="F86" s="5"/>
      <c r="G86" s="5"/>
      <c r="H86" s="5">
        <v>1</v>
      </c>
      <c r="I86" s="5"/>
      <c r="J86" s="5">
        <v>1</v>
      </c>
      <c r="K86" s="5"/>
      <c r="L86" s="5"/>
      <c r="M86" s="5"/>
      <c r="N86" s="5">
        <v>1</v>
      </c>
      <c r="O86" s="5"/>
      <c r="P86" s="5"/>
      <c r="Q86" s="5"/>
      <c r="R86" s="5"/>
      <c r="S86" s="5"/>
      <c r="T86" s="5"/>
      <c r="U86" s="5"/>
      <c r="V86" s="5">
        <v>13</v>
      </c>
      <c r="W86" s="5"/>
      <c r="X86" s="5"/>
      <c r="Y86" s="5"/>
      <c r="Z86" s="5"/>
    </row>
    <row r="87" spans="1:26" x14ac:dyDescent="0.2">
      <c r="A87" s="85" t="s">
        <v>99</v>
      </c>
      <c r="B87" s="5">
        <v>1</v>
      </c>
      <c r="C87" s="5"/>
      <c r="D87" s="5"/>
      <c r="E87" s="5"/>
      <c r="F87" s="5"/>
      <c r="G87" s="5"/>
      <c r="H87" s="5"/>
      <c r="I87" s="5">
        <v>1</v>
      </c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x14ac:dyDescent="0.2">
      <c r="A88" s="85" t="s">
        <v>138</v>
      </c>
      <c r="B88" s="1"/>
      <c r="C88" s="1">
        <v>1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>
        <v>1</v>
      </c>
      <c r="S88" s="1"/>
      <c r="T88" s="1"/>
      <c r="U88" s="1"/>
      <c r="V88" s="1"/>
      <c r="W88" s="1"/>
      <c r="X88" s="1"/>
      <c r="Y88" s="5"/>
      <c r="Z88" s="5"/>
    </row>
    <row r="89" spans="1:26" x14ac:dyDescent="0.2">
      <c r="A89" s="85" t="s">
        <v>102</v>
      </c>
      <c r="B89" s="1">
        <v>2</v>
      </c>
      <c r="C89" s="1">
        <v>0</v>
      </c>
      <c r="D89" s="1">
        <v>0</v>
      </c>
      <c r="E89" s="1"/>
      <c r="F89" s="1"/>
      <c r="G89" s="1"/>
      <c r="H89" s="1"/>
      <c r="I89" s="1">
        <v>2</v>
      </c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>
        <v>4</v>
      </c>
      <c r="W89" s="1"/>
      <c r="X89" s="1"/>
      <c r="Y89" s="5"/>
      <c r="Z89" s="5"/>
    </row>
    <row r="90" spans="1:26" x14ac:dyDescent="0.2">
      <c r="A90" s="87" t="s">
        <v>104</v>
      </c>
      <c r="B90" s="1">
        <v>1</v>
      </c>
      <c r="C90" s="1">
        <v>0</v>
      </c>
      <c r="D90" s="1">
        <v>1</v>
      </c>
      <c r="E90" s="1"/>
      <c r="F90" s="1">
        <v>1</v>
      </c>
      <c r="G90" s="1"/>
      <c r="H90" s="1">
        <v>1</v>
      </c>
      <c r="I90" s="1"/>
      <c r="J90" s="1"/>
      <c r="K90" s="1"/>
      <c r="L90" s="1"/>
      <c r="M90" s="1">
        <v>1</v>
      </c>
      <c r="N90" s="1"/>
      <c r="O90" s="1"/>
      <c r="P90" s="1"/>
      <c r="Q90" s="1"/>
      <c r="R90" s="1"/>
      <c r="S90" s="1"/>
      <c r="T90" s="1"/>
      <c r="U90" s="1"/>
      <c r="V90" s="1">
        <v>2</v>
      </c>
      <c r="W90" s="1"/>
      <c r="X90" s="1"/>
      <c r="Y90" s="5"/>
      <c r="Z90" s="5"/>
    </row>
    <row r="91" spans="1:26" x14ac:dyDescent="0.2">
      <c r="A91" s="69" t="s">
        <v>153</v>
      </c>
      <c r="B91" s="13">
        <v>2</v>
      </c>
      <c r="C91" s="13">
        <v>0</v>
      </c>
      <c r="D91" s="13">
        <v>0</v>
      </c>
      <c r="E91" s="13"/>
      <c r="F91" s="13"/>
      <c r="G91" s="13"/>
      <c r="H91" s="13"/>
      <c r="I91" s="13">
        <v>1</v>
      </c>
      <c r="J91" s="13"/>
      <c r="K91" s="13"/>
      <c r="L91" s="13"/>
      <c r="M91" s="13"/>
      <c r="N91" s="13">
        <v>1</v>
      </c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29"/>
      <c r="Z91" s="129"/>
    </row>
    <row r="92" spans="1:26" x14ac:dyDescent="0.2">
      <c r="A92" s="69" t="s">
        <v>155</v>
      </c>
      <c r="B92" s="13">
        <v>3</v>
      </c>
      <c r="C92" s="13">
        <v>0</v>
      </c>
      <c r="D92" s="13">
        <v>1</v>
      </c>
      <c r="E92" s="13"/>
      <c r="F92" s="13"/>
      <c r="G92" s="13"/>
      <c r="H92" s="13"/>
      <c r="I92" s="13">
        <v>1</v>
      </c>
      <c r="J92" s="13"/>
      <c r="K92" s="13"/>
      <c r="L92" s="13"/>
      <c r="M92" s="13"/>
      <c r="N92" s="13"/>
      <c r="O92" s="13"/>
      <c r="P92" s="13"/>
      <c r="Q92" s="13"/>
      <c r="R92" s="13"/>
      <c r="S92" s="13">
        <v>1</v>
      </c>
      <c r="T92" s="13"/>
      <c r="U92" s="13"/>
      <c r="V92" s="13"/>
      <c r="W92" s="13"/>
      <c r="X92" s="13"/>
      <c r="Y92" s="129"/>
      <c r="Z92" s="129"/>
    </row>
    <row r="93" spans="1:26" x14ac:dyDescent="0.2">
      <c r="A93" s="85" t="s">
        <v>157</v>
      </c>
      <c r="B93" s="13">
        <v>0</v>
      </c>
      <c r="C93" s="13">
        <v>4</v>
      </c>
      <c r="D93" s="13">
        <v>0</v>
      </c>
      <c r="E93" s="13"/>
      <c r="F93" s="13"/>
      <c r="G93" s="13"/>
      <c r="H93" s="13"/>
      <c r="I93" s="13"/>
      <c r="J93" s="13">
        <v>1</v>
      </c>
      <c r="K93" s="13"/>
      <c r="L93" s="13"/>
      <c r="M93" s="13"/>
      <c r="N93" s="13"/>
      <c r="O93" s="13"/>
      <c r="P93" s="13"/>
      <c r="Q93" s="13"/>
      <c r="R93" s="13">
        <v>2</v>
      </c>
      <c r="S93" s="13"/>
      <c r="T93" s="13"/>
      <c r="U93" s="13"/>
      <c r="V93" s="13">
        <v>3</v>
      </c>
      <c r="W93" s="13"/>
      <c r="X93" s="13"/>
      <c r="Y93" s="129"/>
      <c r="Z93" s="129"/>
    </row>
    <row r="94" spans="1:26" x14ac:dyDescent="0.2">
      <c r="A94" s="85" t="s">
        <v>159</v>
      </c>
      <c r="B94" s="13">
        <v>3</v>
      </c>
      <c r="C94" s="13">
        <v>1</v>
      </c>
      <c r="D94" s="13">
        <v>1</v>
      </c>
      <c r="E94" s="13">
        <v>1</v>
      </c>
      <c r="F94" s="13"/>
      <c r="G94" s="13"/>
      <c r="H94" s="13"/>
      <c r="I94" s="13">
        <v>2</v>
      </c>
      <c r="J94" s="13" t="s">
        <v>161</v>
      </c>
      <c r="K94" s="13"/>
      <c r="L94" s="13"/>
      <c r="M94" s="13"/>
      <c r="N94" s="13"/>
      <c r="O94" s="13"/>
      <c r="P94" s="13"/>
      <c r="Q94" s="13"/>
      <c r="R94" s="13">
        <v>1</v>
      </c>
      <c r="S94" s="13"/>
      <c r="T94" s="13"/>
      <c r="U94" s="13"/>
      <c r="V94" s="13"/>
      <c r="W94" s="13"/>
      <c r="X94" s="13"/>
      <c r="Y94" s="129"/>
      <c r="Z94" s="129"/>
    </row>
    <row r="95" spans="1:26" x14ac:dyDescent="0.2">
      <c r="A95" s="65" t="s">
        <v>164</v>
      </c>
      <c r="B95" s="41">
        <v>3</v>
      </c>
      <c r="C95" s="41">
        <v>1</v>
      </c>
      <c r="D95" s="41">
        <v>1</v>
      </c>
      <c r="E95" s="41">
        <v>1</v>
      </c>
      <c r="F95" s="41"/>
      <c r="G95" s="41"/>
      <c r="H95" s="41"/>
      <c r="I95" s="41"/>
      <c r="J95" s="41"/>
      <c r="K95" s="41"/>
      <c r="L95" s="41"/>
      <c r="M95" s="41"/>
      <c r="N95" s="41"/>
      <c r="O95" s="15"/>
      <c r="P95" s="15"/>
      <c r="Q95" s="15"/>
      <c r="R95" s="41"/>
      <c r="S95" s="41"/>
      <c r="T95" s="41"/>
      <c r="U95" s="41"/>
      <c r="V95" s="41"/>
      <c r="W95" s="41"/>
      <c r="X95" s="41"/>
      <c r="Y95" s="77"/>
      <c r="Z95" s="77"/>
    </row>
    <row r="96" spans="1:26" x14ac:dyDescent="0.2">
      <c r="A96" s="122" t="s">
        <v>31</v>
      </c>
      <c r="B96" s="16">
        <f t="shared" ref="B96:N96" si="3">SUM(B81:B95)</f>
        <v>22</v>
      </c>
      <c r="C96" s="16">
        <f t="shared" si="3"/>
        <v>9</v>
      </c>
      <c r="D96" s="16">
        <f t="shared" si="3"/>
        <v>5</v>
      </c>
      <c r="E96" s="16">
        <f t="shared" si="3"/>
        <v>2</v>
      </c>
      <c r="F96" s="16">
        <f t="shared" si="3"/>
        <v>1</v>
      </c>
      <c r="G96" s="16">
        <f t="shared" si="3"/>
        <v>0</v>
      </c>
      <c r="H96" s="16">
        <f t="shared" si="3"/>
        <v>2</v>
      </c>
      <c r="I96" s="16">
        <f t="shared" si="3"/>
        <v>10</v>
      </c>
      <c r="J96" s="16">
        <f t="shared" si="3"/>
        <v>3</v>
      </c>
      <c r="K96" s="16">
        <f t="shared" si="3"/>
        <v>0</v>
      </c>
      <c r="L96" s="16">
        <f t="shared" si="3"/>
        <v>0</v>
      </c>
      <c r="M96" s="16">
        <f t="shared" si="3"/>
        <v>1</v>
      </c>
      <c r="N96" s="16">
        <f t="shared" si="3"/>
        <v>3</v>
      </c>
      <c r="O96" s="17">
        <f>(D96+J96+K96+N96)/(B96+J96+K96)</f>
        <v>0.44</v>
      </c>
      <c r="P96" s="17">
        <f>($D96+$E96+($F96*2)+(G96*3))/$B96</f>
        <v>0.40909090909090912</v>
      </c>
      <c r="Q96" s="17">
        <f>D96/B96</f>
        <v>0.22727272727272727</v>
      </c>
      <c r="R96" s="16">
        <f>SUM(R81:R95)</f>
        <v>5</v>
      </c>
      <c r="S96" s="16">
        <f>SUM(S81:S95)</f>
        <v>1</v>
      </c>
      <c r="T96" s="16">
        <f>SUM(T81:T95)</f>
        <v>0</v>
      </c>
      <c r="U96" s="16">
        <f>SUM(U81:U95)</f>
        <v>0</v>
      </c>
      <c r="V96" s="16">
        <f>SUM(V81:V95)</f>
        <v>33</v>
      </c>
      <c r="W96" s="17">
        <f>(U96+V96)/(T96+U96+V96)</f>
        <v>1</v>
      </c>
      <c r="X96" s="16">
        <f>SUM(X81:X95)</f>
        <v>0</v>
      </c>
      <c r="Y96" s="16">
        <f>SUM(Y81:Y95)</f>
        <v>0</v>
      </c>
      <c r="Z96" s="17">
        <f>(D96-G96)/(B96-I96-G96+M96)</f>
        <v>0.38461538461538464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1A1B7-8C50-4045-814F-12AC8B34441E}">
  <dimension ref="A1:X31"/>
  <sheetViews>
    <sheetView workbookViewId="0">
      <selection activeCell="B1" sqref="B1:B1048576"/>
    </sheetView>
  </sheetViews>
  <sheetFormatPr baseColWidth="10" defaultRowHeight="16" x14ac:dyDescent="0.2"/>
  <cols>
    <col min="1" max="1" width="17.1640625" bestFit="1" customWidth="1"/>
    <col min="2" max="2" width="4.1640625" style="55" bestFit="1" customWidth="1"/>
    <col min="3" max="4" width="3.1640625" bestFit="1" customWidth="1"/>
    <col min="5" max="5" width="4.6640625" bestFit="1" customWidth="1"/>
    <col min="6" max="6" width="5.83203125" bestFit="1" customWidth="1"/>
    <col min="7" max="7" width="3" bestFit="1" customWidth="1"/>
    <col min="8" max="8" width="3.33203125" bestFit="1" customWidth="1"/>
    <col min="9" max="11" width="3.1640625" bestFit="1" customWidth="1"/>
    <col min="12" max="12" width="4.1640625" bestFit="1" customWidth="1"/>
    <col min="13" max="13" width="3.1640625" bestFit="1" customWidth="1"/>
    <col min="14" max="15" width="7" bestFit="1" customWidth="1"/>
    <col min="16" max="16" width="8.1640625" bestFit="1" customWidth="1"/>
    <col min="17" max="17" width="4.6640625" bestFit="1" customWidth="1"/>
    <col min="18" max="18" width="3.1640625" bestFit="1" customWidth="1"/>
    <col min="19" max="19" width="3" bestFit="1" customWidth="1"/>
    <col min="20" max="20" width="2.1640625" bestFit="1" customWidth="1"/>
    <col min="21" max="22" width="3.1640625" bestFit="1" customWidth="1"/>
    <col min="23" max="23" width="6.5" bestFit="1" customWidth="1"/>
    <col min="24" max="24" width="5.5" bestFit="1" customWidth="1"/>
  </cols>
  <sheetData>
    <row r="1" spans="1:24" x14ac:dyDescent="0.2">
      <c r="A1" s="62" t="s">
        <v>151</v>
      </c>
      <c r="B1" s="63"/>
      <c r="C1" s="62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1"/>
      <c r="V1" s="1"/>
      <c r="W1" s="1"/>
      <c r="X1" s="5"/>
    </row>
    <row r="2" spans="1:24" x14ac:dyDescent="0.2">
      <c r="A2" s="7" t="s">
        <v>77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78</v>
      </c>
      <c r="O2" s="7" t="s">
        <v>15</v>
      </c>
      <c r="P2" s="8" t="s">
        <v>79</v>
      </c>
      <c r="Q2" s="7" t="s">
        <v>80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8" t="s">
        <v>23</v>
      </c>
      <c r="X2" s="7" t="s">
        <v>24</v>
      </c>
    </row>
    <row r="3" spans="1:24" x14ac:dyDescent="0.2">
      <c r="A3" s="85" t="s">
        <v>104</v>
      </c>
      <c r="B3" s="60">
        <v>1</v>
      </c>
      <c r="C3" s="59">
        <v>0</v>
      </c>
      <c r="D3" s="59">
        <v>0</v>
      </c>
      <c r="E3" s="59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>
        <v>1</v>
      </c>
      <c r="V3" s="16">
        <v>1</v>
      </c>
      <c r="W3" s="16"/>
      <c r="X3" s="16"/>
    </row>
    <row r="4" spans="1:24" x14ac:dyDescent="0.2">
      <c r="A4" s="85" t="s">
        <v>157</v>
      </c>
      <c r="B4" s="1">
        <v>1</v>
      </c>
      <c r="C4" s="10">
        <v>1</v>
      </c>
      <c r="D4" s="10">
        <v>1</v>
      </c>
      <c r="E4" s="10"/>
      <c r="F4" s="10"/>
      <c r="G4" s="10"/>
      <c r="H4" s="10">
        <v>2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4" x14ac:dyDescent="0.2">
      <c r="A5" s="85" t="s">
        <v>159</v>
      </c>
      <c r="B5" s="13">
        <v>1</v>
      </c>
      <c r="C5" s="13">
        <v>1</v>
      </c>
      <c r="D5" s="13">
        <v>1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2"/>
      <c r="P5" s="12"/>
      <c r="Q5" s="12"/>
      <c r="R5" s="13"/>
      <c r="S5" s="13"/>
      <c r="T5" s="13"/>
      <c r="U5" s="13"/>
      <c r="V5" s="13"/>
      <c r="W5" s="13"/>
      <c r="X5" s="11"/>
    </row>
    <row r="6" spans="1:24" x14ac:dyDescent="0.2">
      <c r="A6" s="69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21"/>
      <c r="P6" s="21"/>
      <c r="Q6" s="21"/>
      <c r="R6" s="14"/>
      <c r="S6" s="14"/>
      <c r="T6" s="14"/>
      <c r="U6" s="14"/>
      <c r="V6" s="14"/>
      <c r="W6" s="14"/>
      <c r="X6" s="142"/>
    </row>
    <row r="7" spans="1:24" x14ac:dyDescent="0.2">
      <c r="A7" s="72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21"/>
      <c r="P7" s="21"/>
      <c r="Q7" s="21"/>
      <c r="R7" s="14"/>
      <c r="S7" s="14"/>
      <c r="T7" s="14"/>
      <c r="U7" s="14"/>
      <c r="V7" s="14"/>
      <c r="W7" s="14"/>
      <c r="X7" s="73"/>
    </row>
    <row r="8" spans="1:24" x14ac:dyDescent="0.2">
      <c r="A8" s="16" t="s">
        <v>31</v>
      </c>
      <c r="B8" s="38">
        <f>SUM(B3:B7)</f>
        <v>3</v>
      </c>
      <c r="C8" s="38">
        <f t="shared" ref="C8:X8" si="0">SUM(C3:C7)</f>
        <v>2</v>
      </c>
      <c r="D8" s="38">
        <f t="shared" si="0"/>
        <v>2</v>
      </c>
      <c r="E8" s="38">
        <f t="shared" si="0"/>
        <v>0</v>
      </c>
      <c r="F8" s="38">
        <f t="shared" si="0"/>
        <v>0</v>
      </c>
      <c r="G8" s="38">
        <f t="shared" si="0"/>
        <v>0</v>
      </c>
      <c r="H8" s="38">
        <f t="shared" si="0"/>
        <v>2</v>
      </c>
      <c r="I8" s="38">
        <f t="shared" si="0"/>
        <v>0</v>
      </c>
      <c r="J8" s="38">
        <f t="shared" si="0"/>
        <v>0</v>
      </c>
      <c r="K8" s="38">
        <f t="shared" si="0"/>
        <v>0</v>
      </c>
      <c r="L8" s="38">
        <f t="shared" si="0"/>
        <v>0</v>
      </c>
      <c r="M8" s="38">
        <f t="shared" si="0"/>
        <v>0</v>
      </c>
      <c r="N8" s="38">
        <f t="shared" si="0"/>
        <v>0</v>
      </c>
      <c r="O8" s="17">
        <f>(D8+J8+K8+N8)/(B8+J8+K8)</f>
        <v>0.66666666666666663</v>
      </c>
      <c r="P8" s="17">
        <f>($D8+$E8+($F8*2)+(G8*3))/$B8</f>
        <v>0.66666666666666663</v>
      </c>
      <c r="Q8" s="17">
        <f>D8/B8</f>
        <v>0.66666666666666663</v>
      </c>
      <c r="R8" s="38">
        <f t="shared" si="0"/>
        <v>0</v>
      </c>
      <c r="S8" s="38">
        <f t="shared" si="0"/>
        <v>0</v>
      </c>
      <c r="T8" s="38">
        <f t="shared" si="0"/>
        <v>0</v>
      </c>
      <c r="U8" s="38">
        <f t="shared" si="0"/>
        <v>1</v>
      </c>
      <c r="V8" s="38">
        <f t="shared" si="0"/>
        <v>1</v>
      </c>
      <c r="W8" s="17">
        <f>(U8+V8)/(T8+U8+V8)</f>
        <v>1</v>
      </c>
      <c r="X8" s="38">
        <f t="shared" si="0"/>
        <v>0</v>
      </c>
    </row>
    <row r="9" spans="1:24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5"/>
    </row>
    <row r="10" spans="1:24" x14ac:dyDescent="0.2">
      <c r="A10" s="3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5"/>
    </row>
    <row r="11" spans="1:24" x14ac:dyDescent="0.2">
      <c r="A11" s="62" t="s">
        <v>151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1"/>
      <c r="S11" s="1"/>
      <c r="T11" s="1"/>
      <c r="U11" s="1"/>
      <c r="V11" s="1"/>
      <c r="W11" s="1"/>
      <c r="X11" s="5"/>
    </row>
    <row r="12" spans="1:24" x14ac:dyDescent="0.2">
      <c r="A12" s="93" t="s">
        <v>81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7"/>
      <c r="S12" s="1"/>
      <c r="T12" s="5"/>
      <c r="U12" s="5"/>
      <c r="V12" s="5"/>
      <c r="W12" s="5"/>
      <c r="X12" s="5"/>
    </row>
    <row r="13" spans="1:24" x14ac:dyDescent="0.2">
      <c r="A13" s="99" t="s">
        <v>77</v>
      </c>
      <c r="B13" s="100" t="s">
        <v>50</v>
      </c>
      <c r="C13" s="100" t="s">
        <v>51</v>
      </c>
      <c r="D13" s="100" t="s">
        <v>52</v>
      </c>
      <c r="E13" s="100" t="s">
        <v>60</v>
      </c>
      <c r="F13" s="100" t="s">
        <v>54</v>
      </c>
      <c r="G13" s="100" t="s">
        <v>3</v>
      </c>
      <c r="H13" s="100" t="s">
        <v>4</v>
      </c>
      <c r="I13" s="100" t="s">
        <v>9</v>
      </c>
      <c r="J13" s="100" t="s">
        <v>10</v>
      </c>
      <c r="K13" s="100" t="s">
        <v>11</v>
      </c>
      <c r="L13" s="100" t="s">
        <v>55</v>
      </c>
      <c r="M13" s="100" t="s">
        <v>56</v>
      </c>
      <c r="N13" s="100" t="s">
        <v>57</v>
      </c>
      <c r="O13" s="100" t="s">
        <v>58</v>
      </c>
      <c r="P13" s="100" t="s">
        <v>2</v>
      </c>
      <c r="Q13" s="100" t="s">
        <v>82</v>
      </c>
      <c r="R13" s="74"/>
      <c r="S13" s="46"/>
      <c r="T13" s="5"/>
      <c r="U13" s="5"/>
      <c r="V13" s="5"/>
      <c r="W13" s="5"/>
      <c r="X13" s="5"/>
    </row>
    <row r="14" spans="1:24" x14ac:dyDescent="0.2">
      <c r="A14" s="217" t="s">
        <v>153</v>
      </c>
      <c r="B14" s="96">
        <v>1</v>
      </c>
      <c r="C14" s="96"/>
      <c r="D14" s="96"/>
      <c r="E14" s="101"/>
      <c r="F14" s="102">
        <v>0.33</v>
      </c>
      <c r="G14" s="96">
        <v>0</v>
      </c>
      <c r="H14" s="96">
        <v>0</v>
      </c>
      <c r="I14" s="96">
        <v>0</v>
      </c>
      <c r="J14" s="96">
        <v>1</v>
      </c>
      <c r="K14" s="96"/>
      <c r="L14" s="96"/>
      <c r="M14" s="96">
        <v>0</v>
      </c>
      <c r="N14" s="96"/>
      <c r="O14" s="102"/>
      <c r="P14" s="96">
        <v>2</v>
      </c>
      <c r="Q14" s="96">
        <v>9</v>
      </c>
      <c r="R14" s="5"/>
      <c r="S14" s="46"/>
      <c r="T14" s="5"/>
      <c r="U14" s="5"/>
      <c r="V14" s="5"/>
      <c r="W14" s="5"/>
      <c r="X14" s="5"/>
    </row>
    <row r="15" spans="1:24" x14ac:dyDescent="0.2">
      <c r="A15" s="85"/>
      <c r="B15" s="96"/>
      <c r="C15" s="96"/>
      <c r="D15" s="96"/>
      <c r="E15" s="101"/>
      <c r="F15" s="102"/>
      <c r="G15" s="96"/>
      <c r="H15" s="96"/>
      <c r="I15" s="96"/>
      <c r="J15" s="96"/>
      <c r="K15" s="96"/>
      <c r="L15" s="96"/>
      <c r="M15" s="96"/>
      <c r="N15" s="102"/>
      <c r="O15" s="96"/>
      <c r="P15" s="82"/>
      <c r="Q15" s="82"/>
      <c r="R15" s="5"/>
      <c r="S15" s="46"/>
      <c r="T15" s="5"/>
      <c r="U15" s="5"/>
      <c r="V15" s="5"/>
      <c r="W15" s="5"/>
      <c r="X15" s="5"/>
    </row>
    <row r="16" spans="1:24" x14ac:dyDescent="0.2">
      <c r="A16" s="65"/>
      <c r="B16" s="96"/>
      <c r="C16" s="96"/>
      <c r="D16" s="96"/>
      <c r="E16" s="101"/>
      <c r="F16" s="102"/>
      <c r="G16" s="96"/>
      <c r="H16" s="96"/>
      <c r="I16" s="96"/>
      <c r="J16" s="96"/>
      <c r="K16" s="96"/>
      <c r="L16" s="96"/>
      <c r="M16" s="96"/>
      <c r="N16" s="96"/>
      <c r="O16" s="96"/>
      <c r="P16" s="82"/>
      <c r="Q16" s="82"/>
      <c r="R16" s="5"/>
      <c r="S16" s="46"/>
      <c r="T16" s="5"/>
      <c r="U16" s="5"/>
      <c r="V16" s="5"/>
      <c r="W16" s="5"/>
      <c r="X16" s="5"/>
    </row>
    <row r="17" spans="1:24" x14ac:dyDescent="0.2">
      <c r="A17" s="66"/>
      <c r="B17" s="96"/>
      <c r="C17" s="96"/>
      <c r="D17" s="96"/>
      <c r="E17" s="101"/>
      <c r="F17" s="102"/>
      <c r="G17" s="96"/>
      <c r="H17" s="96"/>
      <c r="I17" s="96"/>
      <c r="J17" s="96"/>
      <c r="K17" s="96"/>
      <c r="L17" s="96"/>
      <c r="M17" s="96"/>
      <c r="N17" s="96"/>
      <c r="O17" s="96"/>
      <c r="P17" s="82"/>
      <c r="Q17" s="82"/>
      <c r="R17" s="5"/>
      <c r="S17" s="46"/>
      <c r="T17" s="5"/>
      <c r="U17" s="5"/>
      <c r="V17" s="5"/>
      <c r="W17" s="5"/>
      <c r="X17" s="5"/>
    </row>
    <row r="18" spans="1:24" x14ac:dyDescent="0.2">
      <c r="A18" s="66"/>
      <c r="B18" s="96"/>
      <c r="C18" s="96"/>
      <c r="D18" s="96"/>
      <c r="E18" s="101"/>
      <c r="F18" s="102"/>
      <c r="G18" s="96"/>
      <c r="H18" s="96"/>
      <c r="I18" s="96"/>
      <c r="J18" s="96"/>
      <c r="K18" s="96"/>
      <c r="L18" s="96"/>
      <c r="M18" s="96"/>
      <c r="N18" s="96"/>
      <c r="O18" s="96"/>
      <c r="P18" s="82"/>
      <c r="Q18" s="82"/>
      <c r="R18" s="46"/>
      <c r="S18" s="46"/>
      <c r="T18" s="5"/>
      <c r="U18" s="5"/>
      <c r="V18" s="5"/>
      <c r="W18" s="5"/>
      <c r="X18" s="5"/>
    </row>
    <row r="19" spans="1:24" x14ac:dyDescent="0.2">
      <c r="A19" s="65"/>
      <c r="B19" s="96"/>
      <c r="C19" s="96"/>
      <c r="D19" s="96"/>
      <c r="E19" s="101"/>
      <c r="F19" s="102"/>
      <c r="G19" s="96"/>
      <c r="H19" s="96"/>
      <c r="I19" s="103"/>
      <c r="J19" s="96"/>
      <c r="K19" s="96"/>
      <c r="L19" s="96"/>
      <c r="M19" s="96"/>
      <c r="N19" s="96"/>
      <c r="O19" s="96"/>
      <c r="P19" s="82"/>
      <c r="Q19" s="82"/>
      <c r="R19" s="1"/>
      <c r="S19" s="1"/>
      <c r="T19" s="5"/>
      <c r="U19" s="5"/>
      <c r="V19" s="5"/>
      <c r="W19" s="5"/>
      <c r="X19" s="5"/>
    </row>
    <row r="20" spans="1:24" x14ac:dyDescent="0.2">
      <c r="A20" s="122" t="s">
        <v>31</v>
      </c>
      <c r="B20" s="38">
        <f>SUM(B14:B19)</f>
        <v>1</v>
      </c>
      <c r="C20" s="38">
        <f t="shared" ref="C20:Q20" si="1">SUM(C14:C19)</f>
        <v>0</v>
      </c>
      <c r="D20" s="38">
        <f t="shared" si="1"/>
        <v>0</v>
      </c>
      <c r="E20" s="38">
        <f t="shared" si="1"/>
        <v>0</v>
      </c>
      <c r="F20" s="38">
        <f t="shared" si="1"/>
        <v>0.33</v>
      </c>
      <c r="G20" s="38">
        <f t="shared" si="1"/>
        <v>0</v>
      </c>
      <c r="H20" s="38">
        <f t="shared" si="1"/>
        <v>0</v>
      </c>
      <c r="I20" s="38">
        <f t="shared" si="1"/>
        <v>0</v>
      </c>
      <c r="J20" s="38">
        <f t="shared" si="1"/>
        <v>1</v>
      </c>
      <c r="K20" s="38">
        <f t="shared" si="1"/>
        <v>0</v>
      </c>
      <c r="L20" s="38">
        <f t="shared" si="1"/>
        <v>0</v>
      </c>
      <c r="M20" s="38">
        <f t="shared" si="1"/>
        <v>0</v>
      </c>
      <c r="N20" s="17">
        <f t="shared" si="1"/>
        <v>0</v>
      </c>
      <c r="O20" s="39">
        <f>SUM(H20+J20+K20)/F20</f>
        <v>3.0303030303030303</v>
      </c>
      <c r="P20" s="38">
        <f t="shared" si="1"/>
        <v>2</v>
      </c>
      <c r="Q20" s="38">
        <f t="shared" si="1"/>
        <v>9</v>
      </c>
      <c r="R20" s="13"/>
      <c r="S20" s="13"/>
      <c r="T20" s="129"/>
      <c r="U20" s="5"/>
      <c r="V20" s="5"/>
      <c r="W20" s="5"/>
      <c r="X20" s="5"/>
    </row>
    <row r="21" spans="1:24" x14ac:dyDescent="0.2">
      <c r="A21" s="87"/>
      <c r="B21" s="96"/>
      <c r="C21" s="96"/>
      <c r="D21" s="96"/>
      <c r="E21" s="101"/>
      <c r="F21" s="102"/>
      <c r="G21" s="96"/>
      <c r="H21" s="96"/>
      <c r="I21" s="96"/>
      <c r="J21" s="96"/>
      <c r="K21" s="96"/>
      <c r="L21" s="96"/>
      <c r="M21" s="96"/>
      <c r="N21" s="96"/>
      <c r="O21" s="96"/>
      <c r="P21" s="82"/>
      <c r="Q21" s="82"/>
      <c r="R21" s="41"/>
      <c r="S21" s="41"/>
      <c r="T21" s="77"/>
      <c r="U21" s="5"/>
      <c r="V21" s="5"/>
      <c r="W21" s="5"/>
      <c r="X21" s="5"/>
    </row>
    <row r="22" spans="1:24" x14ac:dyDescent="0.2">
      <c r="A22" s="87"/>
      <c r="B22" s="212"/>
      <c r="C22" s="212"/>
      <c r="D22" s="212"/>
      <c r="E22" s="213"/>
      <c r="F22" s="220"/>
      <c r="G22" s="212"/>
      <c r="H22" s="212"/>
      <c r="I22" s="212"/>
      <c r="J22" s="212"/>
      <c r="K22" s="212"/>
      <c r="L22" s="212"/>
      <c r="M22" s="212"/>
      <c r="N22" s="212"/>
      <c r="O22" s="212"/>
      <c r="P22" s="88"/>
      <c r="Q22" s="88"/>
      <c r="R22" s="38"/>
      <c r="S22" s="38"/>
      <c r="T22" s="74"/>
      <c r="U22" s="5"/>
      <c r="V22" s="5"/>
      <c r="W22" s="5"/>
      <c r="X22" s="5"/>
    </row>
    <row r="23" spans="1:24" x14ac:dyDescent="0.2">
      <c r="A23" s="89"/>
      <c r="B23" s="104"/>
      <c r="C23" s="104"/>
      <c r="D23" s="104"/>
      <c r="E23" s="105"/>
      <c r="F23" s="106"/>
      <c r="G23" s="104"/>
      <c r="H23" s="104"/>
      <c r="I23" s="104"/>
      <c r="J23" s="104"/>
      <c r="K23" s="104"/>
      <c r="L23" s="104"/>
      <c r="M23" s="104"/>
      <c r="N23" s="104"/>
      <c r="O23" s="104"/>
      <c r="P23" s="92"/>
      <c r="Q23" s="92"/>
    </row>
    <row r="25" spans="1:24" x14ac:dyDescent="0.2">
      <c r="A25" s="62"/>
      <c r="B25" s="63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1"/>
      <c r="V25" s="1"/>
      <c r="W25" s="1"/>
      <c r="X25" s="5"/>
    </row>
    <row r="26" spans="1:24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8"/>
      <c r="Q26" s="7"/>
      <c r="R26" s="7"/>
      <c r="S26" s="7"/>
      <c r="T26" s="7"/>
      <c r="U26" s="7"/>
      <c r="V26" s="7"/>
      <c r="W26" s="8"/>
      <c r="X26" s="7"/>
    </row>
    <row r="27" spans="1:24" x14ac:dyDescent="0.2">
      <c r="A27" s="65"/>
    </row>
    <row r="28" spans="1:24" x14ac:dyDescent="0.2">
      <c r="A28" s="70"/>
    </row>
    <row r="29" spans="1:24" x14ac:dyDescent="0.2">
      <c r="A29" s="69"/>
    </row>
    <row r="30" spans="1:24" x14ac:dyDescent="0.2">
      <c r="A30" s="87"/>
    </row>
    <row r="31" spans="1:24" x14ac:dyDescent="0.2">
      <c r="A31" s="16"/>
      <c r="B31" s="16"/>
      <c r="C31" s="16"/>
      <c r="D31" s="16"/>
      <c r="E31" s="39"/>
      <c r="F31" s="16"/>
      <c r="G31" s="16"/>
      <c r="H31" s="16"/>
      <c r="I31" s="16"/>
      <c r="J31" s="16"/>
      <c r="K31" s="16"/>
      <c r="L31" s="16"/>
      <c r="M31" s="16"/>
      <c r="N31" s="16"/>
      <c r="O31" s="17"/>
      <c r="P31" s="17"/>
      <c r="Q31" s="16"/>
      <c r="R31" s="38"/>
      <c r="S31" s="38"/>
      <c r="T31" s="74"/>
      <c r="U31" s="16"/>
      <c r="V31" s="16"/>
      <c r="W31" s="17"/>
      <c r="X31" s="5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B522C-1C8C-7B4A-BDD6-EF3D6FFA767A}">
  <dimension ref="A2:X33"/>
  <sheetViews>
    <sheetView workbookViewId="0">
      <selection activeCell="T10" sqref="T10"/>
    </sheetView>
  </sheetViews>
  <sheetFormatPr baseColWidth="10" defaultRowHeight="16" x14ac:dyDescent="0.2"/>
  <cols>
    <col min="1" max="1" width="16.33203125" bestFit="1" customWidth="1"/>
    <col min="2" max="2" width="3.33203125" bestFit="1" customWidth="1"/>
    <col min="3" max="5" width="3.1640625" bestFit="1" customWidth="1"/>
    <col min="6" max="6" width="5.5" bestFit="1" customWidth="1"/>
    <col min="7" max="7" width="3" bestFit="1" customWidth="1"/>
    <col min="8" max="8" width="3.33203125" bestFit="1" customWidth="1"/>
    <col min="9" max="10" width="3.1640625" bestFit="1" customWidth="1"/>
    <col min="11" max="11" width="3" bestFit="1" customWidth="1"/>
    <col min="12" max="12" width="4.1640625" bestFit="1" customWidth="1"/>
    <col min="13" max="13" width="2.83203125" bestFit="1" customWidth="1"/>
    <col min="14" max="14" width="4.6640625" bestFit="1" customWidth="1"/>
    <col min="15" max="15" width="5.6640625" bestFit="1" customWidth="1"/>
    <col min="16" max="16" width="7.1640625" bestFit="1" customWidth="1"/>
    <col min="17" max="17" width="7" bestFit="1" customWidth="1"/>
    <col min="18" max="19" width="3" bestFit="1" customWidth="1"/>
    <col min="20" max="20" width="2.33203125" bestFit="1" customWidth="1"/>
    <col min="21" max="22" width="3.1640625" bestFit="1" customWidth="1"/>
    <col min="23" max="23" width="7" bestFit="1" customWidth="1"/>
  </cols>
  <sheetData>
    <row r="2" spans="1:24" x14ac:dyDescent="0.2">
      <c r="A2" s="134" t="s">
        <v>147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>
        <v>1</v>
      </c>
      <c r="S2" s="63"/>
      <c r="T2" s="63"/>
      <c r="U2" s="1"/>
      <c r="V2" s="1"/>
      <c r="W2" s="5"/>
      <c r="X2" s="5"/>
    </row>
    <row r="3" spans="1:24" x14ac:dyDescent="0.2">
      <c r="A3" s="68"/>
      <c r="B3" s="5"/>
      <c r="C3" s="5"/>
      <c r="D3" s="5"/>
      <c r="E3" s="46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"/>
      <c r="V3" s="1"/>
      <c r="W3" s="5"/>
      <c r="X3" s="5"/>
    </row>
    <row r="4" spans="1:24" x14ac:dyDescent="0.2">
      <c r="A4" s="135"/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7" t="s">
        <v>13</v>
      </c>
      <c r="N4" s="7" t="s">
        <v>78</v>
      </c>
      <c r="O4" s="7" t="s">
        <v>15</v>
      </c>
      <c r="P4" s="8" t="s">
        <v>90</v>
      </c>
      <c r="Q4" s="7" t="s">
        <v>80</v>
      </c>
      <c r="R4" s="7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8" t="s">
        <v>23</v>
      </c>
      <c r="X4" s="8" t="s">
        <v>24</v>
      </c>
    </row>
    <row r="5" spans="1:24" x14ac:dyDescent="0.2">
      <c r="A5" s="136" t="s">
        <v>138</v>
      </c>
      <c r="B5" s="74"/>
      <c r="C5" s="74">
        <v>1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>
        <v>1</v>
      </c>
      <c r="S5" s="74"/>
      <c r="T5" s="74"/>
      <c r="U5" s="74"/>
      <c r="V5" s="74"/>
      <c r="W5" s="74"/>
      <c r="X5" s="38"/>
    </row>
    <row r="6" spans="1:24" x14ac:dyDescent="0.2">
      <c r="A6" s="64" t="s">
        <v>148</v>
      </c>
      <c r="B6" s="5">
        <v>1</v>
      </c>
      <c r="C6" s="5">
        <v>0</v>
      </c>
      <c r="D6" s="5">
        <v>1</v>
      </c>
      <c r="E6" s="5"/>
      <c r="F6" s="5"/>
      <c r="G6" s="5"/>
      <c r="H6" s="5">
        <v>1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>
        <v>1</v>
      </c>
      <c r="W6" s="5"/>
      <c r="X6" s="1"/>
    </row>
    <row r="7" spans="1:24" x14ac:dyDescent="0.2">
      <c r="A7" s="69" t="s">
        <v>155</v>
      </c>
      <c r="B7" s="5">
        <v>2</v>
      </c>
      <c r="C7" s="5">
        <v>2</v>
      </c>
      <c r="D7" s="5">
        <v>1</v>
      </c>
      <c r="E7" s="5"/>
      <c r="F7" s="5"/>
      <c r="G7" s="5"/>
      <c r="H7" s="5"/>
      <c r="I7" s="5"/>
      <c r="J7" s="5">
        <v>1</v>
      </c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1"/>
    </row>
    <row r="8" spans="1:24" x14ac:dyDescent="0.2">
      <c r="A8" s="85" t="s">
        <v>157</v>
      </c>
      <c r="B8" s="5">
        <v>1</v>
      </c>
      <c r="C8" s="5">
        <v>0</v>
      </c>
      <c r="D8" s="5">
        <v>0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1"/>
    </row>
    <row r="9" spans="1:24" x14ac:dyDescent="0.2">
      <c r="A9" s="85" t="s">
        <v>159</v>
      </c>
      <c r="B9" s="1">
        <v>0</v>
      </c>
      <c r="C9" s="1">
        <v>1</v>
      </c>
      <c r="D9" s="1">
        <v>0</v>
      </c>
      <c r="E9" s="1"/>
      <c r="F9" s="1"/>
      <c r="G9" s="1"/>
      <c r="H9" s="1"/>
      <c r="I9" s="1"/>
      <c r="J9" s="1"/>
      <c r="K9" s="1"/>
      <c r="L9" s="1"/>
      <c r="M9" s="1"/>
      <c r="N9" s="1"/>
      <c r="O9" s="9"/>
      <c r="P9" s="9"/>
      <c r="Q9" s="9"/>
      <c r="R9" s="1">
        <v>1</v>
      </c>
      <c r="S9" s="1">
        <v>1</v>
      </c>
      <c r="T9" s="1"/>
      <c r="U9" s="1"/>
      <c r="V9" s="1"/>
      <c r="W9" s="1"/>
      <c r="X9" s="1"/>
    </row>
    <row r="10" spans="1:24" x14ac:dyDescent="0.2">
      <c r="A10" s="65" t="s">
        <v>164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15"/>
      <c r="P10" s="15"/>
      <c r="Q10" s="15"/>
      <c r="R10" s="41">
        <v>1</v>
      </c>
      <c r="S10" s="41">
        <v>1</v>
      </c>
      <c r="T10" s="41"/>
      <c r="U10" s="41"/>
      <c r="V10" s="41"/>
      <c r="W10" s="41"/>
      <c r="X10" s="41"/>
    </row>
    <row r="11" spans="1:24" x14ac:dyDescent="0.2">
      <c r="A11" s="122" t="s">
        <v>96</v>
      </c>
      <c r="B11" s="16">
        <f t="shared" ref="B11:N11" si="0">SUM(B5:B10)</f>
        <v>4</v>
      </c>
      <c r="C11" s="16">
        <f t="shared" si="0"/>
        <v>4</v>
      </c>
      <c r="D11" s="16">
        <f t="shared" si="0"/>
        <v>2</v>
      </c>
      <c r="E11" s="16">
        <f t="shared" si="0"/>
        <v>0</v>
      </c>
      <c r="F11" s="16">
        <f t="shared" si="0"/>
        <v>0</v>
      </c>
      <c r="G11" s="16">
        <f t="shared" si="0"/>
        <v>0</v>
      </c>
      <c r="H11" s="16">
        <f t="shared" si="0"/>
        <v>1</v>
      </c>
      <c r="I11" s="16">
        <f t="shared" si="0"/>
        <v>0</v>
      </c>
      <c r="J11" s="16">
        <f t="shared" si="0"/>
        <v>1</v>
      </c>
      <c r="K11" s="16">
        <f t="shared" si="0"/>
        <v>0</v>
      </c>
      <c r="L11" s="16">
        <f t="shared" si="0"/>
        <v>0</v>
      </c>
      <c r="M11" s="16">
        <f t="shared" si="0"/>
        <v>0</v>
      </c>
      <c r="N11" s="16">
        <f t="shared" si="0"/>
        <v>0</v>
      </c>
      <c r="O11" s="17">
        <f>(D11+J11+K11+N11)/(B11+J11+K11+M11)</f>
        <v>0.6</v>
      </c>
      <c r="P11" s="17">
        <f>($D11+$E11+($F11*2)+(G11*3))/$B11</f>
        <v>0.5</v>
      </c>
      <c r="Q11" s="17">
        <f>D11/B11</f>
        <v>0.5</v>
      </c>
      <c r="R11" s="16">
        <f>SUM(R5:R10)</f>
        <v>3</v>
      </c>
      <c r="S11" s="16">
        <f>SUM(S5:S10)</f>
        <v>2</v>
      </c>
      <c r="T11" s="16">
        <f>SUM(T5:T10)</f>
        <v>0</v>
      </c>
      <c r="U11" s="16">
        <f>SUM(U5:U10)</f>
        <v>0</v>
      </c>
      <c r="V11" s="16">
        <f>SUM(V5:V10)</f>
        <v>1</v>
      </c>
      <c r="W11" s="17">
        <f>(U11+V11)/(T11+U11+V11)</f>
        <v>1</v>
      </c>
      <c r="X11" s="17">
        <f>(D11-G11)/(B11-I11-G11+M11)</f>
        <v>0.5</v>
      </c>
    </row>
    <row r="12" spans="1:24" x14ac:dyDescent="0.2">
      <c r="A12" s="115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5"/>
      <c r="X12" s="5"/>
    </row>
    <row r="13" spans="1:24" x14ac:dyDescent="0.2">
      <c r="A13" s="117" t="s">
        <v>149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5"/>
      <c r="X13" s="5"/>
    </row>
    <row r="14" spans="1:24" x14ac:dyDescent="0.2">
      <c r="A14" s="124" t="s">
        <v>91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5"/>
      <c r="X14" s="5"/>
    </row>
    <row r="15" spans="1:24" x14ac:dyDescent="0.2">
      <c r="A15" s="107"/>
      <c r="B15" s="7" t="s">
        <v>50</v>
      </c>
      <c r="C15" s="7" t="s">
        <v>51</v>
      </c>
      <c r="D15" s="7" t="s">
        <v>52</v>
      </c>
      <c r="E15" s="7" t="s">
        <v>60</v>
      </c>
      <c r="F15" s="7" t="s">
        <v>54</v>
      </c>
      <c r="G15" s="7" t="s">
        <v>3</v>
      </c>
      <c r="H15" s="7" t="s">
        <v>4</v>
      </c>
      <c r="I15" s="7" t="s">
        <v>9</v>
      </c>
      <c r="J15" s="7" t="s">
        <v>10</v>
      </c>
      <c r="K15" s="7" t="s">
        <v>11</v>
      </c>
      <c r="L15" s="7" t="s">
        <v>55</v>
      </c>
      <c r="M15" s="7" t="s">
        <v>56</v>
      </c>
      <c r="N15" s="7" t="s">
        <v>57</v>
      </c>
      <c r="O15" s="7" t="s">
        <v>58</v>
      </c>
      <c r="P15" s="7" t="s">
        <v>2</v>
      </c>
      <c r="Q15" s="7" t="s">
        <v>82</v>
      </c>
      <c r="R15" s="7"/>
      <c r="S15" s="1"/>
      <c r="T15" s="1"/>
      <c r="U15" s="1"/>
      <c r="V15" s="1"/>
      <c r="W15" s="5"/>
      <c r="X15" s="5"/>
    </row>
    <row r="16" spans="1:24" x14ac:dyDescent="0.2">
      <c r="A16" s="64" t="s">
        <v>104</v>
      </c>
      <c r="B16" s="38">
        <v>1</v>
      </c>
      <c r="C16" s="38"/>
      <c r="D16" s="38"/>
      <c r="E16" s="44">
        <v>1</v>
      </c>
      <c r="F16" s="44">
        <v>3</v>
      </c>
      <c r="G16" s="38">
        <v>2</v>
      </c>
      <c r="H16" s="38">
        <v>6</v>
      </c>
      <c r="I16" s="38">
        <v>2</v>
      </c>
      <c r="J16" s="38">
        <v>1</v>
      </c>
      <c r="K16" s="38">
        <v>1</v>
      </c>
      <c r="L16" s="38">
        <v>1</v>
      </c>
      <c r="M16" s="38">
        <v>2</v>
      </c>
      <c r="N16" s="39"/>
      <c r="O16" s="39"/>
      <c r="P16" s="38">
        <v>15</v>
      </c>
      <c r="Q16" s="38">
        <v>29</v>
      </c>
      <c r="R16" s="38"/>
      <c r="S16" s="1"/>
      <c r="T16" s="1"/>
      <c r="U16" s="1"/>
      <c r="V16" s="1"/>
      <c r="W16" s="5"/>
      <c r="X16" s="5"/>
    </row>
    <row r="17" spans="1:24" x14ac:dyDescent="0.2">
      <c r="A17" s="65"/>
      <c r="B17" s="1"/>
      <c r="C17" s="1"/>
      <c r="D17" s="1"/>
      <c r="E17" s="75"/>
      <c r="F17" s="75"/>
      <c r="G17" s="1"/>
      <c r="H17" s="1"/>
      <c r="I17" s="1"/>
      <c r="J17" s="1"/>
      <c r="K17" s="1"/>
      <c r="L17" s="1"/>
      <c r="M17" s="1"/>
      <c r="N17" s="36"/>
      <c r="O17" s="1"/>
      <c r="P17" s="1"/>
      <c r="Q17" s="1"/>
      <c r="R17" s="1"/>
      <c r="S17" s="5"/>
      <c r="T17" s="5"/>
      <c r="U17" s="5"/>
      <c r="V17" s="5"/>
      <c r="W17" s="5"/>
      <c r="X17" s="5"/>
    </row>
    <row r="18" spans="1:24" x14ac:dyDescent="0.2">
      <c r="A18" s="70"/>
      <c r="B18" s="1"/>
      <c r="C18" s="1"/>
      <c r="D18" s="1"/>
      <c r="E18" s="75"/>
      <c r="F18" s="75"/>
      <c r="G18" s="1"/>
      <c r="H18" s="1"/>
      <c r="I18" s="1"/>
      <c r="J18" s="1"/>
      <c r="K18" s="1"/>
      <c r="L18" s="36"/>
      <c r="M18" s="1"/>
      <c r="N18" s="1"/>
      <c r="O18" s="1"/>
      <c r="P18" s="1"/>
      <c r="Q18" s="1"/>
      <c r="R18" s="1"/>
      <c r="S18" s="5"/>
      <c r="T18" s="5"/>
      <c r="U18" s="5"/>
      <c r="V18" s="5"/>
      <c r="W18" s="5"/>
      <c r="X18" s="5"/>
    </row>
    <row r="19" spans="1:24" x14ac:dyDescent="0.2">
      <c r="A19" s="115"/>
      <c r="B19" s="1"/>
      <c r="C19" s="1"/>
      <c r="D19" s="1"/>
      <c r="E19" s="75"/>
      <c r="F19" s="75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5"/>
      <c r="T19" s="5"/>
      <c r="U19" s="5"/>
      <c r="V19" s="5"/>
      <c r="W19" s="5"/>
      <c r="X19" s="5"/>
    </row>
    <row r="20" spans="1:24" x14ac:dyDescent="0.2">
      <c r="A20" s="115"/>
      <c r="B20" s="1"/>
      <c r="C20" s="1"/>
      <c r="D20" s="1"/>
      <c r="E20" s="75"/>
      <c r="F20" s="7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5"/>
      <c r="T20" s="5"/>
      <c r="U20" s="5"/>
      <c r="V20" s="5"/>
      <c r="W20" s="5"/>
      <c r="X20" s="5"/>
    </row>
    <row r="21" spans="1:24" x14ac:dyDescent="0.2">
      <c r="A21" s="115"/>
      <c r="B21" s="1"/>
      <c r="C21" s="1"/>
      <c r="D21" s="1"/>
      <c r="E21" s="75"/>
      <c r="F21" s="7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5"/>
      <c r="T21" s="5"/>
      <c r="U21" s="5"/>
      <c r="V21" s="5"/>
      <c r="W21" s="5"/>
      <c r="X21" s="5"/>
    </row>
    <row r="22" spans="1:24" x14ac:dyDescent="0.2">
      <c r="A22" s="115"/>
      <c r="B22" s="1"/>
      <c r="C22" s="1"/>
      <c r="D22" s="1"/>
      <c r="E22" s="75"/>
      <c r="F22" s="75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5"/>
      <c r="T22" s="5"/>
      <c r="U22" s="5"/>
      <c r="V22" s="5"/>
      <c r="W22" s="5"/>
      <c r="X22" s="5"/>
    </row>
    <row r="23" spans="1:24" x14ac:dyDescent="0.2">
      <c r="A23" s="120"/>
      <c r="B23" s="41"/>
      <c r="C23" s="41"/>
      <c r="D23" s="41"/>
      <c r="E23" s="76"/>
      <c r="F23" s="76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6"/>
      <c r="T23" s="5"/>
      <c r="U23" s="5"/>
      <c r="V23" s="5"/>
      <c r="W23" s="5"/>
      <c r="X23" s="5"/>
    </row>
    <row r="24" spans="1:24" x14ac:dyDescent="0.2">
      <c r="A24" s="122"/>
      <c r="B24" s="16">
        <f t="shared" ref="B24:M24" si="1">SUM(B16:B23)</f>
        <v>1</v>
      </c>
      <c r="C24" s="16">
        <f t="shared" si="1"/>
        <v>0</v>
      </c>
      <c r="D24" s="16">
        <f t="shared" si="1"/>
        <v>0</v>
      </c>
      <c r="E24" s="44">
        <f t="shared" si="1"/>
        <v>1</v>
      </c>
      <c r="F24" s="44">
        <f t="shared" si="1"/>
        <v>3</v>
      </c>
      <c r="G24" s="16">
        <f t="shared" si="1"/>
        <v>2</v>
      </c>
      <c r="H24" s="16">
        <f t="shared" si="1"/>
        <v>6</v>
      </c>
      <c r="I24" s="16">
        <f t="shared" si="1"/>
        <v>2</v>
      </c>
      <c r="J24" s="16">
        <f t="shared" si="1"/>
        <v>1</v>
      </c>
      <c r="K24" s="16">
        <f t="shared" si="1"/>
        <v>1</v>
      </c>
      <c r="L24" s="16">
        <f t="shared" si="1"/>
        <v>1</v>
      </c>
      <c r="M24" s="16">
        <f t="shared" si="1"/>
        <v>2</v>
      </c>
      <c r="N24" s="39">
        <f>(M24*7)/F24</f>
        <v>4.666666666666667</v>
      </c>
      <c r="O24" s="39">
        <f>SUM(H24+J24+K24)/F24</f>
        <v>2.6666666666666665</v>
      </c>
      <c r="P24" s="16">
        <f>SUM(P16:P23)</f>
        <v>15</v>
      </c>
      <c r="Q24" s="16">
        <f>SUM(Q16:Q23)</f>
        <v>29</v>
      </c>
      <c r="R24" s="74"/>
      <c r="S24" s="5"/>
      <c r="T24" s="5"/>
      <c r="U24" s="5"/>
      <c r="V24" s="5"/>
      <c r="W24" s="5"/>
      <c r="X24" s="5"/>
    </row>
    <row r="25" spans="1:24" x14ac:dyDescent="0.2">
      <c r="A25" s="59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</row>
    <row r="26" spans="1:24" x14ac:dyDescent="0.2">
      <c r="A26" s="134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1"/>
      <c r="V26" s="1"/>
      <c r="W26" s="5"/>
      <c r="X26" s="5"/>
    </row>
    <row r="27" spans="1:24" x14ac:dyDescent="0.2">
      <c r="A27" s="117" t="s">
        <v>149</v>
      </c>
      <c r="B27" s="5"/>
      <c r="C27" s="5"/>
      <c r="D27" s="5"/>
      <c r="E27" s="46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1"/>
      <c r="V27" s="1"/>
      <c r="W27" s="5"/>
      <c r="X27" s="5"/>
    </row>
    <row r="28" spans="1:24" x14ac:dyDescent="0.2">
      <c r="A28" s="135"/>
      <c r="B28" s="7" t="s">
        <v>2</v>
      </c>
      <c r="C28" s="7" t="s">
        <v>3</v>
      </c>
      <c r="D28" s="7" t="s">
        <v>4</v>
      </c>
      <c r="E28" s="7" t="s">
        <v>5</v>
      </c>
      <c r="F28" s="7" t="s">
        <v>6</v>
      </c>
      <c r="G28" s="7" t="s">
        <v>7</v>
      </c>
      <c r="H28" s="7" t="s">
        <v>8</v>
      </c>
      <c r="I28" s="7" t="s">
        <v>9</v>
      </c>
      <c r="J28" s="7" t="s">
        <v>10</v>
      </c>
      <c r="K28" s="7" t="s">
        <v>11</v>
      </c>
      <c r="L28" s="7" t="s">
        <v>12</v>
      </c>
      <c r="M28" s="7" t="s">
        <v>13</v>
      </c>
      <c r="N28" s="7" t="s">
        <v>78</v>
      </c>
      <c r="O28" s="7" t="s">
        <v>15</v>
      </c>
      <c r="P28" s="8" t="s">
        <v>90</v>
      </c>
      <c r="Q28" s="7" t="s">
        <v>80</v>
      </c>
      <c r="R28" s="7" t="s">
        <v>18</v>
      </c>
      <c r="S28" s="7" t="s">
        <v>19</v>
      </c>
      <c r="T28" s="7" t="s">
        <v>20</v>
      </c>
      <c r="U28" s="7" t="s">
        <v>21</v>
      </c>
      <c r="V28" s="7" t="s">
        <v>22</v>
      </c>
      <c r="W28" s="8" t="s">
        <v>23</v>
      </c>
      <c r="X28" s="8" t="s">
        <v>24</v>
      </c>
    </row>
    <row r="29" spans="1:24" x14ac:dyDescent="0.2">
      <c r="A29" s="64" t="s">
        <v>104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>
        <v>1</v>
      </c>
      <c r="W29" s="74"/>
      <c r="X29" s="38"/>
    </row>
    <row r="30" spans="1:24" x14ac:dyDescent="0.2">
      <c r="A30" s="85" t="s">
        <v>157</v>
      </c>
      <c r="B30" s="5">
        <v>1</v>
      </c>
      <c r="C30" s="5">
        <v>0</v>
      </c>
      <c r="D30" s="5">
        <v>0</v>
      </c>
      <c r="E30" s="5"/>
      <c r="F30" s="5"/>
      <c r="G30" s="5"/>
      <c r="H30" s="5"/>
      <c r="I30" s="5">
        <v>1</v>
      </c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1"/>
    </row>
    <row r="31" spans="1:24" x14ac:dyDescent="0.2">
      <c r="A31" s="66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1"/>
    </row>
    <row r="32" spans="1:24" x14ac:dyDescent="0.2">
      <c r="A32" s="120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15"/>
      <c r="P32" s="15"/>
      <c r="Q32" s="15"/>
      <c r="R32" s="41"/>
      <c r="S32" s="41"/>
      <c r="T32" s="41"/>
      <c r="U32" s="41"/>
      <c r="V32" s="41"/>
      <c r="W32" s="41"/>
      <c r="X32" s="41"/>
    </row>
    <row r="33" spans="1:24" x14ac:dyDescent="0.2">
      <c r="A33" s="122"/>
      <c r="B33" s="16">
        <f t="shared" ref="B33:N33" si="2">SUM(B29:B32)</f>
        <v>1</v>
      </c>
      <c r="C33" s="16">
        <f t="shared" si="2"/>
        <v>0</v>
      </c>
      <c r="D33" s="16">
        <f t="shared" si="2"/>
        <v>0</v>
      </c>
      <c r="E33" s="16">
        <f t="shared" si="2"/>
        <v>0</v>
      </c>
      <c r="F33" s="16">
        <f t="shared" si="2"/>
        <v>0</v>
      </c>
      <c r="G33" s="16">
        <f t="shared" si="2"/>
        <v>0</v>
      </c>
      <c r="H33" s="16">
        <f t="shared" si="2"/>
        <v>0</v>
      </c>
      <c r="I33" s="16">
        <f t="shared" si="2"/>
        <v>1</v>
      </c>
      <c r="J33" s="16">
        <f t="shared" si="2"/>
        <v>0</v>
      </c>
      <c r="K33" s="16">
        <f t="shared" si="2"/>
        <v>0</v>
      </c>
      <c r="L33" s="16">
        <f t="shared" si="2"/>
        <v>0</v>
      </c>
      <c r="M33" s="16">
        <f t="shared" si="2"/>
        <v>0</v>
      </c>
      <c r="N33" s="16">
        <f t="shared" si="2"/>
        <v>0</v>
      </c>
      <c r="O33" s="17">
        <f>(D33+J33+K33+N33)/(B33+J33+K33+M33)</f>
        <v>0</v>
      </c>
      <c r="P33" s="17">
        <f>($D33+$E33+($F33*2)+(G33*3))/$B33</f>
        <v>0</v>
      </c>
      <c r="Q33" s="17">
        <f>D33/B33</f>
        <v>0</v>
      </c>
      <c r="R33" s="16">
        <f>SUM(R29:R32)</f>
        <v>0</v>
      </c>
      <c r="S33" s="16">
        <f>SUM(S29:S32)</f>
        <v>0</v>
      </c>
      <c r="T33" s="16">
        <f>SUM(T29:T32)</f>
        <v>0</v>
      </c>
      <c r="U33" s="16">
        <f>SUM(U29:U32)</f>
        <v>0</v>
      </c>
      <c r="V33" s="16">
        <f>SUM(V29:V32)</f>
        <v>1</v>
      </c>
      <c r="W33" s="17">
        <f>(U33+V33)/(T33+U33+V33)</f>
        <v>1</v>
      </c>
      <c r="X33" s="17" t="e">
        <f>(D33-G33)/(B33-I33-G33+M33)</f>
        <v>#DIV/0!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5213E-AE33-0342-BD8B-8722BFCC7437}">
  <dimension ref="A1:X66"/>
  <sheetViews>
    <sheetView workbookViewId="0">
      <pane ySplit="1400" topLeftCell="A6" activePane="bottomLeft"/>
      <selection pane="bottomLeft" activeCell="W28" sqref="W28"/>
    </sheetView>
  </sheetViews>
  <sheetFormatPr baseColWidth="10" defaultRowHeight="16" x14ac:dyDescent="0.2"/>
  <cols>
    <col min="1" max="1" width="17.1640625" bestFit="1" customWidth="1"/>
    <col min="2" max="2" width="3.33203125" bestFit="1" customWidth="1"/>
    <col min="3" max="4" width="3.1640625" bestFit="1" customWidth="1"/>
    <col min="5" max="5" width="4.6640625" bestFit="1" customWidth="1"/>
    <col min="6" max="6" width="5.6640625" bestFit="1" customWidth="1"/>
    <col min="7" max="7" width="3" bestFit="1" customWidth="1"/>
    <col min="8" max="8" width="3.33203125" bestFit="1" customWidth="1"/>
    <col min="9" max="10" width="3.1640625" bestFit="1" customWidth="1"/>
    <col min="11" max="11" width="3" bestFit="1" customWidth="1"/>
    <col min="12" max="12" width="4.6640625" bestFit="1" customWidth="1"/>
    <col min="13" max="13" width="2.83203125" bestFit="1" customWidth="1"/>
    <col min="14" max="14" width="5.6640625" bestFit="1" customWidth="1"/>
    <col min="15" max="15" width="7" bestFit="1" customWidth="1"/>
    <col min="16" max="16" width="8.1640625" bestFit="1" customWidth="1"/>
    <col min="17" max="17" width="7" bestFit="1" customWidth="1"/>
    <col min="18" max="19" width="3" bestFit="1" customWidth="1"/>
    <col min="20" max="20" width="2.1640625" bestFit="1" customWidth="1"/>
    <col min="21" max="21" width="3.1640625" bestFit="1" customWidth="1"/>
    <col min="22" max="22" width="3.5" bestFit="1" customWidth="1"/>
    <col min="23" max="24" width="7" bestFit="1" customWidth="1"/>
  </cols>
  <sheetData>
    <row r="1" spans="1:24" x14ac:dyDescent="0.2">
      <c r="A1" s="134" t="s">
        <v>89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1"/>
      <c r="V1" s="1"/>
      <c r="W1" s="5"/>
      <c r="X1" s="5"/>
    </row>
    <row r="2" spans="1:24" x14ac:dyDescent="0.2">
      <c r="A2" s="68"/>
      <c r="B2" s="5"/>
      <c r="C2" s="5"/>
      <c r="D2" s="5"/>
      <c r="E2" s="46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"/>
      <c r="V2" s="1"/>
      <c r="W2" s="5"/>
      <c r="X2" s="5"/>
    </row>
    <row r="3" spans="1:24" x14ac:dyDescent="0.2">
      <c r="A3" s="135" t="s">
        <v>77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78</v>
      </c>
      <c r="O3" s="7" t="s">
        <v>15</v>
      </c>
      <c r="P3" s="8" t="s">
        <v>79</v>
      </c>
      <c r="Q3" s="7" t="s">
        <v>80</v>
      </c>
      <c r="R3" s="7" t="s">
        <v>18</v>
      </c>
      <c r="S3" s="7" t="s">
        <v>19</v>
      </c>
      <c r="T3" s="7" t="s">
        <v>20</v>
      </c>
      <c r="U3" s="7" t="s">
        <v>21</v>
      </c>
      <c r="V3" s="7" t="s">
        <v>22</v>
      </c>
      <c r="W3" s="8" t="s">
        <v>23</v>
      </c>
      <c r="X3" s="7" t="s">
        <v>24</v>
      </c>
    </row>
    <row r="4" spans="1:24" x14ac:dyDescent="0.2">
      <c r="A4" s="65" t="s">
        <v>112</v>
      </c>
      <c r="B4" s="5">
        <v>4</v>
      </c>
      <c r="C4" s="5">
        <v>2</v>
      </c>
      <c r="D4" s="5">
        <v>1</v>
      </c>
      <c r="E4" s="5">
        <v>1</v>
      </c>
      <c r="F4" s="5"/>
      <c r="G4" s="5"/>
      <c r="H4" s="5">
        <v>1</v>
      </c>
      <c r="I4" s="5"/>
      <c r="J4" s="5"/>
      <c r="K4" s="5">
        <v>1</v>
      </c>
      <c r="L4" s="5"/>
      <c r="M4" s="5"/>
      <c r="N4" s="5"/>
      <c r="O4" s="5"/>
      <c r="P4" s="5"/>
      <c r="Q4" s="5"/>
      <c r="R4" s="5"/>
      <c r="S4" s="5"/>
      <c r="T4" s="5"/>
      <c r="U4" s="5">
        <v>1</v>
      </c>
      <c r="V4" s="5">
        <v>1</v>
      </c>
      <c r="W4" s="1"/>
      <c r="X4" s="5"/>
    </row>
    <row r="5" spans="1:24" x14ac:dyDescent="0.2">
      <c r="A5" s="64" t="s">
        <v>122</v>
      </c>
      <c r="B5" s="5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>
        <v>2</v>
      </c>
      <c r="U5" s="5">
        <v>1</v>
      </c>
      <c r="V5" s="5">
        <v>1</v>
      </c>
      <c r="W5" s="1"/>
      <c r="X5" s="5"/>
    </row>
    <row r="6" spans="1:24" x14ac:dyDescent="0.2">
      <c r="A6" s="65" t="s">
        <v>123</v>
      </c>
      <c r="B6" s="13">
        <v>3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>
        <v>1</v>
      </c>
      <c r="O6" s="12"/>
      <c r="P6" s="12"/>
      <c r="Q6" s="12"/>
      <c r="R6" s="13"/>
      <c r="S6" s="13"/>
      <c r="T6" s="13"/>
      <c r="U6" s="13">
        <v>3</v>
      </c>
      <c r="V6" s="13">
        <v>1</v>
      </c>
      <c r="W6" s="13"/>
      <c r="X6" s="129"/>
    </row>
    <row r="7" spans="1:24" x14ac:dyDescent="0.2">
      <c r="A7" s="217" t="s">
        <v>95</v>
      </c>
      <c r="B7" s="13">
        <v>2</v>
      </c>
      <c r="C7" s="13">
        <v>1</v>
      </c>
      <c r="D7" s="13">
        <v>0</v>
      </c>
      <c r="E7" s="13"/>
      <c r="F7" s="13"/>
      <c r="G7" s="13"/>
      <c r="H7" s="13"/>
      <c r="I7" s="13"/>
      <c r="J7" s="13">
        <v>1</v>
      </c>
      <c r="K7" s="13"/>
      <c r="L7" s="13"/>
      <c r="M7" s="13"/>
      <c r="N7" s="13"/>
      <c r="O7" s="12"/>
      <c r="P7" s="12"/>
      <c r="Q7" s="12"/>
      <c r="R7" s="13">
        <v>1</v>
      </c>
      <c r="S7" s="13"/>
      <c r="T7" s="13"/>
      <c r="U7" s="13">
        <v>3</v>
      </c>
      <c r="V7" s="13">
        <v>2</v>
      </c>
      <c r="W7" s="13"/>
      <c r="X7" s="129"/>
    </row>
    <row r="8" spans="1:24" x14ac:dyDescent="0.2">
      <c r="A8" s="217" t="s">
        <v>107</v>
      </c>
      <c r="B8" s="13">
        <v>2</v>
      </c>
      <c r="C8" s="13">
        <v>0</v>
      </c>
      <c r="D8" s="13">
        <v>0</v>
      </c>
      <c r="E8" s="13"/>
      <c r="F8" s="13"/>
      <c r="G8" s="13"/>
      <c r="H8" s="13"/>
      <c r="I8" s="13">
        <v>2</v>
      </c>
      <c r="J8" s="13"/>
      <c r="K8" s="13"/>
      <c r="L8" s="13"/>
      <c r="M8" s="13"/>
      <c r="N8" s="13"/>
      <c r="O8" s="12"/>
      <c r="P8" s="12"/>
      <c r="Q8" s="12"/>
      <c r="R8" s="13"/>
      <c r="S8" s="13"/>
      <c r="T8" s="13"/>
      <c r="U8" s="13">
        <v>1</v>
      </c>
      <c r="V8" s="13">
        <v>3</v>
      </c>
      <c r="W8" s="13"/>
      <c r="X8" s="129"/>
    </row>
    <row r="9" spans="1:24" x14ac:dyDescent="0.2">
      <c r="A9" s="217" t="s">
        <v>94</v>
      </c>
      <c r="B9" s="13">
        <v>3</v>
      </c>
      <c r="C9" s="13">
        <v>0</v>
      </c>
      <c r="D9" s="13">
        <v>0</v>
      </c>
      <c r="E9" s="13"/>
      <c r="F9" s="13"/>
      <c r="G9" s="13"/>
      <c r="H9" s="13"/>
      <c r="I9" s="13">
        <v>3</v>
      </c>
      <c r="J9" s="13"/>
      <c r="K9" s="13"/>
      <c r="L9" s="13"/>
      <c r="M9" s="13"/>
      <c r="N9" s="13"/>
      <c r="O9" s="12"/>
      <c r="P9" s="12"/>
      <c r="Q9" s="12"/>
      <c r="R9" s="13"/>
      <c r="S9" s="13"/>
      <c r="T9" s="13"/>
      <c r="U9" s="13">
        <v>2</v>
      </c>
      <c r="V9" s="13">
        <v>2</v>
      </c>
      <c r="W9" s="13"/>
      <c r="X9" s="129"/>
    </row>
    <row r="10" spans="1:24" x14ac:dyDescent="0.2">
      <c r="A10" s="67" t="s">
        <v>127</v>
      </c>
      <c r="B10" s="13">
        <v>1</v>
      </c>
      <c r="C10" s="13">
        <v>1</v>
      </c>
      <c r="D10" s="13">
        <v>1</v>
      </c>
      <c r="E10" s="13"/>
      <c r="F10" s="13"/>
      <c r="G10" s="13"/>
      <c r="H10" s="13">
        <v>1</v>
      </c>
      <c r="I10" s="13"/>
      <c r="J10" s="13"/>
      <c r="K10" s="13"/>
      <c r="L10" s="13"/>
      <c r="M10" s="13"/>
      <c r="N10" s="13"/>
      <c r="O10" s="12"/>
      <c r="P10" s="12"/>
      <c r="Q10" s="12"/>
      <c r="R10" s="13"/>
      <c r="S10" s="13"/>
      <c r="T10" s="13"/>
      <c r="U10" s="13">
        <v>1</v>
      </c>
      <c r="V10" s="13"/>
      <c r="W10" s="13"/>
      <c r="X10" s="129"/>
    </row>
    <row r="11" spans="1:24" x14ac:dyDescent="0.2">
      <c r="A11" s="69" t="s">
        <v>128</v>
      </c>
      <c r="B11" s="13">
        <v>5</v>
      </c>
      <c r="C11" s="13">
        <v>1</v>
      </c>
      <c r="D11" s="13">
        <v>1</v>
      </c>
      <c r="E11" s="13"/>
      <c r="F11" s="13"/>
      <c r="G11" s="13"/>
      <c r="H11" s="13">
        <v>2</v>
      </c>
      <c r="I11" s="13"/>
      <c r="J11" s="13"/>
      <c r="K11" s="13"/>
      <c r="L11" s="13"/>
      <c r="M11" s="13"/>
      <c r="N11" s="13"/>
      <c r="O11" s="12"/>
      <c r="P11" s="12"/>
      <c r="Q11" s="12"/>
      <c r="R11" s="13"/>
      <c r="S11" s="13"/>
      <c r="T11" s="13"/>
      <c r="U11" s="13"/>
      <c r="V11" s="13"/>
      <c r="W11" s="13"/>
      <c r="X11" s="129"/>
    </row>
    <row r="12" spans="1:24" x14ac:dyDescent="0.2">
      <c r="A12" s="67" t="s">
        <v>129</v>
      </c>
      <c r="B12" s="13">
        <v>0</v>
      </c>
      <c r="C12" s="13">
        <v>0</v>
      </c>
      <c r="D12" s="13">
        <v>0</v>
      </c>
      <c r="E12" s="13"/>
      <c r="F12" s="13"/>
      <c r="G12" s="13"/>
      <c r="H12" s="13">
        <v>1</v>
      </c>
      <c r="I12" s="13"/>
      <c r="J12" s="13"/>
      <c r="K12" s="13"/>
      <c r="L12" s="13"/>
      <c r="M12" s="13">
        <v>1</v>
      </c>
      <c r="N12" s="13"/>
      <c r="O12" s="12"/>
      <c r="P12" s="12"/>
      <c r="Q12" s="12"/>
      <c r="R12" s="13"/>
      <c r="S12" s="13"/>
      <c r="T12" s="13"/>
      <c r="U12" s="13"/>
      <c r="V12" s="13"/>
      <c r="W12" s="13"/>
      <c r="X12" s="129"/>
    </row>
    <row r="13" spans="1:24" x14ac:dyDescent="0.2">
      <c r="A13" s="85" t="s">
        <v>103</v>
      </c>
      <c r="B13" s="13">
        <v>1</v>
      </c>
      <c r="C13" s="13">
        <v>0</v>
      </c>
      <c r="D13" s="13">
        <v>0</v>
      </c>
      <c r="E13" s="13"/>
      <c r="F13" s="13"/>
      <c r="G13" s="13"/>
      <c r="H13" s="13"/>
      <c r="I13" s="13">
        <v>1</v>
      </c>
      <c r="J13" s="13"/>
      <c r="K13" s="13"/>
      <c r="L13" s="13"/>
      <c r="M13" s="13"/>
      <c r="N13" s="13"/>
      <c r="O13" s="12"/>
      <c r="P13" s="12"/>
      <c r="Q13" s="12"/>
      <c r="R13" s="13"/>
      <c r="S13" s="13"/>
      <c r="T13" s="13"/>
      <c r="U13" s="13"/>
      <c r="V13" s="13"/>
      <c r="W13" s="13"/>
      <c r="X13" s="129"/>
    </row>
    <row r="14" spans="1:24" x14ac:dyDescent="0.2">
      <c r="A14" s="217" t="s">
        <v>130</v>
      </c>
      <c r="B14" s="13">
        <v>2</v>
      </c>
      <c r="C14" s="13">
        <v>0</v>
      </c>
      <c r="D14" s="13">
        <v>0</v>
      </c>
      <c r="E14" s="13"/>
      <c r="F14" s="13"/>
      <c r="G14" s="13"/>
      <c r="H14" s="13"/>
      <c r="I14" s="13">
        <v>1</v>
      </c>
      <c r="J14" s="13"/>
      <c r="K14" s="13"/>
      <c r="L14" s="13"/>
      <c r="M14" s="13"/>
      <c r="N14" s="13"/>
      <c r="O14" s="12"/>
      <c r="P14" s="12"/>
      <c r="Q14" s="12"/>
      <c r="R14" s="13"/>
      <c r="S14" s="13"/>
      <c r="T14" s="13"/>
      <c r="U14" s="13"/>
      <c r="V14" s="13">
        <v>1</v>
      </c>
      <c r="W14" s="13"/>
      <c r="X14" s="129"/>
    </row>
    <row r="15" spans="1:24" x14ac:dyDescent="0.2">
      <c r="A15" s="217" t="s">
        <v>76</v>
      </c>
      <c r="B15" s="13">
        <v>4</v>
      </c>
      <c r="C15" s="13">
        <v>1</v>
      </c>
      <c r="D15" s="13">
        <v>1</v>
      </c>
      <c r="E15" s="13"/>
      <c r="F15" s="13"/>
      <c r="G15" s="13"/>
      <c r="H15" s="13"/>
      <c r="I15" s="13">
        <v>1</v>
      </c>
      <c r="J15" s="13"/>
      <c r="K15" s="13"/>
      <c r="L15" s="13"/>
      <c r="M15" s="13"/>
      <c r="N15" s="13">
        <v>2</v>
      </c>
      <c r="O15" s="12"/>
      <c r="P15" s="12"/>
      <c r="Q15" s="12"/>
      <c r="R15" s="13"/>
      <c r="S15" s="13"/>
      <c r="T15" s="13">
        <v>1</v>
      </c>
      <c r="U15" s="13">
        <v>3</v>
      </c>
      <c r="V15" s="13"/>
      <c r="W15" s="13"/>
      <c r="X15" s="129"/>
    </row>
    <row r="16" spans="1:24" x14ac:dyDescent="0.2">
      <c r="A16" s="85" t="s">
        <v>109</v>
      </c>
      <c r="B16" s="13">
        <v>3</v>
      </c>
      <c r="C16" s="13">
        <v>0</v>
      </c>
      <c r="D16" s="13">
        <v>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2"/>
      <c r="P16" s="12"/>
      <c r="Q16" s="12"/>
      <c r="R16" s="13"/>
      <c r="S16" s="13"/>
      <c r="T16" s="13"/>
      <c r="U16" s="13">
        <v>2</v>
      </c>
      <c r="V16" s="13">
        <v>1</v>
      </c>
      <c r="W16" s="13"/>
      <c r="X16" s="129"/>
    </row>
    <row r="17" spans="1:24" x14ac:dyDescent="0.2">
      <c r="A17" s="85" t="s">
        <v>132</v>
      </c>
      <c r="B17" s="13">
        <v>4</v>
      </c>
      <c r="C17" s="13">
        <v>0</v>
      </c>
      <c r="D17" s="13">
        <v>0</v>
      </c>
      <c r="E17" s="13"/>
      <c r="F17" s="13"/>
      <c r="G17" s="13"/>
      <c r="H17" s="13"/>
      <c r="I17" s="13">
        <v>1</v>
      </c>
      <c r="J17" s="13"/>
      <c r="K17" s="13"/>
      <c r="L17" s="13"/>
      <c r="M17" s="13"/>
      <c r="N17" s="13"/>
      <c r="O17" s="12"/>
      <c r="P17" s="12"/>
      <c r="Q17" s="12"/>
      <c r="R17" s="13"/>
      <c r="S17" s="13"/>
      <c r="T17" s="13">
        <v>1</v>
      </c>
      <c r="U17" s="13">
        <v>1</v>
      </c>
      <c r="V17" s="13"/>
      <c r="W17" s="13"/>
      <c r="X17" s="129"/>
    </row>
    <row r="18" spans="1:24" x14ac:dyDescent="0.2">
      <c r="A18" s="85" t="s">
        <v>99</v>
      </c>
      <c r="B18" s="13">
        <v>3</v>
      </c>
      <c r="C18" s="13">
        <v>0</v>
      </c>
      <c r="D18" s="13">
        <v>1</v>
      </c>
      <c r="E18" s="13"/>
      <c r="F18" s="13"/>
      <c r="G18" s="13"/>
      <c r="H18" s="13"/>
      <c r="I18" s="13">
        <v>1</v>
      </c>
      <c r="J18" s="13"/>
      <c r="K18" s="13"/>
      <c r="L18" s="13"/>
      <c r="M18" s="13"/>
      <c r="N18" s="13"/>
      <c r="O18" s="12"/>
      <c r="P18" s="12"/>
      <c r="Q18" s="12"/>
      <c r="R18" s="13"/>
      <c r="S18" s="13"/>
      <c r="T18" s="13">
        <v>1</v>
      </c>
      <c r="U18" s="13">
        <v>1</v>
      </c>
      <c r="V18" s="13">
        <v>1</v>
      </c>
      <c r="W18" s="13"/>
      <c r="X18" s="129"/>
    </row>
    <row r="19" spans="1:24" x14ac:dyDescent="0.2">
      <c r="A19" s="85" t="s">
        <v>138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2"/>
      <c r="P19" s="12"/>
      <c r="Q19" s="12"/>
      <c r="R19" s="13"/>
      <c r="S19" s="13"/>
      <c r="T19" s="13"/>
      <c r="U19" s="13">
        <v>1</v>
      </c>
      <c r="V19" s="13"/>
      <c r="W19" s="13"/>
      <c r="X19" s="129"/>
    </row>
    <row r="20" spans="1:24" x14ac:dyDescent="0.2">
      <c r="A20" s="85" t="s">
        <v>102</v>
      </c>
      <c r="B20" s="13">
        <v>3</v>
      </c>
      <c r="C20" s="13">
        <v>0</v>
      </c>
      <c r="D20" s="13">
        <v>1</v>
      </c>
      <c r="E20" s="13"/>
      <c r="F20" s="13"/>
      <c r="G20" s="13"/>
      <c r="H20" s="13"/>
      <c r="I20" s="13">
        <v>2</v>
      </c>
      <c r="J20" s="13"/>
      <c r="K20" s="13"/>
      <c r="L20" s="13"/>
      <c r="M20" s="13"/>
      <c r="N20" s="13"/>
      <c r="O20" s="12"/>
      <c r="P20" s="12"/>
      <c r="Q20" s="12"/>
      <c r="R20" s="13"/>
      <c r="S20" s="13"/>
      <c r="T20" s="13"/>
      <c r="U20" s="13">
        <v>4</v>
      </c>
      <c r="V20" s="13"/>
      <c r="W20" s="13"/>
      <c r="X20" s="129"/>
    </row>
    <row r="21" spans="1:24" x14ac:dyDescent="0.2">
      <c r="A21" s="85" t="s">
        <v>106</v>
      </c>
      <c r="B21" s="13">
        <v>2</v>
      </c>
      <c r="C21" s="13">
        <v>0</v>
      </c>
      <c r="D21" s="13">
        <v>1</v>
      </c>
      <c r="E21" s="13"/>
      <c r="F21" s="13"/>
      <c r="G21" s="13"/>
      <c r="H21" s="13"/>
      <c r="I21" s="13"/>
      <c r="J21" s="13">
        <v>1</v>
      </c>
      <c r="K21" s="13"/>
      <c r="L21" s="13"/>
      <c r="M21" s="13"/>
      <c r="N21" s="13"/>
      <c r="O21" s="12"/>
      <c r="P21" s="12"/>
      <c r="Q21" s="12"/>
      <c r="R21" s="13">
        <v>1</v>
      </c>
      <c r="S21" s="13"/>
      <c r="T21" s="13">
        <v>1</v>
      </c>
      <c r="U21" s="13">
        <v>1</v>
      </c>
      <c r="V21" s="13"/>
      <c r="W21" s="13"/>
      <c r="X21" s="129"/>
    </row>
    <row r="22" spans="1:24" x14ac:dyDescent="0.2">
      <c r="A22" s="85" t="s">
        <v>144</v>
      </c>
      <c r="B22" s="13">
        <v>2</v>
      </c>
      <c r="C22" s="13">
        <v>0</v>
      </c>
      <c r="D22" s="13">
        <v>0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2"/>
      <c r="P22" s="12"/>
      <c r="Q22" s="12"/>
      <c r="R22" s="13"/>
      <c r="S22" s="13"/>
      <c r="T22" s="13"/>
      <c r="U22" s="13"/>
      <c r="V22" s="13"/>
      <c r="W22" s="13"/>
      <c r="X22" s="129"/>
    </row>
    <row r="23" spans="1:24" x14ac:dyDescent="0.2">
      <c r="A23" s="85" t="s">
        <v>104</v>
      </c>
      <c r="B23" s="13">
        <v>2</v>
      </c>
      <c r="C23" s="13">
        <v>0</v>
      </c>
      <c r="D23" s="13">
        <v>0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2"/>
      <c r="P23" s="12"/>
      <c r="Q23" s="12"/>
      <c r="R23" s="13"/>
      <c r="S23" s="13"/>
      <c r="T23" s="13"/>
      <c r="U23" s="13"/>
      <c r="V23" s="13">
        <v>1</v>
      </c>
      <c r="W23" s="13"/>
      <c r="X23" s="129"/>
    </row>
    <row r="24" spans="1:24" x14ac:dyDescent="0.2">
      <c r="A24" s="69" t="s">
        <v>153</v>
      </c>
      <c r="B24" s="13">
        <v>1</v>
      </c>
      <c r="C24" s="13">
        <v>0</v>
      </c>
      <c r="D24" s="13">
        <v>0</v>
      </c>
      <c r="E24" s="13"/>
      <c r="F24" s="13"/>
      <c r="G24" s="13"/>
      <c r="H24" s="13"/>
      <c r="I24" s="13">
        <v>1</v>
      </c>
      <c r="J24" s="13">
        <v>1</v>
      </c>
      <c r="K24" s="13"/>
      <c r="L24" s="13"/>
      <c r="M24" s="13"/>
      <c r="N24" s="13"/>
      <c r="O24" s="12"/>
      <c r="P24" s="12"/>
      <c r="Q24" s="12"/>
      <c r="R24" s="13"/>
      <c r="S24" s="13"/>
      <c r="T24" s="13"/>
      <c r="U24" s="13">
        <v>3</v>
      </c>
      <c r="V24" s="13">
        <v>2</v>
      </c>
      <c r="W24" s="13"/>
      <c r="X24" s="129"/>
    </row>
    <row r="25" spans="1:24" x14ac:dyDescent="0.2">
      <c r="A25" s="69" t="s">
        <v>155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2"/>
      <c r="P25" s="12"/>
      <c r="Q25" s="12"/>
      <c r="R25" s="13"/>
      <c r="S25" s="13"/>
      <c r="T25" s="13">
        <v>1</v>
      </c>
      <c r="U25" s="13"/>
      <c r="V25" s="13">
        <v>1</v>
      </c>
      <c r="W25" s="13"/>
      <c r="X25" s="129"/>
    </row>
    <row r="26" spans="1:24" x14ac:dyDescent="0.2">
      <c r="A26" s="85" t="s">
        <v>157</v>
      </c>
      <c r="B26" s="13">
        <v>1</v>
      </c>
      <c r="C26" s="13">
        <v>1</v>
      </c>
      <c r="D26" s="13">
        <v>0</v>
      </c>
      <c r="E26" s="13"/>
      <c r="F26" s="13"/>
      <c r="G26" s="13"/>
      <c r="H26" s="13">
        <v>1</v>
      </c>
      <c r="I26" s="13"/>
      <c r="J26" s="13">
        <v>1</v>
      </c>
      <c r="K26" s="13"/>
      <c r="L26" s="13"/>
      <c r="M26" s="13">
        <v>1</v>
      </c>
      <c r="N26" s="13">
        <v>1</v>
      </c>
      <c r="O26" s="12"/>
      <c r="P26" s="12"/>
      <c r="Q26" s="12"/>
      <c r="R26" s="13">
        <v>2</v>
      </c>
      <c r="S26" s="13"/>
      <c r="T26" s="13"/>
      <c r="U26" s="13"/>
      <c r="V26" s="13">
        <v>1</v>
      </c>
      <c r="W26" s="13"/>
      <c r="X26" s="129"/>
    </row>
    <row r="27" spans="1:24" x14ac:dyDescent="0.2">
      <c r="A27" s="85" t="s">
        <v>159</v>
      </c>
      <c r="B27" s="13">
        <v>1</v>
      </c>
      <c r="C27" s="13">
        <v>0</v>
      </c>
      <c r="D27" s="13">
        <v>0</v>
      </c>
      <c r="E27" s="13"/>
      <c r="F27" s="13"/>
      <c r="G27" s="13"/>
      <c r="H27" s="13">
        <v>1</v>
      </c>
      <c r="I27" s="13"/>
      <c r="J27" s="13">
        <v>2</v>
      </c>
      <c r="K27" s="13"/>
      <c r="L27" s="13"/>
      <c r="M27" s="13"/>
      <c r="N27" s="13"/>
      <c r="O27" s="12"/>
      <c r="P27" s="12"/>
      <c r="Q27" s="12"/>
      <c r="R27" s="13"/>
      <c r="S27" s="13"/>
      <c r="T27" s="13"/>
      <c r="U27" s="13"/>
      <c r="V27" s="13">
        <v>1</v>
      </c>
      <c r="W27" s="13"/>
      <c r="X27" s="129"/>
    </row>
    <row r="28" spans="1:24" x14ac:dyDescent="0.2">
      <c r="A28" s="65" t="s">
        <v>164</v>
      </c>
      <c r="B28" s="41">
        <v>2</v>
      </c>
      <c r="C28" s="41">
        <v>1</v>
      </c>
      <c r="D28" s="41">
        <v>1</v>
      </c>
      <c r="E28" s="41"/>
      <c r="F28" s="41"/>
      <c r="G28" s="41"/>
      <c r="H28" s="41"/>
      <c r="I28" s="41"/>
      <c r="J28" s="41">
        <v>1</v>
      </c>
      <c r="K28" s="41"/>
      <c r="L28" s="41"/>
      <c r="M28" s="41"/>
      <c r="N28" s="41"/>
      <c r="O28" s="15"/>
      <c r="P28" s="15"/>
      <c r="Q28" s="15"/>
      <c r="R28" s="41"/>
      <c r="S28" s="41"/>
      <c r="T28" s="41">
        <v>1</v>
      </c>
      <c r="U28" s="41">
        <v>3</v>
      </c>
      <c r="V28" s="41">
        <v>1</v>
      </c>
      <c r="W28" s="41"/>
      <c r="X28" s="77"/>
    </row>
    <row r="29" spans="1:24" x14ac:dyDescent="0.2">
      <c r="A29" s="122" t="s">
        <v>31</v>
      </c>
      <c r="B29" s="16">
        <f t="shared" ref="B29:N29" si="0">SUM(B4:B28)</f>
        <v>54</v>
      </c>
      <c r="C29" s="16">
        <f t="shared" si="0"/>
        <v>8</v>
      </c>
      <c r="D29" s="16">
        <f t="shared" si="0"/>
        <v>8</v>
      </c>
      <c r="E29" s="16">
        <f t="shared" si="0"/>
        <v>1</v>
      </c>
      <c r="F29" s="16">
        <f t="shared" si="0"/>
        <v>0</v>
      </c>
      <c r="G29" s="16">
        <f t="shared" si="0"/>
        <v>0</v>
      </c>
      <c r="H29" s="16">
        <f t="shared" si="0"/>
        <v>7</v>
      </c>
      <c r="I29" s="16">
        <f t="shared" si="0"/>
        <v>13</v>
      </c>
      <c r="J29" s="16">
        <f t="shared" si="0"/>
        <v>7</v>
      </c>
      <c r="K29" s="16">
        <f t="shared" si="0"/>
        <v>1</v>
      </c>
      <c r="L29" s="16">
        <f t="shared" si="0"/>
        <v>0</v>
      </c>
      <c r="M29" s="16">
        <f t="shared" si="0"/>
        <v>2</v>
      </c>
      <c r="N29" s="16">
        <f t="shared" si="0"/>
        <v>4</v>
      </c>
      <c r="O29" s="17">
        <f>(D29+J29+K29+N29)/(B29+J29+K29+M29)</f>
        <v>0.3125</v>
      </c>
      <c r="P29" s="17">
        <f>($D29+$E29+($F29*2)+(G29*3))/$B29</f>
        <v>0.16666666666666666</v>
      </c>
      <c r="Q29" s="17">
        <f>D29/B29</f>
        <v>0.14814814814814814</v>
      </c>
      <c r="R29" s="16">
        <f>SUM(R4:R28)</f>
        <v>4</v>
      </c>
      <c r="S29" s="16">
        <f>SUM(S4:S28)</f>
        <v>0</v>
      </c>
      <c r="T29" s="16">
        <f>SUM(T4:T28)</f>
        <v>8</v>
      </c>
      <c r="U29" s="16">
        <f>SUM(U4:U28)</f>
        <v>31</v>
      </c>
      <c r="V29" s="16">
        <f>SUM(V4:V28)</f>
        <v>20</v>
      </c>
      <c r="W29" s="17">
        <f>(U29+V29)/(T29+U29+V29)</f>
        <v>0.86440677966101698</v>
      </c>
      <c r="X29" s="17">
        <f>(D29-G29)/(B29-I29-G29+M29)</f>
        <v>0.18604651162790697</v>
      </c>
    </row>
    <row r="33" spans="1:24" x14ac:dyDescent="0.2">
      <c r="A33" t="s">
        <v>140</v>
      </c>
    </row>
    <row r="34" spans="1:24" x14ac:dyDescent="0.2">
      <c r="A34" s="124" t="s">
        <v>81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5"/>
      <c r="S34" s="5"/>
      <c r="T34" s="5"/>
      <c r="U34" s="5"/>
      <c r="V34" s="5"/>
      <c r="W34" s="5"/>
      <c r="X34" s="5"/>
    </row>
    <row r="35" spans="1:24" x14ac:dyDescent="0.2">
      <c r="A35" s="107" t="s">
        <v>77</v>
      </c>
      <c r="B35" s="7" t="s">
        <v>50</v>
      </c>
      <c r="C35" s="7" t="s">
        <v>51</v>
      </c>
      <c r="D35" s="7" t="s">
        <v>52</v>
      </c>
      <c r="E35" s="7" t="s">
        <v>60</v>
      </c>
      <c r="F35" s="7" t="s">
        <v>54</v>
      </c>
      <c r="G35" s="7" t="s">
        <v>3</v>
      </c>
      <c r="H35" s="7" t="s">
        <v>4</v>
      </c>
      <c r="I35" s="7" t="s">
        <v>9</v>
      </c>
      <c r="J35" s="7" t="s">
        <v>10</v>
      </c>
      <c r="K35" s="7" t="s">
        <v>11</v>
      </c>
      <c r="L35" s="7" t="s">
        <v>55</v>
      </c>
      <c r="M35" s="7" t="s">
        <v>56</v>
      </c>
      <c r="N35" s="7" t="s">
        <v>57</v>
      </c>
      <c r="O35" s="7" t="s">
        <v>58</v>
      </c>
      <c r="P35" s="7" t="s">
        <v>2</v>
      </c>
      <c r="Q35" s="7" t="s">
        <v>82</v>
      </c>
      <c r="R35" s="5"/>
      <c r="S35" s="5"/>
      <c r="T35" s="5"/>
      <c r="U35" s="5"/>
      <c r="V35" s="5"/>
      <c r="W35" s="5"/>
      <c r="X35" s="5"/>
    </row>
    <row r="36" spans="1:24" x14ac:dyDescent="0.2">
      <c r="A36" s="65" t="s">
        <v>112</v>
      </c>
      <c r="B36" s="38">
        <v>1</v>
      </c>
      <c r="C36" s="38"/>
      <c r="D36" s="38"/>
      <c r="E36" s="44"/>
      <c r="F36" s="39">
        <v>1</v>
      </c>
      <c r="G36" s="38"/>
      <c r="H36" s="38"/>
      <c r="I36" s="38">
        <v>3</v>
      </c>
      <c r="J36" s="38"/>
      <c r="K36" s="38"/>
      <c r="L36" s="38"/>
      <c r="M36" s="38"/>
      <c r="N36" s="38"/>
      <c r="O36" s="39"/>
      <c r="P36" s="38">
        <v>3</v>
      </c>
      <c r="Q36" s="38">
        <v>14</v>
      </c>
      <c r="R36" s="5"/>
      <c r="S36" s="5"/>
      <c r="T36" s="5"/>
      <c r="U36" s="5"/>
      <c r="V36" s="5"/>
      <c r="W36" s="5"/>
      <c r="X36" s="5"/>
    </row>
    <row r="37" spans="1:24" x14ac:dyDescent="0.2">
      <c r="A37" s="64" t="s">
        <v>122</v>
      </c>
      <c r="B37" s="1">
        <v>1</v>
      </c>
      <c r="C37" s="1"/>
      <c r="D37" s="1"/>
      <c r="E37" s="75"/>
      <c r="F37" s="36">
        <v>0.33</v>
      </c>
      <c r="G37" s="1"/>
      <c r="H37" s="1"/>
      <c r="I37" s="1"/>
      <c r="J37" s="1">
        <v>3</v>
      </c>
      <c r="K37" s="1"/>
      <c r="L37" s="36"/>
      <c r="M37" s="1"/>
      <c r="N37" s="36"/>
      <c r="O37" s="1"/>
      <c r="P37" s="5">
        <v>4</v>
      </c>
      <c r="Q37" s="5">
        <v>19</v>
      </c>
      <c r="R37" s="5"/>
      <c r="S37" s="5"/>
      <c r="T37" s="5"/>
      <c r="U37" s="5"/>
      <c r="V37" s="5"/>
      <c r="W37" s="5"/>
      <c r="X37" s="5"/>
    </row>
    <row r="38" spans="1:24" x14ac:dyDescent="0.2">
      <c r="A38" s="64" t="s">
        <v>98</v>
      </c>
      <c r="B38" s="1">
        <v>1</v>
      </c>
      <c r="C38" s="1"/>
      <c r="D38" s="1"/>
      <c r="E38" s="75"/>
      <c r="F38" s="36">
        <v>1.33</v>
      </c>
      <c r="G38" s="1">
        <v>4</v>
      </c>
      <c r="H38" s="1">
        <v>2</v>
      </c>
      <c r="I38" s="1">
        <v>2</v>
      </c>
      <c r="J38" s="1">
        <v>5</v>
      </c>
      <c r="K38" s="1">
        <v>1</v>
      </c>
      <c r="L38" s="36"/>
      <c r="M38" s="1">
        <v>4</v>
      </c>
      <c r="N38" s="1"/>
      <c r="O38" s="1"/>
      <c r="P38" s="5">
        <v>47</v>
      </c>
      <c r="Q38" s="5">
        <v>46</v>
      </c>
      <c r="R38" s="5"/>
      <c r="S38" s="5"/>
      <c r="T38" s="5"/>
      <c r="U38" s="5"/>
      <c r="V38" s="5"/>
      <c r="W38" s="5"/>
      <c r="X38" s="5"/>
    </row>
    <row r="39" spans="1:24" x14ac:dyDescent="0.2">
      <c r="A39" s="83" t="s">
        <v>97</v>
      </c>
      <c r="B39" s="1"/>
      <c r="C39" s="1"/>
      <c r="D39" s="1"/>
      <c r="E39" s="75"/>
      <c r="F39" s="36"/>
      <c r="G39" s="1"/>
      <c r="H39" s="1"/>
      <c r="I39" s="1"/>
      <c r="J39" s="1"/>
      <c r="K39" s="1"/>
      <c r="L39" s="1"/>
      <c r="M39" s="1"/>
      <c r="N39" s="1"/>
      <c r="O39" s="1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2">
      <c r="A40" s="67" t="s">
        <v>129</v>
      </c>
      <c r="B40" s="1">
        <v>1</v>
      </c>
      <c r="C40" s="1"/>
      <c r="D40" s="1"/>
      <c r="E40" s="75"/>
      <c r="F40" s="36">
        <v>1</v>
      </c>
      <c r="G40" s="1"/>
      <c r="H40" s="1"/>
      <c r="I40" s="1"/>
      <c r="J40" s="1"/>
      <c r="K40" s="1">
        <v>1</v>
      </c>
      <c r="L40" s="36"/>
      <c r="M40" s="1"/>
      <c r="N40" s="1"/>
      <c r="O40" s="1"/>
      <c r="P40" s="5">
        <v>3</v>
      </c>
      <c r="Q40" s="5">
        <v>10</v>
      </c>
      <c r="R40" s="5"/>
      <c r="S40" s="5"/>
      <c r="T40" s="5"/>
      <c r="U40" s="5"/>
      <c r="V40" s="5"/>
      <c r="W40" s="5"/>
      <c r="X40" s="5"/>
    </row>
    <row r="41" spans="1:24" x14ac:dyDescent="0.2">
      <c r="A41" s="217" t="s">
        <v>130</v>
      </c>
      <c r="B41" s="1">
        <v>1</v>
      </c>
      <c r="C41" s="1"/>
      <c r="D41" s="1"/>
      <c r="E41" s="75"/>
      <c r="F41" s="36">
        <v>0</v>
      </c>
      <c r="G41" s="1">
        <v>1</v>
      </c>
      <c r="H41" s="1">
        <v>0</v>
      </c>
      <c r="I41" s="115">
        <v>0</v>
      </c>
      <c r="J41" s="1">
        <v>3</v>
      </c>
      <c r="K41" s="1">
        <v>1</v>
      </c>
      <c r="L41" s="1"/>
      <c r="M41" s="1">
        <v>1</v>
      </c>
      <c r="N41" s="1"/>
      <c r="O41" s="1"/>
      <c r="P41" s="5">
        <v>4</v>
      </c>
      <c r="Q41" s="5">
        <v>20</v>
      </c>
      <c r="R41" s="5"/>
      <c r="S41" s="5"/>
      <c r="T41" s="5"/>
      <c r="U41" s="5"/>
      <c r="V41" s="5"/>
      <c r="W41" s="5"/>
      <c r="X41" s="5"/>
    </row>
    <row r="42" spans="1:24" x14ac:dyDescent="0.2">
      <c r="A42" s="85" t="s">
        <v>144</v>
      </c>
      <c r="B42" s="1">
        <v>1</v>
      </c>
      <c r="C42" s="1"/>
      <c r="D42" s="1"/>
      <c r="E42" s="75"/>
      <c r="F42" s="36">
        <v>1.67</v>
      </c>
      <c r="G42" s="1">
        <v>2</v>
      </c>
      <c r="H42" s="1">
        <v>2</v>
      </c>
      <c r="I42" s="1">
        <v>1</v>
      </c>
      <c r="J42" s="1">
        <v>1</v>
      </c>
      <c r="K42" s="1">
        <v>1</v>
      </c>
      <c r="L42" s="1"/>
      <c r="M42" s="1">
        <v>2</v>
      </c>
      <c r="N42" s="1"/>
      <c r="O42" s="1"/>
      <c r="P42" s="5">
        <v>10</v>
      </c>
      <c r="Q42" s="5">
        <v>32</v>
      </c>
      <c r="R42" s="5"/>
      <c r="S42" s="5"/>
      <c r="T42" s="5"/>
      <c r="U42" s="5"/>
      <c r="V42" s="5"/>
      <c r="W42" s="5"/>
      <c r="X42" s="5"/>
    </row>
    <row r="43" spans="1:24" x14ac:dyDescent="0.2">
      <c r="A43" s="85" t="s">
        <v>104</v>
      </c>
      <c r="B43" s="1">
        <v>1</v>
      </c>
      <c r="C43" s="1">
        <v>1</v>
      </c>
      <c r="D43" s="1"/>
      <c r="E43" s="75"/>
      <c r="F43" s="36">
        <v>4</v>
      </c>
      <c r="G43" s="1">
        <v>1</v>
      </c>
      <c r="H43" s="1">
        <v>1</v>
      </c>
      <c r="I43" s="1">
        <v>3</v>
      </c>
      <c r="J43" s="1">
        <v>3</v>
      </c>
      <c r="K43" s="1"/>
      <c r="L43" s="1"/>
      <c r="M43" s="1">
        <v>0</v>
      </c>
      <c r="N43" s="1"/>
      <c r="O43" s="1"/>
      <c r="P43" s="5">
        <v>17</v>
      </c>
      <c r="Q43" s="5">
        <v>68</v>
      </c>
      <c r="R43" s="5"/>
      <c r="S43" s="5"/>
      <c r="T43" s="5"/>
      <c r="U43" s="5"/>
      <c r="V43" s="5"/>
      <c r="W43" s="5"/>
      <c r="X43" s="5"/>
    </row>
    <row r="44" spans="1:24" x14ac:dyDescent="0.2">
      <c r="A44" s="85" t="s">
        <v>159</v>
      </c>
      <c r="B44" s="1"/>
      <c r="C44" s="1"/>
      <c r="D44" s="1"/>
      <c r="E44" s="75"/>
      <c r="F44" s="36"/>
      <c r="G44" s="1"/>
      <c r="H44" s="1"/>
      <c r="I44" s="1"/>
      <c r="J44" s="1"/>
      <c r="K44" s="1"/>
      <c r="L44" s="1"/>
      <c r="M44" s="1"/>
      <c r="N44" s="1"/>
      <c r="O44" s="1"/>
      <c r="P44" s="5"/>
      <c r="Q44" s="5"/>
      <c r="R44" s="5"/>
      <c r="S44" s="5"/>
      <c r="T44" s="5"/>
      <c r="U44" s="5"/>
      <c r="V44" s="5"/>
      <c r="W44" s="5"/>
      <c r="X44" s="5"/>
    </row>
    <row r="45" spans="1:24" x14ac:dyDescent="0.2">
      <c r="A45" s="217"/>
      <c r="B45" s="1"/>
      <c r="C45" s="1"/>
      <c r="D45" s="1"/>
      <c r="E45" s="75"/>
      <c r="F45" s="36"/>
      <c r="G45" s="1"/>
      <c r="H45" s="1"/>
      <c r="I45" s="1"/>
      <c r="J45" s="1"/>
      <c r="K45" s="1"/>
      <c r="L45" s="1"/>
      <c r="M45" s="1"/>
      <c r="N45" s="1"/>
      <c r="O45" s="1"/>
      <c r="P45" s="5"/>
      <c r="Q45" s="5"/>
      <c r="R45" s="5"/>
      <c r="S45" s="5"/>
      <c r="T45" s="5"/>
      <c r="U45" s="5"/>
      <c r="V45" s="5"/>
      <c r="W45" s="5"/>
      <c r="X45" s="5"/>
    </row>
    <row r="46" spans="1:24" x14ac:dyDescent="0.2">
      <c r="A46" s="68"/>
      <c r="B46" s="1"/>
      <c r="C46" s="1"/>
      <c r="D46" s="1"/>
      <c r="E46" s="75"/>
      <c r="F46" s="36"/>
      <c r="G46" s="1"/>
      <c r="H46" s="1"/>
      <c r="I46" s="1"/>
      <c r="J46" s="1"/>
      <c r="K46" s="1"/>
      <c r="L46" s="1"/>
      <c r="M46" s="1"/>
      <c r="N46" s="1"/>
      <c r="O46" s="1"/>
      <c r="P46" s="5"/>
      <c r="Q46" s="5"/>
      <c r="R46" s="5"/>
      <c r="S46" s="5"/>
      <c r="T46" s="5"/>
      <c r="U46" s="5"/>
      <c r="V46" s="5"/>
      <c r="W46" s="5"/>
      <c r="X46" s="5"/>
    </row>
    <row r="47" spans="1:24" x14ac:dyDescent="0.2">
      <c r="A47" s="120"/>
      <c r="B47" s="130"/>
      <c r="C47" s="130"/>
      <c r="D47" s="130"/>
      <c r="E47" s="131"/>
      <c r="F47" s="133"/>
      <c r="G47" s="130"/>
      <c r="H47" s="130"/>
      <c r="I47" s="130"/>
      <c r="J47" s="130"/>
      <c r="K47" s="130"/>
      <c r="L47" s="133"/>
      <c r="M47" s="130"/>
      <c r="N47" s="130"/>
      <c r="O47" s="130"/>
      <c r="P47" s="77"/>
      <c r="Q47" s="77"/>
      <c r="R47" s="5"/>
      <c r="S47" s="5"/>
      <c r="T47" s="5"/>
      <c r="U47" s="5"/>
      <c r="V47" s="5"/>
      <c r="W47" s="5"/>
      <c r="X47" s="5"/>
    </row>
    <row r="48" spans="1:24" x14ac:dyDescent="0.2">
      <c r="A48" s="122" t="s">
        <v>31</v>
      </c>
      <c r="B48" s="16">
        <f t="shared" ref="B48:M48" si="1">SUM(B36:B47)</f>
        <v>7</v>
      </c>
      <c r="C48" s="16">
        <f t="shared" si="1"/>
        <v>1</v>
      </c>
      <c r="D48" s="16">
        <f t="shared" si="1"/>
        <v>0</v>
      </c>
      <c r="E48" s="39">
        <f t="shared" si="1"/>
        <v>0</v>
      </c>
      <c r="F48" s="39">
        <f t="shared" si="1"/>
        <v>9.33</v>
      </c>
      <c r="G48" s="16">
        <f t="shared" si="1"/>
        <v>8</v>
      </c>
      <c r="H48" s="16">
        <f t="shared" si="1"/>
        <v>5</v>
      </c>
      <c r="I48" s="16">
        <f t="shared" si="1"/>
        <v>9</v>
      </c>
      <c r="J48" s="16">
        <f t="shared" si="1"/>
        <v>15</v>
      </c>
      <c r="K48" s="16">
        <f t="shared" si="1"/>
        <v>4</v>
      </c>
      <c r="L48" s="38">
        <f t="shared" si="1"/>
        <v>0</v>
      </c>
      <c r="M48" s="16">
        <f t="shared" si="1"/>
        <v>7</v>
      </c>
      <c r="N48" s="39">
        <f>(M48*7)/F48</f>
        <v>5.251875669882101</v>
      </c>
      <c r="O48" s="39">
        <f>SUM(H48+J48+K48)/F48</f>
        <v>2.572347266881029</v>
      </c>
      <c r="P48" s="16">
        <f>SUM(P36:P47)</f>
        <v>88</v>
      </c>
      <c r="Q48" s="16">
        <f>SUM(Q36:Q47)</f>
        <v>209</v>
      </c>
      <c r="R48" s="5"/>
      <c r="S48" s="5"/>
      <c r="T48" s="5"/>
      <c r="U48" s="5"/>
      <c r="V48" s="5"/>
      <c r="W48" s="5"/>
      <c r="X48" s="5"/>
    </row>
    <row r="51" spans="1:24" x14ac:dyDescent="0.2">
      <c r="A51" t="s">
        <v>113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1"/>
      <c r="V51" s="1"/>
      <c r="W51" s="5"/>
      <c r="X51" s="5"/>
    </row>
    <row r="52" spans="1:24" x14ac:dyDescent="0.2">
      <c r="A52" s="68"/>
      <c r="B52" s="5"/>
      <c r="C52" s="5"/>
      <c r="D52" s="5"/>
      <c r="E52" s="46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1"/>
      <c r="V52" s="1"/>
      <c r="W52" s="5"/>
      <c r="X52" s="5"/>
    </row>
    <row r="53" spans="1:24" x14ac:dyDescent="0.2">
      <c r="A53" s="135" t="s">
        <v>77</v>
      </c>
      <c r="B53" s="7" t="s">
        <v>2</v>
      </c>
      <c r="C53" s="7" t="s">
        <v>3</v>
      </c>
      <c r="D53" s="7" t="s">
        <v>4</v>
      </c>
      <c r="E53" s="7" t="s">
        <v>5</v>
      </c>
      <c r="F53" s="7" t="s">
        <v>6</v>
      </c>
      <c r="G53" s="7" t="s">
        <v>7</v>
      </c>
      <c r="H53" s="7" t="s">
        <v>8</v>
      </c>
      <c r="I53" s="7" t="s">
        <v>9</v>
      </c>
      <c r="J53" s="7" t="s">
        <v>10</v>
      </c>
      <c r="K53" s="7" t="s">
        <v>11</v>
      </c>
      <c r="L53" s="7" t="s">
        <v>12</v>
      </c>
      <c r="M53" s="7" t="s">
        <v>13</v>
      </c>
      <c r="N53" s="7" t="s">
        <v>78</v>
      </c>
      <c r="O53" s="7" t="s">
        <v>15</v>
      </c>
      <c r="P53" s="8" t="s">
        <v>79</v>
      </c>
      <c r="Q53" s="7" t="s">
        <v>80</v>
      </c>
      <c r="R53" s="7" t="s">
        <v>18</v>
      </c>
      <c r="S53" s="7" t="s">
        <v>19</v>
      </c>
      <c r="T53" s="7" t="s">
        <v>20</v>
      </c>
      <c r="U53" s="7" t="s">
        <v>21</v>
      </c>
      <c r="V53" s="7" t="s">
        <v>22</v>
      </c>
      <c r="W53" s="8" t="s">
        <v>23</v>
      </c>
      <c r="X53" s="7" t="s">
        <v>24</v>
      </c>
    </row>
    <row r="54" spans="1:24" x14ac:dyDescent="0.2">
      <c r="A54" s="64" t="s">
        <v>98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>
        <v>1</v>
      </c>
      <c r="V54" s="5"/>
      <c r="W54" s="1"/>
      <c r="X54" s="5"/>
    </row>
    <row r="55" spans="1:24" x14ac:dyDescent="0.2">
      <c r="A55" s="83" t="s">
        <v>97</v>
      </c>
      <c r="B55" s="5">
        <v>2</v>
      </c>
      <c r="C55" s="5">
        <v>1</v>
      </c>
      <c r="D55" s="5">
        <v>1</v>
      </c>
      <c r="E55" s="5"/>
      <c r="F55" s="5"/>
      <c r="G55" s="5"/>
      <c r="H55" s="5"/>
      <c r="I55" s="5">
        <v>1</v>
      </c>
      <c r="J55" s="5">
        <v>1</v>
      </c>
      <c r="K55" s="5"/>
      <c r="L55" s="5"/>
      <c r="M55" s="5"/>
      <c r="N55" s="5"/>
      <c r="O55" s="5"/>
      <c r="P55" s="5"/>
      <c r="Q55" s="5"/>
      <c r="R55" s="5">
        <v>1</v>
      </c>
      <c r="S55" s="5"/>
      <c r="T55" s="5"/>
      <c r="U55" s="5"/>
      <c r="V55" s="5">
        <v>2</v>
      </c>
      <c r="W55" s="1"/>
      <c r="X55" s="5"/>
    </row>
    <row r="56" spans="1:24" x14ac:dyDescent="0.2">
      <c r="A56" s="67" t="s">
        <v>127</v>
      </c>
      <c r="B56" s="13">
        <v>1</v>
      </c>
      <c r="C56" s="13">
        <v>0</v>
      </c>
      <c r="D56" s="13">
        <v>0</v>
      </c>
      <c r="E56" s="13"/>
      <c r="F56" s="13"/>
      <c r="G56" s="13"/>
      <c r="H56" s="13"/>
      <c r="I56" s="13">
        <v>1</v>
      </c>
      <c r="J56" s="13"/>
      <c r="K56" s="13"/>
      <c r="L56" s="13"/>
      <c r="M56" s="13"/>
      <c r="N56" s="13"/>
      <c r="O56" s="12"/>
      <c r="P56" s="12"/>
      <c r="Q56" s="12"/>
      <c r="R56" s="13"/>
      <c r="S56" s="13"/>
      <c r="T56" s="13"/>
      <c r="U56" s="13"/>
      <c r="V56" s="13">
        <v>2</v>
      </c>
      <c r="W56" s="13"/>
      <c r="X56" s="129"/>
    </row>
    <row r="57" spans="1:24" x14ac:dyDescent="0.2">
      <c r="A57" s="69" t="s">
        <v>128</v>
      </c>
      <c r="B57" s="13">
        <v>3</v>
      </c>
      <c r="C57" s="13">
        <v>3</v>
      </c>
      <c r="D57" s="13">
        <v>2</v>
      </c>
      <c r="E57" s="13">
        <v>1</v>
      </c>
      <c r="F57" s="13"/>
      <c r="G57" s="13"/>
      <c r="H57" s="13">
        <v>2</v>
      </c>
      <c r="I57" s="13"/>
      <c r="J57" s="13">
        <v>2</v>
      </c>
      <c r="K57" s="13"/>
      <c r="L57" s="13"/>
      <c r="M57" s="13"/>
      <c r="N57" s="13"/>
      <c r="O57" s="12"/>
      <c r="P57" s="12"/>
      <c r="Q57" s="12"/>
      <c r="R57" s="13"/>
      <c r="S57" s="13"/>
      <c r="T57" s="13"/>
      <c r="U57" s="13"/>
      <c r="V57" s="13"/>
      <c r="W57" s="13"/>
      <c r="X57" s="129"/>
    </row>
    <row r="58" spans="1:24" x14ac:dyDescent="0.2">
      <c r="A58" s="85" t="s">
        <v>138</v>
      </c>
      <c r="B58" s="13">
        <v>3</v>
      </c>
      <c r="C58" s="13">
        <v>1</v>
      </c>
      <c r="D58" s="13">
        <v>1</v>
      </c>
      <c r="E58" s="13"/>
      <c r="F58" s="13"/>
      <c r="G58" s="13"/>
      <c r="H58" s="13">
        <v>3</v>
      </c>
      <c r="I58" s="13">
        <v>1</v>
      </c>
      <c r="J58" s="13">
        <v>1</v>
      </c>
      <c r="K58" s="13"/>
      <c r="L58" s="13"/>
      <c r="M58" s="13"/>
      <c r="N58" s="13"/>
      <c r="O58" s="12"/>
      <c r="P58" s="12"/>
      <c r="Q58" s="12"/>
      <c r="R58" s="13"/>
      <c r="S58" s="13"/>
      <c r="T58" s="13"/>
      <c r="U58" s="13"/>
      <c r="V58" s="13">
        <v>5</v>
      </c>
      <c r="W58" s="13"/>
      <c r="X58" s="129"/>
    </row>
    <row r="59" spans="1:24" x14ac:dyDescent="0.2">
      <c r="A59" s="85" t="s">
        <v>102</v>
      </c>
      <c r="B59" s="13">
        <v>1</v>
      </c>
      <c r="C59" s="13">
        <v>0</v>
      </c>
      <c r="D59" s="13">
        <v>0</v>
      </c>
      <c r="E59" s="13"/>
      <c r="F59" s="13"/>
      <c r="G59" s="13"/>
      <c r="H59" s="13"/>
      <c r="I59" s="13">
        <v>1</v>
      </c>
      <c r="J59" s="13">
        <v>2</v>
      </c>
      <c r="K59" s="13"/>
      <c r="L59" s="13"/>
      <c r="M59" s="13"/>
      <c r="N59" s="13"/>
      <c r="O59" s="12"/>
      <c r="P59" s="12"/>
      <c r="Q59" s="12"/>
      <c r="R59" s="13"/>
      <c r="S59" s="13"/>
      <c r="T59" s="13"/>
      <c r="U59" s="13"/>
      <c r="V59" s="13">
        <v>6</v>
      </c>
      <c r="W59" s="13"/>
      <c r="X59" s="129"/>
    </row>
    <row r="60" spans="1:24" x14ac:dyDescent="0.2">
      <c r="A60" s="85" t="s">
        <v>106</v>
      </c>
      <c r="B60" s="13">
        <v>3</v>
      </c>
      <c r="C60" s="13">
        <v>0</v>
      </c>
      <c r="D60" s="13">
        <v>0</v>
      </c>
      <c r="E60" s="13"/>
      <c r="F60" s="13"/>
      <c r="G60" s="13"/>
      <c r="H60" s="13"/>
      <c r="I60" s="13">
        <v>2</v>
      </c>
      <c r="J60" s="13"/>
      <c r="K60" s="13"/>
      <c r="L60" s="13"/>
      <c r="M60" s="13"/>
      <c r="N60" s="13"/>
      <c r="O60" s="12"/>
      <c r="P60" s="12"/>
      <c r="Q60" s="12"/>
      <c r="R60" s="13"/>
      <c r="S60" s="13"/>
      <c r="T60" s="13"/>
      <c r="U60" s="13"/>
      <c r="V60" s="13"/>
      <c r="W60" s="13"/>
      <c r="X60" s="129"/>
    </row>
    <row r="61" spans="1:24" x14ac:dyDescent="0.2">
      <c r="A61" s="85" t="s">
        <v>144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2"/>
      <c r="P61" s="12"/>
      <c r="Q61" s="12"/>
      <c r="R61" s="13"/>
      <c r="S61" s="13"/>
      <c r="T61" s="13"/>
      <c r="U61" s="13">
        <v>1</v>
      </c>
      <c r="V61" s="13"/>
      <c r="W61" s="13"/>
      <c r="X61" s="129"/>
    </row>
    <row r="62" spans="1:24" x14ac:dyDescent="0.2">
      <c r="A62" s="85" t="s">
        <v>104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2"/>
      <c r="P62" s="12"/>
      <c r="Q62" s="12"/>
      <c r="R62" s="13"/>
      <c r="S62" s="13"/>
      <c r="T62" s="13">
        <v>1</v>
      </c>
      <c r="U62" s="13"/>
      <c r="V62" s="13"/>
      <c r="W62" s="13"/>
      <c r="X62" s="129"/>
    </row>
    <row r="63" spans="1:24" x14ac:dyDescent="0.2">
      <c r="A63" s="85" t="s">
        <v>157</v>
      </c>
      <c r="B63" s="13">
        <v>0</v>
      </c>
      <c r="C63" s="13">
        <v>1</v>
      </c>
      <c r="D63" s="13">
        <v>0</v>
      </c>
      <c r="E63" s="13"/>
      <c r="F63" s="13"/>
      <c r="G63" s="13"/>
      <c r="H63" s="13"/>
      <c r="I63" s="13"/>
      <c r="J63" s="13">
        <v>1</v>
      </c>
      <c r="K63" s="13"/>
      <c r="L63" s="13"/>
      <c r="M63" s="13"/>
      <c r="N63" s="13"/>
      <c r="O63" s="12"/>
      <c r="P63" s="12"/>
      <c r="Q63" s="12"/>
      <c r="R63" s="13"/>
      <c r="S63" s="13"/>
      <c r="T63" s="13"/>
      <c r="U63" s="13"/>
      <c r="V63" s="13"/>
      <c r="W63" s="13"/>
      <c r="X63" s="129"/>
    </row>
    <row r="64" spans="1:24" x14ac:dyDescent="0.2">
      <c r="A64" s="85" t="s">
        <v>159</v>
      </c>
      <c r="B64" s="13">
        <v>1</v>
      </c>
      <c r="C64" s="13">
        <v>0</v>
      </c>
      <c r="D64" s="13">
        <v>0</v>
      </c>
      <c r="E64" s="13"/>
      <c r="F64" s="13"/>
      <c r="G64" s="13"/>
      <c r="H64" s="13"/>
      <c r="I64" s="13">
        <v>1</v>
      </c>
      <c r="J64" s="13"/>
      <c r="K64" s="13"/>
      <c r="L64" s="13"/>
      <c r="M64" s="13"/>
      <c r="N64" s="13"/>
      <c r="O64" s="12"/>
      <c r="P64" s="12"/>
      <c r="Q64" s="12"/>
      <c r="R64" s="13"/>
      <c r="S64" s="13"/>
      <c r="T64" s="13"/>
      <c r="U64" s="13"/>
      <c r="V64" s="13"/>
      <c r="W64" s="13"/>
      <c r="X64" s="129"/>
    </row>
    <row r="65" spans="1:24" x14ac:dyDescent="0.2">
      <c r="A65" s="120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15"/>
      <c r="P65" s="15"/>
      <c r="Q65" s="15"/>
      <c r="R65" s="41"/>
      <c r="S65" s="41"/>
      <c r="T65" s="41"/>
      <c r="U65" s="41"/>
      <c r="V65" s="41"/>
      <c r="W65" s="41"/>
      <c r="X65" s="77"/>
    </row>
    <row r="66" spans="1:24" x14ac:dyDescent="0.2">
      <c r="A66" s="122" t="s">
        <v>31</v>
      </c>
      <c r="B66" s="16">
        <f t="shared" ref="B66:N66" si="2">SUM(B54:B65)</f>
        <v>14</v>
      </c>
      <c r="C66" s="16">
        <f t="shared" si="2"/>
        <v>6</v>
      </c>
      <c r="D66" s="16">
        <f t="shared" si="2"/>
        <v>4</v>
      </c>
      <c r="E66" s="16">
        <f t="shared" si="2"/>
        <v>1</v>
      </c>
      <c r="F66" s="16">
        <f t="shared" si="2"/>
        <v>0</v>
      </c>
      <c r="G66" s="16">
        <f t="shared" si="2"/>
        <v>0</v>
      </c>
      <c r="H66" s="16">
        <f t="shared" si="2"/>
        <v>5</v>
      </c>
      <c r="I66" s="16">
        <f t="shared" si="2"/>
        <v>7</v>
      </c>
      <c r="J66" s="16">
        <f t="shared" si="2"/>
        <v>7</v>
      </c>
      <c r="K66" s="16">
        <f t="shared" si="2"/>
        <v>0</v>
      </c>
      <c r="L66" s="16">
        <f t="shared" si="2"/>
        <v>0</v>
      </c>
      <c r="M66" s="16">
        <f t="shared" si="2"/>
        <v>0</v>
      </c>
      <c r="N66" s="16">
        <f t="shared" si="2"/>
        <v>0</v>
      </c>
      <c r="O66" s="17">
        <f>(D66+J66+K66+N66)/(B66+J66+K66+M66)</f>
        <v>0.52380952380952384</v>
      </c>
      <c r="P66" s="17">
        <f>($D66+$E66+($F66*2)+(G66*3))/$B66</f>
        <v>0.35714285714285715</v>
      </c>
      <c r="Q66" s="17">
        <f>D66/B66</f>
        <v>0.2857142857142857</v>
      </c>
      <c r="R66" s="16">
        <f>SUM(R54:R65)</f>
        <v>1</v>
      </c>
      <c r="S66" s="16">
        <f>SUM(S54:S65)</f>
        <v>0</v>
      </c>
      <c r="T66" s="16">
        <f>SUM(T54:T65)</f>
        <v>1</v>
      </c>
      <c r="U66" s="16">
        <f>SUM(U54:U65)</f>
        <v>2</v>
      </c>
      <c r="V66" s="16">
        <f>SUM(V54:V65)</f>
        <v>15</v>
      </c>
      <c r="W66" s="17">
        <f>(U66+V66)/(T66+U66+V66)</f>
        <v>0.94444444444444442</v>
      </c>
      <c r="X66" s="17">
        <f>(D66-G66)/(B66-I66-G66+M66)</f>
        <v>0.5714285714285714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0E704-A617-444D-ABF5-534E5994D49D}">
  <dimension ref="A2:X69"/>
  <sheetViews>
    <sheetView topLeftCell="A6" workbookViewId="0">
      <selection activeCell="R32" sqref="R32"/>
    </sheetView>
  </sheetViews>
  <sheetFormatPr baseColWidth="10" defaultRowHeight="16" x14ac:dyDescent="0.2"/>
  <cols>
    <col min="1" max="1" width="17.1640625" bestFit="1" customWidth="1"/>
    <col min="2" max="2" width="3.33203125" bestFit="1" customWidth="1"/>
    <col min="3" max="3" width="2.6640625" bestFit="1" customWidth="1"/>
    <col min="4" max="4" width="2.33203125" bestFit="1" customWidth="1"/>
    <col min="5" max="5" width="4.6640625" bestFit="1" customWidth="1"/>
    <col min="6" max="6" width="5.6640625" bestFit="1" customWidth="1"/>
    <col min="7" max="7" width="3.1640625" bestFit="1" customWidth="1"/>
    <col min="8" max="8" width="3.33203125" bestFit="1" customWidth="1"/>
    <col min="9" max="10" width="3.1640625" bestFit="1" customWidth="1"/>
    <col min="11" max="11" width="3" bestFit="1" customWidth="1"/>
    <col min="12" max="12" width="4.1640625" bestFit="1" customWidth="1"/>
    <col min="13" max="13" width="3.1640625" bestFit="1" customWidth="1"/>
    <col min="14" max="15" width="7" bestFit="1" customWidth="1"/>
    <col min="16" max="16" width="8.1640625" bestFit="1" customWidth="1"/>
    <col min="17" max="17" width="7" bestFit="1" customWidth="1"/>
    <col min="18" max="19" width="3" bestFit="1" customWidth="1"/>
    <col min="20" max="20" width="2.1640625" bestFit="1" customWidth="1"/>
    <col min="21" max="21" width="2.33203125" bestFit="1" customWidth="1"/>
    <col min="22" max="22" width="3.1640625" bestFit="1" customWidth="1"/>
    <col min="23" max="23" width="6.5" bestFit="1" customWidth="1"/>
    <col min="24" max="24" width="7" bestFit="1" customWidth="1"/>
  </cols>
  <sheetData>
    <row r="2" spans="1:24" x14ac:dyDescent="0.2">
      <c r="A2" s="245" t="s">
        <v>114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68"/>
    </row>
    <row r="3" spans="1:24" x14ac:dyDescent="0.2">
      <c r="A3" s="68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"/>
      <c r="V3" s="1"/>
      <c r="W3" s="1"/>
      <c r="X3" s="68"/>
    </row>
    <row r="4" spans="1:24" x14ac:dyDescent="0.2">
      <c r="A4" s="135" t="s">
        <v>77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7" t="s">
        <v>13</v>
      </c>
      <c r="N4" s="7" t="s">
        <v>78</v>
      </c>
      <c r="O4" s="7" t="s">
        <v>15</v>
      </c>
      <c r="P4" s="8" t="s">
        <v>79</v>
      </c>
      <c r="Q4" s="7" t="s">
        <v>80</v>
      </c>
      <c r="R4" s="7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8" t="s">
        <v>23</v>
      </c>
      <c r="X4" s="7" t="s">
        <v>24</v>
      </c>
    </row>
    <row r="5" spans="1:24" x14ac:dyDescent="0.2">
      <c r="A5" s="65" t="s">
        <v>112</v>
      </c>
      <c r="B5" s="74">
        <v>0</v>
      </c>
      <c r="C5" s="74">
        <v>1</v>
      </c>
      <c r="D5" s="74">
        <v>0</v>
      </c>
      <c r="E5" s="74"/>
      <c r="F5" s="74"/>
      <c r="G5" s="74"/>
      <c r="H5" s="74">
        <v>1</v>
      </c>
      <c r="I5" s="74"/>
      <c r="J5" s="74">
        <v>1</v>
      </c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113"/>
    </row>
    <row r="6" spans="1:24" x14ac:dyDescent="0.2">
      <c r="A6" s="64" t="s">
        <v>98</v>
      </c>
      <c r="B6" s="5"/>
      <c r="C6" s="5">
        <v>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68"/>
    </row>
    <row r="7" spans="1:24" x14ac:dyDescent="0.2">
      <c r="A7" s="217" t="s">
        <v>95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>
        <v>1</v>
      </c>
      <c r="T7" s="5"/>
      <c r="U7" s="5"/>
      <c r="V7" s="5"/>
      <c r="W7" s="5"/>
      <c r="X7" s="68"/>
    </row>
    <row r="8" spans="1:24" x14ac:dyDescent="0.2">
      <c r="A8" s="87" t="s">
        <v>107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68"/>
    </row>
    <row r="9" spans="1:24" x14ac:dyDescent="0.2">
      <c r="A9" s="217" t="s">
        <v>94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>
        <v>1</v>
      </c>
      <c r="W9" s="5"/>
      <c r="X9" s="68"/>
    </row>
    <row r="10" spans="1:24" x14ac:dyDescent="0.2">
      <c r="A10" s="83" t="s">
        <v>97</v>
      </c>
      <c r="B10" s="5">
        <v>2</v>
      </c>
      <c r="C10" s="5">
        <v>1</v>
      </c>
      <c r="D10" s="5">
        <v>0</v>
      </c>
      <c r="E10" s="5"/>
      <c r="F10" s="5"/>
      <c r="G10" s="5"/>
      <c r="H10" s="5"/>
      <c r="I10" s="5">
        <v>1</v>
      </c>
      <c r="J10" s="5">
        <v>1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>
        <v>1</v>
      </c>
      <c r="W10" s="5"/>
      <c r="X10" s="68"/>
    </row>
    <row r="11" spans="1:24" x14ac:dyDescent="0.2">
      <c r="A11" s="67" t="s">
        <v>127</v>
      </c>
      <c r="B11" s="5">
        <v>1</v>
      </c>
      <c r="C11" s="5">
        <v>0</v>
      </c>
      <c r="D11" s="5">
        <v>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68"/>
    </row>
    <row r="12" spans="1:24" x14ac:dyDescent="0.2">
      <c r="A12" s="69" t="s">
        <v>128</v>
      </c>
      <c r="B12" s="5">
        <v>1</v>
      </c>
      <c r="C12" s="5">
        <v>2</v>
      </c>
      <c r="D12" s="5">
        <v>0</v>
      </c>
      <c r="E12" s="5"/>
      <c r="F12" s="5"/>
      <c r="G12" s="5"/>
      <c r="H12" s="5"/>
      <c r="I12" s="5"/>
      <c r="J12" s="5">
        <v>3</v>
      </c>
      <c r="K12" s="5">
        <v>1</v>
      </c>
      <c r="L12" s="5"/>
      <c r="M12" s="5"/>
      <c r="N12" s="5"/>
      <c r="O12" s="5"/>
      <c r="P12" s="5"/>
      <c r="Q12" s="5"/>
      <c r="R12" s="5">
        <v>1</v>
      </c>
      <c r="S12" s="5"/>
      <c r="T12" s="5"/>
      <c r="U12" s="5"/>
      <c r="V12" s="5"/>
      <c r="W12" s="5"/>
      <c r="X12" s="68"/>
    </row>
    <row r="13" spans="1:24" x14ac:dyDescent="0.2">
      <c r="A13" s="67" t="s">
        <v>129</v>
      </c>
      <c r="B13" s="5"/>
      <c r="C13" s="5">
        <v>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8"/>
    </row>
    <row r="14" spans="1:24" x14ac:dyDescent="0.2">
      <c r="A14" s="67" t="s">
        <v>130</v>
      </c>
      <c r="B14" s="5">
        <v>1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68"/>
    </row>
    <row r="15" spans="1:24" x14ac:dyDescent="0.2">
      <c r="A15" s="85" t="s">
        <v>102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>
        <v>1</v>
      </c>
      <c r="V15" s="5"/>
      <c r="W15" s="5"/>
      <c r="X15" s="68"/>
    </row>
    <row r="16" spans="1:24" x14ac:dyDescent="0.2">
      <c r="A16" s="85" t="s">
        <v>157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>
        <v>2</v>
      </c>
      <c r="V16" s="5"/>
      <c r="W16" s="5"/>
      <c r="X16" s="68"/>
    </row>
    <row r="17" spans="1:24" x14ac:dyDescent="0.2">
      <c r="A17" s="65" t="s">
        <v>164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>
        <v>1</v>
      </c>
      <c r="V17" s="5"/>
      <c r="W17" s="5"/>
      <c r="X17" s="68"/>
    </row>
    <row r="18" spans="1:24" x14ac:dyDescent="0.2">
      <c r="A18" s="12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121"/>
    </row>
    <row r="19" spans="1:24" x14ac:dyDescent="0.2">
      <c r="A19" s="122" t="s">
        <v>31</v>
      </c>
      <c r="B19" s="16">
        <f t="shared" ref="B19:N19" si="0">SUM(B5:B18)</f>
        <v>5</v>
      </c>
      <c r="C19" s="16">
        <f t="shared" si="0"/>
        <v>6</v>
      </c>
      <c r="D19" s="16">
        <f t="shared" si="0"/>
        <v>0</v>
      </c>
      <c r="E19" s="16">
        <f t="shared" si="0"/>
        <v>0</v>
      </c>
      <c r="F19" s="16">
        <f t="shared" si="0"/>
        <v>0</v>
      </c>
      <c r="G19" s="16">
        <f t="shared" si="0"/>
        <v>0</v>
      </c>
      <c r="H19" s="16">
        <f t="shared" si="0"/>
        <v>1</v>
      </c>
      <c r="I19" s="16">
        <f t="shared" si="0"/>
        <v>1</v>
      </c>
      <c r="J19" s="16">
        <f t="shared" si="0"/>
        <v>5</v>
      </c>
      <c r="K19" s="16">
        <f t="shared" si="0"/>
        <v>1</v>
      </c>
      <c r="L19" s="16">
        <f t="shared" si="0"/>
        <v>0</v>
      </c>
      <c r="M19" s="16">
        <f t="shared" si="0"/>
        <v>0</v>
      </c>
      <c r="N19" s="16">
        <f t="shared" si="0"/>
        <v>0</v>
      </c>
      <c r="O19" s="17">
        <f>(D19+J19+K19+N19)/(B19+J19+K19+M19)</f>
        <v>0.54545454545454541</v>
      </c>
      <c r="P19" s="17">
        <f>($D19+$E19+($F19*2)+(G19*3))/$B19</f>
        <v>0</v>
      </c>
      <c r="Q19" s="17">
        <f>D19/B19</f>
        <v>0</v>
      </c>
      <c r="R19" s="16">
        <f>SUM(R5:R18)</f>
        <v>1</v>
      </c>
      <c r="S19" s="16">
        <f>SUM(S5:S18)</f>
        <v>1</v>
      </c>
      <c r="T19" s="16">
        <f>SUM(T5:T18)</f>
        <v>0</v>
      </c>
      <c r="U19" s="16">
        <f>SUM(U5:U18)</f>
        <v>4</v>
      </c>
      <c r="V19" s="16">
        <f>SUM(V5:V18)</f>
        <v>2</v>
      </c>
      <c r="W19" s="17">
        <f>(U19+V19)/(T19+U19+V19)</f>
        <v>1</v>
      </c>
      <c r="X19" s="17">
        <f>(D19-G19)/(B19-I19-G19+M19)</f>
        <v>0</v>
      </c>
    </row>
    <row r="20" spans="1:24" x14ac:dyDescent="0.2">
      <c r="A20" s="11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9"/>
      <c r="P20" s="9"/>
      <c r="Q20" s="9"/>
      <c r="R20" s="1"/>
      <c r="S20" s="1"/>
      <c r="T20" s="1"/>
      <c r="U20" s="1"/>
      <c r="V20" s="1"/>
      <c r="W20" s="9"/>
      <c r="X20" s="9"/>
    </row>
    <row r="21" spans="1:24" x14ac:dyDescent="0.2">
      <c r="A21" s="115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9"/>
      <c r="P21" s="9"/>
      <c r="Q21" s="9"/>
      <c r="R21" s="1"/>
      <c r="S21" s="1"/>
      <c r="T21" s="1"/>
      <c r="U21" s="1"/>
      <c r="V21" s="1"/>
      <c r="W21" s="9"/>
      <c r="X21" s="9"/>
    </row>
    <row r="22" spans="1:24" ht="19" x14ac:dyDescent="0.25">
      <c r="A22" s="216" t="s">
        <v>115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9"/>
      <c r="P22" s="9"/>
      <c r="Q22" s="9"/>
      <c r="R22" s="1"/>
      <c r="S22" s="1"/>
      <c r="T22" s="1"/>
      <c r="U22" s="1"/>
      <c r="V22" s="1"/>
      <c r="W22" s="9"/>
      <c r="X22" s="9"/>
    </row>
    <row r="23" spans="1:24" x14ac:dyDescent="0.2">
      <c r="A23" s="124" t="s">
        <v>81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9"/>
      <c r="X23" s="9"/>
    </row>
    <row r="24" spans="1:24" x14ac:dyDescent="0.2">
      <c r="A24" s="107" t="s">
        <v>77</v>
      </c>
      <c r="B24" s="7" t="s">
        <v>50</v>
      </c>
      <c r="C24" s="7" t="s">
        <v>51</v>
      </c>
      <c r="D24" s="7" t="s">
        <v>52</v>
      </c>
      <c r="E24" s="7" t="s">
        <v>60</v>
      </c>
      <c r="F24" s="7" t="s">
        <v>54</v>
      </c>
      <c r="G24" s="7" t="s">
        <v>3</v>
      </c>
      <c r="H24" s="7" t="s">
        <v>4</v>
      </c>
      <c r="I24" s="7" t="s">
        <v>9</v>
      </c>
      <c r="J24" s="7" t="s">
        <v>10</v>
      </c>
      <c r="K24" s="7" t="s">
        <v>11</v>
      </c>
      <c r="L24" s="7" t="s">
        <v>55</v>
      </c>
      <c r="M24" s="7" t="s">
        <v>56</v>
      </c>
      <c r="N24" s="7" t="s">
        <v>57</v>
      </c>
      <c r="O24" s="7" t="s">
        <v>58</v>
      </c>
      <c r="P24" s="7" t="s">
        <v>2</v>
      </c>
      <c r="Q24" s="7" t="s">
        <v>82</v>
      </c>
      <c r="R24" s="7"/>
      <c r="S24" s="1"/>
      <c r="T24" s="1"/>
      <c r="U24" s="1"/>
      <c r="V24" s="1"/>
      <c r="W24" s="9"/>
      <c r="X24" s="9"/>
    </row>
    <row r="25" spans="1:24" x14ac:dyDescent="0.2">
      <c r="A25" s="65" t="s">
        <v>123</v>
      </c>
      <c r="B25" s="38">
        <v>1</v>
      </c>
      <c r="C25" s="38"/>
      <c r="D25" s="38">
        <v>1</v>
      </c>
      <c r="E25" s="44"/>
      <c r="F25" s="39">
        <v>2.67</v>
      </c>
      <c r="G25" s="38">
        <v>2</v>
      </c>
      <c r="H25" s="38">
        <v>4</v>
      </c>
      <c r="I25" s="38"/>
      <c r="J25" s="38"/>
      <c r="K25" s="38"/>
      <c r="L25" s="38">
        <v>1</v>
      </c>
      <c r="M25" s="38">
        <v>2</v>
      </c>
      <c r="N25" s="38"/>
      <c r="O25" s="39"/>
      <c r="P25" s="38">
        <v>11</v>
      </c>
      <c r="Q25" s="38">
        <v>34</v>
      </c>
      <c r="R25" s="38"/>
      <c r="S25" s="1"/>
      <c r="T25" s="1"/>
      <c r="U25" s="1"/>
      <c r="V25" s="1"/>
      <c r="W25" s="9"/>
      <c r="X25" s="9"/>
    </row>
    <row r="26" spans="1:24" x14ac:dyDescent="0.2">
      <c r="A26" s="217" t="s">
        <v>94</v>
      </c>
      <c r="B26" s="1">
        <v>1</v>
      </c>
      <c r="C26" s="1"/>
      <c r="D26" s="1"/>
      <c r="E26" s="75"/>
      <c r="F26" s="36">
        <v>4</v>
      </c>
      <c r="G26" s="1">
        <v>1</v>
      </c>
      <c r="H26" s="1">
        <v>2</v>
      </c>
      <c r="I26" s="1">
        <v>4</v>
      </c>
      <c r="J26" s="1">
        <v>3</v>
      </c>
      <c r="K26" s="1"/>
      <c r="L26" s="1">
        <v>1</v>
      </c>
      <c r="M26" s="1">
        <v>1</v>
      </c>
      <c r="N26" s="36"/>
      <c r="O26" s="1"/>
      <c r="P26" s="10">
        <v>15</v>
      </c>
      <c r="Q26" s="10">
        <v>49</v>
      </c>
      <c r="R26" s="5"/>
      <c r="S26" s="1"/>
      <c r="T26" s="1"/>
      <c r="U26" s="1"/>
      <c r="V26" s="1"/>
      <c r="W26" s="9"/>
      <c r="X26" s="9"/>
    </row>
    <row r="27" spans="1:24" x14ac:dyDescent="0.2">
      <c r="A27" s="217" t="s">
        <v>76</v>
      </c>
      <c r="B27" s="1">
        <v>1</v>
      </c>
      <c r="C27" s="1"/>
      <c r="D27" s="1">
        <v>1</v>
      </c>
      <c r="E27" s="75"/>
      <c r="F27" s="1">
        <v>4</v>
      </c>
      <c r="G27" s="1">
        <v>7</v>
      </c>
      <c r="H27" s="1">
        <v>9</v>
      </c>
      <c r="I27" s="1">
        <v>2</v>
      </c>
      <c r="J27" s="1"/>
      <c r="K27" s="1">
        <v>1</v>
      </c>
      <c r="L27" s="1"/>
      <c r="M27" s="1">
        <v>5</v>
      </c>
      <c r="N27" s="1"/>
      <c r="O27" s="1"/>
      <c r="P27" s="10">
        <v>23</v>
      </c>
      <c r="Q27" s="10">
        <v>62</v>
      </c>
      <c r="R27" s="5"/>
      <c r="S27" s="1"/>
      <c r="T27" s="1"/>
      <c r="U27" s="1"/>
      <c r="V27" s="1"/>
      <c r="W27" s="9"/>
      <c r="X27" s="9"/>
    </row>
    <row r="28" spans="1:24" x14ac:dyDescent="0.2">
      <c r="A28" s="69" t="s">
        <v>134</v>
      </c>
      <c r="B28" s="1">
        <v>1</v>
      </c>
      <c r="C28" s="1"/>
      <c r="D28" s="1"/>
      <c r="E28" s="75"/>
      <c r="F28" s="36">
        <v>1.67</v>
      </c>
      <c r="G28" s="1">
        <v>2</v>
      </c>
      <c r="H28" s="1">
        <v>3</v>
      </c>
      <c r="I28" s="1">
        <v>3</v>
      </c>
      <c r="J28" s="1"/>
      <c r="K28" s="1"/>
      <c r="L28" s="1">
        <v>3</v>
      </c>
      <c r="M28" s="1">
        <v>2</v>
      </c>
      <c r="N28" s="1"/>
      <c r="O28" s="1"/>
      <c r="P28" s="10">
        <v>8</v>
      </c>
      <c r="Q28" s="10">
        <v>40</v>
      </c>
      <c r="R28" s="5"/>
      <c r="S28" s="1"/>
      <c r="T28" s="1"/>
      <c r="U28" s="1"/>
      <c r="V28" s="1"/>
      <c r="W28" s="9"/>
      <c r="X28" s="9"/>
    </row>
    <row r="29" spans="1:24" x14ac:dyDescent="0.2">
      <c r="A29" s="85" t="s">
        <v>102</v>
      </c>
      <c r="B29" s="1">
        <v>1</v>
      </c>
      <c r="C29" s="1"/>
      <c r="D29" s="1">
        <v>1</v>
      </c>
      <c r="E29" s="75"/>
      <c r="F29" s="36">
        <v>4</v>
      </c>
      <c r="G29" s="1">
        <v>2</v>
      </c>
      <c r="H29" s="1">
        <v>4</v>
      </c>
      <c r="I29" s="1">
        <v>4</v>
      </c>
      <c r="J29" s="1">
        <v>2</v>
      </c>
      <c r="K29" s="1">
        <v>1</v>
      </c>
      <c r="L29" s="1">
        <v>2</v>
      </c>
      <c r="M29" s="1">
        <v>2</v>
      </c>
      <c r="N29" s="1"/>
      <c r="O29" s="1"/>
      <c r="P29" s="10">
        <v>20</v>
      </c>
      <c r="Q29" s="10">
        <v>82</v>
      </c>
      <c r="R29" s="5"/>
      <c r="S29" s="1"/>
      <c r="T29" s="1"/>
      <c r="U29" s="1"/>
      <c r="V29" s="1"/>
      <c r="W29" s="9"/>
      <c r="X29" s="9"/>
    </row>
    <row r="30" spans="1:24" x14ac:dyDescent="0.2">
      <c r="A30" s="69" t="s">
        <v>153</v>
      </c>
      <c r="B30" s="1">
        <v>1</v>
      </c>
      <c r="C30" s="1"/>
      <c r="D30" s="1">
        <v>1</v>
      </c>
      <c r="E30" s="75"/>
      <c r="F30" s="36">
        <v>1.67</v>
      </c>
      <c r="G30" s="1">
        <v>7</v>
      </c>
      <c r="H30" s="1">
        <v>6</v>
      </c>
      <c r="I30" s="1">
        <v>2</v>
      </c>
      <c r="J30" s="1"/>
      <c r="K30" s="1">
        <v>2</v>
      </c>
      <c r="L30" s="1">
        <v>2</v>
      </c>
      <c r="M30" s="1">
        <v>3</v>
      </c>
      <c r="N30" s="1"/>
      <c r="O30" s="1"/>
      <c r="P30" s="10">
        <v>12</v>
      </c>
      <c r="Q30" s="10">
        <v>43</v>
      </c>
      <c r="R30" s="5"/>
      <c r="S30" s="1"/>
      <c r="T30" s="1"/>
      <c r="U30" s="1"/>
      <c r="V30" s="1"/>
      <c r="W30" s="9"/>
      <c r="X30" s="9"/>
    </row>
    <row r="31" spans="1:24" x14ac:dyDescent="0.2">
      <c r="A31" s="85" t="s">
        <v>157</v>
      </c>
      <c r="B31" s="1">
        <v>1</v>
      </c>
      <c r="C31" s="1">
        <v>1</v>
      </c>
      <c r="D31" s="1"/>
      <c r="E31" s="75"/>
      <c r="F31" s="36">
        <v>4</v>
      </c>
      <c r="G31" s="1">
        <v>2</v>
      </c>
      <c r="H31" s="1">
        <v>5</v>
      </c>
      <c r="I31" s="1">
        <v>6</v>
      </c>
      <c r="J31" s="1"/>
      <c r="K31" s="1"/>
      <c r="L31" s="1">
        <v>1</v>
      </c>
      <c r="M31" s="1">
        <v>1</v>
      </c>
      <c r="N31" s="1"/>
      <c r="O31" s="1"/>
      <c r="P31" s="10">
        <v>17</v>
      </c>
      <c r="Q31" s="10">
        <v>66</v>
      </c>
      <c r="R31" s="5"/>
      <c r="S31" s="1"/>
      <c r="T31" s="1"/>
      <c r="U31" s="1"/>
      <c r="V31" s="1"/>
      <c r="W31" s="9"/>
      <c r="X31" s="9"/>
    </row>
    <row r="32" spans="1:24" x14ac:dyDescent="0.2">
      <c r="A32" s="65" t="s">
        <v>164</v>
      </c>
      <c r="B32" s="1">
        <v>1</v>
      </c>
      <c r="C32" s="1"/>
      <c r="D32" s="1"/>
      <c r="E32" s="75"/>
      <c r="F32" s="36">
        <v>4</v>
      </c>
      <c r="G32" s="1">
        <v>7</v>
      </c>
      <c r="H32" s="1">
        <v>7</v>
      </c>
      <c r="I32" s="1">
        <v>1</v>
      </c>
      <c r="J32" s="1">
        <v>4</v>
      </c>
      <c r="K32" s="1"/>
      <c r="L32" s="1">
        <v>3</v>
      </c>
      <c r="M32" s="1">
        <v>6</v>
      </c>
      <c r="N32" s="1"/>
      <c r="O32" s="1"/>
      <c r="P32" s="10">
        <v>20</v>
      </c>
      <c r="Q32" s="10">
        <v>65</v>
      </c>
      <c r="R32" s="5"/>
      <c r="S32" s="1"/>
      <c r="T32" s="1"/>
      <c r="U32" s="1"/>
      <c r="V32" s="1"/>
      <c r="W32" s="9"/>
      <c r="X32" s="9"/>
    </row>
    <row r="33" spans="1:24" x14ac:dyDescent="0.2">
      <c r="A33" s="209"/>
      <c r="B33" s="1"/>
      <c r="C33" s="1"/>
      <c r="D33" s="1"/>
      <c r="E33" s="75"/>
      <c r="F33" s="36"/>
      <c r="G33" s="1"/>
      <c r="H33" s="1"/>
      <c r="I33" s="1"/>
      <c r="J33" s="1"/>
      <c r="K33" s="1"/>
      <c r="L33" s="1"/>
      <c r="M33" s="1"/>
      <c r="N33" s="1"/>
      <c r="O33" s="1"/>
      <c r="P33" s="10"/>
      <c r="Q33" s="10"/>
      <c r="R33" s="5"/>
      <c r="S33" s="1"/>
      <c r="T33" s="1"/>
      <c r="U33" s="1"/>
      <c r="V33" s="1"/>
      <c r="W33" s="9"/>
      <c r="X33" s="9"/>
    </row>
    <row r="34" spans="1:24" x14ac:dyDescent="0.2">
      <c r="A34" s="87"/>
      <c r="B34" s="13"/>
      <c r="C34" s="13"/>
      <c r="D34" s="13"/>
      <c r="E34" s="211"/>
      <c r="F34" s="43"/>
      <c r="G34" s="13"/>
      <c r="H34" s="13"/>
      <c r="I34" s="13"/>
      <c r="J34" s="13"/>
      <c r="K34" s="13"/>
      <c r="L34" s="13"/>
      <c r="M34" s="13"/>
      <c r="N34" s="13"/>
      <c r="O34" s="13"/>
      <c r="P34" s="11"/>
      <c r="Q34" s="11"/>
      <c r="R34" s="129"/>
      <c r="S34" s="1"/>
      <c r="T34" s="1"/>
      <c r="U34" s="1"/>
      <c r="V34" s="1"/>
      <c r="W34" s="9"/>
      <c r="X34" s="9"/>
    </row>
    <row r="35" spans="1:24" x14ac:dyDescent="0.2">
      <c r="A35" s="87"/>
      <c r="B35" s="41"/>
      <c r="C35" s="41"/>
      <c r="D35" s="41"/>
      <c r="E35" s="76"/>
      <c r="F35" s="42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77"/>
      <c r="S35" s="1"/>
      <c r="T35" s="1"/>
      <c r="U35" s="1"/>
      <c r="V35" s="1"/>
      <c r="W35" s="9"/>
      <c r="X35" s="9"/>
    </row>
    <row r="36" spans="1:24" x14ac:dyDescent="0.2">
      <c r="A36" s="122" t="s">
        <v>31</v>
      </c>
      <c r="B36" s="38">
        <f t="shared" ref="B36:M36" si="1">SUM(B25:B35)</f>
        <v>8</v>
      </c>
      <c r="C36" s="38">
        <f t="shared" si="1"/>
        <v>1</v>
      </c>
      <c r="D36" s="38">
        <f t="shared" si="1"/>
        <v>4</v>
      </c>
      <c r="E36" s="39">
        <f t="shared" si="1"/>
        <v>0</v>
      </c>
      <c r="F36" s="39">
        <f t="shared" si="1"/>
        <v>26.009999999999998</v>
      </c>
      <c r="G36" s="38">
        <f t="shared" si="1"/>
        <v>30</v>
      </c>
      <c r="H36" s="38">
        <f t="shared" si="1"/>
        <v>40</v>
      </c>
      <c r="I36" s="38">
        <f t="shared" si="1"/>
        <v>22</v>
      </c>
      <c r="J36" s="38">
        <f t="shared" si="1"/>
        <v>9</v>
      </c>
      <c r="K36" s="38">
        <f t="shared" si="1"/>
        <v>4</v>
      </c>
      <c r="L36" s="38">
        <f t="shared" si="1"/>
        <v>13</v>
      </c>
      <c r="M36" s="38">
        <f t="shared" si="1"/>
        <v>22</v>
      </c>
      <c r="N36" s="39">
        <f>(M36*7)/F36</f>
        <v>5.92079969242599</v>
      </c>
      <c r="O36" s="39">
        <f>SUM(H36+J36+K36)/F36</f>
        <v>2.0376778162245293</v>
      </c>
      <c r="P36" s="38">
        <f t="shared" ref="P36" si="2">SUM(P25:P35)</f>
        <v>126</v>
      </c>
      <c r="Q36" s="38">
        <f>SUM(Q25:Q35)</f>
        <v>441</v>
      </c>
      <c r="R36" s="74"/>
      <c r="S36" s="1"/>
      <c r="T36" s="1"/>
      <c r="U36" s="1"/>
      <c r="V36" s="1"/>
      <c r="W36" s="9"/>
      <c r="X36" s="9"/>
    </row>
    <row r="38" spans="1:24" x14ac:dyDescent="0.2">
      <c r="A38" t="s">
        <v>30</v>
      </c>
    </row>
    <row r="39" spans="1:24" x14ac:dyDescent="0.2">
      <c r="A39" s="135" t="s">
        <v>77</v>
      </c>
      <c r="B39" s="7" t="s">
        <v>2</v>
      </c>
      <c r="C39" s="7" t="s">
        <v>3</v>
      </c>
      <c r="D39" s="7" t="s">
        <v>4</v>
      </c>
      <c r="E39" s="7" t="s">
        <v>5</v>
      </c>
      <c r="F39" s="7" t="s">
        <v>6</v>
      </c>
      <c r="G39" s="7" t="s">
        <v>7</v>
      </c>
      <c r="H39" s="7" t="s">
        <v>8</v>
      </c>
      <c r="I39" s="7" t="s">
        <v>9</v>
      </c>
      <c r="J39" s="7" t="s">
        <v>10</v>
      </c>
      <c r="K39" s="7" t="s">
        <v>11</v>
      </c>
      <c r="L39" s="7" t="s">
        <v>12</v>
      </c>
      <c r="M39" s="7" t="s">
        <v>13</v>
      </c>
      <c r="N39" s="7" t="s">
        <v>78</v>
      </c>
      <c r="O39" s="7" t="s">
        <v>15</v>
      </c>
      <c r="P39" s="8" t="s">
        <v>79</v>
      </c>
      <c r="Q39" s="7" t="s">
        <v>80</v>
      </c>
      <c r="R39" s="7" t="s">
        <v>18</v>
      </c>
      <c r="S39" s="7" t="s">
        <v>19</v>
      </c>
      <c r="T39" s="7" t="s">
        <v>20</v>
      </c>
      <c r="U39" s="7" t="s">
        <v>21</v>
      </c>
      <c r="V39" s="7" t="s">
        <v>22</v>
      </c>
      <c r="W39" s="8" t="s">
        <v>23</v>
      </c>
      <c r="X39" s="7" t="s">
        <v>24</v>
      </c>
    </row>
    <row r="40" spans="1:24" x14ac:dyDescent="0.2">
      <c r="A40" s="65" t="s">
        <v>112</v>
      </c>
      <c r="B40" s="74">
        <v>2</v>
      </c>
      <c r="C40" s="74">
        <v>2</v>
      </c>
      <c r="D40" s="74"/>
      <c r="E40" s="74"/>
      <c r="F40" s="74"/>
      <c r="G40" s="74"/>
      <c r="H40" s="74"/>
      <c r="I40" s="74"/>
      <c r="J40" s="74">
        <v>2</v>
      </c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>
        <v>1</v>
      </c>
      <c r="V40" s="74"/>
      <c r="W40" s="74"/>
      <c r="X40" s="113"/>
    </row>
    <row r="41" spans="1:24" x14ac:dyDescent="0.2">
      <c r="A41" s="64" t="s">
        <v>122</v>
      </c>
      <c r="B41" s="5">
        <v>2</v>
      </c>
      <c r="C41" s="5"/>
      <c r="D41" s="5"/>
      <c r="E41" s="5"/>
      <c r="F41" s="5"/>
      <c r="G41" s="5"/>
      <c r="H41" s="5"/>
      <c r="I41" s="5">
        <v>2</v>
      </c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68"/>
    </row>
    <row r="42" spans="1:24" x14ac:dyDescent="0.2">
      <c r="A42" s="64" t="s">
        <v>98</v>
      </c>
      <c r="B42" s="5">
        <v>4</v>
      </c>
      <c r="C42" s="5">
        <v>1</v>
      </c>
      <c r="D42" s="5">
        <v>0</v>
      </c>
      <c r="E42" s="5"/>
      <c r="F42" s="5"/>
      <c r="G42" s="5"/>
      <c r="H42" s="5"/>
      <c r="I42" s="5">
        <v>1</v>
      </c>
      <c r="J42" s="5"/>
      <c r="K42" s="5"/>
      <c r="L42" s="5"/>
      <c r="M42" s="5"/>
      <c r="N42" s="5">
        <v>1</v>
      </c>
      <c r="O42" s="5"/>
      <c r="P42" s="5"/>
      <c r="Q42" s="5"/>
      <c r="R42" s="5"/>
      <c r="S42" s="5"/>
      <c r="T42" s="5">
        <v>1</v>
      </c>
      <c r="U42" s="5"/>
      <c r="V42" s="5"/>
      <c r="W42" s="5"/>
      <c r="X42" s="68"/>
    </row>
    <row r="43" spans="1:24" x14ac:dyDescent="0.2">
      <c r="A43" s="6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68"/>
    </row>
    <row r="44" spans="1:24" x14ac:dyDescent="0.2">
      <c r="A44" s="12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121"/>
    </row>
    <row r="45" spans="1:24" x14ac:dyDescent="0.2">
      <c r="A45" s="122" t="s">
        <v>31</v>
      </c>
      <c r="B45" s="16">
        <f t="shared" ref="B45:N45" si="3">SUM(B40:B44)</f>
        <v>8</v>
      </c>
      <c r="C45" s="16">
        <f t="shared" si="3"/>
        <v>3</v>
      </c>
      <c r="D45" s="16">
        <f t="shared" si="3"/>
        <v>0</v>
      </c>
      <c r="E45" s="16">
        <f t="shared" si="3"/>
        <v>0</v>
      </c>
      <c r="F45" s="16">
        <f t="shared" si="3"/>
        <v>0</v>
      </c>
      <c r="G45" s="16">
        <f t="shared" si="3"/>
        <v>0</v>
      </c>
      <c r="H45" s="16">
        <f t="shared" si="3"/>
        <v>0</v>
      </c>
      <c r="I45" s="16">
        <f t="shared" si="3"/>
        <v>3</v>
      </c>
      <c r="J45" s="16">
        <f t="shared" si="3"/>
        <v>2</v>
      </c>
      <c r="K45" s="16">
        <f t="shared" si="3"/>
        <v>0</v>
      </c>
      <c r="L45" s="16">
        <f t="shared" si="3"/>
        <v>0</v>
      </c>
      <c r="M45" s="16">
        <f t="shared" si="3"/>
        <v>0</v>
      </c>
      <c r="N45" s="16">
        <f t="shared" si="3"/>
        <v>1</v>
      </c>
      <c r="O45" s="17">
        <f>(D45+J45+K45+N45)/(B45+J45+K45+M45)</f>
        <v>0.3</v>
      </c>
      <c r="P45" s="17">
        <f>($D45+$E45+($F45*2)+(G45*3))/$B45</f>
        <v>0</v>
      </c>
      <c r="Q45" s="17">
        <f>D45/B45</f>
        <v>0</v>
      </c>
      <c r="R45" s="16">
        <f>SUM(R40:R44)</f>
        <v>0</v>
      </c>
      <c r="S45" s="16">
        <f>SUM(S40:S44)</f>
        <v>0</v>
      </c>
      <c r="T45" s="16">
        <f>SUM(T40:T44)</f>
        <v>1</v>
      </c>
      <c r="U45" s="16">
        <f>SUM(U40:U44)</f>
        <v>1</v>
      </c>
      <c r="V45" s="16">
        <f>SUM(V40:V44)</f>
        <v>0</v>
      </c>
      <c r="W45" s="17">
        <f>(U45+V45)/(T45+U45+V45)</f>
        <v>0.5</v>
      </c>
      <c r="X45" s="17">
        <f>(D45-G45)/(B45-I45-G45+M45)</f>
        <v>0</v>
      </c>
    </row>
    <row r="46" spans="1:24" x14ac:dyDescent="0.2">
      <c r="A46" s="11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9"/>
      <c r="P46" s="9"/>
      <c r="Q46" s="9"/>
      <c r="R46" s="1"/>
      <c r="S46" s="1"/>
      <c r="T46" s="1"/>
      <c r="U46" s="1"/>
      <c r="V46" s="1"/>
      <c r="W46" s="9"/>
      <c r="X46" s="9"/>
    </row>
    <row r="47" spans="1:24" x14ac:dyDescent="0.2">
      <c r="A47" s="115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9"/>
      <c r="P47" s="9"/>
      <c r="Q47" s="9"/>
      <c r="R47" s="1"/>
      <c r="S47" s="1"/>
      <c r="T47" s="1"/>
      <c r="U47" s="1"/>
      <c r="V47" s="1"/>
      <c r="W47" s="9"/>
      <c r="X47" s="9"/>
    </row>
    <row r="48" spans="1:24" x14ac:dyDescent="0.2">
      <c r="A48" s="11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9"/>
      <c r="P48" s="9"/>
      <c r="Q48" s="9"/>
      <c r="R48" s="1"/>
      <c r="S48" s="1"/>
      <c r="T48" s="1"/>
      <c r="U48" s="1"/>
      <c r="V48" s="1"/>
      <c r="W48" s="9"/>
      <c r="X48" s="9"/>
    </row>
    <row r="49" spans="1:24" x14ac:dyDescent="0.2">
      <c r="A49" s="124" t="s">
        <v>81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9"/>
      <c r="X49" s="9"/>
    </row>
    <row r="50" spans="1:24" x14ac:dyDescent="0.2">
      <c r="A50" s="107" t="s">
        <v>77</v>
      </c>
      <c r="B50" s="7" t="s">
        <v>50</v>
      </c>
      <c r="C50" s="7" t="s">
        <v>51</v>
      </c>
      <c r="D50" s="7" t="s">
        <v>52</v>
      </c>
      <c r="E50" s="7" t="s">
        <v>60</v>
      </c>
      <c r="F50" s="7" t="s">
        <v>54</v>
      </c>
      <c r="G50" s="7" t="s">
        <v>3</v>
      </c>
      <c r="H50" s="7" t="s">
        <v>4</v>
      </c>
      <c r="I50" s="7" t="s">
        <v>9</v>
      </c>
      <c r="J50" s="7" t="s">
        <v>10</v>
      </c>
      <c r="K50" s="7" t="s">
        <v>11</v>
      </c>
      <c r="L50" s="7" t="s">
        <v>55</v>
      </c>
      <c r="M50" s="7" t="s">
        <v>56</v>
      </c>
      <c r="N50" s="7" t="s">
        <v>57</v>
      </c>
      <c r="O50" s="7" t="s">
        <v>58</v>
      </c>
      <c r="P50" s="7" t="s">
        <v>2</v>
      </c>
      <c r="Q50" s="7" t="s">
        <v>82</v>
      </c>
      <c r="R50" s="7"/>
      <c r="S50" s="1"/>
      <c r="T50" s="1"/>
      <c r="U50" s="1"/>
      <c r="V50" s="1"/>
      <c r="W50" s="9"/>
      <c r="X50" s="9"/>
    </row>
    <row r="51" spans="1:24" x14ac:dyDescent="0.2">
      <c r="A51" s="65" t="s">
        <v>112</v>
      </c>
      <c r="B51" s="38">
        <v>1</v>
      </c>
      <c r="C51" s="38"/>
      <c r="D51" s="38"/>
      <c r="E51" s="44"/>
      <c r="F51" s="39">
        <v>1</v>
      </c>
      <c r="G51" s="38"/>
      <c r="H51" s="38"/>
      <c r="I51" s="38">
        <v>1</v>
      </c>
      <c r="J51" s="38">
        <v>2</v>
      </c>
      <c r="K51" s="38">
        <v>1</v>
      </c>
      <c r="L51" s="38"/>
      <c r="M51" s="38"/>
      <c r="N51" s="38"/>
      <c r="O51" s="39"/>
      <c r="P51" s="38">
        <v>6</v>
      </c>
      <c r="Q51" s="38">
        <v>24</v>
      </c>
      <c r="R51" s="38"/>
      <c r="S51" s="1"/>
      <c r="T51" s="1"/>
      <c r="U51" s="1"/>
      <c r="V51" s="1"/>
      <c r="W51" s="9"/>
      <c r="X51" s="9"/>
    </row>
    <row r="52" spans="1:24" x14ac:dyDescent="0.2">
      <c r="A52" s="217" t="s">
        <v>107</v>
      </c>
      <c r="B52" s="1">
        <v>1</v>
      </c>
      <c r="C52" s="1"/>
      <c r="D52" s="1"/>
      <c r="E52" s="75"/>
      <c r="F52" s="36">
        <v>0.67</v>
      </c>
      <c r="G52" s="1">
        <v>4</v>
      </c>
      <c r="H52" s="1">
        <v>5</v>
      </c>
      <c r="I52" s="1">
        <v>1</v>
      </c>
      <c r="J52" s="1">
        <v>1</v>
      </c>
      <c r="K52" s="1"/>
      <c r="L52" s="1">
        <v>1</v>
      </c>
      <c r="M52" s="1">
        <v>3</v>
      </c>
      <c r="N52" s="36"/>
      <c r="O52" s="1"/>
      <c r="P52" s="10">
        <v>7</v>
      </c>
      <c r="Q52" s="10">
        <v>34</v>
      </c>
      <c r="R52" s="5"/>
      <c r="S52" s="1"/>
      <c r="T52" s="1"/>
      <c r="U52" s="1"/>
      <c r="V52" s="1"/>
      <c r="W52" s="9"/>
      <c r="X52" s="9"/>
    </row>
    <row r="53" spans="1:24" x14ac:dyDescent="0.2">
      <c r="A53" s="66"/>
      <c r="B53" s="1"/>
      <c r="C53" s="1"/>
      <c r="D53" s="1"/>
      <c r="E53" s="75"/>
      <c r="F53" s="36"/>
      <c r="G53" s="1"/>
      <c r="H53" s="1"/>
      <c r="I53" s="1"/>
      <c r="J53" s="1"/>
      <c r="K53" s="1"/>
      <c r="L53" s="1"/>
      <c r="M53" s="1"/>
      <c r="N53" s="1"/>
      <c r="O53" s="1"/>
      <c r="P53" s="10"/>
      <c r="Q53" s="10"/>
      <c r="R53" s="5"/>
      <c r="S53" s="1"/>
      <c r="T53" s="1"/>
      <c r="U53" s="1"/>
      <c r="V53" s="1"/>
      <c r="W53" s="9"/>
      <c r="X53" s="9"/>
    </row>
    <row r="54" spans="1:24" x14ac:dyDescent="0.2">
      <c r="A54" s="83"/>
      <c r="B54" s="1"/>
      <c r="C54" s="1"/>
      <c r="D54" s="1"/>
      <c r="E54" s="75"/>
      <c r="F54" s="36"/>
      <c r="G54" s="1"/>
      <c r="H54" s="1"/>
      <c r="I54" s="1"/>
      <c r="J54" s="1"/>
      <c r="K54" s="1"/>
      <c r="L54" s="1"/>
      <c r="M54" s="1"/>
      <c r="N54" s="1"/>
      <c r="O54" s="1"/>
      <c r="P54" s="10"/>
      <c r="Q54" s="10"/>
      <c r="R54" s="5"/>
      <c r="S54" s="1"/>
      <c r="T54" s="1"/>
      <c r="U54" s="1"/>
      <c r="V54" s="1"/>
      <c r="W54" s="9"/>
      <c r="X54" s="9"/>
    </row>
    <row r="55" spans="1:24" x14ac:dyDescent="0.2">
      <c r="A55" s="65"/>
      <c r="B55" s="1"/>
      <c r="C55" s="1"/>
      <c r="D55" s="1"/>
      <c r="E55" s="75"/>
      <c r="F55" s="36"/>
      <c r="G55" s="1"/>
      <c r="H55" s="1"/>
      <c r="I55" s="1"/>
      <c r="J55" s="1"/>
      <c r="K55" s="1"/>
      <c r="L55" s="1"/>
      <c r="M55" s="1"/>
      <c r="N55" s="1"/>
      <c r="O55" s="1"/>
      <c r="P55" s="10"/>
      <c r="Q55" s="10"/>
      <c r="R55" s="5"/>
      <c r="S55" s="1"/>
      <c r="T55" s="1"/>
      <c r="U55" s="1"/>
      <c r="V55" s="1"/>
      <c r="W55" s="9"/>
      <c r="X55" s="9"/>
    </row>
    <row r="56" spans="1:24" x14ac:dyDescent="0.2">
      <c r="A56" s="65"/>
      <c r="B56" s="1"/>
      <c r="C56" s="1"/>
      <c r="D56" s="1"/>
      <c r="E56" s="75"/>
      <c r="F56" s="36"/>
      <c r="G56" s="1"/>
      <c r="H56" s="1"/>
      <c r="I56" s="1"/>
      <c r="J56" s="1"/>
      <c r="K56" s="1"/>
      <c r="L56" s="1"/>
      <c r="M56" s="1"/>
      <c r="N56" s="1"/>
      <c r="O56" s="1"/>
      <c r="P56" s="10"/>
      <c r="Q56" s="10"/>
      <c r="R56" s="5"/>
      <c r="S56" s="1"/>
      <c r="T56" s="1"/>
      <c r="U56" s="1"/>
      <c r="V56" s="1"/>
      <c r="W56" s="9"/>
      <c r="X56" s="9"/>
    </row>
    <row r="57" spans="1:24" x14ac:dyDescent="0.2">
      <c r="A57" s="65"/>
      <c r="B57" s="1"/>
      <c r="C57" s="1"/>
      <c r="D57" s="1"/>
      <c r="E57" s="75"/>
      <c r="F57" s="36"/>
      <c r="G57" s="1"/>
      <c r="H57" s="1"/>
      <c r="I57" s="1"/>
      <c r="J57" s="1"/>
      <c r="K57" s="1"/>
      <c r="L57" s="1"/>
      <c r="M57" s="1"/>
      <c r="N57" s="1"/>
      <c r="O57" s="1"/>
      <c r="P57" s="10"/>
      <c r="Q57" s="10"/>
      <c r="R57" s="5"/>
      <c r="S57" s="1"/>
      <c r="T57" s="1"/>
      <c r="U57" s="1"/>
      <c r="V57" s="1"/>
      <c r="W57" s="9"/>
      <c r="X57" s="9"/>
    </row>
    <row r="58" spans="1:24" x14ac:dyDescent="0.2">
      <c r="A58" s="115"/>
      <c r="B58" s="1"/>
      <c r="C58" s="1"/>
      <c r="D58" s="1"/>
      <c r="E58" s="75"/>
      <c r="F58" s="36"/>
      <c r="G58" s="1"/>
      <c r="H58" s="1"/>
      <c r="I58" s="1"/>
      <c r="J58" s="1"/>
      <c r="K58" s="1"/>
      <c r="L58" s="1"/>
      <c r="M58" s="1"/>
      <c r="N58" s="1"/>
      <c r="O58" s="1"/>
      <c r="P58" s="10"/>
      <c r="Q58" s="10"/>
      <c r="R58" s="5"/>
      <c r="S58" s="1"/>
      <c r="T58" s="1"/>
      <c r="U58" s="1"/>
      <c r="V58" s="1"/>
      <c r="W58" s="9"/>
      <c r="X58" s="9"/>
    </row>
    <row r="59" spans="1:24" x14ac:dyDescent="0.2">
      <c r="A59" s="120"/>
      <c r="B59" s="41"/>
      <c r="C59" s="41"/>
      <c r="D59" s="41"/>
      <c r="E59" s="76"/>
      <c r="F59" s="42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77"/>
      <c r="S59" s="1"/>
      <c r="T59" s="1"/>
      <c r="U59" s="1"/>
      <c r="V59" s="1"/>
      <c r="W59" s="9"/>
      <c r="X59" s="9"/>
    </row>
    <row r="60" spans="1:24" x14ac:dyDescent="0.2">
      <c r="A60" s="122" t="s">
        <v>31</v>
      </c>
      <c r="B60" s="38">
        <f t="shared" ref="B60:M60" si="4">SUM(B51:B59)</f>
        <v>2</v>
      </c>
      <c r="C60" s="38">
        <f t="shared" si="4"/>
        <v>0</v>
      </c>
      <c r="D60" s="38">
        <f t="shared" si="4"/>
        <v>0</v>
      </c>
      <c r="E60" s="38">
        <f t="shared" si="4"/>
        <v>0</v>
      </c>
      <c r="F60" s="39">
        <f t="shared" si="4"/>
        <v>1.67</v>
      </c>
      <c r="G60" s="38">
        <f t="shared" si="4"/>
        <v>4</v>
      </c>
      <c r="H60" s="38">
        <f t="shared" si="4"/>
        <v>5</v>
      </c>
      <c r="I60" s="38">
        <f t="shared" si="4"/>
        <v>2</v>
      </c>
      <c r="J60" s="38">
        <f t="shared" si="4"/>
        <v>3</v>
      </c>
      <c r="K60" s="38">
        <f t="shared" si="4"/>
        <v>1</v>
      </c>
      <c r="L60" s="38">
        <f t="shared" si="4"/>
        <v>1</v>
      </c>
      <c r="M60" s="38">
        <f t="shared" si="4"/>
        <v>3</v>
      </c>
      <c r="N60" s="39">
        <f>(M60*7)/F60</f>
        <v>12.574850299401199</v>
      </c>
      <c r="O60" s="39">
        <f>SUM(H60+J60+K60)/F60</f>
        <v>5.3892215568862278</v>
      </c>
      <c r="P60" s="38">
        <f t="shared" ref="P60" si="5">SUM(P51:P59)</f>
        <v>13</v>
      </c>
      <c r="Q60" s="38">
        <f>SUM(Q51:Q59)</f>
        <v>58</v>
      </c>
      <c r="R60" s="74"/>
      <c r="S60" s="1"/>
      <c r="T60" s="1"/>
      <c r="U60" s="1"/>
      <c r="V60" s="1"/>
      <c r="W60" s="9"/>
      <c r="X60" s="9"/>
    </row>
    <row r="62" spans="1:24" x14ac:dyDescent="0.2">
      <c r="A62" t="s">
        <v>150</v>
      </c>
    </row>
    <row r="63" spans="1:24" x14ac:dyDescent="0.2">
      <c r="A63" s="135" t="s">
        <v>77</v>
      </c>
      <c r="B63" s="7" t="s">
        <v>2</v>
      </c>
      <c r="C63" s="7" t="s">
        <v>3</v>
      </c>
      <c r="D63" s="7" t="s">
        <v>4</v>
      </c>
      <c r="E63" s="7" t="s">
        <v>5</v>
      </c>
      <c r="F63" s="7" t="s">
        <v>6</v>
      </c>
      <c r="G63" s="7" t="s">
        <v>7</v>
      </c>
      <c r="H63" s="7" t="s">
        <v>8</v>
      </c>
      <c r="I63" s="7" t="s">
        <v>9</v>
      </c>
      <c r="J63" s="7" t="s">
        <v>10</v>
      </c>
      <c r="K63" s="7" t="s">
        <v>11</v>
      </c>
      <c r="L63" s="7" t="s">
        <v>12</v>
      </c>
      <c r="M63" s="7" t="s">
        <v>13</v>
      </c>
      <c r="N63" s="7" t="s">
        <v>78</v>
      </c>
      <c r="O63" s="7" t="s">
        <v>15</v>
      </c>
      <c r="P63" s="8" t="s">
        <v>79</v>
      </c>
      <c r="Q63" s="7" t="s">
        <v>80</v>
      </c>
      <c r="R63" s="7" t="s">
        <v>18</v>
      </c>
      <c r="S63" s="7" t="s">
        <v>19</v>
      </c>
      <c r="T63" s="7" t="s">
        <v>20</v>
      </c>
      <c r="U63" s="7" t="s">
        <v>21</v>
      </c>
      <c r="V63" s="7" t="s">
        <v>22</v>
      </c>
      <c r="W63" s="8" t="s">
        <v>23</v>
      </c>
      <c r="X63" s="7" t="s">
        <v>24</v>
      </c>
    </row>
    <row r="64" spans="1:24" x14ac:dyDescent="0.2">
      <c r="A64" s="65" t="s">
        <v>104</v>
      </c>
      <c r="B64" s="74">
        <v>3</v>
      </c>
      <c r="C64" s="74">
        <v>0</v>
      </c>
      <c r="D64" s="74">
        <v>0</v>
      </c>
      <c r="E64" s="74"/>
      <c r="F64" s="74"/>
      <c r="G64" s="74"/>
      <c r="H64" s="74"/>
      <c r="I64" s="74">
        <v>1</v>
      </c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>
        <v>1</v>
      </c>
      <c r="U64" s="74">
        <v>2</v>
      </c>
      <c r="V64" s="74">
        <v>1</v>
      </c>
      <c r="W64" s="74"/>
      <c r="X64" s="113"/>
    </row>
    <row r="65" spans="1:24" x14ac:dyDescent="0.2">
      <c r="A65" s="85" t="s">
        <v>157</v>
      </c>
      <c r="B65" s="5">
        <v>4</v>
      </c>
      <c r="C65" s="5">
        <v>1</v>
      </c>
      <c r="D65" s="5">
        <v>2</v>
      </c>
      <c r="E65" s="5">
        <v>1</v>
      </c>
      <c r="F65" s="5"/>
      <c r="G65" s="5"/>
      <c r="H65" s="5">
        <v>2</v>
      </c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68"/>
    </row>
    <row r="66" spans="1:24" x14ac:dyDescent="0.2">
      <c r="A66" s="85" t="s">
        <v>159</v>
      </c>
      <c r="B66" s="5">
        <v>2</v>
      </c>
      <c r="C66" s="5">
        <v>0</v>
      </c>
      <c r="D66" s="5">
        <v>1</v>
      </c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>
        <v>2</v>
      </c>
      <c r="V66" s="5"/>
      <c r="W66" s="5"/>
      <c r="X66" s="68"/>
    </row>
    <row r="67" spans="1:24" x14ac:dyDescent="0.2">
      <c r="A67" s="65" t="s">
        <v>164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>
        <v>1</v>
      </c>
      <c r="U67" s="5"/>
      <c r="V67" s="5">
        <v>1</v>
      </c>
      <c r="W67" s="5"/>
      <c r="X67" s="68"/>
    </row>
    <row r="68" spans="1:24" x14ac:dyDescent="0.2">
      <c r="A68" s="12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121"/>
    </row>
    <row r="69" spans="1:24" x14ac:dyDescent="0.2">
      <c r="A69" s="122" t="s">
        <v>31</v>
      </c>
      <c r="B69" s="16">
        <f t="shared" ref="B69:N69" si="6">SUM(B64:B68)</f>
        <v>9</v>
      </c>
      <c r="C69" s="16">
        <f t="shared" si="6"/>
        <v>1</v>
      </c>
      <c r="D69" s="16">
        <f t="shared" si="6"/>
        <v>3</v>
      </c>
      <c r="E69" s="16">
        <f t="shared" si="6"/>
        <v>1</v>
      </c>
      <c r="F69" s="16">
        <f t="shared" si="6"/>
        <v>0</v>
      </c>
      <c r="G69" s="16">
        <f t="shared" si="6"/>
        <v>0</v>
      </c>
      <c r="H69" s="16">
        <f t="shared" si="6"/>
        <v>2</v>
      </c>
      <c r="I69" s="16">
        <f t="shared" si="6"/>
        <v>1</v>
      </c>
      <c r="J69" s="16">
        <f t="shared" si="6"/>
        <v>0</v>
      </c>
      <c r="K69" s="16">
        <f t="shared" si="6"/>
        <v>0</v>
      </c>
      <c r="L69" s="16">
        <f t="shared" si="6"/>
        <v>0</v>
      </c>
      <c r="M69" s="16">
        <f t="shared" si="6"/>
        <v>0</v>
      </c>
      <c r="N69" s="16">
        <f t="shared" si="6"/>
        <v>0</v>
      </c>
      <c r="O69" s="17">
        <f>(D69+J69+K69+N69)/(B69+J69+K69+M69)</f>
        <v>0.33333333333333331</v>
      </c>
      <c r="P69" s="17">
        <f>($D69+$E69+($F69*2)+(G69*3))/$B69</f>
        <v>0.44444444444444442</v>
      </c>
      <c r="Q69" s="17">
        <f>D69/B69</f>
        <v>0.33333333333333331</v>
      </c>
      <c r="R69" s="16">
        <f>SUM(R64:R68)</f>
        <v>0</v>
      </c>
      <c r="S69" s="16">
        <f>SUM(S64:S68)</f>
        <v>0</v>
      </c>
      <c r="T69" s="16">
        <f>SUM(T64:T68)</f>
        <v>2</v>
      </c>
      <c r="U69" s="16">
        <f>SUM(U64:U68)</f>
        <v>4</v>
      </c>
      <c r="V69" s="16">
        <f>SUM(V64:V68)</f>
        <v>2</v>
      </c>
      <c r="W69" s="17">
        <f>(U69+V69)/(T69+U69+V69)</f>
        <v>0.75</v>
      </c>
      <c r="X69" s="17">
        <f>(D69-G69)/(B69-I69-G69+M69)</f>
        <v>0.375</v>
      </c>
    </row>
  </sheetData>
  <mergeCells count="1">
    <mergeCell ref="A2:W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DE6A5-DF1E-FC43-AD1D-BD34728BD75F}">
  <dimension ref="A2:X89"/>
  <sheetViews>
    <sheetView topLeftCell="A2" workbookViewId="0">
      <selection activeCell="W31" sqref="W31"/>
    </sheetView>
  </sheetViews>
  <sheetFormatPr baseColWidth="10" defaultRowHeight="16" x14ac:dyDescent="0.2"/>
  <cols>
    <col min="1" max="1" width="17.1640625" bestFit="1" customWidth="1"/>
    <col min="2" max="2" width="3.33203125" bestFit="1" customWidth="1"/>
    <col min="3" max="5" width="3.1640625" bestFit="1" customWidth="1"/>
    <col min="6" max="6" width="5.83203125" bestFit="1" customWidth="1"/>
    <col min="7" max="7" width="3" bestFit="1" customWidth="1"/>
    <col min="8" max="8" width="3.33203125" bestFit="1" customWidth="1"/>
    <col min="9" max="10" width="3.1640625" bestFit="1" customWidth="1"/>
    <col min="11" max="11" width="3" bestFit="1" customWidth="1"/>
    <col min="12" max="12" width="4.1640625" bestFit="1" customWidth="1"/>
    <col min="13" max="13" width="2.83203125" bestFit="1" customWidth="1"/>
    <col min="14" max="14" width="4.6640625" bestFit="1" customWidth="1"/>
    <col min="15" max="15" width="4.83203125" bestFit="1" customWidth="1"/>
    <col min="16" max="16" width="8.1640625" bestFit="1" customWidth="1"/>
    <col min="17" max="17" width="4.6640625" bestFit="1" customWidth="1"/>
    <col min="18" max="19" width="3" bestFit="1" customWidth="1"/>
    <col min="20" max="20" width="2.1640625" bestFit="1" customWidth="1"/>
    <col min="21" max="21" width="2.33203125" bestFit="1" customWidth="1"/>
    <col min="22" max="22" width="3.1640625" bestFit="1" customWidth="1"/>
    <col min="23" max="23" width="6.5" bestFit="1" customWidth="1"/>
    <col min="24" max="24" width="5.5" bestFit="1" customWidth="1"/>
  </cols>
  <sheetData>
    <row r="2" spans="1:24" x14ac:dyDescent="0.2">
      <c r="A2" s="62" t="s">
        <v>116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1"/>
      <c r="T2" s="63"/>
      <c r="U2" s="1"/>
      <c r="V2" s="1"/>
      <c r="W2" s="68"/>
      <c r="X2" s="68"/>
    </row>
    <row r="3" spans="1:24" x14ac:dyDescent="0.2">
      <c r="A3" s="68"/>
      <c r="B3" s="5"/>
      <c r="C3" s="68"/>
      <c r="D3" s="68"/>
      <c r="E3" s="68"/>
      <c r="F3" s="68"/>
      <c r="G3" s="68"/>
      <c r="H3" s="68"/>
      <c r="I3" s="5"/>
      <c r="J3" s="5"/>
      <c r="K3" s="5"/>
      <c r="L3" s="68"/>
      <c r="M3" s="68"/>
      <c r="N3" s="5"/>
      <c r="O3" s="68"/>
      <c r="P3" s="68"/>
      <c r="Q3" s="68"/>
      <c r="R3" s="5"/>
      <c r="S3" s="5"/>
      <c r="T3" s="5"/>
      <c r="U3" s="1"/>
      <c r="V3" s="1"/>
      <c r="W3" s="68"/>
      <c r="X3" s="68"/>
    </row>
    <row r="4" spans="1:24" x14ac:dyDescent="0.2">
      <c r="A4" s="7" t="s">
        <v>77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7" t="s">
        <v>13</v>
      </c>
      <c r="N4" s="7" t="s">
        <v>78</v>
      </c>
      <c r="O4" s="7" t="s">
        <v>15</v>
      </c>
      <c r="P4" s="8" t="s">
        <v>79</v>
      </c>
      <c r="Q4" s="7" t="s">
        <v>80</v>
      </c>
      <c r="R4" s="7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8" t="s">
        <v>23</v>
      </c>
      <c r="X4" s="7" t="s">
        <v>24</v>
      </c>
    </row>
    <row r="5" spans="1:24" x14ac:dyDescent="0.2">
      <c r="A5" s="65" t="s">
        <v>112</v>
      </c>
      <c r="B5" s="74">
        <v>0</v>
      </c>
      <c r="C5" s="113">
        <v>1</v>
      </c>
      <c r="D5" s="113">
        <v>0</v>
      </c>
      <c r="E5" s="113"/>
      <c r="F5" s="113"/>
      <c r="G5" s="113"/>
      <c r="H5" s="113">
        <v>1</v>
      </c>
      <c r="I5" s="74"/>
      <c r="J5" s="74">
        <v>1</v>
      </c>
      <c r="K5" s="74"/>
      <c r="L5" s="113"/>
      <c r="M5" s="113"/>
      <c r="N5" s="74"/>
      <c r="O5" s="113"/>
      <c r="P5" s="113"/>
      <c r="Q5" s="113"/>
      <c r="R5" s="74"/>
      <c r="S5" s="74"/>
      <c r="T5" s="74"/>
      <c r="U5" s="74"/>
      <c r="V5" s="74"/>
      <c r="W5" s="113"/>
      <c r="X5" s="113"/>
    </row>
    <row r="6" spans="1:24" x14ac:dyDescent="0.2">
      <c r="A6" s="64" t="s">
        <v>122</v>
      </c>
      <c r="B6" s="5">
        <v>1</v>
      </c>
      <c r="C6" s="68">
        <v>0</v>
      </c>
      <c r="D6" s="68">
        <v>1</v>
      </c>
      <c r="E6" s="68"/>
      <c r="F6" s="68"/>
      <c r="G6" s="68"/>
      <c r="H6" s="68"/>
      <c r="I6" s="5"/>
      <c r="J6" s="5"/>
      <c r="K6" s="5"/>
      <c r="L6" s="68"/>
      <c r="M6" s="68"/>
      <c r="N6" s="5"/>
      <c r="O6" s="68"/>
      <c r="P6" s="68"/>
      <c r="Q6" s="68"/>
      <c r="R6" s="5">
        <v>1</v>
      </c>
      <c r="S6" s="5"/>
      <c r="T6" s="5"/>
      <c r="U6" s="5"/>
      <c r="V6" s="5"/>
      <c r="W6" s="68"/>
      <c r="X6" s="68"/>
    </row>
    <row r="7" spans="1:24" x14ac:dyDescent="0.2">
      <c r="A7" s="65" t="s">
        <v>123</v>
      </c>
      <c r="B7" s="5">
        <v>3</v>
      </c>
      <c r="C7" s="68">
        <v>1</v>
      </c>
      <c r="D7" s="68">
        <v>1</v>
      </c>
      <c r="E7" s="68"/>
      <c r="F7" s="68"/>
      <c r="G7" s="68"/>
      <c r="H7" s="68"/>
      <c r="I7" s="5">
        <v>2</v>
      </c>
      <c r="J7" s="5"/>
      <c r="K7" s="5"/>
      <c r="L7" s="68"/>
      <c r="M7" s="68"/>
      <c r="N7" s="5"/>
      <c r="O7" s="68"/>
      <c r="P7" s="68"/>
      <c r="Q7" s="68"/>
      <c r="R7" s="5"/>
      <c r="S7" s="5"/>
      <c r="T7" s="5"/>
      <c r="U7" s="5">
        <v>1</v>
      </c>
      <c r="V7" s="5">
        <v>2</v>
      </c>
      <c r="W7" s="68"/>
      <c r="X7" s="68"/>
    </row>
    <row r="8" spans="1:24" x14ac:dyDescent="0.2">
      <c r="A8" s="64" t="s">
        <v>98</v>
      </c>
      <c r="B8" s="5">
        <v>4</v>
      </c>
      <c r="C8" s="68">
        <v>1</v>
      </c>
      <c r="D8" s="68">
        <v>3</v>
      </c>
      <c r="E8" s="68"/>
      <c r="F8" s="68">
        <v>2</v>
      </c>
      <c r="G8" s="68"/>
      <c r="H8" s="68">
        <v>3</v>
      </c>
      <c r="I8" s="5">
        <v>1</v>
      </c>
      <c r="J8" s="5"/>
      <c r="K8" s="5"/>
      <c r="L8" s="68"/>
      <c r="M8" s="68"/>
      <c r="N8" s="5"/>
      <c r="O8" s="68"/>
      <c r="P8" s="68"/>
      <c r="Q8" s="68"/>
      <c r="R8" s="5"/>
      <c r="S8" s="5"/>
      <c r="T8" s="5"/>
      <c r="U8" s="5">
        <v>1</v>
      </c>
      <c r="V8" s="5">
        <v>4</v>
      </c>
      <c r="W8" s="68"/>
      <c r="X8" s="68"/>
    </row>
    <row r="9" spans="1:24" x14ac:dyDescent="0.2">
      <c r="A9" s="217" t="s">
        <v>95</v>
      </c>
      <c r="B9" s="1">
        <v>3</v>
      </c>
      <c r="C9" s="1">
        <v>0</v>
      </c>
      <c r="D9" s="1">
        <v>1</v>
      </c>
      <c r="E9" s="1">
        <v>1</v>
      </c>
      <c r="F9" s="1"/>
      <c r="G9" s="1"/>
      <c r="H9" s="1">
        <v>1</v>
      </c>
      <c r="I9" s="1">
        <v>2</v>
      </c>
      <c r="J9" s="1"/>
      <c r="K9" s="1"/>
      <c r="L9" s="1"/>
      <c r="M9" s="1"/>
      <c r="N9" s="1"/>
      <c r="O9" s="9"/>
      <c r="P9" s="9"/>
      <c r="Q9" s="9"/>
      <c r="R9" s="1"/>
      <c r="S9" s="1"/>
      <c r="T9" s="1"/>
      <c r="U9" s="1">
        <v>1</v>
      </c>
      <c r="V9" s="1">
        <v>4</v>
      </c>
      <c r="W9" s="1"/>
      <c r="X9" s="68"/>
    </row>
    <row r="10" spans="1:24" x14ac:dyDescent="0.2">
      <c r="A10" s="217" t="s">
        <v>107</v>
      </c>
      <c r="B10" s="1">
        <v>3</v>
      </c>
      <c r="C10" s="1">
        <v>0</v>
      </c>
      <c r="D10" s="1">
        <v>0</v>
      </c>
      <c r="E10" s="1"/>
      <c r="F10" s="1"/>
      <c r="G10" s="1"/>
      <c r="H10" s="1"/>
      <c r="I10" s="1">
        <v>1</v>
      </c>
      <c r="J10" s="1"/>
      <c r="K10" s="1"/>
      <c r="L10" s="1"/>
      <c r="M10" s="1"/>
      <c r="N10" s="1"/>
      <c r="O10" s="9"/>
      <c r="P10" s="9"/>
      <c r="Q10" s="9"/>
      <c r="R10" s="1"/>
      <c r="S10" s="1"/>
      <c r="T10" s="1"/>
      <c r="U10" s="1"/>
      <c r="V10" s="1">
        <v>5</v>
      </c>
      <c r="W10" s="1"/>
      <c r="X10" s="68"/>
    </row>
    <row r="11" spans="1:24" x14ac:dyDescent="0.2">
      <c r="A11" s="217" t="s">
        <v>94</v>
      </c>
      <c r="B11" s="1">
        <v>3</v>
      </c>
      <c r="C11" s="1">
        <v>0</v>
      </c>
      <c r="D11" s="1">
        <v>0</v>
      </c>
      <c r="E11" s="1"/>
      <c r="F11" s="1"/>
      <c r="G11" s="1"/>
      <c r="H11" s="1"/>
      <c r="I11" s="1">
        <v>2</v>
      </c>
      <c r="J11" s="1"/>
      <c r="K11" s="1"/>
      <c r="L11" s="1"/>
      <c r="M11" s="1"/>
      <c r="N11" s="1"/>
      <c r="O11" s="9"/>
      <c r="P11" s="9"/>
      <c r="Q11" s="9"/>
      <c r="R11" s="1"/>
      <c r="S11" s="1"/>
      <c r="T11" s="1"/>
      <c r="U11" s="1"/>
      <c r="V11" s="1">
        <v>1</v>
      </c>
      <c r="W11" s="1"/>
      <c r="X11" s="68"/>
    </row>
    <row r="12" spans="1:24" x14ac:dyDescent="0.2">
      <c r="A12" s="67" t="s">
        <v>127</v>
      </c>
      <c r="B12" s="1">
        <v>2</v>
      </c>
      <c r="C12" s="1">
        <v>2</v>
      </c>
      <c r="D12" s="1">
        <v>1</v>
      </c>
      <c r="E12" s="1"/>
      <c r="F12" s="1"/>
      <c r="G12" s="1"/>
      <c r="H12" s="1"/>
      <c r="I12" s="1"/>
      <c r="J12" s="1">
        <v>1</v>
      </c>
      <c r="K12" s="1"/>
      <c r="L12" s="1"/>
      <c r="M12" s="1"/>
      <c r="N12" s="1"/>
      <c r="O12" s="9"/>
      <c r="P12" s="9"/>
      <c r="Q12" s="9"/>
      <c r="R12" s="1">
        <v>1</v>
      </c>
      <c r="S12" s="1"/>
      <c r="T12" s="1"/>
      <c r="U12" s="1"/>
      <c r="V12" s="1"/>
      <c r="W12" s="1"/>
      <c r="X12" s="68"/>
    </row>
    <row r="13" spans="1:24" x14ac:dyDescent="0.2">
      <c r="A13" s="69" t="s">
        <v>128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2"/>
      <c r="P13" s="12"/>
      <c r="Q13" s="12"/>
      <c r="R13" s="13"/>
      <c r="S13" s="13"/>
      <c r="T13" s="13"/>
      <c r="U13" s="13"/>
      <c r="V13" s="13">
        <v>1</v>
      </c>
      <c r="W13" s="13"/>
      <c r="X13" s="71"/>
    </row>
    <row r="14" spans="1:24" x14ac:dyDescent="0.2">
      <c r="A14" s="67" t="s">
        <v>129</v>
      </c>
      <c r="B14" s="13">
        <v>3</v>
      </c>
      <c r="C14" s="13">
        <v>2</v>
      </c>
      <c r="D14" s="13">
        <v>1</v>
      </c>
      <c r="E14" s="13"/>
      <c r="F14" s="13"/>
      <c r="G14" s="13"/>
      <c r="H14" s="13">
        <v>1</v>
      </c>
      <c r="I14" s="13">
        <v>2</v>
      </c>
      <c r="J14" s="13">
        <v>1</v>
      </c>
      <c r="K14" s="13"/>
      <c r="L14" s="13"/>
      <c r="M14" s="13"/>
      <c r="N14" s="13"/>
      <c r="O14" s="12"/>
      <c r="P14" s="12"/>
      <c r="Q14" s="12"/>
      <c r="R14" s="13"/>
      <c r="S14" s="13"/>
      <c r="T14" s="13"/>
      <c r="U14" s="13">
        <v>1</v>
      </c>
      <c r="V14" s="13">
        <v>1</v>
      </c>
      <c r="W14" s="13"/>
      <c r="X14" s="71"/>
    </row>
    <row r="15" spans="1:24" x14ac:dyDescent="0.2">
      <c r="A15" s="85" t="s">
        <v>103</v>
      </c>
      <c r="B15" s="13">
        <v>2</v>
      </c>
      <c r="C15" s="13">
        <v>0</v>
      </c>
      <c r="D15" s="13">
        <v>0</v>
      </c>
      <c r="E15" s="13"/>
      <c r="F15" s="13"/>
      <c r="G15" s="13"/>
      <c r="H15" s="13"/>
      <c r="I15" s="13">
        <v>1</v>
      </c>
      <c r="J15" s="13">
        <v>1</v>
      </c>
      <c r="K15" s="13"/>
      <c r="L15" s="13"/>
      <c r="M15" s="13"/>
      <c r="N15" s="13"/>
      <c r="O15" s="12"/>
      <c r="P15" s="12"/>
      <c r="Q15" s="12"/>
      <c r="R15" s="13"/>
      <c r="S15" s="13"/>
      <c r="T15" s="13"/>
      <c r="U15" s="13"/>
      <c r="V15" s="13">
        <v>1</v>
      </c>
      <c r="W15" s="13"/>
      <c r="X15" s="71"/>
    </row>
    <row r="16" spans="1:24" x14ac:dyDescent="0.2">
      <c r="A16" s="217" t="s">
        <v>130</v>
      </c>
      <c r="B16" s="13">
        <v>2</v>
      </c>
      <c r="C16" s="13">
        <v>0</v>
      </c>
      <c r="D16" s="13">
        <v>0</v>
      </c>
      <c r="E16" s="13"/>
      <c r="F16" s="13"/>
      <c r="G16" s="13"/>
      <c r="H16" s="13"/>
      <c r="I16" s="13">
        <v>1</v>
      </c>
      <c r="J16" s="13"/>
      <c r="K16" s="13"/>
      <c r="L16" s="13"/>
      <c r="M16" s="13"/>
      <c r="N16" s="13"/>
      <c r="O16" s="12"/>
      <c r="P16" s="12"/>
      <c r="Q16" s="12"/>
      <c r="R16" s="13"/>
      <c r="S16" s="13"/>
      <c r="T16" s="13"/>
      <c r="U16" s="13"/>
      <c r="V16" s="13"/>
      <c r="W16" s="13"/>
      <c r="X16" s="71"/>
    </row>
    <row r="17" spans="1:24" x14ac:dyDescent="0.2">
      <c r="A17" s="217" t="s">
        <v>76</v>
      </c>
      <c r="B17" s="13">
        <v>3</v>
      </c>
      <c r="C17" s="13">
        <v>1</v>
      </c>
      <c r="D17" s="13">
        <v>2</v>
      </c>
      <c r="E17" s="13">
        <v>1</v>
      </c>
      <c r="F17" s="13"/>
      <c r="G17" s="13"/>
      <c r="H17" s="13"/>
      <c r="I17" s="13">
        <v>1</v>
      </c>
      <c r="J17" s="13">
        <v>1</v>
      </c>
      <c r="K17" s="13"/>
      <c r="L17" s="13"/>
      <c r="M17" s="13"/>
      <c r="N17" s="13"/>
      <c r="O17" s="12"/>
      <c r="P17" s="12"/>
      <c r="Q17" s="12"/>
      <c r="R17" s="13">
        <v>1</v>
      </c>
      <c r="S17" s="13"/>
      <c r="T17" s="13"/>
      <c r="U17" s="13"/>
      <c r="V17" s="13">
        <v>1</v>
      </c>
      <c r="W17" s="13"/>
      <c r="X17" s="71"/>
    </row>
    <row r="18" spans="1:24" x14ac:dyDescent="0.2">
      <c r="A18" s="85" t="s">
        <v>109</v>
      </c>
      <c r="B18" s="13">
        <v>4</v>
      </c>
      <c r="C18" s="13">
        <v>0</v>
      </c>
      <c r="D18" s="13">
        <v>1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2"/>
      <c r="P18" s="12"/>
      <c r="Q18" s="12"/>
      <c r="R18" s="13">
        <v>1</v>
      </c>
      <c r="S18" s="13"/>
      <c r="T18" s="13"/>
      <c r="U18" s="13"/>
      <c r="V18" s="13">
        <v>1</v>
      </c>
      <c r="W18" s="13"/>
      <c r="X18" s="71"/>
    </row>
    <row r="19" spans="1:24" x14ac:dyDescent="0.2">
      <c r="A19" s="69" t="s">
        <v>132</v>
      </c>
      <c r="B19" s="13">
        <v>3</v>
      </c>
      <c r="C19" s="13">
        <v>0</v>
      </c>
      <c r="D19" s="13">
        <v>0</v>
      </c>
      <c r="E19" s="13"/>
      <c r="F19" s="13"/>
      <c r="G19" s="13"/>
      <c r="H19" s="13"/>
      <c r="I19" s="13">
        <v>2</v>
      </c>
      <c r="J19" s="13"/>
      <c r="K19" s="13"/>
      <c r="L19" s="13"/>
      <c r="M19" s="13"/>
      <c r="N19" s="13"/>
      <c r="O19" s="12"/>
      <c r="P19" s="12"/>
      <c r="Q19" s="12"/>
      <c r="R19" s="13"/>
      <c r="S19" s="13"/>
      <c r="T19" s="13"/>
      <c r="U19" s="13"/>
      <c r="V19" s="13"/>
      <c r="W19" s="13"/>
      <c r="X19" s="71"/>
    </row>
    <row r="20" spans="1:24" x14ac:dyDescent="0.2">
      <c r="A20" s="69" t="s">
        <v>134</v>
      </c>
      <c r="B20" s="13">
        <v>3</v>
      </c>
      <c r="C20" s="13">
        <v>0</v>
      </c>
      <c r="D20" s="13">
        <v>2</v>
      </c>
      <c r="E20" s="13"/>
      <c r="F20" s="13"/>
      <c r="G20" s="13"/>
      <c r="H20" s="13">
        <v>1</v>
      </c>
      <c r="I20" s="13">
        <v>1</v>
      </c>
      <c r="J20" s="13">
        <v>1</v>
      </c>
      <c r="K20" s="13"/>
      <c r="L20" s="13"/>
      <c r="M20" s="13"/>
      <c r="N20" s="13"/>
      <c r="O20" s="12"/>
      <c r="P20" s="12"/>
      <c r="Q20" s="12"/>
      <c r="R20" s="13"/>
      <c r="S20" s="13">
        <v>1</v>
      </c>
      <c r="T20" s="13"/>
      <c r="U20" s="13"/>
      <c r="V20" s="13">
        <v>2</v>
      </c>
      <c r="W20" s="13"/>
      <c r="X20" s="71"/>
    </row>
    <row r="21" spans="1:24" x14ac:dyDescent="0.2">
      <c r="A21" s="85" t="s">
        <v>99</v>
      </c>
      <c r="B21" s="13">
        <v>2</v>
      </c>
      <c r="C21" s="13">
        <v>0</v>
      </c>
      <c r="D21" s="13">
        <v>0</v>
      </c>
      <c r="E21" s="13"/>
      <c r="F21" s="13"/>
      <c r="G21" s="13"/>
      <c r="H21" s="13"/>
      <c r="I21" s="13">
        <v>1</v>
      </c>
      <c r="J21" s="13">
        <v>1</v>
      </c>
      <c r="K21" s="13"/>
      <c r="L21" s="13"/>
      <c r="M21" s="13"/>
      <c r="N21" s="13"/>
      <c r="O21" s="12"/>
      <c r="P21" s="12"/>
      <c r="Q21" s="12"/>
      <c r="R21" s="13"/>
      <c r="S21" s="13"/>
      <c r="T21" s="13"/>
      <c r="U21" s="13"/>
      <c r="V21" s="13"/>
      <c r="W21" s="13"/>
      <c r="X21" s="71"/>
    </row>
    <row r="22" spans="1:24" x14ac:dyDescent="0.2">
      <c r="A22" s="85" t="s">
        <v>138</v>
      </c>
      <c r="B22" s="13">
        <v>3</v>
      </c>
      <c r="C22" s="13">
        <v>0</v>
      </c>
      <c r="D22" s="13">
        <v>1</v>
      </c>
      <c r="E22" s="13">
        <v>1</v>
      </c>
      <c r="F22" s="13"/>
      <c r="G22" s="13"/>
      <c r="H22" s="13"/>
      <c r="I22" s="13">
        <v>2</v>
      </c>
      <c r="J22" s="13"/>
      <c r="K22" s="13"/>
      <c r="L22" s="13">
        <v>1</v>
      </c>
      <c r="M22" s="13"/>
      <c r="N22" s="13"/>
      <c r="O22" s="12"/>
      <c r="P22" s="12"/>
      <c r="Q22" s="12"/>
      <c r="R22" s="13"/>
      <c r="S22" s="13"/>
      <c r="T22" s="13"/>
      <c r="U22" s="13"/>
      <c r="V22" s="13">
        <v>4</v>
      </c>
      <c r="W22" s="13"/>
      <c r="X22" s="71"/>
    </row>
    <row r="23" spans="1:24" x14ac:dyDescent="0.2">
      <c r="A23" s="85" t="s">
        <v>102</v>
      </c>
      <c r="B23" s="13">
        <v>2</v>
      </c>
      <c r="C23" s="13">
        <v>0</v>
      </c>
      <c r="D23" s="13">
        <v>1</v>
      </c>
      <c r="E23" s="13">
        <v>1</v>
      </c>
      <c r="F23" s="13"/>
      <c r="G23" s="13"/>
      <c r="H23" s="13"/>
      <c r="I23" s="13"/>
      <c r="J23" s="13">
        <v>1</v>
      </c>
      <c r="K23" s="13"/>
      <c r="L23" s="13"/>
      <c r="M23" s="13"/>
      <c r="N23" s="13"/>
      <c r="O23" s="12"/>
      <c r="P23" s="12"/>
      <c r="Q23" s="12"/>
      <c r="R23" s="13"/>
      <c r="S23" s="13"/>
      <c r="T23" s="13"/>
      <c r="U23" s="13"/>
      <c r="V23" s="13">
        <v>1</v>
      </c>
      <c r="W23" s="13"/>
      <c r="X23" s="71"/>
    </row>
    <row r="24" spans="1:24" x14ac:dyDescent="0.2">
      <c r="A24" s="85" t="s">
        <v>106</v>
      </c>
      <c r="B24" s="13">
        <v>3</v>
      </c>
      <c r="C24" s="13">
        <v>0</v>
      </c>
      <c r="D24" s="13">
        <v>0</v>
      </c>
      <c r="E24" s="13"/>
      <c r="F24" s="13"/>
      <c r="G24" s="13"/>
      <c r="H24" s="13"/>
      <c r="I24" s="13">
        <v>2</v>
      </c>
      <c r="J24" s="13"/>
      <c r="K24" s="13"/>
      <c r="L24" s="13"/>
      <c r="M24" s="13"/>
      <c r="N24" s="13"/>
      <c r="O24" s="12"/>
      <c r="P24" s="12"/>
      <c r="Q24" s="12"/>
      <c r="R24" s="13"/>
      <c r="S24" s="13"/>
      <c r="T24" s="13"/>
      <c r="U24" s="13">
        <v>1</v>
      </c>
      <c r="V24" s="13">
        <v>2</v>
      </c>
      <c r="W24" s="13"/>
      <c r="X24" s="71"/>
    </row>
    <row r="25" spans="1:24" x14ac:dyDescent="0.2">
      <c r="A25" s="85" t="s">
        <v>144</v>
      </c>
      <c r="B25" s="13">
        <v>2</v>
      </c>
      <c r="C25" s="13">
        <v>0</v>
      </c>
      <c r="D25" s="13">
        <v>0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2"/>
      <c r="P25" s="12"/>
      <c r="Q25" s="12"/>
      <c r="R25" s="13"/>
      <c r="S25" s="13"/>
      <c r="T25" s="13"/>
      <c r="U25" s="13"/>
      <c r="V25" s="13">
        <v>1</v>
      </c>
      <c r="W25" s="13"/>
      <c r="X25" s="71"/>
    </row>
    <row r="26" spans="1:24" x14ac:dyDescent="0.2">
      <c r="A26" s="85" t="s">
        <v>104</v>
      </c>
      <c r="B26" s="13">
        <v>3</v>
      </c>
      <c r="C26" s="13">
        <v>1</v>
      </c>
      <c r="D26" s="13">
        <v>1</v>
      </c>
      <c r="E26" s="13"/>
      <c r="F26" s="13"/>
      <c r="G26" s="13"/>
      <c r="H26" s="13">
        <v>1</v>
      </c>
      <c r="I26" s="13"/>
      <c r="J26" s="13">
        <v>1</v>
      </c>
      <c r="K26" s="13"/>
      <c r="L26" s="13"/>
      <c r="M26" s="13"/>
      <c r="N26" s="13"/>
      <c r="O26" s="12"/>
      <c r="P26" s="12"/>
      <c r="Q26" s="12"/>
      <c r="R26" s="13"/>
      <c r="S26" s="13"/>
      <c r="T26" s="13"/>
      <c r="U26" s="13"/>
      <c r="V26" s="13"/>
      <c r="W26" s="13"/>
      <c r="X26" s="71"/>
    </row>
    <row r="27" spans="1:24" x14ac:dyDescent="0.2">
      <c r="A27" s="69" t="s">
        <v>153</v>
      </c>
      <c r="B27" s="13">
        <v>2</v>
      </c>
      <c r="C27" s="13">
        <v>0</v>
      </c>
      <c r="D27" s="13">
        <v>0</v>
      </c>
      <c r="E27" s="13"/>
      <c r="F27" s="13"/>
      <c r="G27" s="13"/>
      <c r="H27" s="13"/>
      <c r="I27" s="13">
        <v>2</v>
      </c>
      <c r="J27" s="13"/>
      <c r="K27" s="13"/>
      <c r="L27" s="13"/>
      <c r="M27" s="13"/>
      <c r="N27" s="13"/>
      <c r="O27" s="12"/>
      <c r="P27" s="12"/>
      <c r="Q27" s="12"/>
      <c r="R27" s="13"/>
      <c r="S27" s="13"/>
      <c r="T27" s="13"/>
      <c r="U27" s="13"/>
      <c r="V27" s="13"/>
      <c r="W27" s="13"/>
      <c r="X27" s="71"/>
    </row>
    <row r="28" spans="1:24" x14ac:dyDescent="0.2">
      <c r="A28" s="69" t="s">
        <v>155</v>
      </c>
      <c r="B28" s="13">
        <v>3</v>
      </c>
      <c r="C28" s="13">
        <v>1</v>
      </c>
      <c r="D28" s="13">
        <v>2</v>
      </c>
      <c r="E28" s="13">
        <v>1</v>
      </c>
      <c r="F28" s="13"/>
      <c r="G28" s="13"/>
      <c r="H28" s="13">
        <v>1</v>
      </c>
      <c r="I28" s="13"/>
      <c r="J28" s="13"/>
      <c r="K28" s="13"/>
      <c r="L28" s="13"/>
      <c r="M28" s="13"/>
      <c r="N28" s="13"/>
      <c r="O28" s="12"/>
      <c r="P28" s="12"/>
      <c r="Q28" s="12"/>
      <c r="R28" s="13"/>
      <c r="S28" s="13"/>
      <c r="T28" s="13"/>
      <c r="U28" s="13"/>
      <c r="V28" s="13">
        <v>1</v>
      </c>
      <c r="W28" s="13"/>
      <c r="X28" s="71"/>
    </row>
    <row r="29" spans="1:24" x14ac:dyDescent="0.2">
      <c r="A29" s="85" t="s">
        <v>157</v>
      </c>
      <c r="B29" s="13">
        <v>4</v>
      </c>
      <c r="C29" s="13">
        <v>1</v>
      </c>
      <c r="D29" s="13">
        <v>1</v>
      </c>
      <c r="E29" s="13"/>
      <c r="F29" s="13"/>
      <c r="G29" s="13"/>
      <c r="H29" s="13">
        <v>3</v>
      </c>
      <c r="I29" s="13"/>
      <c r="J29" s="13"/>
      <c r="K29" s="13"/>
      <c r="L29" s="13"/>
      <c r="M29" s="13"/>
      <c r="N29" s="13">
        <v>1</v>
      </c>
      <c r="O29" s="12"/>
      <c r="P29" s="12"/>
      <c r="Q29" s="12"/>
      <c r="R29" s="13"/>
      <c r="S29" s="13"/>
      <c r="T29" s="13"/>
      <c r="U29" s="13"/>
      <c r="V29" s="13"/>
      <c r="W29" s="13"/>
      <c r="X29" s="71"/>
    </row>
    <row r="30" spans="1:24" x14ac:dyDescent="0.2">
      <c r="A30" s="85" t="s">
        <v>159</v>
      </c>
      <c r="B30" s="13">
        <v>2</v>
      </c>
      <c r="C30" s="13">
        <v>0</v>
      </c>
      <c r="D30" s="13">
        <v>2</v>
      </c>
      <c r="E30" s="13"/>
      <c r="F30" s="13">
        <v>1</v>
      </c>
      <c r="G30" s="13"/>
      <c r="H30" s="13">
        <v>3</v>
      </c>
      <c r="I30" s="13"/>
      <c r="J30" s="13">
        <v>1</v>
      </c>
      <c r="K30" s="13"/>
      <c r="L30" s="13"/>
      <c r="M30" s="13"/>
      <c r="N30" s="13"/>
      <c r="O30" s="12"/>
      <c r="P30" s="12"/>
      <c r="Q30" s="12"/>
      <c r="R30" s="13"/>
      <c r="S30" s="13"/>
      <c r="T30" s="13"/>
      <c r="U30" s="13"/>
      <c r="V30" s="13"/>
      <c r="W30" s="13"/>
      <c r="X30" s="71"/>
    </row>
    <row r="31" spans="1:24" x14ac:dyDescent="0.2">
      <c r="A31" s="65" t="s">
        <v>164</v>
      </c>
      <c r="B31" s="41">
        <v>3</v>
      </c>
      <c r="C31" s="41">
        <v>0</v>
      </c>
      <c r="D31" s="41">
        <v>0</v>
      </c>
      <c r="E31" s="41"/>
      <c r="F31" s="41"/>
      <c r="G31" s="41"/>
      <c r="H31" s="41"/>
      <c r="I31" s="41">
        <v>3</v>
      </c>
      <c r="J31" s="41"/>
      <c r="K31" s="41"/>
      <c r="L31" s="41"/>
      <c r="M31" s="41"/>
      <c r="N31" s="41"/>
      <c r="O31" s="15"/>
      <c r="P31" s="15"/>
      <c r="Q31" s="15"/>
      <c r="R31" s="41"/>
      <c r="S31" s="41"/>
      <c r="T31" s="41"/>
      <c r="U31" s="41">
        <v>2</v>
      </c>
      <c r="V31" s="41">
        <v>2</v>
      </c>
      <c r="W31" s="41"/>
      <c r="X31" s="121"/>
    </row>
    <row r="32" spans="1:24" x14ac:dyDescent="0.2">
      <c r="A32" s="16" t="s">
        <v>31</v>
      </c>
      <c r="B32" s="16">
        <f t="shared" ref="B32:N32" si="0">SUM(B5:B31)</f>
        <v>68</v>
      </c>
      <c r="C32" s="16">
        <f t="shared" si="0"/>
        <v>11</v>
      </c>
      <c r="D32" s="16">
        <f t="shared" si="0"/>
        <v>21</v>
      </c>
      <c r="E32" s="16">
        <f t="shared" si="0"/>
        <v>5</v>
      </c>
      <c r="F32" s="16">
        <f t="shared" si="0"/>
        <v>3</v>
      </c>
      <c r="G32" s="16">
        <f t="shared" si="0"/>
        <v>0</v>
      </c>
      <c r="H32" s="16">
        <f t="shared" si="0"/>
        <v>15</v>
      </c>
      <c r="I32" s="16">
        <f t="shared" si="0"/>
        <v>26</v>
      </c>
      <c r="J32" s="16">
        <f t="shared" si="0"/>
        <v>10</v>
      </c>
      <c r="K32" s="16">
        <f t="shared" si="0"/>
        <v>0</v>
      </c>
      <c r="L32" s="16">
        <f t="shared" si="0"/>
        <v>1</v>
      </c>
      <c r="M32" s="16">
        <f t="shared" si="0"/>
        <v>0</v>
      </c>
      <c r="N32" s="16">
        <f t="shared" si="0"/>
        <v>1</v>
      </c>
      <c r="O32" s="17">
        <f>(D32+J32+K32+N32)/(B32+J32+K32+M32)</f>
        <v>0.41025641025641024</v>
      </c>
      <c r="P32" s="17">
        <f>($D32+$E32+($F32*2)+(G32*3))/$B32</f>
        <v>0.47058823529411764</v>
      </c>
      <c r="Q32" s="17">
        <f>D32/B32</f>
        <v>0.30882352941176472</v>
      </c>
      <c r="R32" s="16">
        <f>SUM(R5:R31)</f>
        <v>4</v>
      </c>
      <c r="S32" s="16">
        <f>SUM(S5:S31)</f>
        <v>1</v>
      </c>
      <c r="T32" s="16">
        <f>SUM(T5:T31)</f>
        <v>0</v>
      </c>
      <c r="U32" s="16">
        <f>SUM(U5:U31)</f>
        <v>7</v>
      </c>
      <c r="V32" s="16">
        <f>SUM(V5:V31)</f>
        <v>34</v>
      </c>
      <c r="W32" s="17">
        <f>(U32+V32)/(T32+U32+V32)</f>
        <v>1</v>
      </c>
      <c r="X32" s="17">
        <f>(D32-G32)/(B32-I32-G32+M32)</f>
        <v>0.5</v>
      </c>
    </row>
    <row r="33" spans="1:24" x14ac:dyDescent="0.2">
      <c r="A33" s="59"/>
      <c r="B33" s="60"/>
      <c r="C33" s="59"/>
      <c r="D33" s="59"/>
      <c r="E33" s="59"/>
      <c r="F33" s="59"/>
      <c r="G33" s="59"/>
      <c r="H33" s="59"/>
      <c r="I33" s="60"/>
      <c r="J33" s="60"/>
      <c r="K33" s="60"/>
      <c r="L33" s="59"/>
      <c r="M33" s="59"/>
      <c r="N33" s="60"/>
      <c r="O33" s="59"/>
      <c r="P33" s="59"/>
      <c r="Q33" s="59"/>
      <c r="R33" s="60"/>
      <c r="S33" s="60"/>
      <c r="T33" s="60"/>
      <c r="U33" s="60"/>
      <c r="V33" s="60"/>
      <c r="W33" s="59"/>
      <c r="X33" s="59"/>
    </row>
    <row r="34" spans="1:24" x14ac:dyDescent="0.2">
      <c r="A34" s="59" t="s">
        <v>116</v>
      </c>
      <c r="B34" s="60"/>
      <c r="C34" s="59"/>
      <c r="D34" s="59"/>
      <c r="E34" s="59"/>
      <c r="F34" s="59"/>
      <c r="G34" s="59"/>
      <c r="H34" s="59"/>
      <c r="I34" s="60"/>
      <c r="J34" s="60"/>
      <c r="K34" s="60"/>
      <c r="L34" s="59"/>
      <c r="M34" s="59"/>
      <c r="N34" s="60"/>
      <c r="O34" s="59"/>
      <c r="P34" s="59"/>
      <c r="Q34" s="59"/>
      <c r="R34" s="60"/>
      <c r="S34" s="60"/>
      <c r="T34" s="60"/>
      <c r="U34" s="60"/>
      <c r="V34" s="60"/>
      <c r="W34" s="59"/>
      <c r="X34" s="59"/>
    </row>
    <row r="35" spans="1:24" x14ac:dyDescent="0.2">
      <c r="A35" s="124" t="s">
        <v>81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60"/>
      <c r="S35" s="60"/>
      <c r="T35" s="60"/>
      <c r="U35" s="60"/>
      <c r="V35" s="60"/>
      <c r="W35" s="59"/>
      <c r="X35" s="59"/>
    </row>
    <row r="36" spans="1:24" x14ac:dyDescent="0.2">
      <c r="A36" s="107" t="s">
        <v>77</v>
      </c>
      <c r="B36" s="7" t="s">
        <v>50</v>
      </c>
      <c r="C36" s="7" t="s">
        <v>51</v>
      </c>
      <c r="D36" s="7" t="s">
        <v>52</v>
      </c>
      <c r="E36" s="7" t="s">
        <v>60</v>
      </c>
      <c r="F36" s="7" t="s">
        <v>54</v>
      </c>
      <c r="G36" s="7" t="s">
        <v>3</v>
      </c>
      <c r="H36" s="7" t="s">
        <v>4</v>
      </c>
      <c r="I36" s="7" t="s">
        <v>9</v>
      </c>
      <c r="J36" s="7" t="s">
        <v>10</v>
      </c>
      <c r="K36" s="7" t="s">
        <v>11</v>
      </c>
      <c r="L36" s="7" t="s">
        <v>55</v>
      </c>
      <c r="M36" s="7" t="s">
        <v>56</v>
      </c>
      <c r="N36" s="7" t="s">
        <v>57</v>
      </c>
      <c r="O36" s="7" t="s">
        <v>58</v>
      </c>
      <c r="P36" s="7" t="s">
        <v>2</v>
      </c>
      <c r="Q36" s="7" t="s">
        <v>82</v>
      </c>
      <c r="R36" s="60"/>
      <c r="S36" s="60"/>
      <c r="T36" s="60"/>
      <c r="U36" s="60"/>
      <c r="V36" s="60"/>
      <c r="W36" s="59"/>
      <c r="X36" s="59"/>
    </row>
    <row r="37" spans="1:24" x14ac:dyDescent="0.2">
      <c r="A37" s="64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60"/>
      <c r="S37" s="60"/>
      <c r="T37" s="60"/>
      <c r="U37" s="60"/>
      <c r="V37" s="60"/>
      <c r="W37" s="59"/>
      <c r="X37" s="59"/>
    </row>
    <row r="38" spans="1:24" x14ac:dyDescent="0.2">
      <c r="A38" s="6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60"/>
      <c r="S38" s="60"/>
      <c r="T38" s="60"/>
      <c r="U38" s="60"/>
      <c r="V38" s="60"/>
      <c r="W38" s="59"/>
      <c r="X38" s="59"/>
    </row>
    <row r="39" spans="1:24" x14ac:dyDescent="0.2">
      <c r="A39" s="66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60"/>
      <c r="S39" s="60"/>
      <c r="T39" s="60"/>
      <c r="U39" s="60"/>
      <c r="V39" s="60"/>
      <c r="W39" s="59"/>
      <c r="X39" s="59"/>
    </row>
    <row r="40" spans="1:24" x14ac:dyDescent="0.2">
      <c r="A40" s="6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60"/>
      <c r="S40" s="60"/>
      <c r="T40" s="60"/>
      <c r="U40" s="60"/>
      <c r="V40" s="60"/>
      <c r="W40" s="59"/>
      <c r="X40" s="59"/>
    </row>
    <row r="41" spans="1:24" x14ac:dyDescent="0.2">
      <c r="A41" s="69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  <c r="R41" s="60"/>
      <c r="S41" s="60"/>
      <c r="T41" s="60"/>
      <c r="U41" s="60"/>
      <c r="V41" s="60"/>
      <c r="W41" s="59"/>
      <c r="X41" s="59"/>
    </row>
    <row r="42" spans="1:24" x14ac:dyDescent="0.2">
      <c r="A42" s="69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60"/>
      <c r="S42" s="60"/>
      <c r="T42" s="60"/>
      <c r="U42" s="60"/>
      <c r="V42" s="60"/>
      <c r="W42" s="59"/>
      <c r="X42" s="59"/>
    </row>
    <row r="43" spans="1:24" x14ac:dyDescent="0.2">
      <c r="A43" s="6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60"/>
      <c r="S43" s="60"/>
      <c r="T43" s="60"/>
      <c r="U43" s="60"/>
      <c r="V43" s="60"/>
      <c r="W43" s="59"/>
      <c r="X43" s="59"/>
    </row>
    <row r="44" spans="1:24" x14ac:dyDescent="0.2">
      <c r="A44" s="6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60"/>
      <c r="S44" s="60"/>
      <c r="T44" s="60"/>
      <c r="U44" s="60"/>
      <c r="V44" s="60"/>
      <c r="W44" s="59"/>
      <c r="X44" s="59"/>
    </row>
    <row r="45" spans="1:24" x14ac:dyDescent="0.2">
      <c r="A45" s="67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60"/>
      <c r="S45" s="60"/>
      <c r="T45" s="60"/>
      <c r="U45" s="60"/>
      <c r="V45" s="60"/>
      <c r="W45" s="59"/>
      <c r="X45" s="59"/>
    </row>
    <row r="46" spans="1:24" x14ac:dyDescent="0.2">
      <c r="A46" s="120"/>
      <c r="B46" s="41"/>
      <c r="C46" s="41"/>
      <c r="D46" s="41"/>
      <c r="E46" s="76"/>
      <c r="F46" s="41"/>
      <c r="G46" s="41"/>
      <c r="H46" s="41"/>
      <c r="I46" s="41"/>
      <c r="J46" s="41"/>
      <c r="K46" s="41"/>
      <c r="L46" s="42"/>
      <c r="M46" s="41"/>
      <c r="N46" s="41"/>
      <c r="O46" s="41"/>
      <c r="P46" s="41"/>
      <c r="Q46" s="41"/>
      <c r="R46" s="60"/>
      <c r="S46" s="60"/>
      <c r="T46" s="60"/>
      <c r="U46" s="60"/>
      <c r="V46" s="60"/>
      <c r="W46" s="59"/>
      <c r="X46" s="59"/>
    </row>
    <row r="47" spans="1:24" x14ac:dyDescent="0.2">
      <c r="A47" s="122" t="s">
        <v>31</v>
      </c>
      <c r="B47" s="16">
        <f t="shared" ref="B47:M47" si="1">SUM(B37:B46)</f>
        <v>0</v>
      </c>
      <c r="C47" s="16">
        <f t="shared" si="1"/>
        <v>0</v>
      </c>
      <c r="D47" s="16">
        <f t="shared" si="1"/>
        <v>0</v>
      </c>
      <c r="E47" s="38">
        <f t="shared" si="1"/>
        <v>0</v>
      </c>
      <c r="F47" s="16">
        <f t="shared" si="1"/>
        <v>0</v>
      </c>
      <c r="G47" s="16">
        <f t="shared" si="1"/>
        <v>0</v>
      </c>
      <c r="H47" s="16">
        <f t="shared" si="1"/>
        <v>0</v>
      </c>
      <c r="I47" s="16">
        <f t="shared" si="1"/>
        <v>0</v>
      </c>
      <c r="J47" s="16">
        <f t="shared" si="1"/>
        <v>0</v>
      </c>
      <c r="K47" s="16">
        <f t="shared" si="1"/>
        <v>0</v>
      </c>
      <c r="L47" s="16">
        <f t="shared" si="1"/>
        <v>0</v>
      </c>
      <c r="M47" s="16">
        <f t="shared" si="1"/>
        <v>0</v>
      </c>
      <c r="N47" s="39" t="e">
        <f>(M47*7)/F47</f>
        <v>#DIV/0!</v>
      </c>
      <c r="O47" s="39" t="e">
        <f>SUM(H47+J47+K47)/F47</f>
        <v>#DIV/0!</v>
      </c>
      <c r="P47" s="16">
        <f t="shared" ref="P47:Q47" si="2">SUM(P37:P46)</f>
        <v>0</v>
      </c>
      <c r="Q47" s="16">
        <f t="shared" si="2"/>
        <v>0</v>
      </c>
      <c r="R47" s="60"/>
      <c r="S47" s="60"/>
      <c r="T47" s="60"/>
      <c r="U47" s="60"/>
      <c r="V47" s="60"/>
      <c r="W47" s="59"/>
      <c r="X47" s="59"/>
    </row>
    <row r="50" spans="1:24" x14ac:dyDescent="0.2">
      <c r="A50" s="62" t="s">
        <v>118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1"/>
      <c r="T50" s="63"/>
      <c r="U50" s="1"/>
      <c r="V50" s="1"/>
      <c r="W50" s="68"/>
      <c r="X50" s="68"/>
    </row>
    <row r="51" spans="1:24" x14ac:dyDescent="0.2">
      <c r="A51" s="68"/>
      <c r="B51" s="5"/>
      <c r="C51" s="68"/>
      <c r="D51" s="68"/>
      <c r="E51" s="68"/>
      <c r="F51" s="68"/>
      <c r="G51" s="68"/>
      <c r="H51" s="68"/>
      <c r="I51" s="5"/>
      <c r="J51" s="5"/>
      <c r="K51" s="5"/>
      <c r="L51" s="68"/>
      <c r="M51" s="68"/>
      <c r="N51" s="5"/>
      <c r="O51" s="68"/>
      <c r="P51" s="68"/>
      <c r="Q51" s="68"/>
      <c r="R51" s="5"/>
      <c r="S51" s="5"/>
      <c r="T51" s="5"/>
      <c r="U51" s="1"/>
      <c r="V51" s="1"/>
      <c r="W51" s="68"/>
      <c r="X51" s="68"/>
    </row>
    <row r="52" spans="1:24" x14ac:dyDescent="0.2">
      <c r="A52" s="7" t="s">
        <v>77</v>
      </c>
      <c r="B52" s="7" t="s">
        <v>2</v>
      </c>
      <c r="C52" s="7" t="s">
        <v>3</v>
      </c>
      <c r="D52" s="7" t="s">
        <v>4</v>
      </c>
      <c r="E52" s="7" t="s">
        <v>5</v>
      </c>
      <c r="F52" s="7" t="s">
        <v>6</v>
      </c>
      <c r="G52" s="7" t="s">
        <v>7</v>
      </c>
      <c r="H52" s="7" t="s">
        <v>8</v>
      </c>
      <c r="I52" s="7" t="s">
        <v>9</v>
      </c>
      <c r="J52" s="7" t="s">
        <v>10</v>
      </c>
      <c r="K52" s="7" t="s">
        <v>11</v>
      </c>
      <c r="L52" s="7" t="s">
        <v>12</v>
      </c>
      <c r="M52" s="7" t="s">
        <v>13</v>
      </c>
      <c r="N52" s="7" t="s">
        <v>78</v>
      </c>
      <c r="O52" s="7" t="s">
        <v>15</v>
      </c>
      <c r="P52" s="8" t="s">
        <v>79</v>
      </c>
      <c r="Q52" s="7" t="s">
        <v>80</v>
      </c>
      <c r="R52" s="7" t="s">
        <v>18</v>
      </c>
      <c r="S52" s="7" t="s">
        <v>19</v>
      </c>
      <c r="T52" s="7" t="s">
        <v>20</v>
      </c>
      <c r="U52" s="7" t="s">
        <v>21</v>
      </c>
      <c r="V52" s="7" t="s">
        <v>22</v>
      </c>
      <c r="W52" s="8" t="s">
        <v>23</v>
      </c>
      <c r="X52" s="7" t="s">
        <v>24</v>
      </c>
    </row>
    <row r="53" spans="1:24" x14ac:dyDescent="0.2">
      <c r="A53" s="65" t="s">
        <v>112</v>
      </c>
      <c r="B53" s="74">
        <v>1</v>
      </c>
      <c r="C53" s="113"/>
      <c r="D53" s="113"/>
      <c r="E53" s="113"/>
      <c r="F53" s="113"/>
      <c r="G53" s="113"/>
      <c r="H53" s="113"/>
      <c r="I53" s="74"/>
      <c r="J53" s="74"/>
      <c r="K53" s="74"/>
      <c r="L53" s="113"/>
      <c r="M53" s="113"/>
      <c r="N53" s="74"/>
      <c r="O53" s="113"/>
      <c r="P53" s="113"/>
      <c r="Q53" s="113"/>
      <c r="R53" s="74"/>
      <c r="S53" s="74"/>
      <c r="T53" s="74"/>
      <c r="U53" s="74"/>
      <c r="V53" s="74"/>
      <c r="W53" s="113"/>
      <c r="X53" s="113"/>
    </row>
    <row r="54" spans="1:24" x14ac:dyDescent="0.2">
      <c r="A54" s="64" t="s">
        <v>98</v>
      </c>
      <c r="B54" s="5"/>
      <c r="C54" s="68"/>
      <c r="D54" s="68"/>
      <c r="E54" s="68"/>
      <c r="F54" s="68"/>
      <c r="G54" s="68"/>
      <c r="H54" s="68"/>
      <c r="I54" s="5"/>
      <c r="J54" s="5"/>
      <c r="K54" s="5"/>
      <c r="L54" s="68"/>
      <c r="M54" s="68"/>
      <c r="N54" s="5"/>
      <c r="O54" s="68"/>
      <c r="P54" s="68"/>
      <c r="Q54" s="68"/>
      <c r="R54" s="5"/>
      <c r="S54" s="5"/>
      <c r="T54" s="5"/>
      <c r="U54" s="5">
        <v>1</v>
      </c>
      <c r="V54" s="5"/>
      <c r="W54" s="68"/>
      <c r="X54" s="68"/>
    </row>
    <row r="55" spans="1:24" x14ac:dyDescent="0.2">
      <c r="A55" s="83" t="s">
        <v>97</v>
      </c>
      <c r="B55" s="5">
        <v>3</v>
      </c>
      <c r="C55" s="68"/>
      <c r="D55" s="68"/>
      <c r="E55" s="68"/>
      <c r="F55" s="68"/>
      <c r="G55" s="68"/>
      <c r="H55" s="68"/>
      <c r="I55" s="5">
        <v>3</v>
      </c>
      <c r="J55" s="5">
        <v>1</v>
      </c>
      <c r="K55" s="5"/>
      <c r="L55" s="68"/>
      <c r="M55" s="68"/>
      <c r="N55" s="5"/>
      <c r="O55" s="68"/>
      <c r="P55" s="68"/>
      <c r="Q55" s="68"/>
      <c r="R55" s="5"/>
      <c r="S55" s="5"/>
      <c r="T55" s="5"/>
      <c r="U55" s="5">
        <v>1</v>
      </c>
      <c r="V55" s="5">
        <v>1</v>
      </c>
      <c r="W55" s="68"/>
      <c r="X55" s="68"/>
    </row>
    <row r="56" spans="1:24" x14ac:dyDescent="0.2">
      <c r="A56" s="67" t="s">
        <v>127</v>
      </c>
      <c r="B56" s="5">
        <v>1</v>
      </c>
      <c r="C56" s="68"/>
      <c r="D56" s="68"/>
      <c r="E56" s="68"/>
      <c r="F56" s="68"/>
      <c r="G56" s="68"/>
      <c r="H56" s="68"/>
      <c r="I56" s="5">
        <v>1</v>
      </c>
      <c r="J56" s="5"/>
      <c r="K56" s="5"/>
      <c r="L56" s="68"/>
      <c r="M56" s="68"/>
      <c r="N56" s="5"/>
      <c r="O56" s="68"/>
      <c r="P56" s="68"/>
      <c r="Q56" s="68"/>
      <c r="R56" s="5"/>
      <c r="S56" s="5"/>
      <c r="T56" s="5"/>
      <c r="U56" s="5"/>
      <c r="V56" s="5"/>
      <c r="W56" s="68"/>
      <c r="X56" s="68"/>
    </row>
    <row r="57" spans="1:24" x14ac:dyDescent="0.2">
      <c r="A57" t="s">
        <v>128</v>
      </c>
      <c r="B57" s="1">
        <v>3</v>
      </c>
      <c r="C57" s="1">
        <v>2</v>
      </c>
      <c r="D57" s="1">
        <v>1</v>
      </c>
      <c r="E57" s="1"/>
      <c r="F57" s="1"/>
      <c r="G57" s="1"/>
      <c r="H57" s="1">
        <v>4</v>
      </c>
      <c r="I57" s="1"/>
      <c r="J57" s="1">
        <v>1</v>
      </c>
      <c r="K57" s="1"/>
      <c r="L57" s="1"/>
      <c r="M57" s="1">
        <v>1</v>
      </c>
      <c r="N57" s="1"/>
      <c r="O57" s="9"/>
      <c r="P57" s="9"/>
      <c r="Q57" s="9"/>
      <c r="R57" s="1"/>
      <c r="S57" s="5"/>
      <c r="T57" s="1">
        <v>1</v>
      </c>
      <c r="U57" s="1"/>
      <c r="V57" s="1"/>
      <c r="W57" s="1"/>
      <c r="X57" s="68"/>
    </row>
    <row r="58" spans="1:24" x14ac:dyDescent="0.2">
      <c r="A58" s="67" t="s">
        <v>129</v>
      </c>
      <c r="B58" s="1">
        <v>2</v>
      </c>
      <c r="C58" s="1">
        <v>1</v>
      </c>
      <c r="D58" s="1">
        <v>1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9"/>
      <c r="P58" s="9"/>
      <c r="Q58" s="9"/>
      <c r="R58" s="1">
        <v>1</v>
      </c>
      <c r="S58" s="1"/>
      <c r="T58" s="1"/>
      <c r="U58" s="1">
        <v>1</v>
      </c>
      <c r="V58" s="1">
        <v>2</v>
      </c>
      <c r="W58" s="1"/>
      <c r="X58" s="68"/>
    </row>
    <row r="59" spans="1:24" x14ac:dyDescent="0.2">
      <c r="A59" s="85" t="s">
        <v>103</v>
      </c>
      <c r="B59" s="1">
        <v>2</v>
      </c>
      <c r="C59" s="1">
        <v>0</v>
      </c>
      <c r="D59" s="1">
        <v>0</v>
      </c>
      <c r="E59" s="1"/>
      <c r="F59" s="1"/>
      <c r="G59" s="1"/>
      <c r="H59" s="1"/>
      <c r="I59" s="1">
        <v>2</v>
      </c>
      <c r="J59" s="1"/>
      <c r="K59" s="1"/>
      <c r="L59" s="1"/>
      <c r="M59" s="1"/>
      <c r="N59" s="1"/>
      <c r="O59" s="9"/>
      <c r="P59" s="9"/>
      <c r="Q59" s="9"/>
      <c r="R59" s="1"/>
      <c r="S59" s="1"/>
      <c r="T59" s="1"/>
      <c r="U59" s="1">
        <v>1</v>
      </c>
      <c r="V59" s="1">
        <v>1</v>
      </c>
      <c r="W59" s="1"/>
      <c r="X59" s="68"/>
    </row>
    <row r="60" spans="1:24" x14ac:dyDescent="0.2">
      <c r="A60" s="217" t="s">
        <v>76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9"/>
      <c r="P60" s="9"/>
      <c r="Q60" s="9"/>
      <c r="R60" s="1"/>
      <c r="S60" s="1"/>
      <c r="T60" s="1"/>
      <c r="U60" s="1">
        <v>1</v>
      </c>
      <c r="V60" s="1"/>
      <c r="W60" s="1"/>
      <c r="X60" s="68"/>
    </row>
    <row r="61" spans="1:24" x14ac:dyDescent="0.2">
      <c r="A61" s="85" t="s">
        <v>109</v>
      </c>
      <c r="B61" s="1"/>
      <c r="C61" s="1">
        <v>2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9"/>
      <c r="P61" s="9"/>
      <c r="Q61" s="9"/>
      <c r="R61" s="1"/>
      <c r="S61" s="1"/>
      <c r="T61" s="1"/>
      <c r="U61" s="1"/>
      <c r="V61" s="1"/>
      <c r="W61" s="1"/>
      <c r="X61" s="68"/>
    </row>
    <row r="62" spans="1:24" x14ac:dyDescent="0.2">
      <c r="A62" s="85" t="s">
        <v>132</v>
      </c>
      <c r="B62" s="1"/>
      <c r="C62" s="1">
        <v>1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9"/>
      <c r="P62" s="9"/>
      <c r="Q62" s="9"/>
      <c r="R62" s="1"/>
      <c r="S62" s="1"/>
      <c r="T62" s="1"/>
      <c r="U62" s="1"/>
      <c r="V62" s="1"/>
      <c r="W62" s="1"/>
      <c r="X62" s="68"/>
    </row>
    <row r="63" spans="1:24" x14ac:dyDescent="0.2">
      <c r="A63" s="69" t="s">
        <v>134</v>
      </c>
      <c r="B63" s="1"/>
      <c r="C63" s="1">
        <v>1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9"/>
      <c r="P63" s="9"/>
      <c r="Q63" s="9"/>
      <c r="R63" s="1"/>
      <c r="S63" s="1"/>
      <c r="T63" s="1"/>
      <c r="U63" s="1"/>
      <c r="V63" s="1"/>
      <c r="W63" s="1"/>
      <c r="X63" s="68"/>
    </row>
    <row r="64" spans="1:24" x14ac:dyDescent="0.2">
      <c r="A64" s="85" t="s">
        <v>99</v>
      </c>
      <c r="B64" s="1"/>
      <c r="C64" s="1">
        <v>1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9"/>
      <c r="P64" s="9"/>
      <c r="Q64" s="9"/>
      <c r="R64" s="1"/>
      <c r="S64" s="1"/>
      <c r="T64" s="1"/>
      <c r="U64" s="1"/>
      <c r="V64" s="1"/>
      <c r="W64" s="1"/>
      <c r="X64" s="68"/>
    </row>
    <row r="65" spans="1:24" x14ac:dyDescent="0.2">
      <c r="A65" s="6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9"/>
      <c r="P65" s="9"/>
      <c r="Q65" s="9"/>
      <c r="R65" s="1"/>
      <c r="S65" s="1"/>
      <c r="T65" s="1"/>
      <c r="U65" s="1"/>
      <c r="V65" s="1"/>
      <c r="W65" s="1"/>
      <c r="X65" s="68"/>
    </row>
    <row r="66" spans="1:24" x14ac:dyDescent="0.2">
      <c r="A66" s="65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9"/>
      <c r="P66" s="9"/>
      <c r="Q66" s="9"/>
      <c r="R66" s="1"/>
      <c r="S66" s="1"/>
      <c r="T66" s="1"/>
      <c r="U66" s="1"/>
      <c r="V66" s="1"/>
      <c r="W66" s="1"/>
      <c r="X66" s="68"/>
    </row>
    <row r="67" spans="1:24" x14ac:dyDescent="0.2">
      <c r="A67" s="65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9"/>
      <c r="P67" s="9"/>
      <c r="Q67" s="9"/>
      <c r="R67" s="1"/>
      <c r="S67" s="1"/>
      <c r="T67" s="1"/>
      <c r="U67" s="1"/>
      <c r="V67" s="1"/>
      <c r="W67" s="1"/>
      <c r="X67" s="68"/>
    </row>
    <row r="68" spans="1:24" x14ac:dyDescent="0.2">
      <c r="A68" s="65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9"/>
      <c r="P68" s="9"/>
      <c r="Q68" s="9"/>
      <c r="R68" s="1"/>
      <c r="S68" s="1"/>
      <c r="T68" s="1"/>
      <c r="U68" s="1"/>
      <c r="V68" s="1"/>
      <c r="W68" s="1"/>
      <c r="X68" s="68"/>
    </row>
    <row r="69" spans="1:24" ht="17" x14ac:dyDescent="0.25">
      <c r="A69" s="14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9"/>
      <c r="P69" s="9"/>
      <c r="Q69" s="9"/>
      <c r="R69" s="1"/>
      <c r="S69" s="1"/>
      <c r="T69" s="1"/>
      <c r="U69" s="1"/>
      <c r="V69" s="1"/>
      <c r="W69" s="1"/>
      <c r="X69" s="68"/>
    </row>
    <row r="70" spans="1:24" x14ac:dyDescent="0.2">
      <c r="A70" s="69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2"/>
      <c r="P70" s="12"/>
      <c r="Q70" s="12"/>
      <c r="R70" s="13"/>
      <c r="S70" s="13"/>
      <c r="T70" s="13"/>
      <c r="U70" s="13"/>
      <c r="V70" s="13"/>
      <c r="W70" s="13"/>
      <c r="X70" s="71"/>
    </row>
    <row r="71" spans="1:24" x14ac:dyDescent="0.2">
      <c r="A71" s="65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2"/>
      <c r="P71" s="12"/>
      <c r="Q71" s="12"/>
      <c r="R71" s="13"/>
      <c r="S71" s="13"/>
      <c r="T71" s="13"/>
      <c r="U71" s="13"/>
      <c r="V71" s="13"/>
      <c r="W71" s="13"/>
      <c r="X71" s="71"/>
    </row>
    <row r="72" spans="1:24" ht="17" x14ac:dyDescent="0.25">
      <c r="A72" s="141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2"/>
      <c r="P72" s="12"/>
      <c r="Q72" s="12"/>
      <c r="R72" s="13"/>
      <c r="S72" s="13"/>
      <c r="T72" s="13"/>
      <c r="U72" s="13"/>
      <c r="V72" s="13"/>
      <c r="W72" s="13"/>
      <c r="X72" s="71"/>
    </row>
    <row r="73" spans="1:24" x14ac:dyDescent="0.2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15"/>
      <c r="P73" s="15"/>
      <c r="Q73" s="15"/>
      <c r="R73" s="41"/>
      <c r="S73" s="41"/>
      <c r="T73" s="41"/>
      <c r="U73" s="41"/>
      <c r="V73" s="41"/>
      <c r="W73" s="41"/>
      <c r="X73" s="121"/>
    </row>
    <row r="74" spans="1:24" x14ac:dyDescent="0.2">
      <c r="A74" s="16" t="s">
        <v>31</v>
      </c>
      <c r="B74" s="16">
        <f t="shared" ref="B74:N74" si="3">SUM(B53:B73)</f>
        <v>12</v>
      </c>
      <c r="C74" s="16">
        <f t="shared" si="3"/>
        <v>8</v>
      </c>
      <c r="D74" s="16">
        <f t="shared" si="3"/>
        <v>2</v>
      </c>
      <c r="E74" s="16">
        <f t="shared" si="3"/>
        <v>0</v>
      </c>
      <c r="F74" s="16">
        <f t="shared" si="3"/>
        <v>0</v>
      </c>
      <c r="G74" s="16">
        <f t="shared" si="3"/>
        <v>0</v>
      </c>
      <c r="H74" s="16">
        <f t="shared" si="3"/>
        <v>4</v>
      </c>
      <c r="I74" s="16">
        <f t="shared" si="3"/>
        <v>6</v>
      </c>
      <c r="J74" s="16">
        <f t="shared" si="3"/>
        <v>2</v>
      </c>
      <c r="K74" s="16">
        <f t="shared" si="3"/>
        <v>0</v>
      </c>
      <c r="L74" s="16">
        <f t="shared" si="3"/>
        <v>0</v>
      </c>
      <c r="M74" s="16">
        <f t="shared" si="3"/>
        <v>1</v>
      </c>
      <c r="N74" s="16">
        <f t="shared" si="3"/>
        <v>0</v>
      </c>
      <c r="O74" s="17">
        <f>(D74+J74+K74+N74)/(B74+J74+K74+M74)</f>
        <v>0.26666666666666666</v>
      </c>
      <c r="P74" s="17">
        <f>($D74+$E74+($F74*2)+(G74*3))/$B74</f>
        <v>0.16666666666666666</v>
      </c>
      <c r="Q74" s="17">
        <f>D74/B74</f>
        <v>0.16666666666666666</v>
      </c>
      <c r="R74" s="16">
        <f>SUM(R53:R73)</f>
        <v>1</v>
      </c>
      <c r="S74" s="16">
        <f>SUM(S53:S73)</f>
        <v>0</v>
      </c>
      <c r="T74" s="16">
        <f>SUM(T53:T73)</f>
        <v>1</v>
      </c>
      <c r="U74" s="16">
        <f>SUM(U53:U73)</f>
        <v>5</v>
      </c>
      <c r="V74" s="16">
        <f>SUM(V53:V73)</f>
        <v>4</v>
      </c>
      <c r="W74" s="17">
        <f>(U74+V74)/(T74+U74+V74)</f>
        <v>0.9</v>
      </c>
      <c r="X74" s="17">
        <f>(D74-G74)/(B74-I74-G74+M74)</f>
        <v>0.2857142857142857</v>
      </c>
    </row>
    <row r="76" spans="1:24" x14ac:dyDescent="0.2">
      <c r="A76" t="s">
        <v>117</v>
      </c>
    </row>
    <row r="77" spans="1:24" x14ac:dyDescent="0.2">
      <c r="A77" s="124" t="s">
        <v>81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24" x14ac:dyDescent="0.2">
      <c r="A78" s="107" t="s">
        <v>77</v>
      </c>
      <c r="B78" s="7" t="s">
        <v>50</v>
      </c>
      <c r="C78" s="7" t="s">
        <v>51</v>
      </c>
      <c r="D78" s="7" t="s">
        <v>52</v>
      </c>
      <c r="E78" s="7" t="s">
        <v>60</v>
      </c>
      <c r="F78" s="7" t="s">
        <v>54</v>
      </c>
      <c r="G78" s="7" t="s">
        <v>3</v>
      </c>
      <c r="H78" s="7" t="s">
        <v>4</v>
      </c>
      <c r="I78" s="7" t="s">
        <v>9</v>
      </c>
      <c r="J78" s="7" t="s">
        <v>10</v>
      </c>
      <c r="K78" s="7" t="s">
        <v>11</v>
      </c>
      <c r="L78" s="7" t="s">
        <v>55</v>
      </c>
      <c r="M78" s="7" t="s">
        <v>56</v>
      </c>
      <c r="N78" s="7" t="s">
        <v>57</v>
      </c>
      <c r="O78" s="7" t="s">
        <v>58</v>
      </c>
      <c r="P78" s="7" t="s">
        <v>2</v>
      </c>
      <c r="Q78" s="7" t="s">
        <v>82</v>
      </c>
    </row>
    <row r="79" spans="1:24" x14ac:dyDescent="0.2">
      <c r="A79" s="64" t="s">
        <v>122</v>
      </c>
      <c r="B79" s="74">
        <v>1</v>
      </c>
      <c r="C79" s="74"/>
      <c r="D79" s="74"/>
      <c r="E79" s="74"/>
      <c r="F79" s="74">
        <v>1</v>
      </c>
      <c r="G79" s="74"/>
      <c r="H79" s="74"/>
      <c r="I79" s="74"/>
      <c r="J79" s="74"/>
      <c r="K79" s="74"/>
      <c r="L79" s="74"/>
      <c r="M79" s="74"/>
      <c r="N79" s="74"/>
      <c r="O79" s="74"/>
      <c r="P79" s="74">
        <v>2</v>
      </c>
      <c r="Q79" s="74">
        <v>6</v>
      </c>
    </row>
    <row r="80" spans="1:24" x14ac:dyDescent="0.2">
      <c r="A80" s="64" t="s">
        <v>98</v>
      </c>
      <c r="B80" s="5">
        <v>1</v>
      </c>
      <c r="C80" s="5">
        <v>1</v>
      </c>
      <c r="D80" s="5"/>
      <c r="E80" s="5"/>
      <c r="F80" s="5">
        <v>3.67</v>
      </c>
      <c r="G80" s="5">
        <v>4</v>
      </c>
      <c r="H80" s="5">
        <v>4</v>
      </c>
      <c r="I80" s="5">
        <v>4</v>
      </c>
      <c r="J80" s="5">
        <v>1</v>
      </c>
      <c r="K80" s="5"/>
      <c r="L80" s="5"/>
      <c r="M80" s="5">
        <v>4</v>
      </c>
      <c r="N80" s="5"/>
      <c r="O80" s="5"/>
      <c r="P80" s="5">
        <v>15</v>
      </c>
      <c r="Q80" s="5">
        <v>47</v>
      </c>
    </row>
    <row r="81" spans="1:17" x14ac:dyDescent="0.2">
      <c r="A81" s="66" t="s">
        <v>128</v>
      </c>
      <c r="B81" s="5">
        <v>1</v>
      </c>
      <c r="C81" s="5"/>
      <c r="D81" s="5"/>
      <c r="E81" s="5"/>
      <c r="F81" s="5">
        <v>2</v>
      </c>
      <c r="G81" s="5">
        <v>0</v>
      </c>
      <c r="H81" s="5">
        <v>0</v>
      </c>
      <c r="I81" s="5">
        <v>5</v>
      </c>
      <c r="J81" s="5"/>
      <c r="K81" s="5"/>
      <c r="L81" s="5"/>
      <c r="M81" s="5"/>
      <c r="N81" s="5"/>
      <c r="O81" s="5"/>
      <c r="P81" s="5">
        <v>6</v>
      </c>
      <c r="Q81" s="5">
        <v>20</v>
      </c>
    </row>
    <row r="82" spans="1:17" x14ac:dyDescent="0.2">
      <c r="A82" s="6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</row>
    <row r="83" spans="1:17" x14ac:dyDescent="0.2">
      <c r="A83" s="69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 x14ac:dyDescent="0.2">
      <c r="A84" s="69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</row>
    <row r="85" spans="1:17" x14ac:dyDescent="0.2">
      <c r="A85" s="6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</row>
    <row r="86" spans="1:17" x14ac:dyDescent="0.2">
      <c r="A86" s="6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</row>
    <row r="87" spans="1:17" x14ac:dyDescent="0.2">
      <c r="A87" s="67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</row>
    <row r="88" spans="1:17" x14ac:dyDescent="0.2">
      <c r="A88" s="120"/>
      <c r="B88" s="41"/>
      <c r="C88" s="41"/>
      <c r="D88" s="41"/>
      <c r="E88" s="76"/>
      <c r="F88" s="41"/>
      <c r="G88" s="41"/>
      <c r="H88" s="41"/>
      <c r="I88" s="41"/>
      <c r="J88" s="41"/>
      <c r="K88" s="41"/>
      <c r="L88" s="42"/>
      <c r="M88" s="41"/>
      <c r="N88" s="41"/>
      <c r="O88" s="41"/>
      <c r="P88" s="41"/>
      <c r="Q88" s="41"/>
    </row>
    <row r="89" spans="1:17" x14ac:dyDescent="0.2">
      <c r="A89" s="122" t="s">
        <v>31</v>
      </c>
      <c r="B89" s="16">
        <f t="shared" ref="B89:M89" si="4">SUM(B79:B88)</f>
        <v>3</v>
      </c>
      <c r="C89" s="16">
        <f t="shared" si="4"/>
        <v>1</v>
      </c>
      <c r="D89" s="16">
        <f t="shared" si="4"/>
        <v>0</v>
      </c>
      <c r="E89" s="38">
        <f t="shared" si="4"/>
        <v>0</v>
      </c>
      <c r="F89" s="16">
        <f t="shared" si="4"/>
        <v>6.67</v>
      </c>
      <c r="G89" s="16">
        <f t="shared" si="4"/>
        <v>4</v>
      </c>
      <c r="H89" s="16">
        <f t="shared" si="4"/>
        <v>4</v>
      </c>
      <c r="I89" s="16">
        <f t="shared" si="4"/>
        <v>9</v>
      </c>
      <c r="J89" s="16">
        <f t="shared" si="4"/>
        <v>1</v>
      </c>
      <c r="K89" s="16">
        <f t="shared" si="4"/>
        <v>0</v>
      </c>
      <c r="L89" s="16">
        <f t="shared" si="4"/>
        <v>0</v>
      </c>
      <c r="M89" s="16">
        <f t="shared" si="4"/>
        <v>4</v>
      </c>
      <c r="N89" s="39">
        <f>(M89*7)/F89</f>
        <v>4.197901049475262</v>
      </c>
      <c r="O89" s="39">
        <f>SUM(H89+J89+K89)/F89</f>
        <v>0.74962518740629691</v>
      </c>
      <c r="P89" s="16">
        <f t="shared" ref="P89:Q89" si="5">SUM(P79:P88)</f>
        <v>23</v>
      </c>
      <c r="Q89" s="16">
        <f t="shared" si="5"/>
        <v>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A32BA-9E3C-704C-B79D-4AB640D1D8C1}">
  <dimension ref="A2:X60"/>
  <sheetViews>
    <sheetView workbookViewId="0">
      <selection activeCell="R29" sqref="R29"/>
    </sheetView>
  </sheetViews>
  <sheetFormatPr baseColWidth="10" defaultRowHeight="16" x14ac:dyDescent="0.2"/>
  <cols>
    <col min="1" max="1" width="17.1640625" bestFit="1" customWidth="1"/>
    <col min="2" max="2" width="3.33203125" bestFit="1" customWidth="1"/>
    <col min="3" max="5" width="3.1640625" bestFit="1" customWidth="1"/>
    <col min="6" max="6" width="5.1640625" bestFit="1" customWidth="1"/>
    <col min="7" max="7" width="3" bestFit="1" customWidth="1"/>
    <col min="8" max="8" width="3.33203125" bestFit="1" customWidth="1"/>
    <col min="9" max="10" width="3.1640625" bestFit="1" customWidth="1"/>
    <col min="11" max="11" width="3" bestFit="1" customWidth="1"/>
    <col min="12" max="12" width="4.1640625" bestFit="1" customWidth="1"/>
    <col min="13" max="13" width="2.83203125" bestFit="1" customWidth="1"/>
    <col min="14" max="14" width="7" bestFit="1" customWidth="1"/>
    <col min="15" max="15" width="4.83203125" bestFit="1" customWidth="1"/>
    <col min="16" max="16" width="8.1640625" bestFit="1" customWidth="1"/>
    <col min="17" max="17" width="4.6640625" bestFit="1" customWidth="1"/>
    <col min="18" max="19" width="3" bestFit="1" customWidth="1"/>
    <col min="20" max="20" width="2.1640625" bestFit="1" customWidth="1"/>
    <col min="21" max="21" width="2.33203125" bestFit="1" customWidth="1"/>
    <col min="22" max="22" width="3.1640625" bestFit="1" customWidth="1"/>
    <col min="23" max="23" width="7" bestFit="1" customWidth="1"/>
    <col min="24" max="24" width="5.5" bestFit="1" customWidth="1"/>
  </cols>
  <sheetData>
    <row r="2" spans="1:24" x14ac:dyDescent="0.2">
      <c r="A2" s="247" t="s">
        <v>25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5"/>
      <c r="T2" s="5"/>
      <c r="U2" s="5"/>
      <c r="V2" s="5"/>
      <c r="W2" s="5"/>
      <c r="X2" s="5"/>
    </row>
    <row r="3" spans="1:24" x14ac:dyDescent="0.2">
      <c r="A3" s="12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5"/>
      <c r="T3" s="5"/>
      <c r="U3" s="5"/>
      <c r="V3" s="5"/>
      <c r="W3" s="5"/>
      <c r="X3" s="5"/>
    </row>
    <row r="4" spans="1:24" x14ac:dyDescent="0.2">
      <c r="A4" s="135" t="s">
        <v>77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7" t="s">
        <v>13</v>
      </c>
      <c r="N4" s="7" t="s">
        <v>78</v>
      </c>
      <c r="O4" s="7" t="s">
        <v>15</v>
      </c>
      <c r="P4" s="8" t="s">
        <v>79</v>
      </c>
      <c r="Q4" s="7" t="s">
        <v>80</v>
      </c>
      <c r="R4" s="7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8" t="s">
        <v>23</v>
      </c>
      <c r="X4" s="7" t="s">
        <v>24</v>
      </c>
    </row>
    <row r="5" spans="1:24" x14ac:dyDescent="0.2">
      <c r="A5" s="118" t="s">
        <v>112</v>
      </c>
      <c r="B5" s="74">
        <v>3</v>
      </c>
      <c r="C5" s="74">
        <v>1</v>
      </c>
      <c r="D5" s="74">
        <v>2</v>
      </c>
      <c r="E5" s="74">
        <v>1</v>
      </c>
      <c r="F5" s="74"/>
      <c r="G5" s="74"/>
      <c r="H5" s="74">
        <v>2</v>
      </c>
      <c r="I5" s="74"/>
      <c r="J5" s="74">
        <v>1</v>
      </c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</row>
    <row r="6" spans="1:24" x14ac:dyDescent="0.2">
      <c r="A6" s="64" t="s">
        <v>122</v>
      </c>
      <c r="B6" s="5">
        <v>4</v>
      </c>
      <c r="C6" s="5">
        <v>0</v>
      </c>
      <c r="D6" s="5">
        <v>1</v>
      </c>
      <c r="E6" s="5">
        <v>1</v>
      </c>
      <c r="F6" s="5"/>
      <c r="G6" s="5"/>
      <c r="H6" s="5">
        <v>2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>
        <v>1</v>
      </c>
      <c r="W6" s="5"/>
      <c r="X6" s="5"/>
    </row>
    <row r="7" spans="1:24" x14ac:dyDescent="0.2">
      <c r="A7" s="64" t="s">
        <v>98</v>
      </c>
      <c r="B7" s="5">
        <v>3</v>
      </c>
      <c r="C7" s="5">
        <v>2</v>
      </c>
      <c r="D7" s="5">
        <v>1</v>
      </c>
      <c r="E7" s="5"/>
      <c r="F7" s="5"/>
      <c r="G7" s="5"/>
      <c r="H7" s="5"/>
      <c r="I7" s="5">
        <v>2</v>
      </c>
      <c r="J7" s="5">
        <v>1</v>
      </c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1"/>
      <c r="X7" s="5"/>
    </row>
    <row r="8" spans="1:24" x14ac:dyDescent="0.2">
      <c r="A8" s="217" t="s">
        <v>95</v>
      </c>
      <c r="B8" s="5">
        <v>3</v>
      </c>
      <c r="C8" s="5">
        <v>0</v>
      </c>
      <c r="D8" s="5">
        <v>0</v>
      </c>
      <c r="E8" s="5"/>
      <c r="F8" s="5"/>
      <c r="G8" s="5"/>
      <c r="H8" s="5"/>
      <c r="I8" s="5">
        <v>1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>
        <v>4</v>
      </c>
      <c r="W8" s="1"/>
      <c r="X8" s="5"/>
    </row>
    <row r="9" spans="1:24" x14ac:dyDescent="0.2">
      <c r="A9" s="217" t="s">
        <v>107</v>
      </c>
      <c r="B9" s="5">
        <v>3</v>
      </c>
      <c r="C9" s="5">
        <v>0</v>
      </c>
      <c r="D9" s="5">
        <v>1</v>
      </c>
      <c r="E9" s="5"/>
      <c r="F9" s="5"/>
      <c r="G9" s="5"/>
      <c r="H9" s="5"/>
      <c r="I9" s="5">
        <v>1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>
        <v>1</v>
      </c>
      <c r="W9" s="1"/>
      <c r="X9" s="5"/>
    </row>
    <row r="10" spans="1:24" x14ac:dyDescent="0.2">
      <c r="A10" s="217" t="s">
        <v>94</v>
      </c>
      <c r="B10" s="5">
        <v>3</v>
      </c>
      <c r="C10" s="5">
        <v>1</v>
      </c>
      <c r="D10" s="5">
        <v>1</v>
      </c>
      <c r="E10" s="5"/>
      <c r="F10" s="5"/>
      <c r="G10" s="5"/>
      <c r="H10" s="5"/>
      <c r="I10" s="5">
        <v>1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>
        <v>1</v>
      </c>
      <c r="W10" s="13"/>
      <c r="X10" s="129"/>
    </row>
    <row r="11" spans="1:24" x14ac:dyDescent="0.2">
      <c r="A11" s="67" t="s">
        <v>127</v>
      </c>
      <c r="B11" s="5">
        <v>2</v>
      </c>
      <c r="C11" s="5">
        <v>0</v>
      </c>
      <c r="D11" s="5">
        <v>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13"/>
      <c r="X11" s="129"/>
    </row>
    <row r="12" spans="1:24" x14ac:dyDescent="0.2">
      <c r="A12" s="67" t="s">
        <v>129</v>
      </c>
      <c r="B12" s="5">
        <v>3</v>
      </c>
      <c r="C12" s="5">
        <v>1</v>
      </c>
      <c r="D12" s="5">
        <v>1</v>
      </c>
      <c r="E12" s="5">
        <v>1</v>
      </c>
      <c r="F12" s="5"/>
      <c r="G12" s="5"/>
      <c r="H12" s="5">
        <v>2</v>
      </c>
      <c r="I12" s="5"/>
      <c r="J12" s="5">
        <v>1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13"/>
      <c r="X12" s="129"/>
    </row>
    <row r="13" spans="1:24" x14ac:dyDescent="0.2">
      <c r="A13" s="85" t="s">
        <v>103</v>
      </c>
      <c r="B13" s="5">
        <v>2</v>
      </c>
      <c r="C13" s="5">
        <v>0</v>
      </c>
      <c r="D13" s="5">
        <v>0</v>
      </c>
      <c r="E13" s="5"/>
      <c r="F13" s="5"/>
      <c r="G13" s="5"/>
      <c r="H13" s="5"/>
      <c r="I13" s="5">
        <v>2</v>
      </c>
      <c r="J13" s="5"/>
      <c r="K13" s="5">
        <v>1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13"/>
      <c r="X13" s="129"/>
    </row>
    <row r="14" spans="1:24" x14ac:dyDescent="0.2">
      <c r="A14" s="217" t="s">
        <v>130</v>
      </c>
      <c r="B14" s="5">
        <v>2</v>
      </c>
      <c r="C14" s="5">
        <v>0</v>
      </c>
      <c r="D14" s="5">
        <v>1</v>
      </c>
      <c r="E14" s="5"/>
      <c r="F14" s="5"/>
      <c r="G14" s="5"/>
      <c r="H14" s="5"/>
      <c r="I14" s="5">
        <v>1</v>
      </c>
      <c r="J14" s="5">
        <v>1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>
        <v>1</v>
      </c>
      <c r="W14" s="13"/>
      <c r="X14" s="129"/>
    </row>
    <row r="15" spans="1:24" x14ac:dyDescent="0.2">
      <c r="A15" s="217" t="s">
        <v>76</v>
      </c>
      <c r="B15" s="5">
        <v>4</v>
      </c>
      <c r="C15" s="5">
        <v>0</v>
      </c>
      <c r="D15" s="5">
        <v>1</v>
      </c>
      <c r="E15" s="5"/>
      <c r="F15" s="5"/>
      <c r="G15" s="5"/>
      <c r="H15" s="5"/>
      <c r="I15" s="5">
        <v>2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13"/>
      <c r="X15" s="129"/>
    </row>
    <row r="16" spans="1:24" x14ac:dyDescent="0.2">
      <c r="A16" s="85" t="s">
        <v>109</v>
      </c>
      <c r="B16" s="5">
        <v>4</v>
      </c>
      <c r="C16" s="5">
        <v>1</v>
      </c>
      <c r="D16" s="5">
        <v>2</v>
      </c>
      <c r="E16" s="5">
        <v>1</v>
      </c>
      <c r="F16" s="5"/>
      <c r="G16" s="5"/>
      <c r="H16" s="5">
        <v>2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13"/>
      <c r="X16" s="129"/>
    </row>
    <row r="17" spans="1:24" x14ac:dyDescent="0.2">
      <c r="A17" s="85" t="s">
        <v>132</v>
      </c>
      <c r="B17" s="5">
        <v>2</v>
      </c>
      <c r="C17" s="5">
        <v>1</v>
      </c>
      <c r="D17" s="5">
        <v>2</v>
      </c>
      <c r="E17" s="5"/>
      <c r="F17" s="5"/>
      <c r="G17" s="5"/>
      <c r="H17" s="5">
        <v>1</v>
      </c>
      <c r="I17" s="5"/>
      <c r="J17" s="5">
        <v>1</v>
      </c>
      <c r="K17" s="5">
        <v>1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>
        <v>2</v>
      </c>
      <c r="W17" s="13"/>
      <c r="X17" s="129"/>
    </row>
    <row r="18" spans="1:24" x14ac:dyDescent="0.2">
      <c r="A18" s="69" t="s">
        <v>134</v>
      </c>
      <c r="B18" s="5">
        <v>2</v>
      </c>
      <c r="C18" s="5">
        <v>3</v>
      </c>
      <c r="D18" s="5">
        <v>0</v>
      </c>
      <c r="E18" s="5"/>
      <c r="F18" s="5"/>
      <c r="G18" s="5"/>
      <c r="H18" s="5"/>
      <c r="I18" s="5">
        <v>1</v>
      </c>
      <c r="J18" s="5">
        <v>2</v>
      </c>
      <c r="K18" s="5"/>
      <c r="L18" s="5"/>
      <c r="M18" s="5"/>
      <c r="N18" s="5"/>
      <c r="O18" s="5"/>
      <c r="P18" s="5"/>
      <c r="Q18" s="5"/>
      <c r="R18" s="5">
        <v>1</v>
      </c>
      <c r="S18" s="5"/>
      <c r="T18" s="5"/>
      <c r="U18" s="5"/>
      <c r="V18" s="5">
        <v>2</v>
      </c>
      <c r="W18" s="13"/>
      <c r="X18" s="129"/>
    </row>
    <row r="19" spans="1:24" x14ac:dyDescent="0.2">
      <c r="A19" s="85" t="s">
        <v>99</v>
      </c>
      <c r="B19" s="5">
        <v>3</v>
      </c>
      <c r="C19" s="5">
        <v>2</v>
      </c>
      <c r="D19" s="5">
        <v>1</v>
      </c>
      <c r="E19" s="5"/>
      <c r="F19" s="5"/>
      <c r="G19" s="5"/>
      <c r="H19" s="5">
        <v>2</v>
      </c>
      <c r="I19" s="5"/>
      <c r="J19" s="5">
        <v>1</v>
      </c>
      <c r="K19" s="5"/>
      <c r="L19" s="5"/>
      <c r="M19" s="5"/>
      <c r="N19" s="5"/>
      <c r="O19" s="5"/>
      <c r="P19" s="5"/>
      <c r="Q19" s="5"/>
      <c r="R19" s="5"/>
      <c r="S19" s="5">
        <v>1</v>
      </c>
      <c r="T19" s="5"/>
      <c r="U19" s="5"/>
      <c r="V19" s="5">
        <v>1</v>
      </c>
      <c r="W19" s="13"/>
      <c r="X19" s="129"/>
    </row>
    <row r="20" spans="1:24" x14ac:dyDescent="0.2">
      <c r="A20" s="85" t="s">
        <v>138</v>
      </c>
      <c r="B20" s="5">
        <v>2</v>
      </c>
      <c r="C20" s="5">
        <v>1</v>
      </c>
      <c r="D20" s="5">
        <v>0</v>
      </c>
      <c r="E20" s="5"/>
      <c r="F20" s="5"/>
      <c r="G20" s="5"/>
      <c r="H20" s="5"/>
      <c r="I20" s="5"/>
      <c r="J20" s="5">
        <v>2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>
        <v>2</v>
      </c>
      <c r="W20" s="13"/>
      <c r="X20" s="129"/>
    </row>
    <row r="21" spans="1:24" x14ac:dyDescent="0.2">
      <c r="A21" s="85" t="s">
        <v>102</v>
      </c>
      <c r="B21" s="5">
        <v>2</v>
      </c>
      <c r="C21" s="5">
        <v>1</v>
      </c>
      <c r="D21" s="5">
        <v>0</v>
      </c>
      <c r="E21" s="5"/>
      <c r="F21" s="5"/>
      <c r="G21" s="5"/>
      <c r="H21" s="5"/>
      <c r="I21" s="5">
        <v>1</v>
      </c>
      <c r="J21" s="5">
        <v>1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>
        <v>3</v>
      </c>
      <c r="W21" s="13"/>
      <c r="X21" s="129"/>
    </row>
    <row r="22" spans="1:24" x14ac:dyDescent="0.2">
      <c r="A22" s="85" t="s">
        <v>106</v>
      </c>
      <c r="B22" s="5">
        <v>3</v>
      </c>
      <c r="C22" s="5">
        <v>0</v>
      </c>
      <c r="D22" s="5">
        <v>0</v>
      </c>
      <c r="E22" s="5"/>
      <c r="F22" s="5"/>
      <c r="G22" s="5"/>
      <c r="H22" s="5"/>
      <c r="I22" s="5">
        <v>1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>
        <v>1</v>
      </c>
      <c r="W22" s="13"/>
      <c r="X22" s="129"/>
    </row>
    <row r="23" spans="1:24" x14ac:dyDescent="0.2">
      <c r="A23" s="85" t="s">
        <v>144</v>
      </c>
      <c r="B23" s="5">
        <v>1</v>
      </c>
      <c r="C23" s="5">
        <v>0</v>
      </c>
      <c r="D23" s="5">
        <v>0</v>
      </c>
      <c r="E23" s="5"/>
      <c r="F23" s="5"/>
      <c r="G23" s="5"/>
      <c r="H23" s="5"/>
      <c r="I23" s="5"/>
      <c r="J23" s="5">
        <v>1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>
        <v>3</v>
      </c>
      <c r="W23" s="13"/>
      <c r="X23" s="129"/>
    </row>
    <row r="24" spans="1:24" x14ac:dyDescent="0.2">
      <c r="A24" s="85" t="s">
        <v>104</v>
      </c>
      <c r="B24" s="5">
        <v>1</v>
      </c>
      <c r="C24" s="5">
        <v>1</v>
      </c>
      <c r="D24" s="5">
        <v>1</v>
      </c>
      <c r="E24" s="5">
        <v>1</v>
      </c>
      <c r="F24" s="5"/>
      <c r="G24" s="5"/>
      <c r="H24" s="5">
        <v>2</v>
      </c>
      <c r="I24" s="5"/>
      <c r="J24" s="5">
        <v>1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>
        <v>2</v>
      </c>
      <c r="W24" s="13"/>
      <c r="X24" s="129"/>
    </row>
    <row r="25" spans="1:24" x14ac:dyDescent="0.2">
      <c r="A25" s="69" t="s">
        <v>153</v>
      </c>
      <c r="B25" s="5">
        <v>2</v>
      </c>
      <c r="C25" s="5">
        <v>0</v>
      </c>
      <c r="D25" s="5">
        <v>0</v>
      </c>
      <c r="E25" s="5"/>
      <c r="F25" s="5"/>
      <c r="G25" s="5"/>
      <c r="H25" s="5"/>
      <c r="I25" s="5">
        <v>1</v>
      </c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13"/>
      <c r="X25" s="129"/>
    </row>
    <row r="26" spans="1:24" x14ac:dyDescent="0.2">
      <c r="A26" s="69" t="s">
        <v>155</v>
      </c>
      <c r="B26" s="5">
        <v>3</v>
      </c>
      <c r="C26" s="5">
        <v>0</v>
      </c>
      <c r="D26" s="5">
        <v>0</v>
      </c>
      <c r="E26" s="5"/>
      <c r="F26" s="5"/>
      <c r="G26" s="5"/>
      <c r="H26" s="5"/>
      <c r="I26" s="5">
        <v>1</v>
      </c>
      <c r="J26" s="5">
        <v>1</v>
      </c>
      <c r="K26" s="5"/>
      <c r="L26" s="5"/>
      <c r="M26" s="5"/>
      <c r="N26" s="5"/>
      <c r="O26" s="5"/>
      <c r="P26" s="5"/>
      <c r="Q26" s="5"/>
      <c r="R26" s="5"/>
      <c r="S26" s="5">
        <v>1</v>
      </c>
      <c r="T26" s="5"/>
      <c r="U26" s="5"/>
      <c r="V26" s="5">
        <v>1</v>
      </c>
      <c r="W26" s="13"/>
      <c r="X26" s="129"/>
    </row>
    <row r="27" spans="1:24" x14ac:dyDescent="0.2">
      <c r="A27" s="85" t="s">
        <v>157</v>
      </c>
      <c r="B27" s="5">
        <v>2</v>
      </c>
      <c r="C27" s="5">
        <v>2</v>
      </c>
      <c r="D27" s="5">
        <v>2</v>
      </c>
      <c r="E27" s="5"/>
      <c r="F27" s="5"/>
      <c r="G27" s="5"/>
      <c r="H27" s="5"/>
      <c r="I27" s="5"/>
      <c r="J27" s="5"/>
      <c r="K27" s="5">
        <v>1</v>
      </c>
      <c r="L27" s="5"/>
      <c r="M27" s="5"/>
      <c r="N27" s="5"/>
      <c r="O27" s="5"/>
      <c r="P27" s="5"/>
      <c r="Q27" s="5"/>
      <c r="R27" s="5">
        <v>2</v>
      </c>
      <c r="S27" s="5"/>
      <c r="T27" s="5"/>
      <c r="U27" s="5"/>
      <c r="V27" s="5">
        <v>1</v>
      </c>
      <c r="W27" s="13"/>
      <c r="X27" s="129"/>
    </row>
    <row r="28" spans="1:24" x14ac:dyDescent="0.2">
      <c r="A28" s="85" t="s">
        <v>159</v>
      </c>
      <c r="B28" s="5">
        <v>2</v>
      </c>
      <c r="C28" s="5">
        <v>1</v>
      </c>
      <c r="D28" s="5">
        <v>0</v>
      </c>
      <c r="E28" s="5"/>
      <c r="F28" s="5"/>
      <c r="G28" s="5"/>
      <c r="H28" s="5"/>
      <c r="I28" s="5"/>
      <c r="J28" s="5">
        <v>1</v>
      </c>
      <c r="K28" s="5"/>
      <c r="L28" s="5"/>
      <c r="M28" s="5"/>
      <c r="N28" s="5">
        <v>1</v>
      </c>
      <c r="O28" s="5"/>
      <c r="P28" s="5"/>
      <c r="Q28" s="5"/>
      <c r="R28" s="5"/>
      <c r="S28" s="5"/>
      <c r="T28" s="5"/>
      <c r="U28" s="5"/>
      <c r="V28" s="5">
        <v>1</v>
      </c>
      <c r="W28" s="41"/>
      <c r="X28" s="77"/>
    </row>
    <row r="29" spans="1:24" x14ac:dyDescent="0.2">
      <c r="A29" s="65" t="s">
        <v>164</v>
      </c>
      <c r="B29" s="41">
        <v>3</v>
      </c>
      <c r="C29" s="41">
        <v>1</v>
      </c>
      <c r="D29" s="41">
        <v>0</v>
      </c>
      <c r="E29" s="41"/>
      <c r="F29" s="41"/>
      <c r="G29" s="41"/>
      <c r="H29" s="41"/>
      <c r="I29" s="41"/>
      <c r="J29" s="41"/>
      <c r="K29" s="41"/>
      <c r="L29" s="41"/>
      <c r="M29" s="41"/>
      <c r="N29" s="41">
        <v>1</v>
      </c>
      <c r="O29" s="41"/>
      <c r="P29" s="41"/>
      <c r="Q29" s="41"/>
      <c r="R29" s="41"/>
      <c r="S29" s="41"/>
      <c r="T29" s="41"/>
      <c r="U29" s="41"/>
      <c r="V29" s="41"/>
      <c r="W29" s="130"/>
      <c r="X29" s="138"/>
    </row>
    <row r="30" spans="1:24" x14ac:dyDescent="0.2">
      <c r="A30" s="122" t="s">
        <v>31</v>
      </c>
      <c r="B30" s="16">
        <f t="shared" ref="B30:N30" si="0">SUM(B5:B29)</f>
        <v>64</v>
      </c>
      <c r="C30" s="16">
        <f t="shared" si="0"/>
        <v>19</v>
      </c>
      <c r="D30" s="16">
        <f t="shared" si="0"/>
        <v>17</v>
      </c>
      <c r="E30" s="16">
        <f t="shared" si="0"/>
        <v>5</v>
      </c>
      <c r="F30" s="16">
        <f t="shared" si="0"/>
        <v>0</v>
      </c>
      <c r="G30" s="16">
        <f t="shared" si="0"/>
        <v>0</v>
      </c>
      <c r="H30" s="16">
        <f t="shared" si="0"/>
        <v>13</v>
      </c>
      <c r="I30" s="16">
        <f t="shared" si="0"/>
        <v>15</v>
      </c>
      <c r="J30" s="16">
        <f t="shared" si="0"/>
        <v>15</v>
      </c>
      <c r="K30" s="16">
        <f t="shared" si="0"/>
        <v>3</v>
      </c>
      <c r="L30" s="16">
        <f t="shared" si="0"/>
        <v>0</v>
      </c>
      <c r="M30" s="16">
        <f t="shared" si="0"/>
        <v>0</v>
      </c>
      <c r="N30" s="16">
        <f t="shared" si="0"/>
        <v>2</v>
      </c>
      <c r="O30" s="17">
        <f>(D30+J30+K30+N30)/(B30+J30+K30+M30)</f>
        <v>0.45121951219512196</v>
      </c>
      <c r="P30" s="17">
        <f>($D30+$E30+($F30*2)+(G30*3))/$B30</f>
        <v>0.34375</v>
      </c>
      <c r="Q30" s="17">
        <f>D30/B30</f>
        <v>0.265625</v>
      </c>
      <c r="R30" s="16">
        <f>SUM(R5:R29)</f>
        <v>3</v>
      </c>
      <c r="S30" s="16">
        <f>SUM(S5:S29)</f>
        <v>2</v>
      </c>
      <c r="T30" s="16">
        <f>SUM(T5:T29)</f>
        <v>0</v>
      </c>
      <c r="U30" s="16">
        <f>SUM(U5:U29)</f>
        <v>0</v>
      </c>
      <c r="V30" s="16">
        <f>SUM(V5:V29)</f>
        <v>27</v>
      </c>
      <c r="W30" s="17">
        <f>(U30+V30)/(T30+U30+V30)</f>
        <v>1</v>
      </c>
      <c r="X30" s="17">
        <f>(D30-G30)/(B30-I30-G30+M30)</f>
        <v>0.34693877551020408</v>
      </c>
    </row>
    <row r="31" spans="1:24" x14ac:dyDescent="0.2">
      <c r="A31" s="12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5"/>
      <c r="T31" s="5"/>
      <c r="U31" s="5"/>
      <c r="V31" s="5"/>
      <c r="W31" s="5"/>
      <c r="X31" s="5"/>
    </row>
    <row r="32" spans="1:24" x14ac:dyDescent="0.2">
      <c r="A32" s="124" t="s">
        <v>81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5"/>
      <c r="T32" s="5"/>
      <c r="U32" s="5"/>
      <c r="V32" s="5"/>
      <c r="W32" s="5"/>
      <c r="X32" s="5"/>
    </row>
    <row r="33" spans="1:24" x14ac:dyDescent="0.2">
      <c r="A33" s="107" t="s">
        <v>77</v>
      </c>
      <c r="B33" s="7" t="s">
        <v>50</v>
      </c>
      <c r="C33" s="7" t="s">
        <v>51</v>
      </c>
      <c r="D33" s="7" t="s">
        <v>52</v>
      </c>
      <c r="E33" s="7" t="s">
        <v>60</v>
      </c>
      <c r="F33" s="7" t="s">
        <v>54</v>
      </c>
      <c r="G33" s="7" t="s">
        <v>3</v>
      </c>
      <c r="H33" s="7" t="s">
        <v>4</v>
      </c>
      <c r="I33" s="7" t="s">
        <v>9</v>
      </c>
      <c r="J33" s="7" t="s">
        <v>10</v>
      </c>
      <c r="K33" s="7" t="s">
        <v>11</v>
      </c>
      <c r="L33" s="7" t="s">
        <v>55</v>
      </c>
      <c r="M33" s="7" t="s">
        <v>56</v>
      </c>
      <c r="N33" s="7" t="s">
        <v>57</v>
      </c>
      <c r="O33" s="7" t="s">
        <v>58</v>
      </c>
      <c r="P33" s="7" t="s">
        <v>2</v>
      </c>
      <c r="Q33" s="7" t="s">
        <v>82</v>
      </c>
      <c r="R33" s="7"/>
      <c r="S33" s="7"/>
      <c r="T33" s="7" t="s">
        <v>20</v>
      </c>
      <c r="U33" s="7" t="s">
        <v>21</v>
      </c>
      <c r="V33" s="7" t="s">
        <v>22</v>
      </c>
      <c r="W33" s="8" t="s">
        <v>23</v>
      </c>
      <c r="X33" s="5"/>
    </row>
    <row r="34" spans="1:24" x14ac:dyDescent="0.2">
      <c r="A34" s="64"/>
      <c r="B34" s="74"/>
      <c r="C34" s="74"/>
      <c r="D34" s="74"/>
      <c r="E34" s="74"/>
      <c r="F34" s="139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38"/>
      <c r="T34" s="38"/>
      <c r="U34" s="38"/>
      <c r="V34" s="38"/>
      <c r="W34" s="38"/>
      <c r="X34" s="5"/>
    </row>
    <row r="35" spans="1:24" x14ac:dyDescent="0.2">
      <c r="A35" s="70"/>
      <c r="B35" s="5"/>
      <c r="C35" s="5"/>
      <c r="D35" s="5"/>
      <c r="E35" s="5"/>
      <c r="F35" s="140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1"/>
      <c r="T35" s="1"/>
      <c r="U35" s="1"/>
      <c r="V35" s="1"/>
      <c r="W35" s="1"/>
      <c r="X35" s="5"/>
    </row>
    <row r="36" spans="1:24" x14ac:dyDescent="0.2">
      <c r="A36" s="115"/>
      <c r="B36" s="1"/>
      <c r="C36" s="1"/>
      <c r="D36" s="1"/>
      <c r="E36" s="75"/>
      <c r="F36" s="36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5"/>
    </row>
    <row r="37" spans="1:24" x14ac:dyDescent="0.2">
      <c r="A37" s="115"/>
      <c r="B37" s="1"/>
      <c r="C37" s="1"/>
      <c r="D37" s="1"/>
      <c r="E37" s="75"/>
      <c r="F37" s="36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5"/>
    </row>
    <row r="38" spans="1:24" x14ac:dyDescent="0.2">
      <c r="A38" s="115"/>
      <c r="B38" s="1"/>
      <c r="C38" s="1"/>
      <c r="D38" s="1"/>
      <c r="E38" s="75"/>
      <c r="F38" s="36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5"/>
    </row>
    <row r="39" spans="1:24" x14ac:dyDescent="0.2">
      <c r="A39" s="120"/>
      <c r="B39" s="41"/>
      <c r="C39" s="41"/>
      <c r="D39" s="41"/>
      <c r="E39" s="76"/>
      <c r="F39" s="42"/>
      <c r="G39" s="41"/>
      <c r="H39" s="41"/>
      <c r="I39" s="41"/>
      <c r="J39" s="41"/>
      <c r="K39" s="41"/>
      <c r="L39" s="42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5"/>
    </row>
    <row r="40" spans="1:24" x14ac:dyDescent="0.2">
      <c r="A40" s="122" t="s">
        <v>31</v>
      </c>
      <c r="B40" s="38">
        <f t="shared" ref="B40:M40" si="1">SUM(B34:B39)</f>
        <v>0</v>
      </c>
      <c r="C40" s="38">
        <f t="shared" si="1"/>
        <v>0</v>
      </c>
      <c r="D40" s="38">
        <f t="shared" si="1"/>
        <v>0</v>
      </c>
      <c r="E40" s="38">
        <f t="shared" si="1"/>
        <v>0</v>
      </c>
      <c r="F40" s="39">
        <f t="shared" si="1"/>
        <v>0</v>
      </c>
      <c r="G40" s="38">
        <f t="shared" si="1"/>
        <v>0</v>
      </c>
      <c r="H40" s="38">
        <f t="shared" si="1"/>
        <v>0</v>
      </c>
      <c r="I40" s="38">
        <f t="shared" si="1"/>
        <v>0</v>
      </c>
      <c r="J40" s="38">
        <f t="shared" si="1"/>
        <v>0</v>
      </c>
      <c r="K40" s="38">
        <f t="shared" si="1"/>
        <v>0</v>
      </c>
      <c r="L40" s="38">
        <f t="shared" si="1"/>
        <v>0</v>
      </c>
      <c r="M40" s="38">
        <f t="shared" si="1"/>
        <v>0</v>
      </c>
      <c r="N40" s="39" t="e">
        <f>(M40*7)/F40</f>
        <v>#DIV/0!</v>
      </c>
      <c r="O40" s="39" t="e">
        <f>SUM(H40+J40+K40)/F40</f>
        <v>#DIV/0!</v>
      </c>
      <c r="P40" s="38">
        <f t="shared" ref="P40:V40" si="2">SUM(P34:P39)</f>
        <v>0</v>
      </c>
      <c r="Q40" s="38">
        <f t="shared" si="2"/>
        <v>0</v>
      </c>
      <c r="R40" s="38">
        <f t="shared" si="2"/>
        <v>0</v>
      </c>
      <c r="S40" s="38">
        <f t="shared" si="2"/>
        <v>0</v>
      </c>
      <c r="T40" s="38">
        <f t="shared" si="2"/>
        <v>0</v>
      </c>
      <c r="U40" s="38">
        <f t="shared" si="2"/>
        <v>0</v>
      </c>
      <c r="V40" s="38">
        <f t="shared" si="2"/>
        <v>0</v>
      </c>
      <c r="W40" s="17" t="e">
        <f>(U40+V40)/(T40+U40+V40)</f>
        <v>#DIV/0!</v>
      </c>
      <c r="X40" s="5"/>
    </row>
    <row r="42" spans="1:24" x14ac:dyDescent="0.2">
      <c r="A42" t="s">
        <v>137</v>
      </c>
    </row>
    <row r="43" spans="1:24" x14ac:dyDescent="0.2">
      <c r="A43" s="124" t="s">
        <v>81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5"/>
      <c r="T43" s="5"/>
      <c r="U43" s="5"/>
      <c r="V43" s="5"/>
      <c r="W43" s="5"/>
      <c r="X43" s="5"/>
    </row>
    <row r="44" spans="1:24" x14ac:dyDescent="0.2">
      <c r="A44" s="107" t="s">
        <v>77</v>
      </c>
      <c r="B44" s="7" t="s">
        <v>50</v>
      </c>
      <c r="C44" s="7" t="s">
        <v>51</v>
      </c>
      <c r="D44" s="7" t="s">
        <v>52</v>
      </c>
      <c r="E44" s="7" t="s">
        <v>60</v>
      </c>
      <c r="F44" s="7" t="s">
        <v>54</v>
      </c>
      <c r="G44" s="7" t="s">
        <v>3</v>
      </c>
      <c r="H44" s="7" t="s">
        <v>4</v>
      </c>
      <c r="I44" s="7" t="s">
        <v>9</v>
      </c>
      <c r="J44" s="7" t="s">
        <v>10</v>
      </c>
      <c r="K44" s="7" t="s">
        <v>11</v>
      </c>
      <c r="L44" s="7" t="s">
        <v>55</v>
      </c>
      <c r="M44" s="7" t="s">
        <v>56</v>
      </c>
      <c r="N44" s="7" t="s">
        <v>57</v>
      </c>
      <c r="O44" s="7" t="s">
        <v>58</v>
      </c>
      <c r="P44" s="7" t="s">
        <v>2</v>
      </c>
      <c r="Q44" s="7" t="s">
        <v>82</v>
      </c>
      <c r="R44" s="7"/>
      <c r="S44" s="7"/>
      <c r="T44" s="7" t="s">
        <v>20</v>
      </c>
      <c r="U44" s="7" t="s">
        <v>21</v>
      </c>
      <c r="V44" s="7" t="s">
        <v>22</v>
      </c>
      <c r="W44" s="8" t="s">
        <v>23</v>
      </c>
      <c r="X44" s="5"/>
    </row>
    <row r="45" spans="1:24" x14ac:dyDescent="0.2">
      <c r="A45" s="64" t="s">
        <v>138</v>
      </c>
      <c r="B45" s="74">
        <v>1</v>
      </c>
      <c r="C45" s="74">
        <v>1</v>
      </c>
      <c r="D45" s="74"/>
      <c r="E45" s="74"/>
      <c r="F45" s="139">
        <v>1.33</v>
      </c>
      <c r="G45" s="74">
        <v>0</v>
      </c>
      <c r="H45" s="74">
        <v>0</v>
      </c>
      <c r="I45" s="74">
        <v>1</v>
      </c>
      <c r="J45" s="74">
        <v>1</v>
      </c>
      <c r="K45" s="74"/>
      <c r="L45" s="74"/>
      <c r="M45" s="74"/>
      <c r="N45" s="74"/>
      <c r="O45" s="74"/>
      <c r="P45" s="74">
        <v>4</v>
      </c>
      <c r="Q45" s="74">
        <v>19</v>
      </c>
      <c r="R45" s="74"/>
      <c r="S45" s="38"/>
      <c r="T45" s="38"/>
      <c r="U45" s="38"/>
      <c r="V45" s="38"/>
      <c r="W45" s="38"/>
      <c r="X45" s="5"/>
    </row>
    <row r="46" spans="1:24" x14ac:dyDescent="0.2">
      <c r="A46" s="69" t="s">
        <v>153</v>
      </c>
      <c r="B46" s="5">
        <v>1</v>
      </c>
      <c r="C46" s="5"/>
      <c r="D46" s="5"/>
      <c r="E46" s="5"/>
      <c r="F46" s="140">
        <v>0</v>
      </c>
      <c r="G46" s="5">
        <v>4</v>
      </c>
      <c r="H46" s="5">
        <v>3</v>
      </c>
      <c r="I46" s="5">
        <v>0</v>
      </c>
      <c r="J46" s="5">
        <v>1</v>
      </c>
      <c r="K46" s="5">
        <v>2</v>
      </c>
      <c r="L46" s="5">
        <v>2</v>
      </c>
      <c r="M46" s="5">
        <v>3</v>
      </c>
      <c r="N46" s="5"/>
      <c r="O46" s="5"/>
      <c r="P46" s="5">
        <v>4</v>
      </c>
      <c r="Q46" s="5">
        <v>29</v>
      </c>
      <c r="R46" s="5"/>
      <c r="S46" s="1"/>
      <c r="T46" s="1"/>
      <c r="U46" s="1"/>
      <c r="V46" s="1"/>
      <c r="W46" s="1"/>
      <c r="X46" s="5"/>
    </row>
    <row r="47" spans="1:24" x14ac:dyDescent="0.2">
      <c r="A47" s="207"/>
      <c r="B47" s="1"/>
      <c r="C47" s="1"/>
      <c r="D47" s="1"/>
      <c r="E47" s="75"/>
      <c r="F47" s="36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5"/>
    </row>
    <row r="48" spans="1:24" x14ac:dyDescent="0.2">
      <c r="A48" s="69"/>
      <c r="B48" s="1"/>
      <c r="C48" s="1"/>
      <c r="D48" s="1"/>
      <c r="E48" s="75"/>
      <c r="F48" s="36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5"/>
    </row>
    <row r="49" spans="1:24" x14ac:dyDescent="0.2">
      <c r="A49" s="64"/>
      <c r="B49" s="1"/>
      <c r="C49" s="1"/>
      <c r="D49" s="1"/>
      <c r="E49" s="75"/>
      <c r="F49" s="36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5"/>
    </row>
    <row r="50" spans="1:24" x14ac:dyDescent="0.2">
      <c r="A50" s="120"/>
      <c r="B50" s="41"/>
      <c r="C50" s="41"/>
      <c r="D50" s="41"/>
      <c r="E50" s="76"/>
      <c r="F50" s="42"/>
      <c r="G50" s="41"/>
      <c r="H50" s="41"/>
      <c r="I50" s="41"/>
      <c r="J50" s="41"/>
      <c r="K50" s="41"/>
      <c r="L50" s="42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5"/>
    </row>
    <row r="51" spans="1:24" x14ac:dyDescent="0.2">
      <c r="A51" s="122" t="s">
        <v>31</v>
      </c>
      <c r="B51" s="38">
        <f t="shared" ref="B51:M51" si="3">SUM(B45:B50)</f>
        <v>2</v>
      </c>
      <c r="C51" s="38">
        <f t="shared" si="3"/>
        <v>1</v>
      </c>
      <c r="D51" s="38">
        <f t="shared" si="3"/>
        <v>0</v>
      </c>
      <c r="E51" s="38">
        <f t="shared" si="3"/>
        <v>0</v>
      </c>
      <c r="F51" s="39">
        <f t="shared" si="3"/>
        <v>1.33</v>
      </c>
      <c r="G51" s="38">
        <f t="shared" si="3"/>
        <v>4</v>
      </c>
      <c r="H51" s="38">
        <f t="shared" si="3"/>
        <v>3</v>
      </c>
      <c r="I51" s="38">
        <f t="shared" si="3"/>
        <v>1</v>
      </c>
      <c r="J51" s="38">
        <f t="shared" si="3"/>
        <v>2</v>
      </c>
      <c r="K51" s="38">
        <f t="shared" si="3"/>
        <v>2</v>
      </c>
      <c r="L51" s="38">
        <f t="shared" si="3"/>
        <v>2</v>
      </c>
      <c r="M51" s="38">
        <f t="shared" si="3"/>
        <v>3</v>
      </c>
      <c r="N51" s="39">
        <f>(M51*7)/F51</f>
        <v>15.789473684210526</v>
      </c>
      <c r="O51" s="39">
        <f>SUM(H51+J51+K51)/F51</f>
        <v>5.2631578947368416</v>
      </c>
      <c r="P51" s="38">
        <f t="shared" ref="P51:V51" si="4">SUM(P45:P50)</f>
        <v>8</v>
      </c>
      <c r="Q51" s="38">
        <f t="shared" si="4"/>
        <v>48</v>
      </c>
      <c r="R51" s="38">
        <f t="shared" si="4"/>
        <v>0</v>
      </c>
      <c r="S51" s="38">
        <f t="shared" si="4"/>
        <v>0</v>
      </c>
      <c r="T51" s="38">
        <f t="shared" si="4"/>
        <v>0</v>
      </c>
      <c r="U51" s="38">
        <f t="shared" si="4"/>
        <v>0</v>
      </c>
      <c r="V51" s="38">
        <f t="shared" si="4"/>
        <v>0</v>
      </c>
      <c r="W51" s="17" t="e">
        <f>(U51+V51)/(T51+U51+V51)</f>
        <v>#DIV/0!</v>
      </c>
      <c r="X51" s="5"/>
    </row>
    <row r="53" spans="1:24" x14ac:dyDescent="0.2">
      <c r="A53" t="s">
        <v>137</v>
      </c>
    </row>
    <row r="54" spans="1:24" x14ac:dyDescent="0.2">
      <c r="A54" s="135" t="s">
        <v>77</v>
      </c>
      <c r="B54" s="7" t="s">
        <v>2</v>
      </c>
      <c r="C54" s="7" t="s">
        <v>3</v>
      </c>
      <c r="D54" s="7" t="s">
        <v>4</v>
      </c>
      <c r="E54" s="7" t="s">
        <v>5</v>
      </c>
      <c r="F54" s="7" t="s">
        <v>6</v>
      </c>
      <c r="G54" s="7" t="s">
        <v>7</v>
      </c>
      <c r="H54" s="7" t="s">
        <v>8</v>
      </c>
      <c r="I54" s="7" t="s">
        <v>9</v>
      </c>
      <c r="J54" s="7" t="s">
        <v>10</v>
      </c>
      <c r="K54" s="7" t="s">
        <v>11</v>
      </c>
      <c r="L54" s="7" t="s">
        <v>12</v>
      </c>
      <c r="M54" s="7" t="s">
        <v>13</v>
      </c>
      <c r="N54" s="7" t="s">
        <v>78</v>
      </c>
      <c r="O54" s="7" t="s">
        <v>15</v>
      </c>
      <c r="P54" s="8" t="s">
        <v>79</v>
      </c>
      <c r="Q54" s="7" t="s">
        <v>80</v>
      </c>
      <c r="R54" s="7" t="s">
        <v>18</v>
      </c>
      <c r="S54" s="7" t="s">
        <v>19</v>
      </c>
      <c r="T54" s="7" t="s">
        <v>20</v>
      </c>
      <c r="U54" s="7" t="s">
        <v>21</v>
      </c>
      <c r="V54" s="7" t="s">
        <v>22</v>
      </c>
      <c r="W54" s="8" t="s">
        <v>23</v>
      </c>
      <c r="X54" s="7" t="s">
        <v>24</v>
      </c>
    </row>
    <row r="55" spans="1:24" x14ac:dyDescent="0.2">
      <c r="A55" s="118" t="s">
        <v>148</v>
      </c>
      <c r="B55" s="74">
        <v>1</v>
      </c>
      <c r="C55" s="74">
        <v>0</v>
      </c>
      <c r="D55" s="74">
        <v>1</v>
      </c>
      <c r="E55" s="74"/>
      <c r="F55" s="74"/>
      <c r="G55" s="74"/>
      <c r="H55" s="74">
        <v>1</v>
      </c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>
        <v>1</v>
      </c>
      <c r="V55" s="74">
        <v>3</v>
      </c>
      <c r="W55" s="74"/>
      <c r="X55" s="74"/>
    </row>
    <row r="56" spans="1:24" x14ac:dyDescent="0.2">
      <c r="A56" s="64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x14ac:dyDescent="0.2">
      <c r="A57" s="64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1"/>
      <c r="X57" s="5"/>
    </row>
    <row r="58" spans="1:24" x14ac:dyDescent="0.2">
      <c r="A58" s="68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41"/>
      <c r="X58" s="77"/>
    </row>
    <row r="59" spans="1:24" x14ac:dyDescent="0.2">
      <c r="A59" s="120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130"/>
      <c r="X59" s="138"/>
    </row>
    <row r="60" spans="1:24" x14ac:dyDescent="0.2">
      <c r="A60" s="122" t="s">
        <v>31</v>
      </c>
      <c r="B60" s="16">
        <f t="shared" ref="B60:N60" si="5">SUM(B55:B59)</f>
        <v>1</v>
      </c>
      <c r="C60" s="16">
        <f t="shared" si="5"/>
        <v>0</v>
      </c>
      <c r="D60" s="16">
        <f t="shared" si="5"/>
        <v>1</v>
      </c>
      <c r="E60" s="16">
        <f t="shared" si="5"/>
        <v>0</v>
      </c>
      <c r="F60" s="16">
        <f t="shared" si="5"/>
        <v>0</v>
      </c>
      <c r="G60" s="16">
        <f t="shared" si="5"/>
        <v>0</v>
      </c>
      <c r="H60" s="16">
        <f t="shared" si="5"/>
        <v>1</v>
      </c>
      <c r="I60" s="16">
        <f t="shared" si="5"/>
        <v>0</v>
      </c>
      <c r="J60" s="16">
        <f t="shared" si="5"/>
        <v>0</v>
      </c>
      <c r="K60" s="16">
        <f t="shared" si="5"/>
        <v>0</v>
      </c>
      <c r="L60" s="16">
        <f t="shared" si="5"/>
        <v>0</v>
      </c>
      <c r="M60" s="16">
        <f t="shared" si="5"/>
        <v>0</v>
      </c>
      <c r="N60" s="16">
        <f t="shared" si="5"/>
        <v>0</v>
      </c>
      <c r="O60" s="17">
        <f>(D60+J60+K60+N60)/(B60+J60+K60+M60)</f>
        <v>1</v>
      </c>
      <c r="P60" s="17">
        <f>($D60+$E60+($F60*2)+(G60*3))/$B60</f>
        <v>1</v>
      </c>
      <c r="Q60" s="17">
        <f>D60/B60</f>
        <v>1</v>
      </c>
      <c r="R60" s="16">
        <f>SUM(R55:R59)</f>
        <v>0</v>
      </c>
      <c r="S60" s="16">
        <f>SUM(S55:S59)</f>
        <v>0</v>
      </c>
      <c r="T60" s="16">
        <f>SUM(T55:T59)</f>
        <v>0</v>
      </c>
      <c r="U60" s="16">
        <f>SUM(U55:U59)</f>
        <v>1</v>
      </c>
      <c r="V60" s="16">
        <f>SUM(V55:V59)</f>
        <v>3</v>
      </c>
      <c r="W60" s="17">
        <f>(U60+V60)/(T60+U60+V60)</f>
        <v>1</v>
      </c>
      <c r="X60" s="17">
        <f>(D60-G60)/(B60-I60-G60+M60)</f>
        <v>1</v>
      </c>
    </row>
  </sheetData>
  <mergeCells count="1">
    <mergeCell ref="A2:R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A27CA-85D2-C547-B964-1BC21837532A}">
  <dimension ref="A1:X74"/>
  <sheetViews>
    <sheetView workbookViewId="0">
      <selection activeCell="W26" sqref="W26"/>
    </sheetView>
  </sheetViews>
  <sheetFormatPr baseColWidth="10" defaultRowHeight="16" x14ac:dyDescent="0.2"/>
  <cols>
    <col min="1" max="1" width="17.1640625" bestFit="1" customWidth="1"/>
    <col min="2" max="2" width="3.33203125" bestFit="1" customWidth="1"/>
    <col min="3" max="4" width="3.1640625" bestFit="1" customWidth="1"/>
    <col min="5" max="6" width="4.6640625" bestFit="1" customWidth="1"/>
    <col min="7" max="7" width="3" bestFit="1" customWidth="1"/>
    <col min="8" max="8" width="3.33203125" bestFit="1" customWidth="1"/>
    <col min="9" max="10" width="3.1640625" bestFit="1" customWidth="1"/>
    <col min="11" max="11" width="3" bestFit="1" customWidth="1"/>
    <col min="12" max="12" width="4.1640625" bestFit="1" customWidth="1"/>
    <col min="13" max="13" width="2.83203125" bestFit="1" customWidth="1"/>
    <col min="14" max="15" width="7" bestFit="1" customWidth="1"/>
    <col min="16" max="16" width="8.1640625" bestFit="1" customWidth="1"/>
    <col min="17" max="17" width="4.6640625" bestFit="1" customWidth="1"/>
    <col min="18" max="19" width="3" bestFit="1" customWidth="1"/>
    <col min="20" max="22" width="3.1640625" bestFit="1" customWidth="1"/>
    <col min="23" max="23" width="6.5" bestFit="1" customWidth="1"/>
    <col min="24" max="24" width="6.5" customWidth="1"/>
  </cols>
  <sheetData>
    <row r="1" spans="1:24" x14ac:dyDescent="0.2">
      <c r="A1" s="68" t="s">
        <v>27</v>
      </c>
      <c r="B1" s="5"/>
      <c r="C1" s="5"/>
      <c r="D1" s="5"/>
      <c r="E1" s="46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1"/>
      <c r="V1" s="1"/>
      <c r="W1" s="5"/>
      <c r="X1" s="60"/>
    </row>
    <row r="2" spans="1:24" x14ac:dyDescent="0.2">
      <c r="A2" s="135" t="s">
        <v>77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78</v>
      </c>
      <c r="O2" s="7" t="s">
        <v>15</v>
      </c>
      <c r="P2" s="8" t="s">
        <v>79</v>
      </c>
      <c r="Q2" s="7" t="s">
        <v>80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8" t="s">
        <v>23</v>
      </c>
      <c r="X2" s="7" t="s">
        <v>24</v>
      </c>
    </row>
    <row r="3" spans="1:24" x14ac:dyDescent="0.2">
      <c r="A3" s="65" t="s">
        <v>112</v>
      </c>
      <c r="B3" s="74">
        <v>4</v>
      </c>
      <c r="C3" s="74">
        <v>1</v>
      </c>
      <c r="D3" s="74">
        <v>1</v>
      </c>
      <c r="E3" s="74"/>
      <c r="F3" s="74"/>
      <c r="G3" s="74"/>
      <c r="H3" s="74">
        <v>1</v>
      </c>
      <c r="I3" s="74">
        <v>1</v>
      </c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60"/>
    </row>
    <row r="4" spans="1:24" x14ac:dyDescent="0.2">
      <c r="A4" s="64" t="s">
        <v>122</v>
      </c>
      <c r="B4" s="5">
        <v>2</v>
      </c>
      <c r="C4" s="5">
        <v>0</v>
      </c>
      <c r="D4" s="5">
        <v>0</v>
      </c>
      <c r="E4" s="5"/>
      <c r="F4" s="5"/>
      <c r="G4" s="5"/>
      <c r="H4" s="5"/>
      <c r="I4" s="5"/>
      <c r="J4" s="5">
        <v>1</v>
      </c>
      <c r="K4" s="5"/>
      <c r="L4" s="5"/>
      <c r="M4" s="5"/>
      <c r="N4" s="5"/>
      <c r="O4" s="5"/>
      <c r="P4" s="5"/>
      <c r="Q4" s="5"/>
      <c r="R4" s="5"/>
      <c r="S4" s="5"/>
      <c r="T4" s="5">
        <v>1</v>
      </c>
      <c r="U4" s="5">
        <v>1</v>
      </c>
      <c r="V4" s="5">
        <v>4</v>
      </c>
      <c r="W4" s="5"/>
      <c r="X4" s="60"/>
    </row>
    <row r="5" spans="1:24" x14ac:dyDescent="0.2">
      <c r="A5" s="65" t="s">
        <v>123</v>
      </c>
      <c r="B5" s="5">
        <v>2</v>
      </c>
      <c r="C5" s="5">
        <v>0</v>
      </c>
      <c r="D5" s="5">
        <v>1</v>
      </c>
      <c r="E5" s="5"/>
      <c r="F5" s="5"/>
      <c r="G5" s="5"/>
      <c r="H5" s="5"/>
      <c r="I5" s="5"/>
      <c r="J5" s="5">
        <v>1</v>
      </c>
      <c r="K5" s="5"/>
      <c r="L5" s="5"/>
      <c r="M5" s="5"/>
      <c r="N5" s="5"/>
      <c r="O5" s="5"/>
      <c r="P5" s="5"/>
      <c r="Q5" s="5"/>
      <c r="R5" s="5"/>
      <c r="S5" s="5"/>
      <c r="T5" s="5"/>
      <c r="U5" s="5">
        <v>2</v>
      </c>
      <c r="V5" s="5">
        <v>1</v>
      </c>
      <c r="W5" s="5"/>
      <c r="X5" s="60"/>
    </row>
    <row r="6" spans="1:24" x14ac:dyDescent="0.2">
      <c r="A6" s="64" t="s">
        <v>98</v>
      </c>
      <c r="B6" s="16">
        <v>4</v>
      </c>
      <c r="C6" s="16">
        <v>2</v>
      </c>
      <c r="D6" s="16">
        <v>2</v>
      </c>
      <c r="E6" s="16">
        <v>1</v>
      </c>
      <c r="F6" s="5"/>
      <c r="G6" s="5"/>
      <c r="H6" s="5">
        <v>1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>
        <v>1</v>
      </c>
      <c r="U6" s="5"/>
      <c r="V6" s="5"/>
      <c r="W6" s="5"/>
      <c r="X6" s="60"/>
    </row>
    <row r="7" spans="1:24" x14ac:dyDescent="0.2">
      <c r="A7" s="217" t="s">
        <v>95</v>
      </c>
      <c r="B7" s="5">
        <v>2</v>
      </c>
      <c r="C7" s="5">
        <v>2</v>
      </c>
      <c r="D7" s="5">
        <v>2</v>
      </c>
      <c r="E7" s="5">
        <v>1</v>
      </c>
      <c r="F7" s="5"/>
      <c r="G7" s="5"/>
      <c r="H7" s="5">
        <v>2</v>
      </c>
      <c r="I7" s="5"/>
      <c r="J7" s="5">
        <v>1</v>
      </c>
      <c r="K7" s="5"/>
      <c r="L7" s="5"/>
      <c r="M7" s="5"/>
      <c r="N7" s="5"/>
      <c r="O7" s="5"/>
      <c r="P7" s="5"/>
      <c r="Q7" s="5"/>
      <c r="R7" s="5">
        <v>1</v>
      </c>
      <c r="S7" s="5"/>
      <c r="T7" s="5"/>
      <c r="U7" s="5"/>
      <c r="V7" s="5"/>
      <c r="W7" s="5"/>
      <c r="X7" s="60"/>
    </row>
    <row r="8" spans="1:24" x14ac:dyDescent="0.2">
      <c r="A8" s="217" t="s">
        <v>107</v>
      </c>
      <c r="B8" s="5">
        <v>3</v>
      </c>
      <c r="C8" s="5">
        <v>0</v>
      </c>
      <c r="D8" s="5">
        <v>1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>
        <v>1</v>
      </c>
      <c r="U8" s="5">
        <v>1</v>
      </c>
      <c r="V8" s="5">
        <v>1</v>
      </c>
      <c r="W8" s="5"/>
      <c r="X8" s="60"/>
    </row>
    <row r="9" spans="1:24" x14ac:dyDescent="0.2">
      <c r="A9" s="217" t="s">
        <v>94</v>
      </c>
      <c r="B9" s="5">
        <v>2</v>
      </c>
      <c r="C9" s="5">
        <v>0</v>
      </c>
      <c r="D9" s="5">
        <v>1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>
        <v>3</v>
      </c>
      <c r="V9" s="5">
        <v>2</v>
      </c>
      <c r="W9" s="5"/>
      <c r="X9" s="60"/>
    </row>
    <row r="10" spans="1:24" x14ac:dyDescent="0.2">
      <c r="A10" s="67" t="s">
        <v>127</v>
      </c>
      <c r="B10" s="5">
        <v>2</v>
      </c>
      <c r="C10" s="5">
        <v>0</v>
      </c>
      <c r="D10" s="5">
        <v>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>
        <v>1</v>
      </c>
      <c r="U10" s="5">
        <v>1</v>
      </c>
      <c r="V10" s="5"/>
      <c r="W10" s="5"/>
      <c r="X10" s="60"/>
    </row>
    <row r="11" spans="1:24" x14ac:dyDescent="0.2">
      <c r="A11" s="69" t="s">
        <v>128</v>
      </c>
      <c r="B11" s="5"/>
      <c r="C11" s="5">
        <v>3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>
        <v>2</v>
      </c>
      <c r="S11" s="5"/>
      <c r="T11" s="5"/>
      <c r="U11" s="5"/>
      <c r="V11" s="5"/>
      <c r="W11" s="5"/>
      <c r="X11" s="60"/>
    </row>
    <row r="12" spans="1:24" x14ac:dyDescent="0.2">
      <c r="A12" s="67" t="s">
        <v>129</v>
      </c>
      <c r="B12" s="5">
        <v>4</v>
      </c>
      <c r="C12" s="5">
        <v>1</v>
      </c>
      <c r="D12" s="5">
        <v>2</v>
      </c>
      <c r="E12" s="5"/>
      <c r="F12" s="5"/>
      <c r="G12" s="5"/>
      <c r="H12" s="5">
        <v>2</v>
      </c>
      <c r="I12" s="5"/>
      <c r="J12" s="5">
        <v>1</v>
      </c>
      <c r="K12" s="5"/>
      <c r="L12" s="5"/>
      <c r="M12" s="5"/>
      <c r="N12" s="5"/>
      <c r="O12" s="5"/>
      <c r="P12" s="5"/>
      <c r="Q12" s="5"/>
      <c r="R12" s="5"/>
      <c r="S12" s="5"/>
      <c r="T12" s="5">
        <v>1</v>
      </c>
      <c r="U12" s="5">
        <v>1</v>
      </c>
      <c r="V12" s="5">
        <v>2</v>
      </c>
      <c r="W12" s="5"/>
      <c r="X12" s="60"/>
    </row>
    <row r="13" spans="1:24" x14ac:dyDescent="0.2">
      <c r="A13" s="85" t="s">
        <v>103</v>
      </c>
      <c r="B13" s="5">
        <v>4</v>
      </c>
      <c r="C13" s="5">
        <v>0</v>
      </c>
      <c r="D13" s="5">
        <v>0</v>
      </c>
      <c r="E13" s="5"/>
      <c r="F13" s="5"/>
      <c r="G13" s="5"/>
      <c r="H13" s="5"/>
      <c r="I13" s="5">
        <v>2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>
        <v>1</v>
      </c>
      <c r="V13" s="5"/>
      <c r="W13" s="5"/>
      <c r="X13" s="60"/>
    </row>
    <row r="14" spans="1:24" x14ac:dyDescent="0.2">
      <c r="A14" s="217" t="s">
        <v>130</v>
      </c>
      <c r="B14" s="5">
        <v>2</v>
      </c>
      <c r="C14" s="5">
        <v>0</v>
      </c>
      <c r="D14" s="5">
        <v>0</v>
      </c>
      <c r="E14" s="5"/>
      <c r="F14" s="5"/>
      <c r="G14" s="5"/>
      <c r="H14" s="5"/>
      <c r="I14" s="5">
        <v>1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60"/>
    </row>
    <row r="15" spans="1:24" x14ac:dyDescent="0.2">
      <c r="A15" s="217" t="s">
        <v>76</v>
      </c>
      <c r="B15" s="5">
        <v>4</v>
      </c>
      <c r="C15" s="5">
        <v>0</v>
      </c>
      <c r="D15" s="5">
        <v>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>
        <v>1</v>
      </c>
      <c r="U15" s="5">
        <v>1</v>
      </c>
      <c r="V15" s="5">
        <v>2</v>
      </c>
      <c r="W15" s="5"/>
      <c r="X15" s="60"/>
    </row>
    <row r="16" spans="1:24" x14ac:dyDescent="0.2">
      <c r="A16" s="85" t="s">
        <v>109</v>
      </c>
      <c r="B16" s="5">
        <v>2</v>
      </c>
      <c r="C16" s="5">
        <v>2</v>
      </c>
      <c r="D16" s="5">
        <v>1</v>
      </c>
      <c r="E16" s="5"/>
      <c r="F16" s="5"/>
      <c r="G16" s="5">
        <v>1</v>
      </c>
      <c r="H16" s="5">
        <v>2</v>
      </c>
      <c r="I16" s="5"/>
      <c r="J16" s="5">
        <v>1</v>
      </c>
      <c r="K16" s="5">
        <v>1</v>
      </c>
      <c r="L16" s="5"/>
      <c r="M16" s="5"/>
      <c r="N16" s="5"/>
      <c r="O16" s="5"/>
      <c r="P16" s="5"/>
      <c r="Q16" s="5"/>
      <c r="R16" s="5"/>
      <c r="S16" s="5"/>
      <c r="T16" s="5"/>
      <c r="U16" s="5">
        <v>1</v>
      </c>
      <c r="V16" s="5">
        <v>3</v>
      </c>
      <c r="W16" s="5"/>
      <c r="X16" s="60"/>
    </row>
    <row r="17" spans="1:24" x14ac:dyDescent="0.2">
      <c r="A17" s="85" t="s">
        <v>132</v>
      </c>
      <c r="B17" s="5">
        <v>2</v>
      </c>
      <c r="C17" s="5">
        <v>1</v>
      </c>
      <c r="D17" s="5">
        <v>2</v>
      </c>
      <c r="E17" s="5"/>
      <c r="F17" s="5"/>
      <c r="G17" s="5"/>
      <c r="H17" s="5">
        <v>1</v>
      </c>
      <c r="I17" s="5"/>
      <c r="J17" s="5"/>
      <c r="K17" s="5">
        <v>2</v>
      </c>
      <c r="L17" s="5"/>
      <c r="M17" s="5"/>
      <c r="N17" s="5"/>
      <c r="O17" s="5"/>
      <c r="P17" s="5"/>
      <c r="Q17" s="5"/>
      <c r="R17" s="5">
        <v>2</v>
      </c>
      <c r="S17" s="5"/>
      <c r="T17" s="5"/>
      <c r="U17" s="5">
        <v>2</v>
      </c>
      <c r="V17" s="5">
        <v>1</v>
      </c>
      <c r="W17" s="5"/>
      <c r="X17" s="60"/>
    </row>
    <row r="18" spans="1:24" x14ac:dyDescent="0.2">
      <c r="A18" s="69" t="s">
        <v>134</v>
      </c>
      <c r="B18" s="5">
        <v>2</v>
      </c>
      <c r="C18" s="5">
        <v>2</v>
      </c>
      <c r="D18" s="5">
        <v>2</v>
      </c>
      <c r="E18" s="5"/>
      <c r="F18" s="5"/>
      <c r="G18" s="5"/>
      <c r="H18" s="5">
        <v>3</v>
      </c>
      <c r="I18" s="5"/>
      <c r="J18" s="5">
        <v>2</v>
      </c>
      <c r="K18" s="5"/>
      <c r="L18" s="5"/>
      <c r="M18" s="5"/>
      <c r="N18" s="5"/>
      <c r="O18" s="5"/>
      <c r="P18" s="5"/>
      <c r="Q18" s="5"/>
      <c r="R18" s="5">
        <v>1</v>
      </c>
      <c r="S18" s="5"/>
      <c r="T18" s="5"/>
      <c r="U18" s="5">
        <v>3</v>
      </c>
      <c r="V18" s="5">
        <v>2</v>
      </c>
      <c r="W18" s="5"/>
      <c r="X18" s="60"/>
    </row>
    <row r="19" spans="1:24" x14ac:dyDescent="0.2">
      <c r="A19" s="85" t="s">
        <v>99</v>
      </c>
      <c r="B19" s="5">
        <v>3</v>
      </c>
      <c r="C19" s="5">
        <v>2</v>
      </c>
      <c r="D19" s="5">
        <v>1</v>
      </c>
      <c r="E19" s="5">
        <v>1</v>
      </c>
      <c r="F19" s="5"/>
      <c r="G19" s="5"/>
      <c r="H19" s="5"/>
      <c r="I19" s="5">
        <v>1</v>
      </c>
      <c r="J19" s="5"/>
      <c r="K19" s="5">
        <v>1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0"/>
    </row>
    <row r="20" spans="1:24" x14ac:dyDescent="0.2">
      <c r="A20" s="85" t="s">
        <v>138</v>
      </c>
      <c r="B20" s="5">
        <v>3</v>
      </c>
      <c r="C20" s="5">
        <v>1</v>
      </c>
      <c r="D20" s="5">
        <v>0</v>
      </c>
      <c r="E20" s="5"/>
      <c r="F20" s="5"/>
      <c r="G20" s="5"/>
      <c r="H20" s="5"/>
      <c r="I20" s="5"/>
      <c r="J20" s="5"/>
      <c r="K20" s="5">
        <v>1</v>
      </c>
      <c r="L20" s="5"/>
      <c r="M20" s="5"/>
      <c r="N20" s="5">
        <v>1</v>
      </c>
      <c r="O20" s="5"/>
      <c r="P20" s="5"/>
      <c r="Q20" s="5"/>
      <c r="R20" s="5">
        <v>1</v>
      </c>
      <c r="S20" s="5"/>
      <c r="T20" s="5">
        <v>1</v>
      </c>
      <c r="U20" s="5">
        <v>1</v>
      </c>
      <c r="V20" s="5">
        <v>2</v>
      </c>
      <c r="W20" s="5"/>
      <c r="X20" s="60"/>
    </row>
    <row r="21" spans="1:24" x14ac:dyDescent="0.2">
      <c r="A21" s="85" t="s">
        <v>102</v>
      </c>
      <c r="B21" s="5">
        <v>4</v>
      </c>
      <c r="C21" s="5">
        <v>0</v>
      </c>
      <c r="D21" s="5">
        <v>2</v>
      </c>
      <c r="E21" s="5">
        <v>1</v>
      </c>
      <c r="F21" s="5"/>
      <c r="G21" s="5"/>
      <c r="H21" s="5"/>
      <c r="I21" s="5">
        <v>1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>
        <v>1</v>
      </c>
      <c r="V21" s="5">
        <v>2</v>
      </c>
      <c r="W21" s="5"/>
      <c r="X21" s="60"/>
    </row>
    <row r="22" spans="1:24" x14ac:dyDescent="0.2">
      <c r="A22" s="85" t="s">
        <v>106</v>
      </c>
      <c r="B22" s="5">
        <v>3</v>
      </c>
      <c r="C22" s="5">
        <v>2</v>
      </c>
      <c r="D22" s="5">
        <v>1</v>
      </c>
      <c r="E22" s="5">
        <v>1</v>
      </c>
      <c r="F22" s="5"/>
      <c r="G22" s="5"/>
      <c r="H22" s="5"/>
      <c r="I22" s="5">
        <v>1</v>
      </c>
      <c r="J22" s="5">
        <v>1</v>
      </c>
      <c r="K22" s="5"/>
      <c r="L22" s="5"/>
      <c r="M22" s="5"/>
      <c r="N22" s="5"/>
      <c r="O22" s="5"/>
      <c r="P22" s="5"/>
      <c r="Q22" s="5"/>
      <c r="R22" s="5"/>
      <c r="S22" s="5"/>
      <c r="T22" s="5">
        <v>2</v>
      </c>
      <c r="U22" s="5"/>
      <c r="V22" s="5">
        <v>3</v>
      </c>
      <c r="W22" s="5"/>
      <c r="X22" s="60"/>
    </row>
    <row r="23" spans="1:24" x14ac:dyDescent="0.2">
      <c r="A23" s="85" t="s">
        <v>144</v>
      </c>
      <c r="B23" s="5">
        <v>2</v>
      </c>
      <c r="C23" s="5">
        <v>0</v>
      </c>
      <c r="D23" s="5">
        <v>1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>
        <v>1</v>
      </c>
      <c r="T23" s="5">
        <v>2</v>
      </c>
      <c r="U23" s="5">
        <v>1</v>
      </c>
      <c r="V23" s="5">
        <v>3</v>
      </c>
      <c r="W23" s="5"/>
      <c r="X23" s="60"/>
    </row>
    <row r="24" spans="1:24" x14ac:dyDescent="0.2">
      <c r="A24" s="68" t="s">
        <v>153</v>
      </c>
      <c r="B24" s="129">
        <v>3</v>
      </c>
      <c r="C24" s="129">
        <v>0</v>
      </c>
      <c r="D24" s="129">
        <v>0</v>
      </c>
      <c r="E24" s="129"/>
      <c r="F24" s="129"/>
      <c r="G24" s="129"/>
      <c r="H24" s="129"/>
      <c r="I24" s="129">
        <v>2</v>
      </c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>
        <v>1</v>
      </c>
      <c r="V24" s="129">
        <v>1</v>
      </c>
      <c r="W24" s="129"/>
      <c r="X24" s="60"/>
    </row>
    <row r="25" spans="1:24" x14ac:dyDescent="0.2">
      <c r="A25" s="69" t="s">
        <v>155</v>
      </c>
      <c r="B25" s="129">
        <v>4</v>
      </c>
      <c r="C25" s="129">
        <v>1</v>
      </c>
      <c r="D25" s="129">
        <v>2</v>
      </c>
      <c r="E25" s="129"/>
      <c r="F25" s="129"/>
      <c r="G25" s="129"/>
      <c r="H25" s="129"/>
      <c r="I25" s="129">
        <v>1</v>
      </c>
      <c r="J25" s="129"/>
      <c r="K25" s="129"/>
      <c r="L25" s="129"/>
      <c r="M25" s="129"/>
      <c r="N25" s="129"/>
      <c r="O25" s="129"/>
      <c r="P25" s="129"/>
      <c r="Q25" s="129"/>
      <c r="R25" s="129">
        <v>1</v>
      </c>
      <c r="S25" s="129"/>
      <c r="T25" s="129"/>
      <c r="U25" s="129">
        <v>1</v>
      </c>
      <c r="V25" s="129"/>
      <c r="W25" s="129"/>
      <c r="X25" s="60"/>
    </row>
    <row r="26" spans="1:24" x14ac:dyDescent="0.2">
      <c r="A26" s="65" t="s">
        <v>164</v>
      </c>
      <c r="B26" s="129">
        <v>3</v>
      </c>
      <c r="C26" s="129">
        <v>1</v>
      </c>
      <c r="D26" s="129">
        <v>1</v>
      </c>
      <c r="E26" s="129"/>
      <c r="F26" s="129"/>
      <c r="G26" s="129"/>
      <c r="H26" s="129"/>
      <c r="I26" s="129">
        <v>1</v>
      </c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>
        <v>1</v>
      </c>
      <c r="U26" s="129">
        <v>3</v>
      </c>
      <c r="V26" s="129">
        <v>1</v>
      </c>
      <c r="W26" s="129"/>
      <c r="X26" s="60"/>
    </row>
    <row r="27" spans="1:24" x14ac:dyDescent="0.2">
      <c r="A27" s="69"/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60"/>
    </row>
    <row r="28" spans="1:24" x14ac:dyDescent="0.2">
      <c r="A28" s="120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15"/>
      <c r="P28" s="15"/>
      <c r="Q28" s="15"/>
      <c r="R28" s="41"/>
      <c r="S28" s="41"/>
      <c r="T28" s="41"/>
      <c r="U28" s="41"/>
      <c r="V28" s="41"/>
      <c r="W28" s="41"/>
      <c r="X28" s="144"/>
    </row>
    <row r="29" spans="1:24" x14ac:dyDescent="0.2">
      <c r="A29" s="122" t="s">
        <v>31</v>
      </c>
      <c r="B29" s="16">
        <f>SUM(B3:B28)</f>
        <v>66</v>
      </c>
      <c r="C29" s="16">
        <f>SUM(C3:C28)</f>
        <v>21</v>
      </c>
      <c r="D29" s="16">
        <f>SUM(D3:D28)</f>
        <v>23</v>
      </c>
      <c r="E29" s="16">
        <f t="shared" ref="E29:N29" si="0">SUM(E3:E28)</f>
        <v>5</v>
      </c>
      <c r="F29" s="16">
        <f t="shared" si="0"/>
        <v>0</v>
      </c>
      <c r="G29" s="16">
        <f t="shared" si="0"/>
        <v>1</v>
      </c>
      <c r="H29" s="16">
        <f t="shared" si="0"/>
        <v>12</v>
      </c>
      <c r="I29" s="16">
        <f t="shared" si="0"/>
        <v>11</v>
      </c>
      <c r="J29" s="16">
        <f t="shared" si="0"/>
        <v>8</v>
      </c>
      <c r="K29" s="16">
        <f t="shared" si="0"/>
        <v>5</v>
      </c>
      <c r="L29" s="16">
        <f t="shared" si="0"/>
        <v>0</v>
      </c>
      <c r="M29" s="16">
        <f t="shared" si="0"/>
        <v>0</v>
      </c>
      <c r="N29" s="16">
        <f t="shared" si="0"/>
        <v>1</v>
      </c>
      <c r="O29" s="17">
        <f>(D29+J29+K29+N29)/(B29+J29+K29+M29)</f>
        <v>0.46835443037974683</v>
      </c>
      <c r="P29" s="17">
        <f>($D29+$E29+($F29*2)+(G29*3))/$B29</f>
        <v>0.46969696969696972</v>
      </c>
      <c r="Q29" s="17">
        <f>D29/B29</f>
        <v>0.34848484848484851</v>
      </c>
      <c r="R29" s="16">
        <f>SUM(R3:R28)</f>
        <v>8</v>
      </c>
      <c r="S29" s="16">
        <f>SUM(S3:S28)</f>
        <v>1</v>
      </c>
      <c r="T29" s="16">
        <f>SUM(T3:T28)</f>
        <v>12</v>
      </c>
      <c r="U29" s="16">
        <f>SUM(U3:U28)</f>
        <v>25</v>
      </c>
      <c r="V29" s="16">
        <f>SUM(V3:V28)</f>
        <v>30</v>
      </c>
      <c r="W29" s="17">
        <f>(U29+V29)/(T29+U29+V29)</f>
        <v>0.82089552238805974</v>
      </c>
      <c r="X29" s="17">
        <f>(D29-G29)/(B29-I29-G29+M29)</f>
        <v>0.40740740740740738</v>
      </c>
    </row>
    <row r="30" spans="1:24" x14ac:dyDescent="0.2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</row>
    <row r="31" spans="1:24" x14ac:dyDescent="0.2">
      <c r="A31" s="245"/>
      <c r="B31" s="249"/>
      <c r="C31" s="249"/>
      <c r="D31" s="249"/>
      <c r="E31" s="249"/>
      <c r="F31" s="249"/>
      <c r="G31" s="249"/>
      <c r="H31" s="249"/>
      <c r="I31" s="249"/>
      <c r="J31" s="249"/>
      <c r="K31" s="249"/>
      <c r="L31" s="249"/>
      <c r="M31" s="249"/>
      <c r="N31" s="249"/>
      <c r="O31" s="249"/>
      <c r="P31" s="249"/>
      <c r="Q31" s="249"/>
      <c r="R31" s="249"/>
      <c r="S31" s="249"/>
      <c r="T31" s="249"/>
      <c r="U31" s="5"/>
      <c r="V31" s="5"/>
      <c r="W31" s="5"/>
      <c r="X31" s="60"/>
    </row>
    <row r="32" spans="1:24" x14ac:dyDescent="0.2">
      <c r="A32" s="124" t="s">
        <v>81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5"/>
      <c r="V32" s="5"/>
      <c r="W32" s="5"/>
      <c r="X32" s="60"/>
    </row>
    <row r="33" spans="1:24" x14ac:dyDescent="0.2">
      <c r="A33" s="107" t="s">
        <v>77</v>
      </c>
      <c r="B33" s="7" t="s">
        <v>50</v>
      </c>
      <c r="C33" s="7" t="s">
        <v>51</v>
      </c>
      <c r="D33" s="7" t="s">
        <v>52</v>
      </c>
      <c r="E33" s="7" t="s">
        <v>60</v>
      </c>
      <c r="F33" s="7" t="s">
        <v>54</v>
      </c>
      <c r="G33" s="7" t="s">
        <v>3</v>
      </c>
      <c r="H33" s="7" t="s">
        <v>4</v>
      </c>
      <c r="I33" s="7" t="s">
        <v>9</v>
      </c>
      <c r="J33" s="7" t="s">
        <v>10</v>
      </c>
      <c r="K33" s="7" t="s">
        <v>11</v>
      </c>
      <c r="L33" s="7" t="s">
        <v>55</v>
      </c>
      <c r="M33" s="7" t="s">
        <v>56</v>
      </c>
      <c r="N33" s="7" t="s">
        <v>57</v>
      </c>
      <c r="O33" s="7" t="s">
        <v>58</v>
      </c>
      <c r="P33" s="7" t="s">
        <v>2</v>
      </c>
      <c r="Q33" s="7" t="s">
        <v>82</v>
      </c>
      <c r="R33" s="7"/>
      <c r="S33" s="7"/>
      <c r="T33" s="41"/>
      <c r="U33" s="7" t="s">
        <v>20</v>
      </c>
      <c r="V33" s="109" t="s">
        <v>21</v>
      </c>
      <c r="W33" s="109" t="s">
        <v>22</v>
      </c>
      <c r="X33" s="60"/>
    </row>
    <row r="34" spans="1:24" x14ac:dyDescent="0.2">
      <c r="A34" s="64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46"/>
    </row>
    <row r="35" spans="1:24" x14ac:dyDescent="0.2">
      <c r="A35" s="64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46"/>
    </row>
    <row r="36" spans="1:24" x14ac:dyDescent="0.2">
      <c r="A36" s="64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46"/>
    </row>
    <row r="37" spans="1:24" x14ac:dyDescent="0.2">
      <c r="A37" s="65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46"/>
    </row>
    <row r="38" spans="1:24" x14ac:dyDescent="0.2">
      <c r="A38" s="6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46"/>
    </row>
    <row r="39" spans="1:24" x14ac:dyDescent="0.2">
      <c r="A39" s="65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46"/>
    </row>
    <row r="40" spans="1:24" x14ac:dyDescent="0.2">
      <c r="A40" s="65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46"/>
    </row>
    <row r="41" spans="1:24" x14ac:dyDescent="0.2">
      <c r="A41" s="64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46"/>
    </row>
    <row r="42" spans="1:24" x14ac:dyDescent="0.2">
      <c r="A42" s="64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46"/>
    </row>
    <row r="43" spans="1:24" x14ac:dyDescent="0.2">
      <c r="A43" s="118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46"/>
    </row>
    <row r="44" spans="1:24" x14ac:dyDescent="0.2">
      <c r="A44" s="68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60"/>
    </row>
    <row r="45" spans="1:24" x14ac:dyDescent="0.2">
      <c r="A45" s="6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60"/>
    </row>
    <row r="46" spans="1:24" x14ac:dyDescent="0.2">
      <c r="A46" s="120"/>
      <c r="B46" s="41"/>
      <c r="C46" s="41"/>
      <c r="D46" s="41"/>
      <c r="E46" s="76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77"/>
      <c r="X46" s="147"/>
    </row>
    <row r="47" spans="1:24" x14ac:dyDescent="0.2">
      <c r="A47" s="122" t="s">
        <v>31</v>
      </c>
      <c r="B47" s="16">
        <f t="shared" ref="B47:M47" si="1">SUM(B34:B46)</f>
        <v>0</v>
      </c>
      <c r="C47" s="16">
        <f t="shared" si="1"/>
        <v>0</v>
      </c>
      <c r="D47" s="16">
        <f t="shared" si="1"/>
        <v>0</v>
      </c>
      <c r="E47" s="39">
        <f t="shared" si="1"/>
        <v>0</v>
      </c>
      <c r="F47" s="39">
        <f t="shared" si="1"/>
        <v>0</v>
      </c>
      <c r="G47" s="16">
        <f t="shared" si="1"/>
        <v>0</v>
      </c>
      <c r="H47" s="16">
        <f t="shared" si="1"/>
        <v>0</v>
      </c>
      <c r="I47" s="16">
        <f t="shared" si="1"/>
        <v>0</v>
      </c>
      <c r="J47" s="16">
        <f t="shared" si="1"/>
        <v>0</v>
      </c>
      <c r="K47" s="16">
        <f t="shared" si="1"/>
        <v>0</v>
      </c>
      <c r="L47" s="16">
        <f t="shared" si="1"/>
        <v>0</v>
      </c>
      <c r="M47" s="16">
        <f t="shared" si="1"/>
        <v>0</v>
      </c>
      <c r="N47" s="39" t="e">
        <f>(M47*7)/F47</f>
        <v>#DIV/0!</v>
      </c>
      <c r="O47" s="39" t="e">
        <f>SUM(H47+J47+K47)/F47</f>
        <v>#DIV/0!</v>
      </c>
      <c r="P47" s="16">
        <f>SUM(P34:P46)</f>
        <v>0</v>
      </c>
      <c r="Q47" s="16">
        <f>SUM(Q34:Q46)</f>
        <v>0</v>
      </c>
      <c r="R47" s="16">
        <f>SUM(R34:R46)</f>
        <v>0</v>
      </c>
      <c r="S47" s="74"/>
      <c r="T47" s="38"/>
      <c r="U47" s="16">
        <f>SUM(U34:U46)</f>
        <v>0</v>
      </c>
      <c r="V47" s="16">
        <f>SUM(V34:V46)</f>
        <v>0</v>
      </c>
      <c r="W47" s="16">
        <f>SUM(W34:W46)</f>
        <v>0</v>
      </c>
      <c r="X47" s="146"/>
    </row>
    <row r="50" spans="1:24" x14ac:dyDescent="0.2">
      <c r="A50" t="s">
        <v>108</v>
      </c>
    </row>
    <row r="51" spans="1:24" x14ac:dyDescent="0.2">
      <c r="A51" s="135" t="s">
        <v>77</v>
      </c>
      <c r="B51" s="7" t="s">
        <v>2</v>
      </c>
      <c r="C51" s="7" t="s">
        <v>3</v>
      </c>
      <c r="D51" s="7" t="s">
        <v>4</v>
      </c>
      <c r="E51" s="7" t="s">
        <v>5</v>
      </c>
      <c r="F51" s="7" t="s">
        <v>6</v>
      </c>
      <c r="G51" s="7" t="s">
        <v>7</v>
      </c>
      <c r="H51" s="7" t="s">
        <v>8</v>
      </c>
      <c r="I51" s="7" t="s">
        <v>9</v>
      </c>
      <c r="J51" s="7" t="s">
        <v>10</v>
      </c>
      <c r="K51" s="7" t="s">
        <v>11</v>
      </c>
      <c r="L51" s="7" t="s">
        <v>12</v>
      </c>
      <c r="M51" s="7" t="s">
        <v>13</v>
      </c>
      <c r="N51" s="7" t="s">
        <v>78</v>
      </c>
      <c r="O51" s="7" t="s">
        <v>15</v>
      </c>
      <c r="P51" s="8" t="s">
        <v>79</v>
      </c>
      <c r="Q51" s="7" t="s">
        <v>80</v>
      </c>
      <c r="R51" s="7" t="s">
        <v>18</v>
      </c>
      <c r="S51" s="7" t="s">
        <v>19</v>
      </c>
      <c r="T51" s="7" t="s">
        <v>20</v>
      </c>
      <c r="U51" s="7" t="s">
        <v>21</v>
      </c>
      <c r="V51" s="7" t="s">
        <v>22</v>
      </c>
      <c r="W51" s="8" t="s">
        <v>23</v>
      </c>
      <c r="X51" s="143"/>
    </row>
    <row r="52" spans="1:24" x14ac:dyDescent="0.2">
      <c r="A52" s="65" t="s">
        <v>112</v>
      </c>
      <c r="B52" s="74">
        <v>1</v>
      </c>
      <c r="C52" s="74">
        <v>2</v>
      </c>
      <c r="D52" s="74">
        <v>1</v>
      </c>
      <c r="E52" s="74">
        <v>1</v>
      </c>
      <c r="F52" s="74"/>
      <c r="G52" s="74"/>
      <c r="H52" s="74">
        <v>2</v>
      </c>
      <c r="I52" s="74"/>
      <c r="J52" s="74"/>
      <c r="K52" s="74"/>
      <c r="L52" s="74"/>
      <c r="M52" s="74"/>
      <c r="N52" s="74"/>
      <c r="O52" s="74"/>
      <c r="P52" s="74"/>
      <c r="Q52" s="74"/>
      <c r="R52" s="74">
        <v>1</v>
      </c>
      <c r="S52" s="74"/>
      <c r="T52" s="74"/>
      <c r="U52" s="74"/>
      <c r="V52" s="74"/>
      <c r="W52" s="74"/>
      <c r="X52" s="60"/>
    </row>
    <row r="53" spans="1:24" x14ac:dyDescent="0.2">
      <c r="A53" s="64" t="s">
        <v>122</v>
      </c>
      <c r="B53" s="5"/>
      <c r="C53" s="5">
        <v>1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>
        <v>1</v>
      </c>
      <c r="S53" s="5"/>
      <c r="T53" s="5"/>
      <c r="U53" s="5"/>
      <c r="V53" s="5"/>
      <c r="W53" s="5"/>
      <c r="X53" s="60"/>
    </row>
    <row r="54" spans="1:24" x14ac:dyDescent="0.2">
      <c r="A54" s="65" t="s">
        <v>123</v>
      </c>
      <c r="B54" s="5">
        <v>3</v>
      </c>
      <c r="C54" s="5">
        <v>1</v>
      </c>
      <c r="D54" s="5">
        <v>0</v>
      </c>
      <c r="E54" s="5"/>
      <c r="F54" s="5"/>
      <c r="G54" s="5"/>
      <c r="H54" s="5"/>
      <c r="I54" s="5"/>
      <c r="J54" s="5"/>
      <c r="K54" s="5"/>
      <c r="L54" s="5">
        <v>1</v>
      </c>
      <c r="M54" s="5"/>
      <c r="N54" s="5">
        <v>1</v>
      </c>
      <c r="O54" s="5"/>
      <c r="P54" s="5"/>
      <c r="Q54" s="5"/>
      <c r="R54" s="5">
        <v>1</v>
      </c>
      <c r="S54" s="5"/>
      <c r="T54" s="5"/>
      <c r="U54" s="5">
        <v>1</v>
      </c>
      <c r="V54" s="5">
        <v>5</v>
      </c>
      <c r="W54" s="5"/>
      <c r="X54" s="60"/>
    </row>
    <row r="55" spans="1:24" x14ac:dyDescent="0.2">
      <c r="A55" s="64" t="s">
        <v>98</v>
      </c>
      <c r="B55" s="16"/>
      <c r="C55" s="16"/>
      <c r="D55" s="16"/>
      <c r="E55" s="16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>
        <v>2</v>
      </c>
      <c r="V55" s="5"/>
      <c r="W55" s="5"/>
      <c r="X55" s="60"/>
    </row>
    <row r="56" spans="1:24" x14ac:dyDescent="0.2">
      <c r="A56" s="217" t="s">
        <v>95</v>
      </c>
      <c r="B56" s="5">
        <v>4</v>
      </c>
      <c r="C56" s="5">
        <v>1</v>
      </c>
      <c r="D56" s="5">
        <v>1</v>
      </c>
      <c r="E56" s="5"/>
      <c r="F56" s="5"/>
      <c r="G56" s="5"/>
      <c r="H56" s="5"/>
      <c r="I56" s="5">
        <v>2</v>
      </c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>
        <v>2</v>
      </c>
      <c r="V56" s="5">
        <v>2</v>
      </c>
      <c r="W56" s="5"/>
      <c r="X56" s="60"/>
    </row>
    <row r="57" spans="1:24" x14ac:dyDescent="0.2">
      <c r="A57" s="217" t="s">
        <v>107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>
        <v>1</v>
      </c>
      <c r="T57" s="5"/>
      <c r="U57" s="5"/>
      <c r="V57" s="5"/>
      <c r="W57" s="5"/>
      <c r="X57" s="60"/>
    </row>
    <row r="58" spans="1:24" x14ac:dyDescent="0.2">
      <c r="A58" s="83" t="s">
        <v>97</v>
      </c>
      <c r="B58" s="5">
        <v>3</v>
      </c>
      <c r="C58" s="5">
        <v>2</v>
      </c>
      <c r="D58" s="5">
        <v>1</v>
      </c>
      <c r="E58" s="5"/>
      <c r="F58" s="5"/>
      <c r="G58" s="5"/>
      <c r="H58" s="5">
        <v>1</v>
      </c>
      <c r="I58" s="5"/>
      <c r="J58" s="5">
        <v>1</v>
      </c>
      <c r="K58" s="5"/>
      <c r="L58" s="5"/>
      <c r="M58" s="5"/>
      <c r="N58" s="5">
        <v>1</v>
      </c>
      <c r="O58" s="5"/>
      <c r="P58" s="5"/>
      <c r="Q58" s="5"/>
      <c r="R58" s="5">
        <v>2</v>
      </c>
      <c r="S58" s="5"/>
      <c r="T58" s="5"/>
      <c r="U58" s="5">
        <v>2</v>
      </c>
      <c r="V58" s="5">
        <v>1</v>
      </c>
      <c r="W58" s="5"/>
      <c r="X58" s="60"/>
    </row>
    <row r="59" spans="1:24" x14ac:dyDescent="0.2">
      <c r="A59" s="67" t="s">
        <v>127</v>
      </c>
      <c r="B59" s="5">
        <v>2</v>
      </c>
      <c r="C59" s="5">
        <v>1</v>
      </c>
      <c r="D59" s="5">
        <v>0</v>
      </c>
      <c r="E59" s="5"/>
      <c r="F59" s="5"/>
      <c r="G59" s="5"/>
      <c r="H59" s="5"/>
      <c r="I59" s="5"/>
      <c r="J59" s="5"/>
      <c r="K59" s="5">
        <v>1</v>
      </c>
      <c r="L59" s="5"/>
      <c r="M59" s="5"/>
      <c r="N59" s="5"/>
      <c r="O59" s="5"/>
      <c r="P59" s="5"/>
      <c r="Q59" s="5"/>
      <c r="R59" s="5"/>
      <c r="S59" s="5"/>
      <c r="T59" s="5"/>
      <c r="U59" s="5">
        <v>1</v>
      </c>
      <c r="V59" s="5">
        <v>1</v>
      </c>
      <c r="W59" s="5"/>
      <c r="X59" s="60"/>
    </row>
    <row r="60" spans="1:24" x14ac:dyDescent="0.2">
      <c r="A60" s="69" t="s">
        <v>128</v>
      </c>
      <c r="B60" s="5">
        <v>5</v>
      </c>
      <c r="C60" s="5">
        <v>2</v>
      </c>
      <c r="D60" s="5">
        <v>4</v>
      </c>
      <c r="E60" s="5">
        <v>1</v>
      </c>
      <c r="F60" s="5"/>
      <c r="G60" s="5"/>
      <c r="H60" s="5">
        <v>2</v>
      </c>
      <c r="I60" s="5"/>
      <c r="J60" s="5"/>
      <c r="K60" s="5"/>
      <c r="L60" s="5"/>
      <c r="M60" s="5"/>
      <c r="N60" s="5"/>
      <c r="O60" s="5"/>
      <c r="P60" s="5"/>
      <c r="Q60" s="5"/>
      <c r="R60" s="5">
        <v>1</v>
      </c>
      <c r="S60" s="5"/>
      <c r="T60" s="5"/>
      <c r="U60" s="5"/>
      <c r="V60" s="5">
        <v>1</v>
      </c>
      <c r="W60" s="5"/>
      <c r="X60" s="60"/>
    </row>
    <row r="61" spans="1:24" x14ac:dyDescent="0.2">
      <c r="A61" s="67" t="s">
        <v>129</v>
      </c>
      <c r="B61" s="5">
        <v>3</v>
      </c>
      <c r="C61" s="5">
        <v>1</v>
      </c>
      <c r="D61" s="5">
        <v>0</v>
      </c>
      <c r="E61" s="5"/>
      <c r="F61" s="5"/>
      <c r="G61" s="5"/>
      <c r="H61" s="5"/>
      <c r="I61" s="5"/>
      <c r="J61" s="5">
        <v>2</v>
      </c>
      <c r="K61" s="5"/>
      <c r="L61" s="5"/>
      <c r="M61" s="5"/>
      <c r="N61" s="5"/>
      <c r="O61" s="5"/>
      <c r="P61" s="5"/>
      <c r="Q61" s="5"/>
      <c r="R61" s="5">
        <v>1</v>
      </c>
      <c r="S61" s="5">
        <v>1</v>
      </c>
      <c r="T61" s="5">
        <v>1</v>
      </c>
      <c r="U61" s="5">
        <v>4</v>
      </c>
      <c r="V61" s="5">
        <v>2</v>
      </c>
      <c r="W61" s="5"/>
      <c r="X61" s="60"/>
    </row>
    <row r="62" spans="1:24" x14ac:dyDescent="0.2">
      <c r="A62" s="69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60"/>
    </row>
    <row r="63" spans="1:24" x14ac:dyDescent="0.2">
      <c r="A63" s="87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60"/>
    </row>
    <row r="64" spans="1:24" x14ac:dyDescent="0.2">
      <c r="A64" s="69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60"/>
    </row>
    <row r="65" spans="1:24" x14ac:dyDescent="0.2">
      <c r="A65" s="68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60"/>
    </row>
    <row r="66" spans="1:24" x14ac:dyDescent="0.2">
      <c r="A66" s="68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60"/>
    </row>
    <row r="67" spans="1:24" x14ac:dyDescent="0.2">
      <c r="A67" s="68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60"/>
    </row>
    <row r="68" spans="1:24" x14ac:dyDescent="0.2">
      <c r="A68" s="68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60"/>
    </row>
    <row r="69" spans="1:24" x14ac:dyDescent="0.2">
      <c r="A69" s="68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60"/>
    </row>
    <row r="70" spans="1:24" x14ac:dyDescent="0.2">
      <c r="A70" s="68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60"/>
    </row>
    <row r="71" spans="1:24" x14ac:dyDescent="0.2">
      <c r="A71" s="68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60"/>
    </row>
    <row r="72" spans="1:24" x14ac:dyDescent="0.2">
      <c r="A72" s="68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60"/>
    </row>
    <row r="73" spans="1:24" x14ac:dyDescent="0.2">
      <c r="A73" s="120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15"/>
      <c r="P73" s="15"/>
      <c r="Q73" s="15"/>
      <c r="R73" s="41"/>
      <c r="S73" s="41"/>
      <c r="T73" s="41"/>
      <c r="U73" s="41"/>
      <c r="V73" s="41"/>
      <c r="W73" s="41"/>
      <c r="X73" s="144"/>
    </row>
    <row r="74" spans="1:24" x14ac:dyDescent="0.2">
      <c r="A74" s="122" t="s">
        <v>31</v>
      </c>
      <c r="B74" s="16">
        <f>SUM(B52:B73)</f>
        <v>21</v>
      </c>
      <c r="C74" s="16">
        <f>SUM(C52:C73)</f>
        <v>11</v>
      </c>
      <c r="D74" s="16">
        <f>SUM(D52:D73)</f>
        <v>7</v>
      </c>
      <c r="E74" s="16">
        <f t="shared" ref="E74:N74" si="2">SUM(E52:E73)</f>
        <v>2</v>
      </c>
      <c r="F74" s="16">
        <f t="shared" si="2"/>
        <v>0</v>
      </c>
      <c r="G74" s="16">
        <f t="shared" si="2"/>
        <v>0</v>
      </c>
      <c r="H74" s="16">
        <f t="shared" si="2"/>
        <v>5</v>
      </c>
      <c r="I74" s="16">
        <f t="shared" si="2"/>
        <v>2</v>
      </c>
      <c r="J74" s="16">
        <f t="shared" si="2"/>
        <v>3</v>
      </c>
      <c r="K74" s="16">
        <f t="shared" si="2"/>
        <v>1</v>
      </c>
      <c r="L74" s="16">
        <f t="shared" si="2"/>
        <v>1</v>
      </c>
      <c r="M74" s="16">
        <f t="shared" si="2"/>
        <v>0</v>
      </c>
      <c r="N74" s="16">
        <f t="shared" si="2"/>
        <v>2</v>
      </c>
      <c r="O74" s="17">
        <f>(D74+J74+K74+N74)/(B74+J74+K74)</f>
        <v>0.52</v>
      </c>
      <c r="P74" s="17">
        <f>($D74+$E74+($F74*2)+(G74*3))/$B74</f>
        <v>0.42857142857142855</v>
      </c>
      <c r="Q74" s="17">
        <f>D74/B74</f>
        <v>0.33333333333333331</v>
      </c>
      <c r="R74" s="16">
        <f>SUM(R52:R73)</f>
        <v>7</v>
      </c>
      <c r="S74" s="16">
        <f>SUM(S52:S73)</f>
        <v>2</v>
      </c>
      <c r="T74" s="16">
        <f>SUM(T52:T73)</f>
        <v>1</v>
      </c>
      <c r="U74" s="16">
        <f>SUM(U52:U73)</f>
        <v>12</v>
      </c>
      <c r="V74" s="16">
        <f>SUM(V52:V73)</f>
        <v>12</v>
      </c>
      <c r="W74" s="17">
        <f>(U74+V74)/(T74+U74+V74)</f>
        <v>0.96</v>
      </c>
      <c r="X74" s="145"/>
    </row>
  </sheetData>
  <mergeCells count="1">
    <mergeCell ref="A31:T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5D55D-EFE3-0E45-ACD9-39E8C8F59317}">
  <dimension ref="A2:X109"/>
  <sheetViews>
    <sheetView topLeftCell="A28" workbookViewId="0">
      <selection activeCell="V80" sqref="V80"/>
    </sheetView>
  </sheetViews>
  <sheetFormatPr baseColWidth="10" defaultRowHeight="16" x14ac:dyDescent="0.2"/>
  <cols>
    <col min="1" max="1" width="17.1640625" bestFit="1" customWidth="1"/>
    <col min="2" max="2" width="3.33203125" bestFit="1" customWidth="1"/>
    <col min="3" max="4" width="3.1640625" bestFit="1" customWidth="1"/>
    <col min="5" max="5" width="4.6640625" bestFit="1" customWidth="1"/>
    <col min="6" max="6" width="5.6640625" bestFit="1" customWidth="1"/>
    <col min="7" max="7" width="3.1640625" bestFit="1" customWidth="1"/>
    <col min="8" max="8" width="3.33203125" bestFit="1" customWidth="1"/>
    <col min="9" max="10" width="3.1640625" style="55" bestFit="1" customWidth="1"/>
    <col min="11" max="11" width="3" bestFit="1" customWidth="1"/>
    <col min="12" max="12" width="4.6640625" bestFit="1" customWidth="1"/>
    <col min="13" max="13" width="3.1640625" bestFit="1" customWidth="1"/>
    <col min="14" max="14" width="4.6640625" style="230" bestFit="1" customWidth="1"/>
    <col min="15" max="15" width="4.83203125" bestFit="1" customWidth="1"/>
    <col min="16" max="16" width="8.1640625" bestFit="1" customWidth="1"/>
    <col min="17" max="17" width="4.6640625" bestFit="1" customWidth="1"/>
    <col min="18" max="19" width="3" bestFit="1" customWidth="1"/>
    <col min="20" max="20" width="2.1640625" bestFit="1" customWidth="1"/>
    <col min="21" max="21" width="2.33203125" bestFit="1" customWidth="1"/>
    <col min="22" max="22" width="3.1640625" bestFit="1" customWidth="1"/>
    <col min="23" max="23" width="6.5" bestFit="1" customWidth="1"/>
    <col min="24" max="24" width="5.6640625" bestFit="1" customWidth="1"/>
  </cols>
  <sheetData>
    <row r="2" spans="1:24" x14ac:dyDescent="0.2">
      <c r="A2" t="s">
        <v>28</v>
      </c>
    </row>
    <row r="3" spans="1:24" x14ac:dyDescent="0.2">
      <c r="A3" s="107" t="s">
        <v>77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221" t="s">
        <v>78</v>
      </c>
      <c r="O3" s="7" t="s">
        <v>15</v>
      </c>
      <c r="P3" s="8" t="s">
        <v>79</v>
      </c>
      <c r="Q3" s="7" t="s">
        <v>80</v>
      </c>
      <c r="R3" s="107" t="s">
        <v>18</v>
      </c>
      <c r="S3" s="107" t="s">
        <v>19</v>
      </c>
      <c r="T3" s="107" t="s">
        <v>20</v>
      </c>
      <c r="U3" s="7" t="s">
        <v>21</v>
      </c>
      <c r="V3" s="7" t="s">
        <v>22</v>
      </c>
      <c r="W3" s="108" t="s">
        <v>23</v>
      </c>
      <c r="X3" s="109" t="s">
        <v>24</v>
      </c>
    </row>
    <row r="4" spans="1:24" x14ac:dyDescent="0.2">
      <c r="A4" s="65" t="s">
        <v>123</v>
      </c>
      <c r="B4" s="38">
        <v>3</v>
      </c>
      <c r="C4" s="38"/>
      <c r="D4" s="38"/>
      <c r="E4" s="44"/>
      <c r="F4" s="38"/>
      <c r="G4" s="38"/>
      <c r="H4" s="38"/>
      <c r="I4" s="38">
        <v>1</v>
      </c>
      <c r="J4" s="38"/>
      <c r="K4" s="38"/>
      <c r="L4" s="38"/>
      <c r="M4" s="38"/>
      <c r="N4" s="222"/>
      <c r="O4" s="111"/>
      <c r="P4" s="38"/>
      <c r="Q4" s="38"/>
      <c r="R4" s="38"/>
      <c r="S4" s="112"/>
      <c r="T4" s="110"/>
      <c r="U4" s="74"/>
      <c r="V4" s="74"/>
      <c r="W4" s="113"/>
      <c r="X4" s="74"/>
    </row>
    <row r="5" spans="1:24" x14ac:dyDescent="0.2">
      <c r="A5" s="64" t="s">
        <v>98</v>
      </c>
      <c r="B5" s="1">
        <v>1</v>
      </c>
      <c r="C5" s="1"/>
      <c r="D5" s="1"/>
      <c r="E5" s="75"/>
      <c r="F5" s="1"/>
      <c r="G5" s="1"/>
      <c r="H5" s="1"/>
      <c r="I5" s="1"/>
      <c r="J5" s="1"/>
      <c r="K5" s="1"/>
      <c r="L5" s="1"/>
      <c r="M5" s="1"/>
      <c r="N5" s="223">
        <v>1</v>
      </c>
      <c r="O5" s="115"/>
      <c r="P5" s="46"/>
      <c r="Q5" s="1"/>
      <c r="R5" s="1"/>
      <c r="S5" s="115">
        <v>1</v>
      </c>
      <c r="T5" s="116"/>
      <c r="U5" s="1"/>
      <c r="V5" s="1"/>
      <c r="W5" s="68"/>
      <c r="X5" s="5"/>
    </row>
    <row r="6" spans="1:24" x14ac:dyDescent="0.2">
      <c r="A6" s="64" t="s">
        <v>122</v>
      </c>
      <c r="B6" s="1"/>
      <c r="C6" s="1"/>
      <c r="D6" s="1"/>
      <c r="E6" s="75"/>
      <c r="F6" s="1"/>
      <c r="G6" s="1"/>
      <c r="H6" s="1"/>
      <c r="I6" s="1"/>
      <c r="J6" s="1"/>
      <c r="K6" s="1"/>
      <c r="L6" s="1"/>
      <c r="M6" s="1"/>
      <c r="N6" s="223"/>
      <c r="O6" s="115"/>
      <c r="P6" s="1"/>
      <c r="Q6" s="1"/>
      <c r="R6" s="1"/>
      <c r="S6" s="115"/>
      <c r="T6" s="116"/>
      <c r="U6" s="1">
        <v>1</v>
      </c>
      <c r="V6" s="1"/>
      <c r="W6" s="68"/>
      <c r="X6" s="5"/>
    </row>
    <row r="7" spans="1:24" x14ac:dyDescent="0.2">
      <c r="A7" s="83" t="s">
        <v>97</v>
      </c>
      <c r="B7" s="1">
        <v>3</v>
      </c>
      <c r="C7" s="1">
        <v>1</v>
      </c>
      <c r="D7" s="1">
        <v>0</v>
      </c>
      <c r="E7" s="75"/>
      <c r="F7" s="1"/>
      <c r="G7" s="1"/>
      <c r="H7" s="1"/>
      <c r="I7" s="1">
        <v>1</v>
      </c>
      <c r="J7" s="1">
        <v>1</v>
      </c>
      <c r="K7" s="1"/>
      <c r="L7" s="1"/>
      <c r="M7" s="1"/>
      <c r="N7" s="223"/>
      <c r="O7" s="115"/>
      <c r="P7" s="1"/>
      <c r="Q7" s="1"/>
      <c r="R7" s="1"/>
      <c r="S7" s="115"/>
      <c r="T7" s="116"/>
      <c r="U7" s="1"/>
      <c r="V7" s="1">
        <v>1</v>
      </c>
      <c r="W7" s="68"/>
      <c r="X7" s="5"/>
    </row>
    <row r="8" spans="1:24" x14ac:dyDescent="0.2">
      <c r="A8" s="69" t="s">
        <v>128</v>
      </c>
      <c r="B8" s="1">
        <v>1</v>
      </c>
      <c r="C8" s="1">
        <v>0</v>
      </c>
      <c r="D8" s="1">
        <v>1</v>
      </c>
      <c r="E8" s="75">
        <v>1</v>
      </c>
      <c r="F8" s="1"/>
      <c r="G8" s="1"/>
      <c r="H8" s="1">
        <v>2</v>
      </c>
      <c r="I8" s="1"/>
      <c r="J8" s="1"/>
      <c r="K8" s="1"/>
      <c r="L8" s="1"/>
      <c r="M8" s="1"/>
      <c r="N8" s="223"/>
      <c r="O8" s="115"/>
      <c r="P8" s="1"/>
      <c r="Q8" s="1"/>
      <c r="R8" s="1"/>
      <c r="S8" s="115"/>
      <c r="T8" s="116"/>
      <c r="U8" s="1"/>
      <c r="V8" s="1"/>
      <c r="W8" s="68"/>
      <c r="X8" s="5"/>
    </row>
    <row r="9" spans="1:24" x14ac:dyDescent="0.2">
      <c r="A9" s="85" t="s">
        <v>103</v>
      </c>
      <c r="B9" s="1"/>
      <c r="C9" s="1"/>
      <c r="D9" s="1"/>
      <c r="E9" s="75"/>
      <c r="F9" s="1"/>
      <c r="G9" s="1"/>
      <c r="H9" s="1"/>
      <c r="I9" s="1"/>
      <c r="J9" s="1"/>
      <c r="K9" s="1"/>
      <c r="L9" s="1"/>
      <c r="M9" s="1"/>
      <c r="N9" s="223"/>
      <c r="O9" s="115"/>
      <c r="P9" s="1"/>
      <c r="Q9" s="1"/>
      <c r="R9" s="1"/>
      <c r="S9" s="115"/>
      <c r="T9" s="116"/>
      <c r="U9" s="1">
        <v>1</v>
      </c>
      <c r="V9" s="1"/>
      <c r="W9" s="68"/>
      <c r="X9" s="5"/>
    </row>
    <row r="10" spans="1:24" x14ac:dyDescent="0.2">
      <c r="A10" s="217" t="s">
        <v>130</v>
      </c>
      <c r="B10" s="1">
        <v>3</v>
      </c>
      <c r="C10" s="1">
        <v>0</v>
      </c>
      <c r="D10" s="1">
        <v>0</v>
      </c>
      <c r="E10" s="75"/>
      <c r="F10" s="1"/>
      <c r="G10" s="1"/>
      <c r="H10" s="1"/>
      <c r="I10" s="1">
        <v>2</v>
      </c>
      <c r="J10" s="1"/>
      <c r="K10" s="1"/>
      <c r="L10" s="1"/>
      <c r="M10" s="1"/>
      <c r="N10" s="223"/>
      <c r="O10" s="115"/>
      <c r="P10" s="1"/>
      <c r="Q10" s="1"/>
      <c r="R10" s="1"/>
      <c r="S10" s="115"/>
      <c r="T10" s="116"/>
      <c r="U10" s="1"/>
      <c r="V10" s="1"/>
      <c r="W10" s="68"/>
      <c r="X10" s="5"/>
    </row>
    <row r="11" spans="1:24" x14ac:dyDescent="0.2">
      <c r="A11" s="217" t="s">
        <v>76</v>
      </c>
      <c r="B11" s="1">
        <v>3</v>
      </c>
      <c r="C11" s="1">
        <v>2</v>
      </c>
      <c r="D11" s="1">
        <v>0</v>
      </c>
      <c r="E11" s="75"/>
      <c r="F11" s="1"/>
      <c r="G11" s="1"/>
      <c r="H11" s="1"/>
      <c r="I11" s="1">
        <v>1</v>
      </c>
      <c r="J11" s="1">
        <v>1</v>
      </c>
      <c r="K11" s="1"/>
      <c r="L11" s="1"/>
      <c r="M11" s="1"/>
      <c r="N11" s="223">
        <v>1</v>
      </c>
      <c r="O11" s="115"/>
      <c r="P11" s="1"/>
      <c r="Q11" s="1"/>
      <c r="R11" s="1">
        <v>1</v>
      </c>
      <c r="S11" s="115"/>
      <c r="T11" s="116"/>
      <c r="U11" s="1"/>
      <c r="V11" s="1">
        <v>10</v>
      </c>
      <c r="W11" s="117"/>
      <c r="X11" s="5"/>
    </row>
    <row r="12" spans="1:24" x14ac:dyDescent="0.2">
      <c r="A12" s="85" t="s">
        <v>109</v>
      </c>
      <c r="B12" s="1">
        <v>3</v>
      </c>
      <c r="C12" s="1">
        <v>0</v>
      </c>
      <c r="D12" s="1">
        <v>1</v>
      </c>
      <c r="E12" s="75"/>
      <c r="F12" s="1"/>
      <c r="G12" s="1"/>
      <c r="H12" s="1"/>
      <c r="I12" s="1"/>
      <c r="J12" s="1"/>
      <c r="K12" s="1">
        <v>1</v>
      </c>
      <c r="L12" s="1"/>
      <c r="M12" s="1"/>
      <c r="N12" s="223"/>
      <c r="O12" s="115"/>
      <c r="P12" s="1"/>
      <c r="Q12" s="1"/>
      <c r="R12" s="1"/>
      <c r="S12" s="115"/>
      <c r="T12" s="116"/>
      <c r="U12" s="1"/>
      <c r="V12" s="1">
        <v>1</v>
      </c>
      <c r="W12" s="117"/>
      <c r="X12" s="5"/>
    </row>
    <row r="13" spans="1:24" x14ac:dyDescent="0.2">
      <c r="A13" s="85" t="s">
        <v>132</v>
      </c>
      <c r="B13" s="1"/>
      <c r="C13" s="1"/>
      <c r="D13" s="1"/>
      <c r="E13" s="75"/>
      <c r="F13" s="1"/>
      <c r="G13" s="1"/>
      <c r="H13" s="1"/>
      <c r="I13" s="1"/>
      <c r="J13" s="1"/>
      <c r="K13" s="1"/>
      <c r="L13" s="1"/>
      <c r="M13" s="1"/>
      <c r="N13" s="223"/>
      <c r="O13" s="115"/>
      <c r="P13" s="1"/>
      <c r="Q13" s="1"/>
      <c r="R13" s="1"/>
      <c r="S13" s="115"/>
      <c r="T13" s="116"/>
      <c r="U13" s="1">
        <v>1</v>
      </c>
      <c r="V13" s="1"/>
      <c r="W13" s="117"/>
      <c r="X13" s="5"/>
    </row>
    <row r="14" spans="1:24" x14ac:dyDescent="0.2">
      <c r="A14" s="85" t="s">
        <v>106</v>
      </c>
      <c r="B14" s="1"/>
      <c r="C14" s="1"/>
      <c r="D14" s="1"/>
      <c r="E14" s="75"/>
      <c r="F14" s="1"/>
      <c r="G14" s="1"/>
      <c r="H14" s="1"/>
      <c r="I14" s="1"/>
      <c r="J14" s="1"/>
      <c r="K14" s="1"/>
      <c r="L14" s="1"/>
      <c r="M14" s="1"/>
      <c r="N14" s="223"/>
      <c r="O14" s="115"/>
      <c r="P14" s="1"/>
      <c r="Q14" s="1"/>
      <c r="R14" s="1"/>
      <c r="S14" s="115"/>
      <c r="T14" s="116"/>
      <c r="U14" s="1">
        <v>2</v>
      </c>
      <c r="V14" s="1"/>
      <c r="W14" s="117"/>
      <c r="X14" s="5"/>
    </row>
    <row r="15" spans="1:24" x14ac:dyDescent="0.2">
      <c r="A15" s="85" t="s">
        <v>104</v>
      </c>
      <c r="B15" s="1">
        <v>3</v>
      </c>
      <c r="C15" s="1">
        <v>2</v>
      </c>
      <c r="D15" s="1">
        <v>2</v>
      </c>
      <c r="E15" s="75">
        <v>2</v>
      </c>
      <c r="F15" s="1"/>
      <c r="G15" s="1"/>
      <c r="H15" s="1">
        <v>2</v>
      </c>
      <c r="I15" s="1"/>
      <c r="J15" s="1"/>
      <c r="K15" s="1"/>
      <c r="L15" s="1"/>
      <c r="M15" s="1"/>
      <c r="N15" s="223"/>
      <c r="O15" s="115"/>
      <c r="P15" s="1"/>
      <c r="Q15" s="1"/>
      <c r="R15" s="1"/>
      <c r="S15" s="115"/>
      <c r="T15" s="116"/>
      <c r="U15" s="1"/>
      <c r="V15" s="1">
        <v>3</v>
      </c>
      <c r="W15" s="117"/>
      <c r="X15" s="5"/>
    </row>
    <row r="16" spans="1:24" x14ac:dyDescent="0.2">
      <c r="A16" s="85" t="s">
        <v>157</v>
      </c>
      <c r="B16" s="1">
        <v>0</v>
      </c>
      <c r="C16" s="1">
        <v>0</v>
      </c>
      <c r="D16" s="1">
        <v>0</v>
      </c>
      <c r="E16" s="75"/>
      <c r="F16" s="1"/>
      <c r="G16" s="1"/>
      <c r="H16" s="1">
        <v>1</v>
      </c>
      <c r="I16" s="1"/>
      <c r="J16" s="1">
        <v>2</v>
      </c>
      <c r="K16" s="1"/>
      <c r="L16" s="1"/>
      <c r="M16" s="1">
        <v>1</v>
      </c>
      <c r="N16" s="223"/>
      <c r="O16" s="115"/>
      <c r="P16" s="1"/>
      <c r="Q16" s="1"/>
      <c r="R16" s="1">
        <v>1</v>
      </c>
      <c r="S16" s="115"/>
      <c r="T16" s="116"/>
      <c r="U16" s="1"/>
      <c r="V16" s="1">
        <v>3</v>
      </c>
      <c r="W16" s="117"/>
      <c r="X16" s="5"/>
    </row>
    <row r="17" spans="1:24" x14ac:dyDescent="0.2">
      <c r="A17" s="85" t="s">
        <v>159</v>
      </c>
      <c r="B17" s="1"/>
      <c r="C17" s="1"/>
      <c r="D17" s="1"/>
      <c r="E17" s="75"/>
      <c r="F17" s="1"/>
      <c r="G17" s="1"/>
      <c r="H17" s="1"/>
      <c r="I17" s="1"/>
      <c r="J17" s="1"/>
      <c r="K17" s="1"/>
      <c r="L17" s="1"/>
      <c r="M17" s="1"/>
      <c r="N17" s="223"/>
      <c r="O17" s="115"/>
      <c r="P17" s="1"/>
      <c r="Q17" s="1"/>
      <c r="R17" s="1"/>
      <c r="S17" s="115"/>
      <c r="T17" s="116"/>
      <c r="U17" s="1">
        <v>2</v>
      </c>
      <c r="V17" s="1"/>
      <c r="W17" s="117"/>
      <c r="X17" s="5"/>
    </row>
    <row r="18" spans="1:24" x14ac:dyDescent="0.2">
      <c r="A18" s="69"/>
      <c r="B18" s="1"/>
      <c r="C18" s="1"/>
      <c r="D18" s="1"/>
      <c r="E18" s="75"/>
      <c r="F18" s="1"/>
      <c r="G18" s="1"/>
      <c r="H18" s="1"/>
      <c r="I18" s="1"/>
      <c r="J18" s="1"/>
      <c r="K18" s="1"/>
      <c r="L18" s="1"/>
      <c r="M18" s="1"/>
      <c r="N18" s="223"/>
      <c r="O18" s="115"/>
      <c r="P18" s="1"/>
      <c r="Q18" s="1"/>
      <c r="R18" s="1"/>
      <c r="S18" s="115"/>
      <c r="T18" s="116"/>
      <c r="U18" s="1"/>
      <c r="V18" s="1"/>
      <c r="W18" s="117"/>
      <c r="X18" s="5"/>
    </row>
    <row r="19" spans="1:24" x14ac:dyDescent="0.2">
      <c r="A19" s="65"/>
      <c r="B19" s="41"/>
      <c r="C19" s="41"/>
      <c r="D19" s="41"/>
      <c r="E19" s="76"/>
      <c r="F19" s="41"/>
      <c r="G19" s="41"/>
      <c r="H19" s="41"/>
      <c r="I19" s="41"/>
      <c r="J19" s="41"/>
      <c r="K19" s="41"/>
      <c r="L19" s="41"/>
      <c r="M19" s="41"/>
      <c r="N19" s="224"/>
      <c r="O19" s="120"/>
      <c r="P19" s="41"/>
      <c r="Q19" s="41"/>
      <c r="R19" s="41"/>
      <c r="S19" s="120"/>
      <c r="T19" s="119"/>
      <c r="U19" s="41"/>
      <c r="V19" s="41"/>
      <c r="W19" s="121"/>
      <c r="X19" s="5"/>
    </row>
    <row r="20" spans="1:24" x14ac:dyDescent="0.2">
      <c r="A20" s="68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22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x14ac:dyDescent="0.2">
      <c r="A21" s="68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22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x14ac:dyDescent="0.2">
      <c r="A22" s="68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22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x14ac:dyDescent="0.2">
      <c r="A23" s="68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22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x14ac:dyDescent="0.2">
      <c r="A24" s="68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22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x14ac:dyDescent="0.2">
      <c r="A25" s="68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22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x14ac:dyDescent="0.2">
      <c r="A26" s="120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224"/>
      <c r="O26" s="15"/>
      <c r="P26" s="15"/>
      <c r="Q26" s="15"/>
      <c r="R26" s="41"/>
      <c r="S26" s="41"/>
      <c r="T26" s="41"/>
      <c r="U26" s="41"/>
      <c r="V26" s="41"/>
      <c r="W26" s="41"/>
      <c r="X26" s="77"/>
    </row>
    <row r="27" spans="1:24" x14ac:dyDescent="0.2">
      <c r="A27" s="122" t="s">
        <v>31</v>
      </c>
      <c r="B27" s="16">
        <f t="shared" ref="B27:N27" si="0">SUM(B4:B26)</f>
        <v>20</v>
      </c>
      <c r="C27" s="16">
        <f t="shared" si="0"/>
        <v>5</v>
      </c>
      <c r="D27" s="16">
        <f t="shared" si="0"/>
        <v>4</v>
      </c>
      <c r="E27" s="16">
        <f t="shared" si="0"/>
        <v>3</v>
      </c>
      <c r="F27" s="16">
        <f t="shared" si="0"/>
        <v>0</v>
      </c>
      <c r="G27" s="16">
        <f t="shared" si="0"/>
        <v>0</v>
      </c>
      <c r="H27" s="16">
        <f t="shared" si="0"/>
        <v>5</v>
      </c>
      <c r="I27" s="16">
        <f t="shared" si="0"/>
        <v>5</v>
      </c>
      <c r="J27" s="16">
        <f t="shared" si="0"/>
        <v>4</v>
      </c>
      <c r="K27" s="16">
        <f t="shared" si="0"/>
        <v>1</v>
      </c>
      <c r="L27" s="16">
        <f t="shared" si="0"/>
        <v>0</v>
      </c>
      <c r="M27" s="16">
        <f t="shared" si="0"/>
        <v>1</v>
      </c>
      <c r="N27" s="226">
        <f t="shared" si="0"/>
        <v>2</v>
      </c>
      <c r="O27" s="17">
        <f>(D27+J27+K27+N27)/(B27+J27+K27)</f>
        <v>0.44</v>
      </c>
      <c r="P27" s="17">
        <f>($D27+$E27+($F27*2)+(G27*3))/$B27</f>
        <v>0.35</v>
      </c>
      <c r="Q27" s="17">
        <f>D27/B27</f>
        <v>0.2</v>
      </c>
      <c r="R27" s="16">
        <f>SUM(R4:R26)</f>
        <v>2</v>
      </c>
      <c r="S27" s="16">
        <f>SUM(S4:S26)</f>
        <v>1</v>
      </c>
      <c r="T27" s="16">
        <f>SUM(T4:T26)</f>
        <v>0</v>
      </c>
      <c r="U27" s="16">
        <f>SUM(U4:U26)</f>
        <v>7</v>
      </c>
      <c r="V27" s="16">
        <f>SUM(V4:V26)</f>
        <v>18</v>
      </c>
      <c r="W27" s="17">
        <f>(U27+V27)/(T27+U27+V27)</f>
        <v>1</v>
      </c>
      <c r="X27" s="17">
        <f>(D27-G27)/(B27-I27-G27+M27)</f>
        <v>0.25</v>
      </c>
    </row>
    <row r="28" spans="1:24" x14ac:dyDescent="0.2">
      <c r="A28" s="11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223"/>
      <c r="O28" s="1"/>
      <c r="P28" s="1"/>
      <c r="Q28" s="1"/>
      <c r="R28" s="1"/>
      <c r="S28" s="1"/>
      <c r="T28" s="1"/>
      <c r="U28" s="1"/>
      <c r="V28" s="1"/>
      <c r="W28" s="5"/>
      <c r="X28" s="5"/>
    </row>
    <row r="29" spans="1:24" x14ac:dyDescent="0.2">
      <c r="A29" s="11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23"/>
      <c r="O29" s="1"/>
      <c r="P29" s="1"/>
      <c r="Q29" s="1"/>
      <c r="R29" s="1"/>
      <c r="S29" s="1"/>
      <c r="T29" s="1"/>
      <c r="U29" s="1"/>
      <c r="V29" s="1"/>
      <c r="W29" s="5"/>
      <c r="X29" s="5"/>
    </row>
    <row r="30" spans="1:24" x14ac:dyDescent="0.2">
      <c r="A30" s="68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22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x14ac:dyDescent="0.2">
      <c r="A31" s="68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22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x14ac:dyDescent="0.2">
      <c r="A32" s="12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227"/>
      <c r="O32" s="63"/>
      <c r="P32" s="63"/>
      <c r="Q32" s="63"/>
      <c r="R32" s="63"/>
      <c r="S32" s="63"/>
      <c r="T32" s="63"/>
      <c r="U32" s="1"/>
      <c r="V32" s="1"/>
      <c r="W32" s="5"/>
      <c r="X32" s="5"/>
    </row>
    <row r="33" spans="1:24" x14ac:dyDescent="0.2">
      <c r="A33" s="68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22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x14ac:dyDescent="0.2">
      <c r="A34" s="124" t="s">
        <v>81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223"/>
      <c r="O34" s="1"/>
      <c r="P34" s="1"/>
      <c r="Q34" s="1"/>
      <c r="R34" s="5"/>
      <c r="S34" s="5"/>
      <c r="T34" s="5"/>
      <c r="U34" s="5"/>
      <c r="V34" s="5"/>
      <c r="W34" s="5"/>
      <c r="X34" s="5"/>
    </row>
    <row r="35" spans="1:24" x14ac:dyDescent="0.2">
      <c r="A35" s="107" t="s">
        <v>77</v>
      </c>
      <c r="B35" s="7" t="s">
        <v>50</v>
      </c>
      <c r="C35" s="7" t="s">
        <v>51</v>
      </c>
      <c r="D35" s="7" t="s">
        <v>52</v>
      </c>
      <c r="E35" s="7" t="s">
        <v>60</v>
      </c>
      <c r="F35" s="7" t="s">
        <v>54</v>
      </c>
      <c r="G35" s="7" t="s">
        <v>3</v>
      </c>
      <c r="H35" s="7" t="s">
        <v>4</v>
      </c>
      <c r="I35" s="7" t="s">
        <v>9</v>
      </c>
      <c r="J35" s="7" t="s">
        <v>10</v>
      </c>
      <c r="K35" s="7" t="s">
        <v>11</v>
      </c>
      <c r="L35" s="7" t="s">
        <v>55</v>
      </c>
      <c r="M35" s="7" t="s">
        <v>56</v>
      </c>
      <c r="N35" s="221" t="s">
        <v>57</v>
      </c>
      <c r="O35" s="7" t="s">
        <v>58</v>
      </c>
      <c r="P35" s="7" t="s">
        <v>2</v>
      </c>
      <c r="Q35" s="7" t="s">
        <v>82</v>
      </c>
      <c r="R35" s="5"/>
      <c r="S35" s="5"/>
      <c r="T35" s="5"/>
      <c r="U35" s="5"/>
      <c r="V35" s="5"/>
      <c r="W35" s="5"/>
      <c r="X35" s="5"/>
    </row>
    <row r="36" spans="1:24" x14ac:dyDescent="0.2">
      <c r="A36" s="65" t="s">
        <v>112</v>
      </c>
      <c r="B36" s="38">
        <v>1</v>
      </c>
      <c r="C36" s="38"/>
      <c r="D36" s="38"/>
      <c r="E36" s="44"/>
      <c r="F36" s="38">
        <v>1</v>
      </c>
      <c r="G36" s="38"/>
      <c r="H36" s="38"/>
      <c r="I36" s="38">
        <v>3</v>
      </c>
      <c r="J36" s="38"/>
      <c r="K36" s="38"/>
      <c r="L36" s="38"/>
      <c r="M36" s="38"/>
      <c r="N36" s="222"/>
      <c r="O36" s="39"/>
      <c r="P36" s="38">
        <v>3</v>
      </c>
      <c r="Q36" s="38">
        <v>15</v>
      </c>
      <c r="R36" s="5"/>
      <c r="S36" s="5"/>
      <c r="T36" s="5"/>
      <c r="U36" s="5"/>
      <c r="V36" s="5"/>
      <c r="W36" s="5"/>
      <c r="X36" s="5"/>
    </row>
    <row r="37" spans="1:24" x14ac:dyDescent="0.2">
      <c r="A37" s="64" t="s">
        <v>122</v>
      </c>
      <c r="B37" s="1">
        <v>1</v>
      </c>
      <c r="C37" s="1"/>
      <c r="D37" s="1">
        <v>1</v>
      </c>
      <c r="E37" s="75"/>
      <c r="F37" s="125">
        <v>4.67</v>
      </c>
      <c r="G37" s="1">
        <v>3</v>
      </c>
      <c r="H37" s="1">
        <v>3</v>
      </c>
      <c r="I37" s="1">
        <v>5</v>
      </c>
      <c r="J37" s="1">
        <v>3</v>
      </c>
      <c r="K37" s="1"/>
      <c r="L37" s="1"/>
      <c r="M37" s="1">
        <v>3</v>
      </c>
      <c r="N37" s="231"/>
      <c r="O37" s="1"/>
      <c r="P37" s="5">
        <v>20</v>
      </c>
      <c r="Q37" s="5">
        <v>71</v>
      </c>
      <c r="R37" s="5"/>
      <c r="S37" s="5"/>
      <c r="T37" s="5"/>
      <c r="U37" s="5"/>
      <c r="V37" s="5"/>
      <c r="W37" s="5"/>
      <c r="X37" s="5"/>
    </row>
    <row r="38" spans="1:24" x14ac:dyDescent="0.2">
      <c r="A38" s="217" t="s">
        <v>95</v>
      </c>
      <c r="B38" s="1">
        <v>1</v>
      </c>
      <c r="C38" s="1"/>
      <c r="D38" s="1"/>
      <c r="E38" s="75">
        <v>1</v>
      </c>
      <c r="F38" s="125">
        <v>2</v>
      </c>
      <c r="G38" s="1">
        <v>1</v>
      </c>
      <c r="H38" s="1">
        <v>1</v>
      </c>
      <c r="I38" s="1">
        <v>2</v>
      </c>
      <c r="J38" s="1">
        <v>1</v>
      </c>
      <c r="K38" s="1">
        <v>2</v>
      </c>
      <c r="L38" s="1"/>
      <c r="M38" s="1">
        <v>0</v>
      </c>
      <c r="N38" s="223"/>
      <c r="O38" s="1"/>
      <c r="P38" s="5">
        <v>9</v>
      </c>
      <c r="Q38" s="5">
        <v>35</v>
      </c>
      <c r="R38" s="5"/>
      <c r="S38" s="5"/>
      <c r="T38" s="5"/>
      <c r="U38" s="5"/>
      <c r="V38" s="5"/>
      <c r="W38" s="5"/>
      <c r="X38" s="5"/>
    </row>
    <row r="39" spans="1:24" x14ac:dyDescent="0.2">
      <c r="A39" s="217" t="s">
        <v>107</v>
      </c>
      <c r="B39" s="1">
        <v>1</v>
      </c>
      <c r="C39" s="1"/>
      <c r="D39" s="1">
        <v>1</v>
      </c>
      <c r="E39" s="75"/>
      <c r="F39" s="125">
        <v>3.67</v>
      </c>
      <c r="G39" s="1">
        <v>2</v>
      </c>
      <c r="H39" s="1">
        <v>2</v>
      </c>
      <c r="I39" s="1">
        <v>3</v>
      </c>
      <c r="J39" s="1">
        <v>4</v>
      </c>
      <c r="K39" s="1"/>
      <c r="L39" s="1">
        <v>3</v>
      </c>
      <c r="M39" s="1">
        <v>1</v>
      </c>
      <c r="N39" s="223"/>
      <c r="O39" s="1"/>
      <c r="P39" s="5">
        <v>16</v>
      </c>
      <c r="Q39" s="5">
        <v>88</v>
      </c>
      <c r="R39" s="5"/>
      <c r="S39" s="5"/>
      <c r="T39" s="5"/>
      <c r="U39" s="5"/>
      <c r="V39" s="5"/>
      <c r="W39" s="5"/>
      <c r="X39" s="5"/>
    </row>
    <row r="40" spans="1:24" x14ac:dyDescent="0.2">
      <c r="A40" s="67" t="s">
        <v>127</v>
      </c>
      <c r="B40" s="1">
        <v>1</v>
      </c>
      <c r="C40" s="1">
        <v>1</v>
      </c>
      <c r="D40" s="1"/>
      <c r="E40" s="75"/>
      <c r="F40" s="125">
        <v>5</v>
      </c>
      <c r="G40" s="1">
        <v>0</v>
      </c>
      <c r="H40" s="1">
        <v>0</v>
      </c>
      <c r="I40" s="1">
        <v>10</v>
      </c>
      <c r="J40" s="1">
        <v>2</v>
      </c>
      <c r="K40" s="1"/>
      <c r="L40" s="1"/>
      <c r="M40" s="1">
        <v>0</v>
      </c>
      <c r="N40" s="223"/>
      <c r="O40" s="1"/>
      <c r="P40" s="5">
        <v>18</v>
      </c>
      <c r="Q40" s="5">
        <v>82</v>
      </c>
      <c r="R40" s="5"/>
      <c r="S40" s="5"/>
      <c r="T40" s="5"/>
      <c r="U40" s="5"/>
      <c r="V40" s="5"/>
      <c r="W40" s="5"/>
      <c r="X40" s="5"/>
    </row>
    <row r="41" spans="1:24" x14ac:dyDescent="0.2">
      <c r="A41" s="85" t="s">
        <v>103</v>
      </c>
      <c r="B41" s="1">
        <v>1</v>
      </c>
      <c r="C41" s="1"/>
      <c r="D41" s="1">
        <v>1</v>
      </c>
      <c r="E41" s="75"/>
      <c r="F41" s="125">
        <v>6</v>
      </c>
      <c r="G41" s="1">
        <v>1</v>
      </c>
      <c r="H41" s="1">
        <v>3</v>
      </c>
      <c r="I41" s="1">
        <v>9</v>
      </c>
      <c r="J41" s="1"/>
      <c r="K41" s="1">
        <v>2</v>
      </c>
      <c r="L41" s="1">
        <v>1</v>
      </c>
      <c r="M41" s="1">
        <v>1</v>
      </c>
      <c r="N41" s="223"/>
      <c r="O41" s="1"/>
      <c r="P41" s="5">
        <v>22</v>
      </c>
      <c r="Q41" s="5">
        <v>81</v>
      </c>
      <c r="R41" s="5"/>
      <c r="S41" s="5"/>
      <c r="T41" s="5"/>
      <c r="U41" s="5"/>
      <c r="V41" s="5"/>
      <c r="W41" s="5"/>
      <c r="X41" s="5"/>
    </row>
    <row r="42" spans="1:24" x14ac:dyDescent="0.2">
      <c r="A42" s="85" t="s">
        <v>109</v>
      </c>
      <c r="B42" s="1">
        <v>1</v>
      </c>
      <c r="C42" s="1">
        <v>1</v>
      </c>
      <c r="D42" s="1"/>
      <c r="E42" s="75"/>
      <c r="F42" s="125">
        <v>2</v>
      </c>
      <c r="G42" s="1">
        <v>1</v>
      </c>
      <c r="H42" s="1">
        <v>4</v>
      </c>
      <c r="I42" s="1">
        <v>3</v>
      </c>
      <c r="J42" s="1">
        <v>1</v>
      </c>
      <c r="K42" s="1"/>
      <c r="L42" s="1"/>
      <c r="M42" s="1">
        <v>1</v>
      </c>
      <c r="N42" s="223"/>
      <c r="O42" s="1"/>
      <c r="P42" s="5">
        <v>11</v>
      </c>
      <c r="Q42" s="5">
        <v>39</v>
      </c>
      <c r="R42" s="5"/>
      <c r="S42" s="5"/>
      <c r="T42" s="5"/>
      <c r="U42" s="5"/>
      <c r="V42" s="5"/>
      <c r="W42" s="5"/>
      <c r="X42" s="5"/>
    </row>
    <row r="43" spans="1:24" x14ac:dyDescent="0.2">
      <c r="A43" s="85" t="s">
        <v>132</v>
      </c>
      <c r="B43" s="1">
        <v>1</v>
      </c>
      <c r="C43" s="1">
        <v>1</v>
      </c>
      <c r="D43" s="1"/>
      <c r="E43" s="75"/>
      <c r="F43" s="125">
        <v>6.67</v>
      </c>
      <c r="G43" s="1">
        <v>0</v>
      </c>
      <c r="H43" s="1">
        <v>5</v>
      </c>
      <c r="I43" s="1">
        <v>13</v>
      </c>
      <c r="J43" s="1">
        <v>0</v>
      </c>
      <c r="K43" s="1">
        <v>0</v>
      </c>
      <c r="L43" s="1">
        <v>1</v>
      </c>
      <c r="M43" s="1">
        <v>0</v>
      </c>
      <c r="N43" s="223"/>
      <c r="O43" s="1"/>
      <c r="P43" s="5">
        <v>27</v>
      </c>
      <c r="Q43" s="5">
        <v>103</v>
      </c>
      <c r="R43" s="5"/>
      <c r="S43" s="5"/>
      <c r="T43" s="5"/>
      <c r="U43" s="5"/>
      <c r="V43" s="5"/>
      <c r="W43" s="5"/>
      <c r="X43" s="5"/>
    </row>
    <row r="44" spans="1:24" x14ac:dyDescent="0.2">
      <c r="A44" s="85" t="s">
        <v>99</v>
      </c>
      <c r="B44" s="14">
        <v>1</v>
      </c>
      <c r="C44" s="14">
        <v>1</v>
      </c>
      <c r="D44" s="14"/>
      <c r="E44" s="126"/>
      <c r="F44" s="127">
        <v>6</v>
      </c>
      <c r="G44" s="14">
        <v>0</v>
      </c>
      <c r="H44" s="14">
        <v>3</v>
      </c>
      <c r="I44" s="14">
        <v>14</v>
      </c>
      <c r="J44" s="14">
        <v>0</v>
      </c>
      <c r="K44" s="14">
        <v>3</v>
      </c>
      <c r="L44" s="14"/>
      <c r="M44" s="14">
        <v>0</v>
      </c>
      <c r="N44" s="228"/>
      <c r="O44" s="14"/>
      <c r="P44" s="129">
        <v>25</v>
      </c>
      <c r="Q44" s="129">
        <v>92</v>
      </c>
      <c r="R44" s="5"/>
      <c r="S44" s="5"/>
      <c r="T44" s="5"/>
      <c r="U44" s="5"/>
      <c r="V44" s="5"/>
      <c r="W44" s="5"/>
      <c r="X44" s="5"/>
    </row>
    <row r="45" spans="1:24" x14ac:dyDescent="0.2">
      <c r="A45" s="85" t="s">
        <v>106</v>
      </c>
      <c r="B45" s="14">
        <v>1</v>
      </c>
      <c r="C45" s="14"/>
      <c r="D45" s="14">
        <v>1</v>
      </c>
      <c r="E45" s="126"/>
      <c r="F45" s="127">
        <v>6</v>
      </c>
      <c r="G45" s="14">
        <v>5</v>
      </c>
      <c r="H45" s="14">
        <v>7</v>
      </c>
      <c r="I45" s="14">
        <v>7</v>
      </c>
      <c r="J45" s="14">
        <v>1</v>
      </c>
      <c r="K45" s="14"/>
      <c r="L45" s="14"/>
      <c r="M45" s="14">
        <v>1</v>
      </c>
      <c r="N45" s="228"/>
      <c r="O45" s="14"/>
      <c r="P45" s="129">
        <v>26</v>
      </c>
      <c r="Q45" s="129">
        <v>9</v>
      </c>
      <c r="R45" s="5"/>
      <c r="S45" s="5"/>
      <c r="T45" s="5"/>
      <c r="U45" s="5"/>
      <c r="V45" s="5"/>
      <c r="W45" s="5"/>
      <c r="X45" s="5"/>
    </row>
    <row r="46" spans="1:24" x14ac:dyDescent="0.2">
      <c r="A46" s="69" t="s">
        <v>155</v>
      </c>
      <c r="B46" s="14">
        <v>1</v>
      </c>
      <c r="C46" s="14"/>
      <c r="D46" s="14"/>
      <c r="E46" s="126"/>
      <c r="F46" s="127">
        <v>4</v>
      </c>
      <c r="G46" s="14">
        <v>2</v>
      </c>
      <c r="H46" s="14">
        <v>4</v>
      </c>
      <c r="I46" s="14">
        <v>7</v>
      </c>
      <c r="J46" s="14">
        <v>2</v>
      </c>
      <c r="K46" s="14"/>
      <c r="L46" s="14"/>
      <c r="M46" s="14">
        <v>2</v>
      </c>
      <c r="N46" s="228"/>
      <c r="O46" s="14"/>
      <c r="P46" s="129">
        <v>18</v>
      </c>
      <c r="Q46" s="129">
        <v>75</v>
      </c>
      <c r="R46" s="5"/>
      <c r="S46" s="5"/>
      <c r="T46" s="5"/>
      <c r="U46" s="5"/>
      <c r="V46" s="5"/>
      <c r="W46" s="5"/>
      <c r="X46" s="5"/>
    </row>
    <row r="47" spans="1:24" x14ac:dyDescent="0.2">
      <c r="A47" s="85" t="s">
        <v>159</v>
      </c>
      <c r="B47" s="14">
        <v>1</v>
      </c>
      <c r="C47" s="14">
        <v>1</v>
      </c>
      <c r="D47" s="14"/>
      <c r="E47" s="126"/>
      <c r="F47" s="127">
        <v>5.33</v>
      </c>
      <c r="G47" s="14">
        <v>0</v>
      </c>
      <c r="H47" s="14">
        <v>0</v>
      </c>
      <c r="I47" s="14">
        <v>11</v>
      </c>
      <c r="J47" s="14">
        <v>2</v>
      </c>
      <c r="K47" s="14">
        <v>1</v>
      </c>
      <c r="L47" s="14"/>
      <c r="M47" s="14">
        <v>0</v>
      </c>
      <c r="N47" s="228"/>
      <c r="O47" s="14"/>
      <c r="P47" s="129">
        <v>19</v>
      </c>
      <c r="Q47" s="129">
        <v>82</v>
      </c>
      <c r="R47" s="5"/>
      <c r="S47" s="5"/>
      <c r="T47" s="5"/>
      <c r="U47" s="5"/>
      <c r="V47" s="5"/>
      <c r="W47" s="5"/>
      <c r="X47" s="5"/>
    </row>
    <row r="48" spans="1:24" x14ac:dyDescent="0.2">
      <c r="A48" s="65" t="s">
        <v>164</v>
      </c>
      <c r="B48" s="130">
        <v>1</v>
      </c>
      <c r="C48" s="130"/>
      <c r="D48" s="130">
        <v>1</v>
      </c>
      <c r="E48" s="131"/>
      <c r="F48" s="132">
        <v>2</v>
      </c>
      <c r="G48" s="130">
        <v>5</v>
      </c>
      <c r="H48" s="130">
        <v>4</v>
      </c>
      <c r="I48" s="130">
        <v>2</v>
      </c>
      <c r="J48" s="130">
        <v>3</v>
      </c>
      <c r="K48" s="130">
        <v>2</v>
      </c>
      <c r="L48" s="133"/>
      <c r="M48" s="130">
        <v>3</v>
      </c>
      <c r="N48" s="229"/>
      <c r="O48" s="130"/>
      <c r="P48" s="77">
        <v>15</v>
      </c>
      <c r="Q48" s="77">
        <v>62</v>
      </c>
      <c r="R48" s="5"/>
      <c r="S48" s="5"/>
      <c r="T48" s="5"/>
      <c r="U48" s="5"/>
      <c r="V48" s="5"/>
      <c r="W48" s="5"/>
      <c r="X48" s="5"/>
    </row>
    <row r="49" spans="1:24" x14ac:dyDescent="0.2">
      <c r="A49" s="122" t="s">
        <v>31</v>
      </c>
      <c r="B49" s="16">
        <f t="shared" ref="B49:M49" si="1">SUM(B36:B48)</f>
        <v>13</v>
      </c>
      <c r="C49" s="16">
        <f t="shared" si="1"/>
        <v>5</v>
      </c>
      <c r="D49" s="16">
        <f t="shared" si="1"/>
        <v>5</v>
      </c>
      <c r="E49" s="38">
        <f>SUM(E36:E48)</f>
        <v>1</v>
      </c>
      <c r="F49" s="39">
        <f t="shared" si="1"/>
        <v>54.339999999999996</v>
      </c>
      <c r="G49" s="16">
        <f t="shared" si="1"/>
        <v>20</v>
      </c>
      <c r="H49" s="16">
        <f t="shared" si="1"/>
        <v>36</v>
      </c>
      <c r="I49" s="16">
        <f t="shared" si="1"/>
        <v>89</v>
      </c>
      <c r="J49" s="16">
        <f t="shared" si="1"/>
        <v>19</v>
      </c>
      <c r="K49" s="16">
        <f t="shared" si="1"/>
        <v>10</v>
      </c>
      <c r="L49" s="38">
        <f t="shared" si="1"/>
        <v>5</v>
      </c>
      <c r="M49" s="16">
        <f t="shared" si="1"/>
        <v>12</v>
      </c>
      <c r="N49" s="39">
        <f>(M49*7)/F49</f>
        <v>1.5458225984541776</v>
      </c>
      <c r="O49" s="39">
        <f>SUM(H49+J49+K49)/F49</f>
        <v>1.1961722488038278</v>
      </c>
      <c r="P49" s="16">
        <f>SUM(P36:P48)</f>
        <v>229</v>
      </c>
      <c r="Q49" s="16">
        <f>SUM(Q36:Q48)</f>
        <v>834</v>
      </c>
      <c r="R49" s="5"/>
      <c r="S49" s="5"/>
      <c r="T49" s="5"/>
      <c r="U49" s="5"/>
      <c r="V49" s="5"/>
      <c r="W49" s="5"/>
      <c r="X49" s="5"/>
    </row>
    <row r="52" spans="1:24" x14ac:dyDescent="0.2">
      <c r="A52" t="s">
        <v>26</v>
      </c>
    </row>
    <row r="53" spans="1:24" x14ac:dyDescent="0.2">
      <c r="A53" s="107" t="s">
        <v>77</v>
      </c>
      <c r="B53" s="7" t="s">
        <v>2</v>
      </c>
      <c r="C53" s="7" t="s">
        <v>3</v>
      </c>
      <c r="D53" s="7" t="s">
        <v>4</v>
      </c>
      <c r="E53" s="7" t="s">
        <v>5</v>
      </c>
      <c r="F53" s="7" t="s">
        <v>6</v>
      </c>
      <c r="G53" s="7" t="s">
        <v>7</v>
      </c>
      <c r="H53" s="7" t="s">
        <v>8</v>
      </c>
      <c r="I53" s="7" t="s">
        <v>9</v>
      </c>
      <c r="J53" s="7" t="s">
        <v>10</v>
      </c>
      <c r="K53" s="7" t="s">
        <v>11</v>
      </c>
      <c r="L53" s="7" t="s">
        <v>12</v>
      </c>
      <c r="M53" s="7" t="s">
        <v>13</v>
      </c>
      <c r="N53" s="221" t="s">
        <v>78</v>
      </c>
      <c r="O53" s="7" t="s">
        <v>15</v>
      </c>
      <c r="P53" s="8" t="s">
        <v>79</v>
      </c>
      <c r="Q53" s="7" t="s">
        <v>80</v>
      </c>
      <c r="R53" s="107" t="s">
        <v>18</v>
      </c>
      <c r="S53" s="107" t="s">
        <v>19</v>
      </c>
      <c r="T53" s="107" t="s">
        <v>20</v>
      </c>
      <c r="U53" s="7" t="s">
        <v>21</v>
      </c>
      <c r="V53" s="7" t="s">
        <v>22</v>
      </c>
      <c r="W53" s="108" t="s">
        <v>23</v>
      </c>
      <c r="X53" s="109" t="s">
        <v>24</v>
      </c>
    </row>
    <row r="54" spans="1:24" x14ac:dyDescent="0.2">
      <c r="A54" s="65" t="s">
        <v>112</v>
      </c>
      <c r="B54" s="38">
        <v>1</v>
      </c>
      <c r="C54" s="38">
        <v>3</v>
      </c>
      <c r="D54" s="38">
        <v>0</v>
      </c>
      <c r="E54" s="44"/>
      <c r="F54" s="38"/>
      <c r="G54" s="38"/>
      <c r="H54" s="38">
        <v>1</v>
      </c>
      <c r="I54" s="38">
        <v>1</v>
      </c>
      <c r="J54" s="38">
        <v>4</v>
      </c>
      <c r="K54" s="38"/>
      <c r="L54" s="38"/>
      <c r="M54" s="38"/>
      <c r="N54" s="222"/>
      <c r="O54" s="111"/>
      <c r="P54" s="38"/>
      <c r="Q54" s="38"/>
      <c r="R54" s="38"/>
      <c r="S54" s="112"/>
      <c r="T54" s="110"/>
      <c r="U54" s="74"/>
      <c r="V54" s="74">
        <v>2</v>
      </c>
      <c r="W54" s="113"/>
      <c r="X54" s="74"/>
    </row>
    <row r="55" spans="1:24" x14ac:dyDescent="0.2">
      <c r="A55" s="64" t="s">
        <v>122</v>
      </c>
      <c r="B55" s="1">
        <v>3</v>
      </c>
      <c r="C55" s="1">
        <v>0</v>
      </c>
      <c r="D55" s="1">
        <v>1</v>
      </c>
      <c r="E55" s="75"/>
      <c r="F55" s="1"/>
      <c r="G55" s="1"/>
      <c r="H55" s="1"/>
      <c r="I55" s="1">
        <v>1</v>
      </c>
      <c r="J55" s="1"/>
      <c r="K55" s="1"/>
      <c r="L55" s="1"/>
      <c r="M55" s="1"/>
      <c r="N55" s="231"/>
      <c r="O55" s="115"/>
      <c r="P55" s="46"/>
      <c r="Q55" s="1"/>
      <c r="R55" s="1"/>
      <c r="S55" s="115"/>
      <c r="T55" s="116"/>
      <c r="U55" s="1"/>
      <c r="V55" s="1">
        <v>6</v>
      </c>
      <c r="W55" s="68"/>
      <c r="X55" s="5"/>
    </row>
    <row r="56" spans="1:24" x14ac:dyDescent="0.2">
      <c r="A56" s="65" t="s">
        <v>123</v>
      </c>
      <c r="B56" s="1">
        <v>2</v>
      </c>
      <c r="C56" s="1">
        <v>0</v>
      </c>
      <c r="D56" s="1">
        <v>0</v>
      </c>
      <c r="E56" s="75"/>
      <c r="F56" s="1"/>
      <c r="G56" s="1"/>
      <c r="H56" s="1">
        <v>1</v>
      </c>
      <c r="I56" s="1">
        <v>2</v>
      </c>
      <c r="J56" s="1"/>
      <c r="K56" s="1"/>
      <c r="L56" s="1"/>
      <c r="M56" s="1">
        <v>1</v>
      </c>
      <c r="N56" s="223"/>
      <c r="O56" s="115"/>
      <c r="P56" s="1"/>
      <c r="Q56" s="1"/>
      <c r="R56" s="1"/>
      <c r="S56" s="115"/>
      <c r="T56" s="116"/>
      <c r="U56" s="1"/>
      <c r="V56" s="1">
        <v>3</v>
      </c>
      <c r="W56" s="68"/>
      <c r="X56" s="5"/>
    </row>
    <row r="57" spans="1:24" x14ac:dyDescent="0.2">
      <c r="A57" s="64" t="s">
        <v>98</v>
      </c>
      <c r="B57" s="1">
        <v>3</v>
      </c>
      <c r="C57" s="1">
        <v>2</v>
      </c>
      <c r="D57" s="1">
        <v>2</v>
      </c>
      <c r="E57" s="75"/>
      <c r="F57" s="1"/>
      <c r="G57" s="1">
        <v>2</v>
      </c>
      <c r="H57" s="1">
        <v>6</v>
      </c>
      <c r="I57" s="1"/>
      <c r="J57" s="1">
        <v>1</v>
      </c>
      <c r="K57" s="1"/>
      <c r="L57" s="1"/>
      <c r="M57" s="1"/>
      <c r="N57" s="223"/>
      <c r="O57" s="115"/>
      <c r="P57" s="1"/>
      <c r="Q57" s="1"/>
      <c r="R57" s="1"/>
      <c r="S57" s="115"/>
      <c r="T57" s="116"/>
      <c r="U57" s="1"/>
      <c r="V57" s="1">
        <v>2</v>
      </c>
      <c r="W57" s="68"/>
      <c r="X57" s="5"/>
    </row>
    <row r="58" spans="1:24" x14ac:dyDescent="0.2">
      <c r="A58" s="217" t="s">
        <v>95</v>
      </c>
      <c r="B58" s="1">
        <v>2</v>
      </c>
      <c r="C58" s="1">
        <v>1</v>
      </c>
      <c r="D58" s="1">
        <v>1</v>
      </c>
      <c r="E58" s="75"/>
      <c r="F58" s="1"/>
      <c r="G58" s="1"/>
      <c r="H58" s="1"/>
      <c r="I58" s="1">
        <v>1</v>
      </c>
      <c r="J58" s="1">
        <v>1</v>
      </c>
      <c r="K58" s="1"/>
      <c r="L58" s="1"/>
      <c r="M58" s="1"/>
      <c r="N58" s="223"/>
      <c r="O58" s="115"/>
      <c r="P58" s="1"/>
      <c r="Q58" s="1"/>
      <c r="R58" s="1"/>
      <c r="S58" s="115"/>
      <c r="T58" s="116"/>
      <c r="U58" s="1"/>
      <c r="V58" s="1"/>
      <c r="W58" s="68"/>
      <c r="X58" s="5"/>
    </row>
    <row r="59" spans="1:24" x14ac:dyDescent="0.2">
      <c r="A59" s="217" t="s">
        <v>107</v>
      </c>
      <c r="B59" s="1">
        <v>3</v>
      </c>
      <c r="C59" s="1">
        <v>0</v>
      </c>
      <c r="D59" s="1">
        <v>1</v>
      </c>
      <c r="E59" s="75"/>
      <c r="F59" s="1"/>
      <c r="G59" s="1"/>
      <c r="H59" s="1"/>
      <c r="I59" s="1"/>
      <c r="J59" s="1"/>
      <c r="K59" s="1"/>
      <c r="L59" s="1"/>
      <c r="M59" s="1"/>
      <c r="N59" s="223"/>
      <c r="O59" s="115"/>
      <c r="P59" s="1"/>
      <c r="Q59" s="1"/>
      <c r="R59" s="1"/>
      <c r="S59" s="115"/>
      <c r="T59" s="116">
        <v>1</v>
      </c>
      <c r="U59" s="1"/>
      <c r="V59" s="1">
        <v>4</v>
      </c>
      <c r="W59" s="68"/>
      <c r="X59" s="5"/>
    </row>
    <row r="60" spans="1:24" x14ac:dyDescent="0.2">
      <c r="A60" s="217" t="s">
        <v>94</v>
      </c>
      <c r="B60" s="66">
        <v>3</v>
      </c>
      <c r="C60" s="1">
        <v>0</v>
      </c>
      <c r="D60" s="1">
        <v>0</v>
      </c>
      <c r="E60" s="75"/>
      <c r="F60" s="1"/>
      <c r="G60" s="1"/>
      <c r="H60" s="1"/>
      <c r="I60" s="1">
        <v>1</v>
      </c>
      <c r="J60" s="1"/>
      <c r="K60" s="1"/>
      <c r="L60" s="1"/>
      <c r="M60" s="1"/>
      <c r="N60" s="223"/>
      <c r="O60" s="115"/>
      <c r="P60" s="1"/>
      <c r="Q60" s="1"/>
      <c r="R60" s="1"/>
      <c r="S60" s="115"/>
      <c r="T60" s="116"/>
      <c r="U60" s="1"/>
      <c r="V60" s="1"/>
      <c r="W60" s="68"/>
      <c r="X60" s="5"/>
    </row>
    <row r="61" spans="1:24" x14ac:dyDescent="0.2">
      <c r="A61" s="83" t="s">
        <v>97</v>
      </c>
      <c r="B61" s="1">
        <v>3</v>
      </c>
      <c r="C61" s="1">
        <v>0</v>
      </c>
      <c r="D61" s="1">
        <v>2</v>
      </c>
      <c r="E61" s="75"/>
      <c r="F61" s="1"/>
      <c r="G61" s="1"/>
      <c r="H61" s="1">
        <v>2</v>
      </c>
      <c r="I61" s="1">
        <v>1</v>
      </c>
      <c r="J61" s="1">
        <v>1</v>
      </c>
      <c r="K61" s="1"/>
      <c r="L61" s="1"/>
      <c r="M61" s="1"/>
      <c r="N61" s="223"/>
      <c r="O61" s="115"/>
      <c r="P61" s="1"/>
      <c r="Q61" s="1"/>
      <c r="R61" s="1">
        <v>1</v>
      </c>
      <c r="S61" s="115"/>
      <c r="T61" s="116"/>
      <c r="U61" s="1"/>
      <c r="V61" s="1">
        <v>5</v>
      </c>
      <c r="W61" s="117"/>
      <c r="X61" s="5"/>
    </row>
    <row r="62" spans="1:24" x14ac:dyDescent="0.2">
      <c r="A62" s="67" t="s">
        <v>127</v>
      </c>
      <c r="B62" s="1">
        <v>2</v>
      </c>
      <c r="C62" s="1">
        <v>0</v>
      </c>
      <c r="D62" s="1">
        <v>2</v>
      </c>
      <c r="E62" s="75"/>
      <c r="F62" s="1"/>
      <c r="G62" s="1"/>
      <c r="H62" s="1">
        <v>1</v>
      </c>
      <c r="I62" s="1"/>
      <c r="J62" s="1"/>
      <c r="K62" s="1"/>
      <c r="L62" s="1"/>
      <c r="M62" s="1"/>
      <c r="N62" s="223"/>
      <c r="O62" s="115"/>
      <c r="P62" s="1"/>
      <c r="Q62" s="1"/>
      <c r="R62" s="1"/>
      <c r="S62" s="115"/>
      <c r="T62" s="116"/>
      <c r="U62" s="1"/>
      <c r="V62" s="1"/>
      <c r="W62" s="117"/>
      <c r="X62" s="5"/>
    </row>
    <row r="63" spans="1:24" x14ac:dyDescent="0.2">
      <c r="A63" s="67" t="s">
        <v>129</v>
      </c>
      <c r="B63" s="1">
        <v>3</v>
      </c>
      <c r="C63" s="1">
        <v>2</v>
      </c>
      <c r="D63" s="1">
        <v>3</v>
      </c>
      <c r="E63" s="75"/>
      <c r="F63" s="1"/>
      <c r="G63" s="1">
        <v>1</v>
      </c>
      <c r="H63" s="1">
        <v>3</v>
      </c>
      <c r="I63" s="1"/>
      <c r="J63" s="1">
        <v>2</v>
      </c>
      <c r="K63" s="1"/>
      <c r="L63" s="1"/>
      <c r="M63" s="1"/>
      <c r="N63" s="223"/>
      <c r="O63" s="115"/>
      <c r="P63" s="1"/>
      <c r="Q63" s="1"/>
      <c r="R63" s="1"/>
      <c r="S63" s="115"/>
      <c r="T63" s="116"/>
      <c r="U63" s="1"/>
      <c r="V63" s="1">
        <v>5</v>
      </c>
      <c r="W63" s="117"/>
      <c r="X63" s="5"/>
    </row>
    <row r="64" spans="1:24" x14ac:dyDescent="0.2">
      <c r="A64" s="85" t="s">
        <v>103</v>
      </c>
      <c r="B64" s="1">
        <v>3</v>
      </c>
      <c r="C64" s="1">
        <v>0</v>
      </c>
      <c r="D64" s="1">
        <v>1</v>
      </c>
      <c r="E64" s="75"/>
      <c r="F64" s="1"/>
      <c r="G64" s="1"/>
      <c r="H64" s="1"/>
      <c r="I64" s="1">
        <v>1</v>
      </c>
      <c r="J64" s="1"/>
      <c r="K64" s="1">
        <v>1</v>
      </c>
      <c r="L64" s="1"/>
      <c r="M64" s="1"/>
      <c r="N64" s="223"/>
      <c r="O64" s="115"/>
      <c r="P64" s="1"/>
      <c r="Q64" s="1"/>
      <c r="R64" s="1"/>
      <c r="S64" s="115"/>
      <c r="T64" s="116"/>
      <c r="U64" s="1"/>
      <c r="V64" s="1">
        <v>1</v>
      </c>
      <c r="W64" s="117"/>
      <c r="X64" s="5"/>
    </row>
    <row r="65" spans="1:24" x14ac:dyDescent="0.2">
      <c r="A65" s="217" t="s">
        <v>130</v>
      </c>
      <c r="B65" s="1">
        <v>2</v>
      </c>
      <c r="C65" s="1">
        <v>0</v>
      </c>
      <c r="D65" s="1">
        <v>0</v>
      </c>
      <c r="E65" s="75"/>
      <c r="F65" s="1"/>
      <c r="G65" s="1"/>
      <c r="H65" s="1"/>
      <c r="I65" s="1"/>
      <c r="J65" s="1">
        <v>1</v>
      </c>
      <c r="K65" s="1"/>
      <c r="L65" s="1"/>
      <c r="M65" s="1"/>
      <c r="N65" s="223"/>
      <c r="O65" s="115"/>
      <c r="P65" s="1"/>
      <c r="Q65" s="1"/>
      <c r="R65" s="1"/>
      <c r="S65" s="115"/>
      <c r="T65" s="116"/>
      <c r="U65" s="1">
        <v>2</v>
      </c>
      <c r="V65" s="1"/>
      <c r="W65" s="117"/>
      <c r="X65" s="5"/>
    </row>
    <row r="66" spans="1:24" x14ac:dyDescent="0.2">
      <c r="A66" s="217" t="s">
        <v>76</v>
      </c>
      <c r="B66" s="208">
        <v>3</v>
      </c>
      <c r="C66" s="14">
        <v>0</v>
      </c>
      <c r="D66" s="14">
        <v>1</v>
      </c>
      <c r="H66" s="14">
        <v>2</v>
      </c>
      <c r="M66">
        <v>1</v>
      </c>
      <c r="T66">
        <v>1</v>
      </c>
      <c r="U66">
        <v>1</v>
      </c>
      <c r="V66" s="14">
        <v>1</v>
      </c>
    </row>
    <row r="67" spans="1:24" x14ac:dyDescent="0.2">
      <c r="A67" s="85" t="s">
        <v>109</v>
      </c>
      <c r="B67" s="208">
        <v>3</v>
      </c>
      <c r="C67" s="14">
        <v>2</v>
      </c>
      <c r="D67" s="14">
        <v>2</v>
      </c>
      <c r="E67" s="144">
        <v>1</v>
      </c>
      <c r="H67" s="14">
        <v>2</v>
      </c>
      <c r="M67">
        <v>1</v>
      </c>
      <c r="U67">
        <v>1</v>
      </c>
      <c r="V67" s="14"/>
    </row>
    <row r="68" spans="1:24" x14ac:dyDescent="0.2">
      <c r="A68" s="85" t="s">
        <v>132</v>
      </c>
      <c r="B68" s="208">
        <v>4</v>
      </c>
      <c r="C68" s="14">
        <v>2</v>
      </c>
      <c r="D68" s="14">
        <v>2</v>
      </c>
      <c r="E68" s="144">
        <v>1</v>
      </c>
      <c r="G68" s="144">
        <v>1</v>
      </c>
      <c r="H68" s="14">
        <v>2</v>
      </c>
      <c r="N68" s="230">
        <v>1</v>
      </c>
      <c r="V68" s="14"/>
    </row>
    <row r="69" spans="1:24" x14ac:dyDescent="0.2">
      <c r="A69" s="69" t="s">
        <v>134</v>
      </c>
      <c r="B69" s="208">
        <v>2</v>
      </c>
      <c r="C69" s="14">
        <v>1</v>
      </c>
      <c r="D69" s="14">
        <v>0</v>
      </c>
      <c r="H69" s="14"/>
      <c r="J69" s="55">
        <v>2</v>
      </c>
      <c r="N69" s="230">
        <v>1</v>
      </c>
      <c r="R69">
        <v>1</v>
      </c>
      <c r="V69" s="14">
        <v>1</v>
      </c>
    </row>
    <row r="70" spans="1:24" x14ac:dyDescent="0.2">
      <c r="A70" s="85" t="s">
        <v>99</v>
      </c>
      <c r="B70" s="208">
        <v>3</v>
      </c>
      <c r="C70" s="14">
        <v>1</v>
      </c>
      <c r="D70" s="14">
        <v>0</v>
      </c>
      <c r="H70" s="14"/>
      <c r="I70" s="55">
        <v>1</v>
      </c>
      <c r="J70" s="55">
        <v>1</v>
      </c>
      <c r="V70" s="14"/>
    </row>
    <row r="71" spans="1:24" x14ac:dyDescent="0.2">
      <c r="A71" s="85" t="s">
        <v>138</v>
      </c>
      <c r="B71" s="208">
        <v>3</v>
      </c>
      <c r="C71" s="14">
        <v>1</v>
      </c>
      <c r="D71" s="14">
        <v>2</v>
      </c>
      <c r="H71" s="14">
        <v>1</v>
      </c>
      <c r="I71" s="55">
        <v>1</v>
      </c>
      <c r="J71" s="55">
        <v>1</v>
      </c>
      <c r="T71">
        <v>2</v>
      </c>
      <c r="V71" s="14"/>
    </row>
    <row r="72" spans="1:24" x14ac:dyDescent="0.2">
      <c r="A72" s="85" t="s">
        <v>102</v>
      </c>
      <c r="B72" s="208">
        <v>3</v>
      </c>
      <c r="C72" s="14">
        <v>0</v>
      </c>
      <c r="D72" s="14">
        <v>1</v>
      </c>
      <c r="H72" s="14"/>
      <c r="I72" s="55">
        <v>1</v>
      </c>
      <c r="V72" s="14"/>
    </row>
    <row r="73" spans="1:24" x14ac:dyDescent="0.2">
      <c r="A73" s="69" t="s">
        <v>106</v>
      </c>
      <c r="B73" s="1">
        <v>2</v>
      </c>
      <c r="C73" s="1">
        <v>0</v>
      </c>
      <c r="D73" s="1">
        <v>1</v>
      </c>
      <c r="E73" s="75"/>
      <c r="F73" s="1"/>
      <c r="G73" s="1"/>
      <c r="H73" s="1">
        <v>1</v>
      </c>
      <c r="I73" s="1"/>
      <c r="J73" s="1">
        <v>1</v>
      </c>
      <c r="K73" s="1"/>
      <c r="L73" s="1"/>
      <c r="M73" s="1"/>
      <c r="N73" s="223"/>
      <c r="O73" s="115"/>
      <c r="P73" s="1"/>
      <c r="Q73" s="1"/>
      <c r="R73" s="1"/>
      <c r="S73" s="115"/>
      <c r="T73" s="116"/>
      <c r="U73" s="1">
        <v>1</v>
      </c>
      <c r="V73" s="1">
        <v>1</v>
      </c>
      <c r="W73" s="117"/>
      <c r="X73" s="5"/>
    </row>
    <row r="74" spans="1:24" x14ac:dyDescent="0.2">
      <c r="A74" s="85" t="s">
        <v>144</v>
      </c>
      <c r="B74" s="1">
        <v>2</v>
      </c>
      <c r="C74" s="1">
        <v>0</v>
      </c>
      <c r="D74" s="1">
        <v>0</v>
      </c>
      <c r="E74" s="75"/>
      <c r="F74" s="1"/>
      <c r="G74" s="1"/>
      <c r="H74" s="1"/>
      <c r="I74" s="1">
        <v>1</v>
      </c>
      <c r="J74" s="1"/>
      <c r="K74" s="1"/>
      <c r="L74" s="1"/>
      <c r="M74" s="1"/>
      <c r="N74" s="223">
        <v>1</v>
      </c>
      <c r="O74" s="115"/>
      <c r="P74" s="1"/>
      <c r="Q74" s="1"/>
      <c r="R74" s="1"/>
      <c r="S74" s="115"/>
      <c r="T74" s="116"/>
      <c r="U74" s="1"/>
      <c r="V74" s="1">
        <v>4</v>
      </c>
      <c r="W74" s="117"/>
      <c r="X74" s="5"/>
    </row>
    <row r="75" spans="1:24" x14ac:dyDescent="0.2">
      <c r="A75" s="85" t="s">
        <v>104</v>
      </c>
      <c r="B75" s="1">
        <v>4</v>
      </c>
      <c r="C75" s="1">
        <v>2</v>
      </c>
      <c r="D75" s="1">
        <v>2</v>
      </c>
      <c r="E75" s="75">
        <v>1</v>
      </c>
      <c r="F75" s="1"/>
      <c r="G75" s="1"/>
      <c r="H75" s="1"/>
      <c r="I75" s="1">
        <v>1</v>
      </c>
      <c r="J75" s="1"/>
      <c r="K75" s="1"/>
      <c r="L75" s="1"/>
      <c r="M75" s="1"/>
      <c r="N75" s="223"/>
      <c r="O75" s="115"/>
      <c r="P75" s="1"/>
      <c r="Q75" s="1"/>
      <c r="R75" s="1">
        <v>1</v>
      </c>
      <c r="S75" s="115"/>
      <c r="T75" s="116">
        <v>1</v>
      </c>
      <c r="U75" s="1"/>
      <c r="V75" s="1">
        <v>1</v>
      </c>
      <c r="W75" s="117"/>
      <c r="X75" s="5"/>
    </row>
    <row r="76" spans="1:24" x14ac:dyDescent="0.2">
      <c r="A76" s="69" t="s">
        <v>153</v>
      </c>
      <c r="B76" s="1">
        <v>2</v>
      </c>
      <c r="C76" s="1">
        <v>0</v>
      </c>
      <c r="D76" s="1">
        <v>0</v>
      </c>
      <c r="E76" s="75"/>
      <c r="F76" s="1"/>
      <c r="G76" s="1"/>
      <c r="H76" s="1"/>
      <c r="I76" s="1"/>
      <c r="J76" s="1"/>
      <c r="K76" s="1"/>
      <c r="L76" s="1"/>
      <c r="M76" s="1"/>
      <c r="N76" s="223"/>
      <c r="O76" s="115"/>
      <c r="P76" s="1"/>
      <c r="Q76" s="1"/>
      <c r="R76" s="1"/>
      <c r="S76" s="115"/>
      <c r="T76" s="116">
        <v>1</v>
      </c>
      <c r="U76" s="1"/>
      <c r="V76" s="1"/>
      <c r="W76" s="117"/>
      <c r="X76" s="5"/>
    </row>
    <row r="77" spans="1:24" x14ac:dyDescent="0.2">
      <c r="A77" s="69" t="s">
        <v>155</v>
      </c>
      <c r="B77" s="1">
        <v>3</v>
      </c>
      <c r="C77" s="1">
        <v>0</v>
      </c>
      <c r="D77" s="1">
        <v>1</v>
      </c>
      <c r="E77" s="75"/>
      <c r="F77" s="1"/>
      <c r="G77" s="1"/>
      <c r="H77" s="1"/>
      <c r="I77" s="1">
        <v>2</v>
      </c>
      <c r="J77" s="1">
        <v>1</v>
      </c>
      <c r="K77" s="1"/>
      <c r="L77" s="1"/>
      <c r="M77" s="1"/>
      <c r="N77" s="223"/>
      <c r="O77" s="115"/>
      <c r="P77" s="1"/>
      <c r="Q77" s="1"/>
      <c r="R77" s="1"/>
      <c r="S77" s="115"/>
      <c r="T77" s="116"/>
      <c r="U77" s="1">
        <v>2</v>
      </c>
      <c r="V77" s="1"/>
      <c r="W77" s="117"/>
      <c r="X77" s="5"/>
    </row>
    <row r="78" spans="1:24" x14ac:dyDescent="0.2">
      <c r="A78" s="85" t="s">
        <v>157</v>
      </c>
      <c r="B78" s="1">
        <v>1</v>
      </c>
      <c r="C78" s="1">
        <v>3</v>
      </c>
      <c r="D78" s="1">
        <v>1</v>
      </c>
      <c r="E78" s="75"/>
      <c r="F78" s="1"/>
      <c r="G78" s="1"/>
      <c r="H78" s="1"/>
      <c r="I78" s="1"/>
      <c r="J78" s="1">
        <v>1</v>
      </c>
      <c r="K78" s="1">
        <v>1</v>
      </c>
      <c r="L78" s="1"/>
      <c r="M78" s="1"/>
      <c r="N78" s="223"/>
      <c r="O78" s="115"/>
      <c r="P78" s="1"/>
      <c r="Q78" s="1"/>
      <c r="R78" s="1">
        <v>1</v>
      </c>
      <c r="S78" s="115"/>
      <c r="T78" s="116">
        <v>1</v>
      </c>
      <c r="U78" s="1"/>
      <c r="V78" s="1"/>
      <c r="W78" s="117"/>
      <c r="X78" s="5"/>
    </row>
    <row r="79" spans="1:24" x14ac:dyDescent="0.2">
      <c r="A79" s="85" t="s">
        <v>159</v>
      </c>
      <c r="B79" s="1">
        <v>3</v>
      </c>
      <c r="C79" s="1">
        <v>2</v>
      </c>
      <c r="D79" s="1">
        <v>1</v>
      </c>
      <c r="E79" s="75">
        <v>1</v>
      </c>
      <c r="F79" s="1"/>
      <c r="G79" s="1"/>
      <c r="H79" s="1">
        <v>1</v>
      </c>
      <c r="I79" s="1">
        <v>1</v>
      </c>
      <c r="J79" s="1">
        <v>1</v>
      </c>
      <c r="K79" s="1"/>
      <c r="L79" s="1"/>
      <c r="M79" s="1"/>
      <c r="N79" s="223">
        <v>1</v>
      </c>
      <c r="O79" s="115"/>
      <c r="P79" s="1"/>
      <c r="Q79" s="1"/>
      <c r="R79" s="1">
        <v>2</v>
      </c>
      <c r="S79" s="115"/>
      <c r="T79" s="116"/>
      <c r="U79" s="1"/>
      <c r="V79" s="1"/>
      <c r="W79" s="117"/>
      <c r="X79" s="5"/>
    </row>
    <row r="80" spans="1:24" x14ac:dyDescent="0.2">
      <c r="A80" s="65" t="s">
        <v>164</v>
      </c>
      <c r="B80" s="41">
        <v>4</v>
      </c>
      <c r="C80" s="41">
        <v>1</v>
      </c>
      <c r="D80" s="41">
        <v>3</v>
      </c>
      <c r="E80" s="76">
        <v>2</v>
      </c>
      <c r="F80" s="41"/>
      <c r="G80" s="41"/>
      <c r="H80" s="41">
        <v>2</v>
      </c>
      <c r="I80" s="41"/>
      <c r="J80" s="41"/>
      <c r="K80" s="41"/>
      <c r="L80" s="41"/>
      <c r="M80" s="41"/>
      <c r="N80" s="224"/>
      <c r="O80" s="120"/>
      <c r="P80" s="41"/>
      <c r="Q80" s="41"/>
      <c r="R80" s="41">
        <v>1</v>
      </c>
      <c r="S80" s="120">
        <v>1</v>
      </c>
      <c r="T80" s="119"/>
      <c r="U80" s="41">
        <v>2</v>
      </c>
      <c r="V80" s="41"/>
      <c r="W80" s="121"/>
      <c r="X80" s="5"/>
    </row>
    <row r="81" spans="1:24" x14ac:dyDescent="0.2">
      <c r="A81" s="124" t="s">
        <v>31</v>
      </c>
      <c r="B81" s="38">
        <f t="shared" ref="B81:N81" si="2">SUM(B54:B80)</f>
        <v>72</v>
      </c>
      <c r="C81" s="38">
        <f t="shared" si="2"/>
        <v>23</v>
      </c>
      <c r="D81" s="38">
        <f t="shared" si="2"/>
        <v>30</v>
      </c>
      <c r="E81" s="38">
        <f t="shared" si="2"/>
        <v>6</v>
      </c>
      <c r="F81" s="38">
        <f t="shared" si="2"/>
        <v>0</v>
      </c>
      <c r="G81" s="38">
        <f t="shared" si="2"/>
        <v>4</v>
      </c>
      <c r="H81" s="38">
        <f t="shared" si="2"/>
        <v>25</v>
      </c>
      <c r="I81" s="38">
        <f t="shared" si="2"/>
        <v>16</v>
      </c>
      <c r="J81" s="38">
        <f t="shared" si="2"/>
        <v>18</v>
      </c>
      <c r="K81" s="38">
        <f t="shared" si="2"/>
        <v>2</v>
      </c>
      <c r="L81" s="38">
        <f t="shared" si="2"/>
        <v>0</v>
      </c>
      <c r="M81" s="38">
        <f t="shared" si="2"/>
        <v>3</v>
      </c>
      <c r="N81" s="222">
        <f t="shared" si="2"/>
        <v>4</v>
      </c>
      <c r="O81" s="17">
        <f>(D81+J81+K81+N81)/(B81+J81+K81+M81)</f>
        <v>0.56842105263157894</v>
      </c>
      <c r="P81" s="17">
        <f>($D81+$E81+($F81*2)+(G81*3))/$B81</f>
        <v>0.66666666666666663</v>
      </c>
      <c r="Q81" s="17">
        <f>D81/B81</f>
        <v>0.41666666666666669</v>
      </c>
      <c r="R81" s="38">
        <f>SUM(R54:R80)</f>
        <v>7</v>
      </c>
      <c r="S81" s="38">
        <f>SUM(S54:S80)</f>
        <v>1</v>
      </c>
      <c r="T81" s="38">
        <f>SUM(T54:T80)</f>
        <v>7</v>
      </c>
      <c r="U81" s="38">
        <f>SUM(U54:U80)</f>
        <v>9</v>
      </c>
      <c r="V81" s="38">
        <f>SUM(V54:V80)</f>
        <v>36</v>
      </c>
      <c r="W81" s="17">
        <f>(U81+V81)/(T81+U81+V81)</f>
        <v>0.86538461538461542</v>
      </c>
      <c r="X81" s="17">
        <f>(D81-G81)/(B81-I81-G81+M81)</f>
        <v>0.47272727272727272</v>
      </c>
    </row>
    <row r="84" spans="1:24" x14ac:dyDescent="0.2">
      <c r="A84" s="124" t="s">
        <v>81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223"/>
      <c r="O84" s="1"/>
      <c r="P84" s="1"/>
      <c r="Q84" s="1"/>
    </row>
    <row r="85" spans="1:24" x14ac:dyDescent="0.2">
      <c r="A85" s="107" t="s">
        <v>77</v>
      </c>
      <c r="B85" s="7" t="s">
        <v>50</v>
      </c>
      <c r="C85" s="7" t="s">
        <v>51</v>
      </c>
      <c r="D85" s="7" t="s">
        <v>52</v>
      </c>
      <c r="E85" s="7" t="s">
        <v>60</v>
      </c>
      <c r="F85" s="7" t="s">
        <v>54</v>
      </c>
      <c r="G85" s="7" t="s">
        <v>3</v>
      </c>
      <c r="H85" s="7" t="s">
        <v>4</v>
      </c>
      <c r="I85" s="7" t="s">
        <v>9</v>
      </c>
      <c r="J85" s="7" t="s">
        <v>10</v>
      </c>
      <c r="K85" s="7" t="s">
        <v>11</v>
      </c>
      <c r="L85" s="7" t="s">
        <v>55</v>
      </c>
      <c r="M85" s="7" t="s">
        <v>56</v>
      </c>
      <c r="N85" s="221" t="s">
        <v>57</v>
      </c>
      <c r="O85" s="7" t="s">
        <v>58</v>
      </c>
      <c r="P85" s="7" t="s">
        <v>2</v>
      </c>
      <c r="Q85" s="7" t="s">
        <v>82</v>
      </c>
    </row>
    <row r="86" spans="1:24" x14ac:dyDescent="0.2">
      <c r="A86" s="65" t="s">
        <v>112</v>
      </c>
      <c r="B86" s="38">
        <v>1</v>
      </c>
      <c r="C86" s="38"/>
      <c r="D86" s="38"/>
      <c r="E86" s="44"/>
      <c r="F86" s="39">
        <v>1</v>
      </c>
      <c r="G86" s="38"/>
      <c r="H86" s="38"/>
      <c r="I86" s="38">
        <v>1</v>
      </c>
      <c r="J86" s="38">
        <v>1</v>
      </c>
      <c r="K86" s="38"/>
      <c r="L86" s="38"/>
      <c r="M86" s="38"/>
      <c r="N86" s="222"/>
      <c r="O86" s="39"/>
      <c r="P86" s="38">
        <v>6</v>
      </c>
      <c r="Q86" s="38">
        <v>20</v>
      </c>
    </row>
    <row r="87" spans="1:24" x14ac:dyDescent="0.2">
      <c r="A87" s="65" t="s">
        <v>123</v>
      </c>
      <c r="B87" s="1">
        <v>1</v>
      </c>
      <c r="C87" s="1"/>
      <c r="D87" s="1"/>
      <c r="E87" s="75"/>
      <c r="F87" s="36">
        <v>2</v>
      </c>
      <c r="G87" s="1">
        <v>2</v>
      </c>
      <c r="H87" s="1">
        <v>3</v>
      </c>
      <c r="I87" s="1"/>
      <c r="J87" s="1"/>
      <c r="K87" s="1"/>
      <c r="L87" s="1"/>
      <c r="M87" s="1">
        <v>2</v>
      </c>
      <c r="N87" s="231"/>
      <c r="O87" s="1"/>
      <c r="P87" s="5">
        <v>8</v>
      </c>
      <c r="Q87" s="5">
        <v>22</v>
      </c>
    </row>
    <row r="88" spans="1:24" x14ac:dyDescent="0.2">
      <c r="A88" s="64" t="s">
        <v>98</v>
      </c>
      <c r="B88" s="1">
        <v>1</v>
      </c>
      <c r="C88" s="1"/>
      <c r="D88" s="1"/>
      <c r="E88" s="75"/>
      <c r="F88" s="36">
        <v>2</v>
      </c>
      <c r="G88" s="1">
        <v>2</v>
      </c>
      <c r="H88" s="1">
        <v>2</v>
      </c>
      <c r="I88" s="1">
        <v>2</v>
      </c>
      <c r="J88" s="1"/>
      <c r="K88" s="1">
        <v>1</v>
      </c>
      <c r="L88" s="1"/>
      <c r="M88" s="1">
        <v>1</v>
      </c>
      <c r="N88" s="223"/>
      <c r="O88" s="1"/>
      <c r="P88" s="5">
        <v>9</v>
      </c>
      <c r="Q88" s="5">
        <v>19</v>
      </c>
    </row>
    <row r="89" spans="1:24" x14ac:dyDescent="0.2">
      <c r="A89" s="83" t="s">
        <v>97</v>
      </c>
      <c r="B89" s="1">
        <v>1</v>
      </c>
      <c r="C89" s="1"/>
      <c r="D89" s="1"/>
      <c r="E89" s="75"/>
      <c r="F89" s="36">
        <v>2</v>
      </c>
      <c r="G89" s="1">
        <v>0</v>
      </c>
      <c r="H89" s="1">
        <v>2</v>
      </c>
      <c r="I89" s="1">
        <v>4</v>
      </c>
      <c r="J89" s="1"/>
      <c r="K89" s="1">
        <v>1</v>
      </c>
      <c r="L89" s="1"/>
      <c r="M89" s="1">
        <v>0</v>
      </c>
      <c r="N89" s="223"/>
      <c r="O89" s="1"/>
      <c r="P89" s="5">
        <v>9</v>
      </c>
      <c r="Q89" s="5">
        <v>29</v>
      </c>
    </row>
    <row r="90" spans="1:24" x14ac:dyDescent="0.2">
      <c r="A90" s="85" t="s">
        <v>103</v>
      </c>
      <c r="B90" s="1">
        <v>1</v>
      </c>
      <c r="C90" s="1"/>
      <c r="D90" s="1"/>
      <c r="E90" s="75"/>
      <c r="F90" s="36">
        <v>1</v>
      </c>
      <c r="G90" s="1">
        <v>3</v>
      </c>
      <c r="H90" s="1">
        <v>1</v>
      </c>
      <c r="I90" s="1">
        <v>1</v>
      </c>
      <c r="J90" s="1">
        <v>1</v>
      </c>
      <c r="K90" s="1">
        <v>1</v>
      </c>
      <c r="L90" s="1">
        <v>1</v>
      </c>
      <c r="M90" s="1">
        <v>2</v>
      </c>
      <c r="N90" s="223"/>
      <c r="O90" s="1"/>
      <c r="P90" s="5">
        <v>6</v>
      </c>
      <c r="Q90" s="5">
        <v>22</v>
      </c>
    </row>
    <row r="91" spans="1:24" x14ac:dyDescent="0.2">
      <c r="A91" s="217" t="s">
        <v>76</v>
      </c>
      <c r="B91" s="1">
        <v>1</v>
      </c>
      <c r="C91" s="1"/>
      <c r="D91" s="1"/>
      <c r="E91" s="75"/>
      <c r="F91" s="36">
        <v>3</v>
      </c>
      <c r="G91" s="1">
        <v>2</v>
      </c>
      <c r="H91" s="1">
        <v>3</v>
      </c>
      <c r="I91" s="1">
        <v>5</v>
      </c>
      <c r="J91" s="1"/>
      <c r="K91" s="1">
        <v>1</v>
      </c>
      <c r="L91" s="1">
        <v>1</v>
      </c>
      <c r="M91" s="1">
        <v>1</v>
      </c>
      <c r="N91" s="223"/>
      <c r="O91" s="1"/>
      <c r="P91" s="5">
        <v>14</v>
      </c>
      <c r="Q91" s="5">
        <v>52</v>
      </c>
    </row>
    <row r="92" spans="1:24" x14ac:dyDescent="0.2">
      <c r="A92" s="85" t="s">
        <v>109</v>
      </c>
      <c r="B92" s="1">
        <v>1</v>
      </c>
      <c r="C92" s="1"/>
      <c r="D92" s="1"/>
      <c r="E92" s="75"/>
      <c r="F92" s="36">
        <v>1</v>
      </c>
      <c r="G92" s="1">
        <v>0</v>
      </c>
      <c r="H92" s="1">
        <v>0</v>
      </c>
      <c r="I92" s="1">
        <v>2</v>
      </c>
      <c r="J92" s="1"/>
      <c r="K92" s="1"/>
      <c r="L92" s="1"/>
      <c r="M92" s="1"/>
      <c r="N92" s="223"/>
      <c r="O92" s="1"/>
      <c r="P92" s="5">
        <v>3</v>
      </c>
      <c r="Q92" s="5">
        <v>10</v>
      </c>
    </row>
    <row r="93" spans="1:24" x14ac:dyDescent="0.2">
      <c r="A93" s="69" t="s">
        <v>132</v>
      </c>
      <c r="B93" s="1">
        <v>1</v>
      </c>
      <c r="C93" s="1"/>
      <c r="D93" s="1"/>
      <c r="E93" s="75"/>
      <c r="F93" s="36">
        <v>0.33</v>
      </c>
      <c r="G93" s="1">
        <v>0</v>
      </c>
      <c r="H93" s="1">
        <v>0</v>
      </c>
      <c r="I93" s="1"/>
      <c r="J93" s="1"/>
      <c r="K93" s="1"/>
      <c r="L93" s="1"/>
      <c r="M93" s="1"/>
      <c r="N93" s="223"/>
      <c r="O93" s="1"/>
      <c r="P93" s="5">
        <v>1</v>
      </c>
      <c r="Q93" s="5">
        <v>6</v>
      </c>
    </row>
    <row r="94" spans="1:24" x14ac:dyDescent="0.2">
      <c r="A94" s="69" t="s">
        <v>134</v>
      </c>
      <c r="B94" s="1">
        <v>1</v>
      </c>
      <c r="C94" s="1"/>
      <c r="D94" s="1"/>
      <c r="E94" s="75">
        <v>1</v>
      </c>
      <c r="F94" s="36">
        <v>2.33</v>
      </c>
      <c r="G94" s="1">
        <v>2</v>
      </c>
      <c r="H94" s="1">
        <v>3</v>
      </c>
      <c r="I94" s="1">
        <v>3</v>
      </c>
      <c r="J94" s="1">
        <v>1</v>
      </c>
      <c r="K94" s="1">
        <v>1</v>
      </c>
      <c r="L94" s="1"/>
      <c r="M94" s="1">
        <v>2</v>
      </c>
      <c r="N94" s="223"/>
      <c r="O94" s="1"/>
      <c r="P94" s="5">
        <v>12</v>
      </c>
      <c r="Q94" s="5">
        <v>34</v>
      </c>
    </row>
    <row r="95" spans="1:24" x14ac:dyDescent="0.2">
      <c r="A95" s="68" t="s">
        <v>138</v>
      </c>
      <c r="B95" s="1">
        <v>1</v>
      </c>
      <c r="C95" s="1"/>
      <c r="D95" s="1"/>
      <c r="E95" s="75"/>
      <c r="F95" s="1">
        <v>3</v>
      </c>
      <c r="G95" s="1">
        <v>4</v>
      </c>
      <c r="H95" s="1">
        <v>2</v>
      </c>
      <c r="I95" s="1"/>
      <c r="J95" s="1">
        <v>3</v>
      </c>
      <c r="K95" s="1">
        <v>3</v>
      </c>
      <c r="L95" s="1">
        <v>1</v>
      </c>
      <c r="M95" s="1">
        <v>3</v>
      </c>
      <c r="N95" s="223"/>
      <c r="O95" s="1"/>
      <c r="P95" s="5">
        <v>17</v>
      </c>
      <c r="Q95" s="5">
        <v>62</v>
      </c>
    </row>
    <row r="96" spans="1:24" x14ac:dyDescent="0.2">
      <c r="A96" s="69" t="s">
        <v>155</v>
      </c>
      <c r="B96" s="14">
        <v>1</v>
      </c>
      <c r="C96" s="14">
        <v>0</v>
      </c>
      <c r="D96" s="14">
        <v>1</v>
      </c>
      <c r="E96" s="126"/>
      <c r="F96" s="14">
        <v>2</v>
      </c>
      <c r="G96" s="14">
        <v>2</v>
      </c>
      <c r="H96" s="14">
        <v>3</v>
      </c>
      <c r="I96" s="14">
        <v>3</v>
      </c>
      <c r="J96" s="14">
        <v>2</v>
      </c>
      <c r="K96" s="14">
        <v>1</v>
      </c>
      <c r="L96" s="14"/>
      <c r="M96" s="14">
        <v>0</v>
      </c>
      <c r="N96" s="228"/>
      <c r="O96" s="14"/>
      <c r="P96" s="129">
        <v>14</v>
      </c>
      <c r="Q96" s="129">
        <v>45</v>
      </c>
    </row>
    <row r="97" spans="1:24" x14ac:dyDescent="0.2">
      <c r="A97" s="71"/>
      <c r="B97" s="14"/>
      <c r="C97" s="14"/>
      <c r="D97" s="14"/>
      <c r="E97" s="126"/>
      <c r="F97" s="14"/>
      <c r="G97" s="14"/>
      <c r="H97" s="14"/>
      <c r="I97" s="14"/>
      <c r="J97" s="14"/>
      <c r="K97" s="14"/>
      <c r="L97" s="14"/>
      <c r="M97" s="14"/>
      <c r="N97" s="228"/>
      <c r="O97" s="14"/>
      <c r="P97" s="129"/>
      <c r="Q97" s="129"/>
    </row>
    <row r="98" spans="1:24" x14ac:dyDescent="0.2">
      <c r="A98" s="71"/>
      <c r="B98" s="14"/>
      <c r="C98" s="14"/>
      <c r="D98" s="14"/>
      <c r="E98" s="126"/>
      <c r="F98" s="14"/>
      <c r="G98" s="14"/>
      <c r="H98" s="14"/>
      <c r="I98" s="14"/>
      <c r="J98" s="14"/>
      <c r="K98" s="14"/>
      <c r="L98" s="14"/>
      <c r="M98" s="14"/>
      <c r="N98" s="228"/>
      <c r="O98" s="14"/>
      <c r="P98" s="129"/>
      <c r="Q98" s="129"/>
    </row>
    <row r="99" spans="1:24" x14ac:dyDescent="0.2">
      <c r="A99" s="120"/>
      <c r="B99" s="130"/>
      <c r="C99" s="130"/>
      <c r="D99" s="130"/>
      <c r="E99" s="131"/>
      <c r="F99" s="132"/>
      <c r="G99" s="130"/>
      <c r="H99" s="130"/>
      <c r="I99" s="130"/>
      <c r="J99" s="130"/>
      <c r="K99" s="130"/>
      <c r="L99" s="133"/>
      <c r="M99" s="130"/>
      <c r="N99" s="229"/>
      <c r="O99" s="130"/>
      <c r="P99" s="77"/>
      <c r="Q99" s="77"/>
    </row>
    <row r="100" spans="1:24" x14ac:dyDescent="0.2">
      <c r="A100" s="122" t="s">
        <v>31</v>
      </c>
      <c r="B100" s="16">
        <f t="shared" ref="B100:M100" si="3">SUM(B86:B99)</f>
        <v>11</v>
      </c>
      <c r="C100" s="16">
        <f t="shared" si="3"/>
        <v>0</v>
      </c>
      <c r="D100" s="16">
        <f t="shared" si="3"/>
        <v>1</v>
      </c>
      <c r="E100" s="39">
        <f t="shared" si="3"/>
        <v>1</v>
      </c>
      <c r="F100" s="39">
        <f t="shared" si="3"/>
        <v>19.66</v>
      </c>
      <c r="G100" s="16">
        <f t="shared" si="3"/>
        <v>17</v>
      </c>
      <c r="H100" s="16">
        <f t="shared" si="3"/>
        <v>19</v>
      </c>
      <c r="I100" s="16">
        <f t="shared" si="3"/>
        <v>21</v>
      </c>
      <c r="J100" s="16">
        <f t="shared" si="3"/>
        <v>8</v>
      </c>
      <c r="K100" s="16">
        <f t="shared" si="3"/>
        <v>9</v>
      </c>
      <c r="L100" s="38">
        <f t="shared" si="3"/>
        <v>3</v>
      </c>
      <c r="M100" s="16">
        <f t="shared" si="3"/>
        <v>11</v>
      </c>
      <c r="N100" s="232">
        <f>(M100*7)/F100</f>
        <v>3.9165818921668363</v>
      </c>
      <c r="O100" s="39">
        <f>SUM(H100+J100+K100)/F100</f>
        <v>1.8311291963377416</v>
      </c>
      <c r="P100" s="16">
        <f>SUM(P86:P99)</f>
        <v>99</v>
      </c>
      <c r="Q100" s="16">
        <f>SUM(Q86:Q99)</f>
        <v>321</v>
      </c>
    </row>
    <row r="103" spans="1:24" x14ac:dyDescent="0.2">
      <c r="A103" t="s">
        <v>146</v>
      </c>
    </row>
    <row r="104" spans="1:24" x14ac:dyDescent="0.2">
      <c r="A104" s="107" t="s">
        <v>77</v>
      </c>
      <c r="B104" s="7" t="s">
        <v>2</v>
      </c>
      <c r="C104" s="7" t="s">
        <v>3</v>
      </c>
      <c r="D104" s="7" t="s">
        <v>4</v>
      </c>
      <c r="E104" s="7" t="s">
        <v>5</v>
      </c>
      <c r="F104" s="7" t="s">
        <v>6</v>
      </c>
      <c r="G104" s="7" t="s">
        <v>7</v>
      </c>
      <c r="H104" s="7" t="s">
        <v>8</v>
      </c>
      <c r="I104" s="7" t="s">
        <v>9</v>
      </c>
      <c r="J104" s="7" t="s">
        <v>10</v>
      </c>
      <c r="K104" s="7" t="s">
        <v>11</v>
      </c>
      <c r="L104" s="7" t="s">
        <v>12</v>
      </c>
      <c r="M104" s="7" t="s">
        <v>13</v>
      </c>
      <c r="N104" s="221" t="s">
        <v>78</v>
      </c>
      <c r="O104" s="7" t="s">
        <v>15</v>
      </c>
      <c r="P104" s="8" t="s">
        <v>79</v>
      </c>
      <c r="Q104" s="7" t="s">
        <v>80</v>
      </c>
      <c r="R104" s="107" t="s">
        <v>18</v>
      </c>
      <c r="S104" s="107" t="s">
        <v>19</v>
      </c>
      <c r="T104" s="107" t="s">
        <v>20</v>
      </c>
      <c r="U104" s="7" t="s">
        <v>21</v>
      </c>
      <c r="V104" s="7" t="s">
        <v>22</v>
      </c>
      <c r="W104" s="108" t="s">
        <v>23</v>
      </c>
      <c r="X104" s="109" t="s">
        <v>24</v>
      </c>
    </row>
    <row r="105" spans="1:24" x14ac:dyDescent="0.2">
      <c r="A105" s="65" t="s">
        <v>104</v>
      </c>
      <c r="B105" s="38">
        <v>1</v>
      </c>
      <c r="C105" s="38">
        <v>0</v>
      </c>
      <c r="D105" s="38">
        <v>0</v>
      </c>
      <c r="E105" s="44"/>
      <c r="F105" s="38"/>
      <c r="G105" s="38"/>
      <c r="H105" s="38"/>
      <c r="I105" s="38"/>
      <c r="J105" s="38"/>
      <c r="K105" s="38"/>
      <c r="L105" s="38"/>
      <c r="M105" s="38"/>
      <c r="N105" s="222"/>
      <c r="O105" s="111"/>
      <c r="P105" s="38"/>
      <c r="Q105" s="38"/>
      <c r="R105" s="38"/>
      <c r="S105" s="112"/>
      <c r="T105" s="110"/>
      <c r="U105" s="74"/>
      <c r="V105" s="74"/>
      <c r="W105" s="113"/>
      <c r="X105" s="74"/>
    </row>
    <row r="106" spans="1:24" x14ac:dyDescent="0.2">
      <c r="A106" s="85" t="s">
        <v>159</v>
      </c>
      <c r="B106" s="1">
        <v>1</v>
      </c>
      <c r="C106" s="1"/>
      <c r="D106" s="1"/>
      <c r="E106" s="75"/>
      <c r="F106" s="1"/>
      <c r="G106" s="1"/>
      <c r="H106" s="1"/>
      <c r="I106" s="1"/>
      <c r="J106" s="1"/>
      <c r="K106" s="1"/>
      <c r="L106" s="1"/>
      <c r="M106" s="1"/>
      <c r="N106" s="223"/>
      <c r="O106" s="115"/>
      <c r="P106" s="46"/>
      <c r="Q106" s="1"/>
      <c r="R106" s="1"/>
      <c r="S106" s="115"/>
      <c r="T106" s="116"/>
      <c r="U106" s="1"/>
      <c r="V106" s="1"/>
      <c r="W106" s="68"/>
      <c r="X106" s="5"/>
    </row>
    <row r="107" spans="1:24" x14ac:dyDescent="0.2">
      <c r="A107" s="64"/>
      <c r="B107" s="1"/>
      <c r="C107" s="1"/>
      <c r="D107" s="1"/>
      <c r="E107" s="75"/>
      <c r="F107" s="1"/>
      <c r="G107" s="1"/>
      <c r="H107" s="1"/>
      <c r="I107" s="1"/>
      <c r="J107" s="1"/>
      <c r="K107" s="1"/>
      <c r="L107" s="1"/>
      <c r="M107" s="1"/>
      <c r="N107" s="223"/>
      <c r="O107" s="115"/>
      <c r="P107" s="1"/>
      <c r="Q107" s="1"/>
      <c r="R107" s="1"/>
      <c r="S107" s="115"/>
      <c r="T107" s="116"/>
      <c r="U107" s="1"/>
      <c r="V107" s="1"/>
      <c r="W107" s="68"/>
      <c r="X107" s="5"/>
    </row>
    <row r="108" spans="1:24" x14ac:dyDescent="0.2">
      <c r="A108" s="120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224"/>
      <c r="O108" s="15"/>
      <c r="P108" s="15"/>
      <c r="Q108" s="15"/>
      <c r="R108" s="41"/>
      <c r="S108" s="41"/>
      <c r="T108" s="41"/>
      <c r="U108" s="41"/>
      <c r="V108" s="41"/>
      <c r="W108" s="41"/>
      <c r="X108" s="77"/>
    </row>
    <row r="109" spans="1:24" x14ac:dyDescent="0.2">
      <c r="A109" s="122" t="s">
        <v>31</v>
      </c>
      <c r="B109" s="16">
        <f t="shared" ref="B109:N109" si="4">SUM(B105:B108)</f>
        <v>2</v>
      </c>
      <c r="C109" s="16">
        <f t="shared" si="4"/>
        <v>0</v>
      </c>
      <c r="D109" s="16">
        <f t="shared" si="4"/>
        <v>0</v>
      </c>
      <c r="E109" s="16">
        <f t="shared" si="4"/>
        <v>0</v>
      </c>
      <c r="F109" s="16">
        <f t="shared" si="4"/>
        <v>0</v>
      </c>
      <c r="G109" s="16">
        <f t="shared" si="4"/>
        <v>0</v>
      </c>
      <c r="H109" s="16">
        <f t="shared" si="4"/>
        <v>0</v>
      </c>
      <c r="I109" s="16">
        <f t="shared" si="4"/>
        <v>0</v>
      </c>
      <c r="J109" s="16">
        <f t="shared" si="4"/>
        <v>0</v>
      </c>
      <c r="K109" s="16">
        <f t="shared" si="4"/>
        <v>0</v>
      </c>
      <c r="L109" s="16">
        <f t="shared" si="4"/>
        <v>0</v>
      </c>
      <c r="M109" s="16">
        <f t="shared" si="4"/>
        <v>0</v>
      </c>
      <c r="N109" s="226">
        <f t="shared" si="4"/>
        <v>0</v>
      </c>
      <c r="O109" s="17">
        <f>(D109+J109+K109+N109)/(B109+J109+K109)</f>
        <v>0</v>
      </c>
      <c r="P109" s="17">
        <f>($D109+$E109+($F109*2)+(G109*3))/$B109</f>
        <v>0</v>
      </c>
      <c r="Q109" s="17">
        <f>D109/B109</f>
        <v>0</v>
      </c>
      <c r="R109" s="16">
        <f>SUM(R105:R108)</f>
        <v>0</v>
      </c>
      <c r="S109" s="16">
        <f>SUM(S105:S108)</f>
        <v>0</v>
      </c>
      <c r="T109" s="16">
        <f>SUM(T105:T108)</f>
        <v>0</v>
      </c>
      <c r="U109" s="16">
        <f>SUM(U105:U108)</f>
        <v>0</v>
      </c>
      <c r="V109" s="16">
        <f>SUM(V105:V108)</f>
        <v>0</v>
      </c>
      <c r="W109" s="17" t="e">
        <f>(U109+V109)/(T109+U109+V109)</f>
        <v>#DIV/0!</v>
      </c>
      <c r="X109" s="17">
        <f>(D109-G109)/(B109-I109-G109+M109)</f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D0AB9-721F-2045-8914-CCFC97B8F9A4}">
  <dimension ref="A2:X88"/>
  <sheetViews>
    <sheetView workbookViewId="0">
      <pane ySplit="1400" topLeftCell="A63" activePane="bottomLeft"/>
      <selection activeCell="A4" sqref="A4:XFD4"/>
      <selection pane="bottomLeft" activeCell="G85" sqref="G85"/>
    </sheetView>
  </sheetViews>
  <sheetFormatPr baseColWidth="10" defaultRowHeight="16" x14ac:dyDescent="0.2"/>
  <cols>
    <col min="1" max="1" width="17.1640625" bestFit="1" customWidth="1"/>
    <col min="2" max="2" width="3.33203125" bestFit="1" customWidth="1"/>
    <col min="3" max="3" width="2.6640625" bestFit="1" customWidth="1"/>
    <col min="4" max="4" width="3.1640625" bestFit="1" customWidth="1"/>
    <col min="5" max="5" width="4.6640625" bestFit="1" customWidth="1"/>
    <col min="6" max="6" width="5.6640625" bestFit="1" customWidth="1"/>
    <col min="7" max="7" width="3" bestFit="1" customWidth="1"/>
    <col min="8" max="8" width="3.33203125" bestFit="1" customWidth="1"/>
    <col min="9" max="10" width="3.1640625" bestFit="1" customWidth="1"/>
    <col min="11" max="11" width="3" bestFit="1" customWidth="1"/>
    <col min="12" max="12" width="4.6640625" bestFit="1" customWidth="1"/>
    <col min="13" max="13" width="2.83203125" bestFit="1" customWidth="1"/>
    <col min="14" max="14" width="5.6640625" bestFit="1" customWidth="1"/>
    <col min="15" max="15" width="7" bestFit="1" customWidth="1"/>
    <col min="16" max="16" width="8.1640625" bestFit="1" customWidth="1"/>
    <col min="17" max="17" width="4.6640625" bestFit="1" customWidth="1"/>
    <col min="18" max="19" width="3" bestFit="1" customWidth="1"/>
    <col min="20" max="20" width="2.1640625" bestFit="1" customWidth="1"/>
    <col min="21" max="22" width="3.1640625" bestFit="1" customWidth="1"/>
    <col min="23" max="23" width="6.5" bestFit="1" customWidth="1"/>
    <col min="24" max="24" width="5.6640625" bestFit="1" customWidth="1"/>
  </cols>
  <sheetData>
    <row r="2" spans="1:24" x14ac:dyDescent="0.2">
      <c r="A2" t="s">
        <v>92</v>
      </c>
    </row>
    <row r="3" spans="1:24" x14ac:dyDescent="0.2">
      <c r="A3" s="107" t="s">
        <v>77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78</v>
      </c>
      <c r="O3" s="7" t="s">
        <v>15</v>
      </c>
      <c r="P3" s="8" t="s">
        <v>79</v>
      </c>
      <c r="Q3" s="7" t="s">
        <v>80</v>
      </c>
      <c r="R3" s="107" t="s">
        <v>18</v>
      </c>
      <c r="S3" s="107" t="s">
        <v>19</v>
      </c>
      <c r="T3" s="107" t="s">
        <v>20</v>
      </c>
      <c r="U3" s="7" t="s">
        <v>21</v>
      </c>
      <c r="V3" s="7" t="s">
        <v>22</v>
      </c>
      <c r="W3" s="108" t="s">
        <v>23</v>
      </c>
      <c r="X3" s="109" t="s">
        <v>24</v>
      </c>
    </row>
    <row r="4" spans="1:24" x14ac:dyDescent="0.2">
      <c r="A4" s="65" t="s">
        <v>112</v>
      </c>
      <c r="B4" s="38">
        <v>3</v>
      </c>
      <c r="C4" s="38">
        <v>2</v>
      </c>
      <c r="D4" s="38">
        <v>1</v>
      </c>
      <c r="E4" s="44">
        <v>1</v>
      </c>
      <c r="F4" s="38"/>
      <c r="G4" s="38"/>
      <c r="H4" s="38">
        <v>1</v>
      </c>
      <c r="I4" s="38"/>
      <c r="J4" s="38">
        <v>1</v>
      </c>
      <c r="K4" s="38"/>
      <c r="L4" s="38"/>
      <c r="M4" s="38"/>
      <c r="N4" s="110"/>
      <c r="O4" s="111"/>
      <c r="P4" s="38"/>
      <c r="Q4" s="38"/>
      <c r="R4" s="38"/>
      <c r="S4" s="112"/>
      <c r="T4" s="110"/>
      <c r="U4" s="74"/>
      <c r="V4" s="74">
        <v>1</v>
      </c>
      <c r="W4" s="113"/>
      <c r="X4" s="74"/>
    </row>
    <row r="5" spans="1:24" x14ac:dyDescent="0.2">
      <c r="A5" s="64" t="s">
        <v>122</v>
      </c>
      <c r="B5" s="1">
        <v>2</v>
      </c>
      <c r="C5" s="1">
        <v>0</v>
      </c>
      <c r="D5" s="1">
        <v>0</v>
      </c>
      <c r="E5" s="75"/>
      <c r="F5" s="1"/>
      <c r="G5" s="1"/>
      <c r="H5" s="1"/>
      <c r="I5" s="1"/>
      <c r="J5" s="1">
        <v>1</v>
      </c>
      <c r="K5" s="1"/>
      <c r="L5" s="1"/>
      <c r="M5" s="1"/>
      <c r="N5" s="114"/>
      <c r="O5" s="115"/>
      <c r="P5" s="46"/>
      <c r="Q5" s="1"/>
      <c r="R5" s="1"/>
      <c r="S5" s="115"/>
      <c r="T5" s="116"/>
      <c r="U5" s="1">
        <v>2</v>
      </c>
      <c r="V5" s="1">
        <v>1</v>
      </c>
      <c r="W5" s="68"/>
      <c r="X5" s="5"/>
    </row>
    <row r="6" spans="1:24" x14ac:dyDescent="0.2">
      <c r="A6" s="65" t="s">
        <v>123</v>
      </c>
      <c r="B6" s="1">
        <v>1</v>
      </c>
      <c r="C6" s="1">
        <v>0</v>
      </c>
      <c r="D6" s="1">
        <v>1</v>
      </c>
      <c r="E6" s="75"/>
      <c r="F6" s="1"/>
      <c r="G6" s="1"/>
      <c r="H6" s="1"/>
      <c r="I6" s="1"/>
      <c r="J6" s="1">
        <v>2</v>
      </c>
      <c r="K6" s="1"/>
      <c r="L6" s="1"/>
      <c r="M6" s="1"/>
      <c r="N6" s="116"/>
      <c r="O6" s="115"/>
      <c r="P6" s="1"/>
      <c r="Q6" s="1"/>
      <c r="R6" s="1"/>
      <c r="S6" s="115"/>
      <c r="T6" s="116">
        <v>1</v>
      </c>
      <c r="U6" s="1">
        <v>2</v>
      </c>
      <c r="V6" s="1"/>
      <c r="W6" s="68"/>
      <c r="X6" s="5"/>
    </row>
    <row r="7" spans="1:24" x14ac:dyDescent="0.2">
      <c r="A7" s="64" t="s">
        <v>98</v>
      </c>
      <c r="B7" s="1">
        <v>4</v>
      </c>
      <c r="C7" s="1">
        <v>1</v>
      </c>
      <c r="D7" s="1">
        <v>1</v>
      </c>
      <c r="E7" s="75"/>
      <c r="F7" s="1"/>
      <c r="G7" s="1"/>
      <c r="H7" s="1"/>
      <c r="I7" s="1">
        <v>1</v>
      </c>
      <c r="J7" s="1"/>
      <c r="K7" s="1"/>
      <c r="L7" s="1"/>
      <c r="M7" s="1"/>
      <c r="N7" s="116">
        <v>1</v>
      </c>
      <c r="O7" s="115"/>
      <c r="P7" s="1"/>
      <c r="Q7" s="1"/>
      <c r="R7" s="1"/>
      <c r="S7" s="115"/>
      <c r="T7" s="116">
        <v>1</v>
      </c>
      <c r="U7" s="1"/>
      <c r="V7" s="1">
        <v>3</v>
      </c>
      <c r="W7" s="68"/>
      <c r="X7" s="5"/>
    </row>
    <row r="8" spans="1:24" x14ac:dyDescent="0.2">
      <c r="A8" s="217" t="s">
        <v>107</v>
      </c>
      <c r="B8" s="1">
        <v>2</v>
      </c>
      <c r="C8" s="1">
        <v>0</v>
      </c>
      <c r="D8" s="1">
        <v>0</v>
      </c>
      <c r="E8" s="75"/>
      <c r="F8" s="1"/>
      <c r="G8" s="1"/>
      <c r="H8" s="1"/>
      <c r="I8" s="1">
        <v>2</v>
      </c>
      <c r="J8" s="1">
        <v>1</v>
      </c>
      <c r="K8" s="1"/>
      <c r="L8" s="1"/>
      <c r="M8" s="1"/>
      <c r="N8" s="116"/>
      <c r="O8" s="115"/>
      <c r="P8" s="1"/>
      <c r="Q8" s="1"/>
      <c r="R8" s="1"/>
      <c r="S8" s="115"/>
      <c r="T8" s="116"/>
      <c r="U8" s="1">
        <v>1</v>
      </c>
      <c r="V8" s="1">
        <v>1</v>
      </c>
      <c r="W8" s="68"/>
      <c r="X8" s="5"/>
    </row>
    <row r="9" spans="1:24" x14ac:dyDescent="0.2">
      <c r="A9" s="217" t="s">
        <v>94</v>
      </c>
      <c r="B9" s="1">
        <v>3</v>
      </c>
      <c r="C9" s="1">
        <v>0</v>
      </c>
      <c r="D9" s="1">
        <v>1</v>
      </c>
      <c r="E9" s="75"/>
      <c r="F9" s="1"/>
      <c r="G9" s="1"/>
      <c r="H9" s="1"/>
      <c r="I9" s="1">
        <v>1</v>
      </c>
      <c r="J9" s="1"/>
      <c r="K9" s="1"/>
      <c r="L9" s="1"/>
      <c r="M9" s="1"/>
      <c r="N9" s="116"/>
      <c r="O9" s="115"/>
      <c r="P9" s="1"/>
      <c r="Q9" s="1"/>
      <c r="R9" s="1"/>
      <c r="S9" s="115"/>
      <c r="T9" s="116"/>
      <c r="U9" s="1">
        <v>3</v>
      </c>
      <c r="V9" s="1">
        <v>1</v>
      </c>
      <c r="W9" s="68"/>
      <c r="X9" s="5"/>
    </row>
    <row r="10" spans="1:24" x14ac:dyDescent="0.2">
      <c r="A10" s="83" t="s">
        <v>97</v>
      </c>
      <c r="B10" s="1"/>
      <c r="C10" s="1"/>
      <c r="D10" s="1"/>
      <c r="E10" s="75"/>
      <c r="F10" s="1"/>
      <c r="G10" s="1"/>
      <c r="H10" s="1"/>
      <c r="I10" s="1"/>
      <c r="J10" s="1"/>
      <c r="K10" s="1"/>
      <c r="L10" s="1"/>
      <c r="M10" s="1"/>
      <c r="N10" s="116"/>
      <c r="O10" s="115"/>
      <c r="P10" s="1"/>
      <c r="Q10" s="1"/>
      <c r="R10" s="1"/>
      <c r="S10" s="115"/>
      <c r="T10" s="116"/>
      <c r="U10" s="1"/>
      <c r="V10" s="1">
        <v>1</v>
      </c>
      <c r="W10" s="68"/>
      <c r="X10" s="5"/>
    </row>
    <row r="11" spans="1:24" x14ac:dyDescent="0.2">
      <c r="A11" s="67" t="s">
        <v>127</v>
      </c>
      <c r="B11" s="1">
        <v>2</v>
      </c>
      <c r="C11" s="1">
        <v>1</v>
      </c>
      <c r="D11" s="1">
        <v>1</v>
      </c>
      <c r="E11" s="75">
        <v>1</v>
      </c>
      <c r="F11" s="1"/>
      <c r="G11" s="1"/>
      <c r="H11" s="1">
        <v>1</v>
      </c>
      <c r="I11" s="1"/>
      <c r="J11" s="1"/>
      <c r="K11" s="1"/>
      <c r="L11" s="1"/>
      <c r="M11" s="1"/>
      <c r="N11" s="116"/>
      <c r="O11" s="115"/>
      <c r="P11" s="1"/>
      <c r="Q11" s="1"/>
      <c r="R11" s="1"/>
      <c r="S11" s="115"/>
      <c r="T11" s="116"/>
      <c r="U11" s="1"/>
      <c r="V11" s="1"/>
      <c r="W11" s="117"/>
      <c r="X11" s="5"/>
    </row>
    <row r="12" spans="1:24" x14ac:dyDescent="0.2">
      <c r="A12" s="69" t="s">
        <v>128</v>
      </c>
      <c r="B12" s="1">
        <v>4</v>
      </c>
      <c r="C12" s="1">
        <v>3</v>
      </c>
      <c r="D12" s="1">
        <v>2</v>
      </c>
      <c r="E12" s="75"/>
      <c r="F12" s="1"/>
      <c r="G12" s="1"/>
      <c r="H12" s="1">
        <v>2</v>
      </c>
      <c r="I12" s="1"/>
      <c r="J12" s="1">
        <v>1</v>
      </c>
      <c r="K12" s="1"/>
      <c r="L12" s="1"/>
      <c r="M12" s="1"/>
      <c r="N12" s="116"/>
      <c r="O12" s="115"/>
      <c r="P12" s="1"/>
      <c r="Q12" s="1"/>
      <c r="R12" s="1">
        <v>2</v>
      </c>
      <c r="S12" s="115"/>
      <c r="T12" s="116"/>
      <c r="U12" s="1"/>
      <c r="V12" s="1"/>
      <c r="W12" s="117"/>
      <c r="X12" s="5"/>
    </row>
    <row r="13" spans="1:24" x14ac:dyDescent="0.2">
      <c r="A13" s="67" t="s">
        <v>129</v>
      </c>
      <c r="B13" s="1"/>
      <c r="C13" s="1"/>
      <c r="D13" s="1"/>
      <c r="E13" s="75"/>
      <c r="F13" s="1"/>
      <c r="G13" s="1"/>
      <c r="H13" s="1"/>
      <c r="I13" s="1"/>
      <c r="J13" s="1"/>
      <c r="K13" s="1"/>
      <c r="L13" s="1"/>
      <c r="M13" s="1"/>
      <c r="N13" s="116"/>
      <c r="O13" s="115"/>
      <c r="P13" s="1"/>
      <c r="Q13" s="1"/>
      <c r="R13" s="1"/>
      <c r="S13" s="115"/>
      <c r="T13" s="116"/>
      <c r="U13" s="1">
        <v>2</v>
      </c>
      <c r="V13" s="1">
        <v>1</v>
      </c>
      <c r="W13" s="117"/>
      <c r="X13" s="5"/>
    </row>
    <row r="14" spans="1:24" x14ac:dyDescent="0.2">
      <c r="A14" s="85" t="s">
        <v>103</v>
      </c>
      <c r="B14" s="1">
        <v>3</v>
      </c>
      <c r="C14" s="1"/>
      <c r="D14" s="1"/>
      <c r="E14" s="75"/>
      <c r="F14" s="1"/>
      <c r="G14" s="1"/>
      <c r="H14" s="1"/>
      <c r="I14" s="1">
        <v>2</v>
      </c>
      <c r="J14" s="1"/>
      <c r="K14" s="1"/>
      <c r="L14" s="1"/>
      <c r="M14" s="1"/>
      <c r="N14" s="116"/>
      <c r="O14" s="115"/>
      <c r="P14" s="1"/>
      <c r="Q14" s="1"/>
      <c r="R14" s="1"/>
      <c r="S14" s="115"/>
      <c r="T14" s="116"/>
      <c r="U14" s="1">
        <v>1</v>
      </c>
      <c r="V14" s="1">
        <v>1</v>
      </c>
      <c r="W14" s="117"/>
      <c r="X14" s="5"/>
    </row>
    <row r="15" spans="1:24" x14ac:dyDescent="0.2">
      <c r="A15" s="217" t="s">
        <v>130</v>
      </c>
      <c r="B15" s="1"/>
      <c r="C15" s="1"/>
      <c r="D15" s="1"/>
      <c r="E15" s="75"/>
      <c r="F15" s="1"/>
      <c r="G15" s="1"/>
      <c r="H15" s="1"/>
      <c r="I15" s="1"/>
      <c r="J15" s="1"/>
      <c r="K15" s="1"/>
      <c r="L15" s="1"/>
      <c r="M15" s="1"/>
      <c r="N15" s="116"/>
      <c r="O15" s="115"/>
      <c r="P15" s="1"/>
      <c r="Q15" s="1"/>
      <c r="R15" s="1"/>
      <c r="S15" s="115"/>
      <c r="T15" s="116">
        <v>1</v>
      </c>
      <c r="U15" s="1">
        <v>1</v>
      </c>
      <c r="V15" s="1"/>
      <c r="W15" s="117"/>
      <c r="X15" s="5"/>
    </row>
    <row r="16" spans="1:24" x14ac:dyDescent="0.2">
      <c r="A16" s="217" t="s">
        <v>76</v>
      </c>
      <c r="B16" s="1">
        <v>3</v>
      </c>
      <c r="C16" s="1">
        <v>0</v>
      </c>
      <c r="D16" s="1">
        <v>1</v>
      </c>
      <c r="E16" s="75"/>
      <c r="F16" s="1"/>
      <c r="G16" s="1"/>
      <c r="H16" s="1"/>
      <c r="I16" s="1">
        <v>1</v>
      </c>
      <c r="J16" s="1">
        <v>1</v>
      </c>
      <c r="K16" s="1"/>
      <c r="L16" s="1"/>
      <c r="M16" s="1"/>
      <c r="N16" s="116"/>
      <c r="O16" s="115"/>
      <c r="P16" s="1"/>
      <c r="Q16" s="1"/>
      <c r="R16" s="1"/>
      <c r="S16" s="115"/>
      <c r="T16" s="116"/>
      <c r="U16" s="1"/>
      <c r="V16" s="1"/>
      <c r="W16" s="117"/>
      <c r="X16" s="5"/>
    </row>
    <row r="17" spans="1:24" x14ac:dyDescent="0.2">
      <c r="A17" s="85" t="s">
        <v>109</v>
      </c>
      <c r="B17" s="1">
        <v>4</v>
      </c>
      <c r="C17" s="1">
        <v>2</v>
      </c>
      <c r="D17" s="1">
        <v>2</v>
      </c>
      <c r="E17" s="75">
        <v>2</v>
      </c>
      <c r="F17" s="1"/>
      <c r="G17" s="1"/>
      <c r="H17" s="1">
        <v>3</v>
      </c>
      <c r="I17" s="1"/>
      <c r="J17" s="1"/>
      <c r="K17" s="1"/>
      <c r="L17" s="1"/>
      <c r="M17" s="1"/>
      <c r="N17" s="116"/>
      <c r="O17" s="115"/>
      <c r="P17" s="1"/>
      <c r="Q17" s="1"/>
      <c r="R17" s="1"/>
      <c r="S17" s="115"/>
      <c r="T17" s="116"/>
      <c r="U17" s="1">
        <v>1</v>
      </c>
      <c r="V17" s="1">
        <v>5</v>
      </c>
      <c r="W17" s="117"/>
      <c r="X17" s="5"/>
    </row>
    <row r="18" spans="1:24" x14ac:dyDescent="0.2">
      <c r="A18" s="85" t="s">
        <v>132</v>
      </c>
      <c r="B18" s="1">
        <v>4</v>
      </c>
      <c r="C18" s="1">
        <v>1</v>
      </c>
      <c r="D18" s="1">
        <v>1</v>
      </c>
      <c r="E18" s="75"/>
      <c r="F18" s="1"/>
      <c r="G18" s="1"/>
      <c r="H18" s="1">
        <v>1</v>
      </c>
      <c r="I18" s="1"/>
      <c r="J18" s="1"/>
      <c r="K18" s="1"/>
      <c r="L18" s="1"/>
      <c r="M18" s="1"/>
      <c r="N18" s="116">
        <v>1</v>
      </c>
      <c r="O18" s="115"/>
      <c r="P18" s="1"/>
      <c r="Q18" s="1"/>
      <c r="R18" s="1"/>
      <c r="S18" s="115"/>
      <c r="T18" s="116">
        <v>1</v>
      </c>
      <c r="U18" s="1">
        <v>1</v>
      </c>
      <c r="V18" s="1">
        <v>1</v>
      </c>
      <c r="W18" s="117"/>
      <c r="X18" s="5"/>
    </row>
    <row r="19" spans="1:24" x14ac:dyDescent="0.2">
      <c r="A19" s="69" t="s">
        <v>134</v>
      </c>
      <c r="B19" s="1">
        <v>3</v>
      </c>
      <c r="C19" s="1">
        <v>1</v>
      </c>
      <c r="D19" s="1">
        <v>0</v>
      </c>
      <c r="E19" s="75"/>
      <c r="F19" s="1"/>
      <c r="G19" s="1"/>
      <c r="H19" s="1">
        <v>1</v>
      </c>
      <c r="I19" s="1">
        <v>1</v>
      </c>
      <c r="J19" s="1">
        <v>1</v>
      </c>
      <c r="K19" s="1"/>
      <c r="L19" s="1"/>
      <c r="M19" s="1"/>
      <c r="N19" s="116"/>
      <c r="O19" s="115"/>
      <c r="P19" s="1"/>
      <c r="Q19" s="1"/>
      <c r="R19" s="1"/>
      <c r="S19" s="115">
        <v>1</v>
      </c>
      <c r="T19" s="116"/>
      <c r="U19" s="1"/>
      <c r="V19" s="1"/>
      <c r="W19" s="117"/>
      <c r="X19" s="5"/>
    </row>
    <row r="20" spans="1:24" x14ac:dyDescent="0.2">
      <c r="A20" s="69"/>
      <c r="B20" s="1"/>
      <c r="C20" s="1"/>
      <c r="D20" s="1"/>
      <c r="E20" s="75"/>
      <c r="F20" s="1"/>
      <c r="G20" s="1"/>
      <c r="H20" s="1"/>
      <c r="I20" s="1"/>
      <c r="J20" s="1"/>
      <c r="K20" s="1"/>
      <c r="L20" s="1"/>
      <c r="M20" s="1"/>
      <c r="N20" s="116"/>
      <c r="O20" s="115"/>
      <c r="P20" s="1"/>
      <c r="Q20" s="1"/>
      <c r="R20" s="1"/>
      <c r="S20" s="115"/>
      <c r="T20" s="116"/>
      <c r="U20" s="1"/>
      <c r="V20" s="1"/>
      <c r="W20" s="117"/>
      <c r="X20" s="5"/>
    </row>
    <row r="21" spans="1:24" x14ac:dyDescent="0.2">
      <c r="A21" s="69"/>
      <c r="B21" s="1"/>
      <c r="C21" s="1"/>
      <c r="D21" s="1"/>
      <c r="E21" s="75"/>
      <c r="F21" s="1"/>
      <c r="G21" s="1"/>
      <c r="H21" s="1"/>
      <c r="I21" s="1"/>
      <c r="J21" s="1"/>
      <c r="K21" s="1"/>
      <c r="L21" s="1"/>
      <c r="M21" s="1"/>
      <c r="N21" s="116"/>
      <c r="O21" s="115"/>
      <c r="P21" s="1"/>
      <c r="Q21" s="1"/>
      <c r="R21" s="1"/>
      <c r="S21" s="115"/>
      <c r="T21" s="116"/>
      <c r="U21" s="1"/>
      <c r="V21" s="1"/>
      <c r="W21" s="117"/>
      <c r="X21" s="5"/>
    </row>
    <row r="22" spans="1:24" x14ac:dyDescent="0.2">
      <c r="A22" s="65"/>
      <c r="B22" s="41"/>
      <c r="C22" s="41"/>
      <c r="D22" s="41"/>
      <c r="E22" s="76"/>
      <c r="F22" s="41"/>
      <c r="G22" s="41"/>
      <c r="H22" s="41"/>
      <c r="I22" s="41"/>
      <c r="J22" s="41"/>
      <c r="K22" s="41"/>
      <c r="L22" s="41"/>
      <c r="M22" s="41"/>
      <c r="N22" s="119"/>
      <c r="O22" s="120"/>
      <c r="P22" s="41"/>
      <c r="Q22" s="41"/>
      <c r="R22" s="41"/>
      <c r="S22" s="120"/>
      <c r="T22" s="119"/>
      <c r="U22" s="41"/>
      <c r="V22" s="41"/>
      <c r="W22" s="121"/>
      <c r="X22" s="5"/>
    </row>
    <row r="23" spans="1:24" x14ac:dyDescent="0.2">
      <c r="A23" s="69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x14ac:dyDescent="0.2">
      <c r="A24" s="6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x14ac:dyDescent="0.2">
      <c r="A25" s="68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x14ac:dyDescent="0.2">
      <c r="A26" s="68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x14ac:dyDescent="0.2">
      <c r="A27" s="68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x14ac:dyDescent="0.2">
      <c r="A28" s="68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x14ac:dyDescent="0.2">
      <c r="A29" s="120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15"/>
      <c r="P29" s="15"/>
      <c r="Q29" s="15"/>
      <c r="R29" s="41"/>
      <c r="S29" s="41"/>
      <c r="T29" s="41"/>
      <c r="U29" s="41"/>
      <c r="V29" s="41"/>
      <c r="W29" s="41"/>
      <c r="X29" s="77"/>
    </row>
    <row r="30" spans="1:24" x14ac:dyDescent="0.2">
      <c r="A30" s="122" t="s">
        <v>31</v>
      </c>
      <c r="B30" s="38">
        <f>SUM(B4:B29)</f>
        <v>38</v>
      </c>
      <c r="C30" s="16">
        <f t="shared" ref="C30:N30" si="0">SUM(C4:C29)</f>
        <v>11</v>
      </c>
      <c r="D30" s="16">
        <f t="shared" si="0"/>
        <v>11</v>
      </c>
      <c r="E30" s="16">
        <f t="shared" si="0"/>
        <v>4</v>
      </c>
      <c r="F30" s="16">
        <f t="shared" si="0"/>
        <v>0</v>
      </c>
      <c r="G30" s="16">
        <f t="shared" si="0"/>
        <v>0</v>
      </c>
      <c r="H30" s="16">
        <f t="shared" si="0"/>
        <v>9</v>
      </c>
      <c r="I30" s="16">
        <f t="shared" si="0"/>
        <v>8</v>
      </c>
      <c r="J30" s="16">
        <f t="shared" si="0"/>
        <v>8</v>
      </c>
      <c r="K30" s="16">
        <f t="shared" si="0"/>
        <v>0</v>
      </c>
      <c r="L30" s="16">
        <f t="shared" si="0"/>
        <v>0</v>
      </c>
      <c r="M30" s="16">
        <f t="shared" si="0"/>
        <v>0</v>
      </c>
      <c r="N30" s="16">
        <f t="shared" si="0"/>
        <v>2</v>
      </c>
      <c r="O30" s="17">
        <f>(D30+J30+K30+N30)/(B30+J30+K30+M30)</f>
        <v>0.45652173913043476</v>
      </c>
      <c r="P30" s="17">
        <f>($D30+$E30+($F30*2)+(G30*3))/$B30</f>
        <v>0.39473684210526316</v>
      </c>
      <c r="Q30" s="17">
        <f>D30/B30</f>
        <v>0.28947368421052633</v>
      </c>
      <c r="R30" s="16">
        <f>SUM(R4:R29)</f>
        <v>2</v>
      </c>
      <c r="S30" s="16">
        <f>SUM(S4:S29)</f>
        <v>1</v>
      </c>
      <c r="T30" s="16">
        <f>SUM(T4:T29)</f>
        <v>4</v>
      </c>
      <c r="U30" s="16">
        <f>SUM(U4:U29)</f>
        <v>14</v>
      </c>
      <c r="V30" s="16">
        <f>SUM(V4:V29)</f>
        <v>16</v>
      </c>
      <c r="W30" s="17">
        <f>(U30+V30)/(T30+U30+V30)</f>
        <v>0.88235294117647056</v>
      </c>
      <c r="X30" s="17">
        <f>(D30-G30)/(B30-I30-G30+M30)</f>
        <v>0.36666666666666664</v>
      </c>
    </row>
    <row r="31" spans="1:24" x14ac:dyDescent="0.2">
      <c r="A31" s="115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5"/>
      <c r="X31" s="5"/>
    </row>
    <row r="32" spans="1:24" x14ac:dyDescent="0.2">
      <c r="A32" s="11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5"/>
      <c r="X32" s="5"/>
    </row>
    <row r="33" spans="1:24" x14ac:dyDescent="0.2">
      <c r="A33" s="68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x14ac:dyDescent="0.2">
      <c r="A34" s="68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x14ac:dyDescent="0.2">
      <c r="A35" s="12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1"/>
      <c r="V35" s="1"/>
      <c r="W35" s="5"/>
      <c r="X35" s="5"/>
    </row>
    <row r="36" spans="1:24" x14ac:dyDescent="0.2">
      <c r="A36" s="68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x14ac:dyDescent="0.2">
      <c r="A37" s="124" t="s">
        <v>81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5"/>
      <c r="S37" s="5"/>
      <c r="T37" s="5"/>
      <c r="U37" s="5"/>
      <c r="V37" s="5"/>
      <c r="W37" s="5"/>
      <c r="X37" s="5"/>
    </row>
    <row r="38" spans="1:24" x14ac:dyDescent="0.2">
      <c r="A38" s="107" t="s">
        <v>77</v>
      </c>
      <c r="B38" s="7" t="s">
        <v>50</v>
      </c>
      <c r="C38" s="7" t="s">
        <v>51</v>
      </c>
      <c r="D38" s="7" t="s">
        <v>52</v>
      </c>
      <c r="E38" s="7" t="s">
        <v>60</v>
      </c>
      <c r="F38" s="7" t="s">
        <v>54</v>
      </c>
      <c r="G38" s="7" t="s">
        <v>3</v>
      </c>
      <c r="H38" s="7" t="s">
        <v>4</v>
      </c>
      <c r="I38" s="7" t="s">
        <v>9</v>
      </c>
      <c r="J38" s="7" t="s">
        <v>10</v>
      </c>
      <c r="K38" s="7" t="s">
        <v>11</v>
      </c>
      <c r="L38" s="7" t="s">
        <v>55</v>
      </c>
      <c r="M38" s="7" t="s">
        <v>56</v>
      </c>
      <c r="N38" s="7" t="s">
        <v>57</v>
      </c>
      <c r="O38" s="7" t="s">
        <v>58</v>
      </c>
      <c r="P38" s="7" t="s">
        <v>2</v>
      </c>
      <c r="Q38" s="7" t="s">
        <v>82</v>
      </c>
      <c r="R38" s="5"/>
      <c r="S38" s="5"/>
      <c r="T38" s="5"/>
      <c r="U38" s="5"/>
      <c r="V38" s="5"/>
      <c r="W38" s="5"/>
      <c r="X38" s="5"/>
    </row>
    <row r="39" spans="1:24" x14ac:dyDescent="0.2">
      <c r="A39" s="217" t="s">
        <v>95</v>
      </c>
      <c r="B39" s="38">
        <v>1</v>
      </c>
      <c r="C39" s="38">
        <v>1</v>
      </c>
      <c r="D39" s="38"/>
      <c r="E39" s="44"/>
      <c r="F39" s="39">
        <v>5</v>
      </c>
      <c r="G39" s="38">
        <v>2</v>
      </c>
      <c r="H39" s="38">
        <v>3</v>
      </c>
      <c r="I39" s="38">
        <v>3</v>
      </c>
      <c r="J39" s="38">
        <v>1</v>
      </c>
      <c r="K39" s="38">
        <v>1</v>
      </c>
      <c r="L39" s="38"/>
      <c r="M39" s="38">
        <v>2</v>
      </c>
      <c r="N39" s="38"/>
      <c r="O39" s="39"/>
      <c r="P39" s="38">
        <v>19</v>
      </c>
      <c r="Q39" s="38">
        <v>55</v>
      </c>
      <c r="R39" s="5"/>
      <c r="S39" s="5"/>
      <c r="T39" s="5"/>
      <c r="U39" s="5"/>
      <c r="V39" s="5"/>
      <c r="W39" s="5"/>
      <c r="X39" s="5"/>
    </row>
    <row r="40" spans="1:24" x14ac:dyDescent="0.2">
      <c r="A40" s="83" t="s">
        <v>97</v>
      </c>
      <c r="B40" s="1">
        <v>1</v>
      </c>
      <c r="C40" s="1">
        <v>1</v>
      </c>
      <c r="D40" s="1"/>
      <c r="E40" s="75"/>
      <c r="F40" s="125">
        <v>5</v>
      </c>
      <c r="G40" s="1">
        <v>0</v>
      </c>
      <c r="H40" s="1">
        <v>2</v>
      </c>
      <c r="I40" s="1">
        <v>4</v>
      </c>
      <c r="J40" s="1"/>
      <c r="K40" s="1"/>
      <c r="L40" s="1"/>
      <c r="M40" s="1">
        <v>0</v>
      </c>
      <c r="N40" s="36"/>
      <c r="O40" s="1"/>
      <c r="P40" s="5">
        <v>17</v>
      </c>
      <c r="Q40" s="5">
        <v>44</v>
      </c>
      <c r="R40" s="5"/>
      <c r="S40" s="5"/>
      <c r="T40" s="5"/>
      <c r="U40" s="5"/>
      <c r="V40" s="5"/>
      <c r="W40" s="5"/>
      <c r="X40" s="5"/>
    </row>
    <row r="41" spans="1:24" x14ac:dyDescent="0.2">
      <c r="A41" s="67" t="s">
        <v>129</v>
      </c>
      <c r="B41" s="1">
        <v>1</v>
      </c>
      <c r="C41" s="1">
        <v>1</v>
      </c>
      <c r="D41" s="1"/>
      <c r="E41" s="75"/>
      <c r="F41" s="125">
        <v>6</v>
      </c>
      <c r="G41" s="1">
        <v>5</v>
      </c>
      <c r="H41" s="1">
        <v>10</v>
      </c>
      <c r="I41" s="1">
        <v>6</v>
      </c>
      <c r="J41" s="1"/>
      <c r="K41" s="1">
        <v>1</v>
      </c>
      <c r="L41" s="36"/>
      <c r="M41" s="1">
        <v>3</v>
      </c>
      <c r="N41" s="1"/>
      <c r="O41" s="1"/>
      <c r="P41" s="5">
        <v>30</v>
      </c>
      <c r="Q41" s="5">
        <v>93</v>
      </c>
      <c r="R41" s="5"/>
      <c r="S41" s="5"/>
      <c r="T41" s="5"/>
      <c r="U41" s="5"/>
      <c r="V41" s="5"/>
      <c r="W41" s="5"/>
      <c r="X41" s="5"/>
    </row>
    <row r="42" spans="1:24" x14ac:dyDescent="0.2">
      <c r="A42" s="217" t="s">
        <v>130</v>
      </c>
      <c r="B42" s="1">
        <v>1</v>
      </c>
      <c r="C42" s="1"/>
      <c r="D42" s="1">
        <v>1</v>
      </c>
      <c r="E42" s="75"/>
      <c r="F42" s="125">
        <v>2.67</v>
      </c>
      <c r="G42" s="1">
        <v>6</v>
      </c>
      <c r="H42" s="1">
        <v>7</v>
      </c>
      <c r="I42" s="1">
        <v>4</v>
      </c>
      <c r="J42" s="1">
        <v>2</v>
      </c>
      <c r="K42" s="1">
        <v>1</v>
      </c>
      <c r="L42" s="1">
        <v>1</v>
      </c>
      <c r="M42" s="1">
        <v>5</v>
      </c>
      <c r="N42" s="1"/>
      <c r="O42" s="1"/>
      <c r="P42" s="5">
        <v>22</v>
      </c>
      <c r="Q42" s="5">
        <v>70</v>
      </c>
      <c r="R42" s="5"/>
      <c r="S42" s="5"/>
      <c r="T42" s="5"/>
      <c r="U42" s="5"/>
      <c r="V42" s="5"/>
      <c r="W42" s="5"/>
      <c r="X42" s="5"/>
    </row>
    <row r="43" spans="1:24" x14ac:dyDescent="0.2">
      <c r="A43" s="85" t="s">
        <v>109</v>
      </c>
      <c r="B43" s="1">
        <v>1</v>
      </c>
      <c r="C43" s="1"/>
      <c r="D43" s="1"/>
      <c r="E43" s="75"/>
      <c r="F43" s="125">
        <v>2</v>
      </c>
      <c r="G43" s="1">
        <v>1</v>
      </c>
      <c r="H43" s="1">
        <v>2</v>
      </c>
      <c r="I43" s="1">
        <v>2</v>
      </c>
      <c r="J43" s="1">
        <v>1</v>
      </c>
      <c r="K43" s="1"/>
      <c r="L43" s="36"/>
      <c r="M43" s="1">
        <v>1</v>
      </c>
      <c r="N43" s="1"/>
      <c r="O43" s="1"/>
      <c r="P43" s="5">
        <v>7</v>
      </c>
      <c r="Q43" s="5">
        <v>30</v>
      </c>
      <c r="R43" s="5"/>
      <c r="S43" s="5"/>
      <c r="T43" s="5"/>
      <c r="U43" s="5"/>
      <c r="V43" s="5"/>
      <c r="W43" s="5"/>
      <c r="X43" s="5"/>
    </row>
    <row r="44" spans="1:24" x14ac:dyDescent="0.2">
      <c r="A44" s="64"/>
      <c r="B44" s="1"/>
      <c r="C44" s="1"/>
      <c r="D44" s="1"/>
      <c r="E44" s="75"/>
      <c r="F44" s="125"/>
      <c r="G44" s="1"/>
      <c r="H44" s="1"/>
      <c r="I44" s="115"/>
      <c r="J44" s="1"/>
      <c r="K44" s="1"/>
      <c r="L44" s="36"/>
      <c r="M44" s="1"/>
      <c r="N44" s="1"/>
      <c r="O44" s="1"/>
      <c r="P44" s="5"/>
      <c r="Q44" s="5"/>
      <c r="R44" s="5"/>
      <c r="S44" s="5"/>
      <c r="T44" s="5"/>
      <c r="U44" s="5"/>
      <c r="V44" s="5"/>
      <c r="W44" s="5"/>
      <c r="X44" s="5"/>
    </row>
    <row r="45" spans="1:24" x14ac:dyDescent="0.2">
      <c r="A45" s="70"/>
      <c r="B45" s="1"/>
      <c r="C45" s="1"/>
      <c r="D45" s="1"/>
      <c r="E45" s="75"/>
      <c r="F45" s="125"/>
      <c r="G45" s="1"/>
      <c r="H45" s="1"/>
      <c r="I45" s="1"/>
      <c r="J45" s="1"/>
      <c r="K45" s="1"/>
      <c r="L45" s="36"/>
      <c r="M45" s="1"/>
      <c r="N45" s="1"/>
      <c r="O45" s="1"/>
      <c r="P45" s="5"/>
      <c r="Q45" s="5"/>
      <c r="R45" s="5"/>
      <c r="S45" s="5"/>
      <c r="T45" s="5"/>
      <c r="U45" s="5"/>
      <c r="V45" s="5"/>
      <c r="W45" s="5"/>
      <c r="X45" s="5"/>
    </row>
    <row r="46" spans="1:24" x14ac:dyDescent="0.2">
      <c r="A46" s="87"/>
      <c r="B46" s="1"/>
      <c r="C46" s="1"/>
      <c r="D46" s="1"/>
      <c r="E46" s="75"/>
      <c r="F46" s="125"/>
      <c r="G46" s="1"/>
      <c r="H46" s="1"/>
      <c r="I46" s="1"/>
      <c r="J46" s="1"/>
      <c r="K46" s="1"/>
      <c r="L46" s="36"/>
      <c r="M46" s="1"/>
      <c r="N46" s="1"/>
      <c r="O46" s="1"/>
      <c r="P46" s="5"/>
      <c r="Q46" s="5"/>
      <c r="R46" s="5"/>
      <c r="S46" s="5"/>
      <c r="T46" s="5"/>
      <c r="U46" s="5"/>
      <c r="V46" s="5"/>
      <c r="W46" s="5"/>
      <c r="X46" s="5"/>
    </row>
    <row r="47" spans="1:24" x14ac:dyDescent="0.2">
      <c r="A47" s="87"/>
      <c r="B47" s="14"/>
      <c r="C47" s="14"/>
      <c r="D47" s="14"/>
      <c r="E47" s="126"/>
      <c r="F47" s="127"/>
      <c r="G47" s="14"/>
      <c r="H47" s="14"/>
      <c r="I47" s="14"/>
      <c r="J47" s="14"/>
      <c r="K47" s="14"/>
      <c r="L47" s="128"/>
      <c r="M47" s="14"/>
      <c r="N47" s="14"/>
      <c r="O47" s="14"/>
      <c r="P47" s="129"/>
      <c r="Q47" s="129"/>
      <c r="R47" s="5"/>
      <c r="S47" s="5"/>
      <c r="T47" s="5"/>
      <c r="U47" s="5"/>
      <c r="V47" s="5"/>
      <c r="W47" s="5"/>
      <c r="X47" s="5"/>
    </row>
    <row r="48" spans="1:24" x14ac:dyDescent="0.2">
      <c r="A48" s="87"/>
      <c r="B48" s="14"/>
      <c r="C48" s="14"/>
      <c r="D48" s="14"/>
      <c r="E48" s="126"/>
      <c r="F48" s="127"/>
      <c r="G48" s="14"/>
      <c r="H48" s="14"/>
      <c r="I48" s="14"/>
      <c r="J48" s="14"/>
      <c r="K48" s="14"/>
      <c r="L48" s="128"/>
      <c r="M48" s="14"/>
      <c r="N48" s="14"/>
      <c r="O48" s="14"/>
      <c r="P48" s="129"/>
      <c r="Q48" s="129"/>
      <c r="R48" s="5"/>
      <c r="S48" s="5"/>
      <c r="T48" s="5"/>
      <c r="U48" s="5"/>
      <c r="V48" s="5"/>
      <c r="W48" s="5"/>
      <c r="X48" s="5"/>
    </row>
    <row r="49" spans="1:24" x14ac:dyDescent="0.2">
      <c r="A49" s="65"/>
      <c r="B49" s="14"/>
      <c r="C49" s="14"/>
      <c r="D49" s="14"/>
      <c r="E49" s="126"/>
      <c r="F49" s="127"/>
      <c r="G49" s="14"/>
      <c r="H49" s="14"/>
      <c r="I49" s="14"/>
      <c r="J49" s="14"/>
      <c r="K49" s="14"/>
      <c r="L49" s="128"/>
      <c r="M49" s="14"/>
      <c r="N49" s="14"/>
      <c r="O49" s="14"/>
      <c r="P49" s="129"/>
      <c r="Q49" s="129"/>
      <c r="R49" s="5"/>
      <c r="S49" s="5"/>
      <c r="T49" s="5"/>
      <c r="U49" s="5"/>
      <c r="V49" s="5"/>
      <c r="W49" s="5"/>
      <c r="X49" s="5"/>
    </row>
    <row r="50" spans="1:24" x14ac:dyDescent="0.2">
      <c r="A50" s="87"/>
      <c r="B50" s="130"/>
      <c r="C50" s="130"/>
      <c r="D50" s="130"/>
      <c r="E50" s="131"/>
      <c r="F50" s="132"/>
      <c r="G50" s="130"/>
      <c r="H50" s="130"/>
      <c r="I50" s="130"/>
      <c r="J50" s="130"/>
      <c r="K50" s="130"/>
      <c r="L50" s="133"/>
      <c r="M50" s="130"/>
      <c r="N50" s="130"/>
      <c r="O50" s="130"/>
      <c r="P50" s="77"/>
      <c r="Q50" s="77"/>
      <c r="R50" s="5"/>
      <c r="S50" s="5"/>
      <c r="T50" s="5"/>
      <c r="U50" s="5"/>
      <c r="V50" s="5"/>
      <c r="W50" s="5"/>
      <c r="X50" s="5"/>
    </row>
    <row r="51" spans="1:24" x14ac:dyDescent="0.2">
      <c r="A51" s="122" t="s">
        <v>31</v>
      </c>
      <c r="B51" s="16">
        <f t="shared" ref="B51:M51" si="1">SUM(B39:B50)</f>
        <v>5</v>
      </c>
      <c r="C51" s="16">
        <f t="shared" si="1"/>
        <v>3</v>
      </c>
      <c r="D51" s="16">
        <f t="shared" si="1"/>
        <v>1</v>
      </c>
      <c r="E51" s="38">
        <f>SUM(E39:E50)</f>
        <v>0</v>
      </c>
      <c r="F51" s="39">
        <f t="shared" si="1"/>
        <v>20.67</v>
      </c>
      <c r="G51" s="16">
        <f t="shared" si="1"/>
        <v>14</v>
      </c>
      <c r="H51" s="16">
        <f t="shared" si="1"/>
        <v>24</v>
      </c>
      <c r="I51" s="16">
        <f t="shared" si="1"/>
        <v>19</v>
      </c>
      <c r="J51" s="16">
        <f t="shared" si="1"/>
        <v>4</v>
      </c>
      <c r="K51" s="16">
        <f t="shared" si="1"/>
        <v>3</v>
      </c>
      <c r="L51" s="38">
        <f t="shared" si="1"/>
        <v>1</v>
      </c>
      <c r="M51" s="16">
        <f t="shared" si="1"/>
        <v>11</v>
      </c>
      <c r="N51" s="39">
        <f>(M51*7)/F51</f>
        <v>3.7252056119980645</v>
      </c>
      <c r="O51" s="39">
        <f>SUM(H51+J51+K51)/F51</f>
        <v>1.4997581035316883</v>
      </c>
      <c r="P51" s="16">
        <f>SUM(P39:P50)</f>
        <v>95</v>
      </c>
      <c r="Q51" s="16">
        <f>SUM(Q39:Q50)</f>
        <v>292</v>
      </c>
      <c r="R51" s="5"/>
      <c r="S51" s="5"/>
      <c r="T51" s="5"/>
      <c r="U51" s="5"/>
      <c r="V51" s="5"/>
      <c r="W51" s="5"/>
      <c r="X51" s="5"/>
    </row>
    <row r="54" spans="1:24" x14ac:dyDescent="0.2">
      <c r="A54" t="s">
        <v>93</v>
      </c>
    </row>
    <row r="55" spans="1:24" x14ac:dyDescent="0.2">
      <c r="A55" s="107" t="s">
        <v>77</v>
      </c>
      <c r="B55" s="7" t="s">
        <v>2</v>
      </c>
      <c r="C55" s="7" t="s">
        <v>3</v>
      </c>
      <c r="D55" s="7" t="s">
        <v>4</v>
      </c>
      <c r="E55" s="7" t="s">
        <v>5</v>
      </c>
      <c r="F55" s="7" t="s">
        <v>6</v>
      </c>
      <c r="G55" s="7" t="s">
        <v>7</v>
      </c>
      <c r="H55" s="7" t="s">
        <v>8</v>
      </c>
      <c r="I55" s="7" t="s">
        <v>9</v>
      </c>
      <c r="J55" s="7" t="s">
        <v>10</v>
      </c>
      <c r="K55" s="7" t="s">
        <v>11</v>
      </c>
      <c r="L55" s="7" t="s">
        <v>12</v>
      </c>
      <c r="M55" s="7" t="s">
        <v>13</v>
      </c>
      <c r="N55" s="7" t="s">
        <v>78</v>
      </c>
      <c r="O55" s="7" t="s">
        <v>15</v>
      </c>
      <c r="P55" s="8" t="s">
        <v>79</v>
      </c>
      <c r="Q55" s="7" t="s">
        <v>80</v>
      </c>
      <c r="R55" s="107" t="s">
        <v>18</v>
      </c>
      <c r="S55" s="107" t="s">
        <v>19</v>
      </c>
      <c r="T55" s="107" t="s">
        <v>20</v>
      </c>
      <c r="U55" s="7" t="s">
        <v>21</v>
      </c>
      <c r="V55" s="7" t="s">
        <v>22</v>
      </c>
      <c r="W55" s="108" t="s">
        <v>23</v>
      </c>
      <c r="X55" s="109" t="s">
        <v>24</v>
      </c>
    </row>
    <row r="56" spans="1:24" x14ac:dyDescent="0.2">
      <c r="A56" s="65" t="s">
        <v>123</v>
      </c>
      <c r="B56" s="38"/>
      <c r="C56" s="38"/>
      <c r="D56" s="38"/>
      <c r="E56" s="44"/>
      <c r="F56" s="38"/>
      <c r="G56" s="38"/>
      <c r="H56" s="38"/>
      <c r="I56" s="38"/>
      <c r="J56" s="38"/>
      <c r="K56" s="38"/>
      <c r="L56" s="38"/>
      <c r="M56" s="38"/>
      <c r="N56" s="110"/>
      <c r="O56" s="111"/>
      <c r="P56" s="38"/>
      <c r="Q56" s="38"/>
      <c r="R56" s="38"/>
      <c r="S56" s="112"/>
      <c r="T56" s="110">
        <v>1</v>
      </c>
      <c r="U56" s="74"/>
      <c r="V56" s="74"/>
      <c r="W56" s="113"/>
      <c r="X56" s="74"/>
    </row>
    <row r="57" spans="1:24" x14ac:dyDescent="0.2">
      <c r="A57" s="217" t="s">
        <v>94</v>
      </c>
      <c r="B57" s="1"/>
      <c r="C57" s="1"/>
      <c r="D57" s="1"/>
      <c r="E57" s="75"/>
      <c r="F57" s="1"/>
      <c r="G57" s="1"/>
      <c r="H57" s="1"/>
      <c r="I57" s="1"/>
      <c r="J57" s="1"/>
      <c r="K57" s="1"/>
      <c r="L57" s="1"/>
      <c r="M57" s="1"/>
      <c r="N57" s="114"/>
      <c r="O57" s="115"/>
      <c r="P57" s="46"/>
      <c r="Q57" s="1"/>
      <c r="R57" s="1"/>
      <c r="S57" s="115"/>
      <c r="T57" s="116"/>
      <c r="U57" s="1">
        <v>1</v>
      </c>
      <c r="V57" s="1"/>
      <c r="W57" s="68"/>
      <c r="X57" s="5"/>
    </row>
    <row r="58" spans="1:24" x14ac:dyDescent="0.2">
      <c r="A58" s="217" t="s">
        <v>130</v>
      </c>
      <c r="B58" s="1"/>
      <c r="C58" s="1"/>
      <c r="D58" s="1"/>
      <c r="E58" s="75"/>
      <c r="F58" s="1"/>
      <c r="G58" s="1"/>
      <c r="H58" s="1"/>
      <c r="I58" s="1"/>
      <c r="J58" s="1"/>
      <c r="K58" s="1"/>
      <c r="L58" s="1"/>
      <c r="M58" s="1"/>
      <c r="N58" s="116"/>
      <c r="O58" s="115"/>
      <c r="P58" s="1"/>
      <c r="Q58" s="1"/>
      <c r="R58" s="1"/>
      <c r="S58" s="115"/>
      <c r="T58" s="116"/>
      <c r="U58" s="1">
        <v>3</v>
      </c>
      <c r="V58" s="1"/>
      <c r="W58" s="68"/>
      <c r="X58" s="5"/>
    </row>
    <row r="59" spans="1:24" x14ac:dyDescent="0.2">
      <c r="A59" s="85" t="s">
        <v>109</v>
      </c>
      <c r="B59" s="1"/>
      <c r="C59" s="1"/>
      <c r="D59" s="1"/>
      <c r="E59" s="75"/>
      <c r="F59" s="1"/>
      <c r="G59" s="1"/>
      <c r="H59" s="1"/>
      <c r="I59" s="1"/>
      <c r="J59" s="1"/>
      <c r="K59" s="1"/>
      <c r="L59" s="1"/>
      <c r="M59" s="1"/>
      <c r="N59" s="116"/>
      <c r="O59" s="115"/>
      <c r="P59" s="1"/>
      <c r="Q59" s="1"/>
      <c r="R59" s="1"/>
      <c r="S59" s="115"/>
      <c r="T59" s="116"/>
      <c r="U59" s="1">
        <v>1</v>
      </c>
      <c r="V59" s="1"/>
      <c r="W59" s="68"/>
      <c r="X59" s="5"/>
    </row>
    <row r="60" spans="1:24" x14ac:dyDescent="0.2">
      <c r="A60" s="69" t="s">
        <v>134</v>
      </c>
      <c r="B60" s="1"/>
      <c r="C60" s="1"/>
      <c r="D60" s="1"/>
      <c r="E60" s="75"/>
      <c r="F60" s="1"/>
      <c r="G60" s="1"/>
      <c r="H60" s="1"/>
      <c r="I60" s="1"/>
      <c r="J60" s="1"/>
      <c r="K60" s="1"/>
      <c r="L60" s="1"/>
      <c r="M60" s="1"/>
      <c r="N60" s="116"/>
      <c r="O60" s="115"/>
      <c r="P60" s="1"/>
      <c r="Q60" s="1"/>
      <c r="R60" s="1"/>
      <c r="S60" s="115"/>
      <c r="T60" s="116"/>
      <c r="U60" s="1"/>
      <c r="V60" s="1">
        <v>1</v>
      </c>
      <c r="W60" s="68"/>
      <c r="X60" s="5"/>
    </row>
    <row r="61" spans="1:24" x14ac:dyDescent="0.2">
      <c r="A61" s="85" t="s">
        <v>144</v>
      </c>
      <c r="B61" s="1"/>
      <c r="C61" s="1"/>
      <c r="D61" s="1"/>
      <c r="E61" s="75"/>
      <c r="F61" s="1"/>
      <c r="G61" s="1"/>
      <c r="H61" s="1"/>
      <c r="I61" s="1"/>
      <c r="J61" s="1"/>
      <c r="K61" s="1"/>
      <c r="L61" s="1"/>
      <c r="M61" s="1"/>
      <c r="N61" s="116"/>
      <c r="O61" s="115"/>
      <c r="P61" s="1"/>
      <c r="Q61" s="1"/>
      <c r="R61" s="1"/>
      <c r="S61" s="115"/>
      <c r="T61" s="116"/>
      <c r="U61" s="1"/>
      <c r="V61" s="1"/>
      <c r="W61" s="68"/>
      <c r="X61" s="5"/>
    </row>
    <row r="62" spans="1:24" x14ac:dyDescent="0.2">
      <c r="A62" s="85" t="s">
        <v>104</v>
      </c>
      <c r="B62" s="1"/>
      <c r="C62" s="1">
        <v>1</v>
      </c>
      <c r="D62" s="1"/>
      <c r="E62" s="75"/>
      <c r="F62" s="1"/>
      <c r="G62" s="1"/>
      <c r="H62" s="1"/>
      <c r="I62" s="1"/>
      <c r="J62" s="1"/>
      <c r="K62" s="1"/>
      <c r="L62" s="1"/>
      <c r="M62" s="1"/>
      <c r="N62" s="116"/>
      <c r="O62" s="115"/>
      <c r="P62" s="1"/>
      <c r="Q62" s="1"/>
      <c r="R62" s="1"/>
      <c r="S62" s="115"/>
      <c r="T62" s="116"/>
      <c r="U62" s="1">
        <v>1</v>
      </c>
      <c r="V62" s="1"/>
      <c r="W62" s="68"/>
      <c r="X62" s="5"/>
    </row>
    <row r="63" spans="1:24" x14ac:dyDescent="0.2">
      <c r="A63" s="66"/>
      <c r="B63" s="1"/>
      <c r="C63" s="1"/>
      <c r="D63" s="1"/>
      <c r="E63" s="75"/>
      <c r="F63" s="1"/>
      <c r="G63" s="1"/>
      <c r="H63" s="1"/>
      <c r="I63" s="1"/>
      <c r="J63" s="1"/>
      <c r="K63" s="1"/>
      <c r="L63" s="1"/>
      <c r="M63" s="1"/>
      <c r="N63" s="116"/>
      <c r="O63" s="115"/>
      <c r="P63" s="1"/>
      <c r="Q63" s="1"/>
      <c r="R63" s="1"/>
      <c r="S63" s="115"/>
      <c r="T63" s="116"/>
      <c r="U63" s="1"/>
      <c r="V63" s="1"/>
      <c r="W63" s="117"/>
      <c r="X63" s="5"/>
    </row>
    <row r="64" spans="1:24" x14ac:dyDescent="0.2">
      <c r="A64" s="66"/>
      <c r="B64" s="1"/>
      <c r="C64" s="1"/>
      <c r="D64" s="1"/>
      <c r="E64" s="75"/>
      <c r="F64" s="1"/>
      <c r="G64" s="1"/>
      <c r="H64" s="1"/>
      <c r="I64" s="1"/>
      <c r="J64" s="1"/>
      <c r="K64" s="1"/>
      <c r="L64" s="1"/>
      <c r="M64" s="1"/>
      <c r="N64" s="116"/>
      <c r="O64" s="115"/>
      <c r="P64" s="1"/>
      <c r="Q64" s="1"/>
      <c r="R64" s="1"/>
      <c r="S64" s="115"/>
      <c r="T64" s="116"/>
      <c r="U64" s="1"/>
      <c r="V64" s="1"/>
      <c r="W64" s="117"/>
      <c r="X64" s="5"/>
    </row>
    <row r="65" spans="1:24" x14ac:dyDescent="0.2">
      <c r="A65" s="118"/>
      <c r="B65" s="1"/>
      <c r="C65" s="1"/>
      <c r="D65" s="1"/>
      <c r="E65" s="75"/>
      <c r="F65" s="1"/>
      <c r="G65" s="1"/>
      <c r="H65" s="1"/>
      <c r="I65" s="1"/>
      <c r="J65" s="1"/>
      <c r="K65" s="1"/>
      <c r="L65" s="1"/>
      <c r="M65" s="1"/>
      <c r="N65" s="116"/>
      <c r="O65" s="115"/>
      <c r="P65" s="1"/>
      <c r="Q65" s="1"/>
      <c r="R65" s="1"/>
      <c r="S65" s="115"/>
      <c r="T65" s="116"/>
      <c r="U65" s="1"/>
      <c r="V65" s="1"/>
      <c r="W65" s="117"/>
      <c r="X65" s="5"/>
    </row>
    <row r="66" spans="1:24" x14ac:dyDescent="0.2">
      <c r="A66" s="66"/>
      <c r="B66" s="1"/>
      <c r="C66" s="1"/>
      <c r="D66" s="1"/>
      <c r="E66" s="75"/>
      <c r="F66" s="1"/>
      <c r="G66" s="1"/>
      <c r="H66" s="1"/>
      <c r="I66" s="1"/>
      <c r="J66" s="1"/>
      <c r="K66" s="1"/>
      <c r="L66" s="1"/>
      <c r="M66" s="1"/>
      <c r="N66" s="116"/>
      <c r="O66" s="115"/>
      <c r="P66" s="1"/>
      <c r="Q66" s="1"/>
      <c r="R66" s="1"/>
      <c r="S66" s="115"/>
      <c r="T66" s="116"/>
      <c r="U66" s="1"/>
      <c r="V66" s="1"/>
      <c r="W66" s="117"/>
      <c r="X66" s="5"/>
    </row>
    <row r="67" spans="1:24" x14ac:dyDescent="0.2">
      <c r="A67" s="64"/>
      <c r="B67" s="1"/>
      <c r="C67" s="1"/>
      <c r="D67" s="1"/>
      <c r="E67" s="75"/>
      <c r="F67" s="1"/>
      <c r="G67" s="1"/>
      <c r="H67" s="1"/>
      <c r="I67" s="1"/>
      <c r="J67" s="1"/>
      <c r="K67" s="1"/>
      <c r="L67" s="1"/>
      <c r="M67" s="1"/>
      <c r="N67" s="116"/>
      <c r="O67" s="115"/>
      <c r="P67" s="1"/>
      <c r="Q67" s="1"/>
      <c r="R67" s="1"/>
      <c r="S67" s="115"/>
      <c r="T67" s="116"/>
      <c r="U67" s="1"/>
      <c r="V67" s="1"/>
      <c r="W67" s="117"/>
      <c r="X67" s="5"/>
    </row>
    <row r="68" spans="1:24" x14ac:dyDescent="0.2">
      <c r="A68" s="67"/>
      <c r="B68" s="1"/>
      <c r="C68" s="1"/>
      <c r="D68" s="1"/>
      <c r="E68" s="75"/>
      <c r="F68" s="1"/>
      <c r="G68" s="1"/>
      <c r="H68" s="1"/>
      <c r="I68" s="1"/>
      <c r="J68" s="1"/>
      <c r="K68" s="1"/>
      <c r="L68" s="1"/>
      <c r="M68" s="1"/>
      <c r="N68" s="116"/>
      <c r="O68" s="115"/>
      <c r="P68" s="1"/>
      <c r="Q68" s="1"/>
      <c r="R68" s="1"/>
      <c r="S68" s="115"/>
      <c r="T68" s="116"/>
      <c r="U68" s="1"/>
      <c r="V68" s="1"/>
      <c r="W68" s="117"/>
      <c r="X68" s="5"/>
    </row>
    <row r="69" spans="1:24" x14ac:dyDescent="0.2">
      <c r="A69" s="65"/>
      <c r="B69" s="41"/>
      <c r="C69" s="41"/>
      <c r="D69" s="41"/>
      <c r="E69" s="76"/>
      <c r="F69" s="41"/>
      <c r="G69" s="41"/>
      <c r="H69" s="41"/>
      <c r="I69" s="41"/>
      <c r="J69" s="41"/>
      <c r="K69" s="41"/>
      <c r="L69" s="41"/>
      <c r="M69" s="41"/>
      <c r="N69" s="119"/>
      <c r="O69" s="120"/>
      <c r="P69" s="41"/>
      <c r="Q69" s="41"/>
      <c r="R69" s="41"/>
      <c r="S69" s="120"/>
      <c r="T69" s="119"/>
      <c r="U69" s="41"/>
      <c r="V69" s="41"/>
      <c r="W69" s="121"/>
      <c r="X69" s="5"/>
    </row>
    <row r="70" spans="1:24" x14ac:dyDescent="0.2">
      <c r="A70" s="124" t="s">
        <v>31</v>
      </c>
      <c r="B70" s="38">
        <f t="shared" ref="B70:N70" si="2">SUM(B56:B69)</f>
        <v>0</v>
      </c>
      <c r="C70" s="38">
        <f t="shared" si="2"/>
        <v>1</v>
      </c>
      <c r="D70" s="38">
        <f t="shared" si="2"/>
        <v>0</v>
      </c>
      <c r="E70" s="38">
        <f t="shared" si="2"/>
        <v>0</v>
      </c>
      <c r="F70" s="38">
        <f t="shared" si="2"/>
        <v>0</v>
      </c>
      <c r="G70" s="38">
        <f t="shared" si="2"/>
        <v>0</v>
      </c>
      <c r="H70" s="38">
        <f t="shared" si="2"/>
        <v>0</v>
      </c>
      <c r="I70" s="38">
        <f t="shared" si="2"/>
        <v>0</v>
      </c>
      <c r="J70" s="38">
        <f t="shared" si="2"/>
        <v>0</v>
      </c>
      <c r="K70" s="38">
        <f t="shared" si="2"/>
        <v>0</v>
      </c>
      <c r="L70" s="38">
        <f t="shared" si="2"/>
        <v>0</v>
      </c>
      <c r="M70" s="38">
        <f t="shared" si="2"/>
        <v>0</v>
      </c>
      <c r="N70" s="38">
        <f t="shared" si="2"/>
        <v>0</v>
      </c>
      <c r="O70" s="17" t="e">
        <f>(D70+J70+K70+N70)/(B70+J70+K70+M70)</f>
        <v>#DIV/0!</v>
      </c>
      <c r="P70" s="17" t="e">
        <f>($D70+$E70+($F70*2)+(G70*3))/$B70</f>
        <v>#DIV/0!</v>
      </c>
      <c r="Q70" s="17" t="e">
        <f>D70/B70</f>
        <v>#DIV/0!</v>
      </c>
      <c r="R70" s="38">
        <f>SUM(R56:R69)</f>
        <v>0</v>
      </c>
      <c r="S70" s="38">
        <f>SUM(S56:S69)</f>
        <v>0</v>
      </c>
      <c r="T70" s="38">
        <f>SUM(T56:T69)</f>
        <v>1</v>
      </c>
      <c r="U70" s="38">
        <f>SUM(U56:U69)</f>
        <v>6</v>
      </c>
      <c r="V70" s="38">
        <f>SUM(V56:V69)</f>
        <v>1</v>
      </c>
      <c r="W70" s="17">
        <f>(U70+V70)/(T70+U70+V70)</f>
        <v>0.875</v>
      </c>
      <c r="X70" s="5"/>
    </row>
    <row r="72" spans="1:24" x14ac:dyDescent="0.2">
      <c r="A72" t="s">
        <v>93</v>
      </c>
    </row>
    <row r="73" spans="1:24" x14ac:dyDescent="0.2">
      <c r="A73" s="124" t="s">
        <v>81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24" x14ac:dyDescent="0.2">
      <c r="A74" s="107" t="s">
        <v>77</v>
      </c>
      <c r="B74" s="7" t="s">
        <v>50</v>
      </c>
      <c r="C74" s="7" t="s">
        <v>51</v>
      </c>
      <c r="D74" s="7" t="s">
        <v>52</v>
      </c>
      <c r="E74" s="7" t="s">
        <v>60</v>
      </c>
      <c r="F74" s="7" t="s">
        <v>54</v>
      </c>
      <c r="G74" s="7" t="s">
        <v>3</v>
      </c>
      <c r="H74" s="7" t="s">
        <v>4</v>
      </c>
      <c r="I74" s="7" t="s">
        <v>9</v>
      </c>
      <c r="J74" s="7" t="s">
        <v>10</v>
      </c>
      <c r="K74" s="7" t="s">
        <v>11</v>
      </c>
      <c r="L74" s="7" t="s">
        <v>55</v>
      </c>
      <c r="M74" s="7" t="s">
        <v>56</v>
      </c>
      <c r="N74" s="7" t="s">
        <v>57</v>
      </c>
      <c r="O74" s="7" t="s">
        <v>58</v>
      </c>
      <c r="P74" s="7" t="s">
        <v>2</v>
      </c>
      <c r="Q74" s="7" t="s">
        <v>82</v>
      </c>
    </row>
    <row r="75" spans="1:24" x14ac:dyDescent="0.2">
      <c r="A75" s="65" t="s">
        <v>112</v>
      </c>
      <c r="B75" s="38">
        <v>1</v>
      </c>
      <c r="C75" s="38">
        <v>1</v>
      </c>
      <c r="D75" s="38"/>
      <c r="E75" s="44"/>
      <c r="F75" s="39">
        <v>1</v>
      </c>
      <c r="G75" s="38">
        <v>2</v>
      </c>
      <c r="H75" s="38">
        <v>1</v>
      </c>
      <c r="I75" s="38">
        <v>2</v>
      </c>
      <c r="J75" s="38">
        <v>2</v>
      </c>
      <c r="K75" s="38"/>
      <c r="L75" s="38"/>
      <c r="M75" s="38">
        <v>1</v>
      </c>
      <c r="N75" s="38"/>
      <c r="O75" s="39"/>
      <c r="P75" s="38">
        <v>6</v>
      </c>
      <c r="Q75" s="38">
        <v>29</v>
      </c>
    </row>
    <row r="76" spans="1:24" x14ac:dyDescent="0.2">
      <c r="A76" s="65" t="s">
        <v>123</v>
      </c>
      <c r="B76" s="1">
        <v>1</v>
      </c>
      <c r="C76" s="1"/>
      <c r="D76" s="1"/>
      <c r="E76" s="75"/>
      <c r="F76" s="125">
        <v>2.33</v>
      </c>
      <c r="G76" s="1">
        <v>3</v>
      </c>
      <c r="H76" s="1">
        <v>2</v>
      </c>
      <c r="I76" s="1">
        <v>2</v>
      </c>
      <c r="J76" s="1">
        <v>2</v>
      </c>
      <c r="K76" s="1">
        <v>1</v>
      </c>
      <c r="L76" s="1">
        <v>1</v>
      </c>
      <c r="M76" s="1">
        <v>2</v>
      </c>
      <c r="N76" s="36"/>
      <c r="O76" s="1"/>
      <c r="P76" s="5">
        <v>13</v>
      </c>
      <c r="Q76" s="5">
        <v>43</v>
      </c>
    </row>
    <row r="77" spans="1:24" x14ac:dyDescent="0.2">
      <c r="A77" s="217" t="s">
        <v>94</v>
      </c>
      <c r="B77" s="1">
        <v>1</v>
      </c>
      <c r="C77" s="1"/>
      <c r="D77" s="1">
        <v>1</v>
      </c>
      <c r="E77" s="75"/>
      <c r="F77" s="125">
        <v>2</v>
      </c>
      <c r="G77" s="1">
        <v>3</v>
      </c>
      <c r="H77" s="1">
        <v>3</v>
      </c>
      <c r="I77" s="1"/>
      <c r="J77" s="1">
        <v>2</v>
      </c>
      <c r="K77" s="1">
        <v>1</v>
      </c>
      <c r="L77" s="1">
        <v>1</v>
      </c>
      <c r="M77" s="1">
        <v>3</v>
      </c>
      <c r="N77" s="1"/>
      <c r="O77" s="1"/>
      <c r="P77" s="5">
        <v>12</v>
      </c>
      <c r="Q77" s="5">
        <v>42</v>
      </c>
    </row>
    <row r="78" spans="1:24" x14ac:dyDescent="0.2">
      <c r="A78" s="69" t="s">
        <v>128</v>
      </c>
      <c r="B78" s="1">
        <v>1</v>
      </c>
      <c r="C78" s="1">
        <v>1</v>
      </c>
      <c r="D78" s="1"/>
      <c r="E78" s="75"/>
      <c r="F78" s="125">
        <v>3</v>
      </c>
      <c r="G78" s="1">
        <v>2</v>
      </c>
      <c r="H78" s="1">
        <v>1</v>
      </c>
      <c r="I78" s="1">
        <v>8</v>
      </c>
      <c r="J78" s="1">
        <v>5</v>
      </c>
      <c r="K78" s="1"/>
      <c r="L78" s="1"/>
      <c r="M78" s="1">
        <v>0</v>
      </c>
      <c r="N78" s="1"/>
      <c r="O78" s="1"/>
      <c r="P78" s="5">
        <v>17</v>
      </c>
      <c r="Q78" s="5">
        <v>70</v>
      </c>
    </row>
    <row r="79" spans="1:24" x14ac:dyDescent="0.2">
      <c r="A79" s="217" t="s">
        <v>130</v>
      </c>
      <c r="B79" s="1">
        <v>1</v>
      </c>
      <c r="C79" s="1"/>
      <c r="D79" s="1"/>
      <c r="E79" s="75"/>
      <c r="F79" s="125">
        <v>2</v>
      </c>
      <c r="G79" s="1">
        <v>2</v>
      </c>
      <c r="H79" s="1">
        <v>2</v>
      </c>
      <c r="I79" s="1">
        <v>3</v>
      </c>
      <c r="J79" s="1">
        <v>4</v>
      </c>
      <c r="K79" s="1"/>
      <c r="L79" s="1"/>
      <c r="M79" s="1">
        <v>2</v>
      </c>
      <c r="N79" s="1"/>
      <c r="O79" s="1"/>
      <c r="P79" s="5">
        <v>11</v>
      </c>
      <c r="Q79" s="5">
        <v>57</v>
      </c>
    </row>
    <row r="80" spans="1:24" x14ac:dyDescent="0.2">
      <c r="A80" s="85" t="s">
        <v>109</v>
      </c>
      <c r="B80" s="1">
        <v>1</v>
      </c>
      <c r="C80" s="1"/>
      <c r="D80" s="1"/>
      <c r="E80" s="75"/>
      <c r="F80" s="125">
        <v>2</v>
      </c>
      <c r="G80" s="1">
        <v>1</v>
      </c>
      <c r="H80" s="1">
        <v>4</v>
      </c>
      <c r="I80" s="115">
        <v>1</v>
      </c>
      <c r="J80" s="1"/>
      <c r="K80" s="1"/>
      <c r="L80" s="1">
        <v>1</v>
      </c>
      <c r="M80" s="1">
        <v>1</v>
      </c>
      <c r="N80" s="1"/>
      <c r="O80" s="1"/>
      <c r="P80" s="5">
        <v>9</v>
      </c>
      <c r="Q80" s="5">
        <v>21</v>
      </c>
    </row>
    <row r="81" spans="1:17" x14ac:dyDescent="0.2">
      <c r="A81" s="69" t="s">
        <v>134</v>
      </c>
      <c r="B81" s="1">
        <v>1</v>
      </c>
      <c r="C81" s="1">
        <v>1</v>
      </c>
      <c r="D81" s="1"/>
      <c r="E81" s="75"/>
      <c r="F81" s="125">
        <v>3</v>
      </c>
      <c r="G81" s="1">
        <v>1</v>
      </c>
      <c r="H81" s="1">
        <v>2</v>
      </c>
      <c r="I81" s="1">
        <v>2</v>
      </c>
      <c r="J81" s="1">
        <v>4</v>
      </c>
      <c r="K81" s="1"/>
      <c r="L81" s="1">
        <v>1</v>
      </c>
      <c r="M81" s="1">
        <v>0</v>
      </c>
      <c r="N81" s="1"/>
      <c r="O81" s="1"/>
      <c r="P81" s="5">
        <v>15</v>
      </c>
      <c r="Q81" s="5">
        <v>61</v>
      </c>
    </row>
    <row r="82" spans="1:17" x14ac:dyDescent="0.2">
      <c r="A82" s="68" t="s">
        <v>138</v>
      </c>
      <c r="B82" s="1">
        <v>1</v>
      </c>
      <c r="C82" s="1"/>
      <c r="D82" s="1"/>
      <c r="E82" s="75"/>
      <c r="F82" s="125">
        <v>2.67</v>
      </c>
      <c r="G82" s="1">
        <v>2</v>
      </c>
      <c r="H82" s="1">
        <v>3</v>
      </c>
      <c r="I82" s="1">
        <v>4</v>
      </c>
      <c r="J82" s="1">
        <v>2</v>
      </c>
      <c r="K82" s="1"/>
      <c r="L82" s="1">
        <v>1</v>
      </c>
      <c r="M82" s="1">
        <v>0</v>
      </c>
      <c r="N82" s="1"/>
      <c r="O82" s="1"/>
      <c r="P82" s="5">
        <v>14</v>
      </c>
      <c r="Q82" s="5">
        <v>52</v>
      </c>
    </row>
    <row r="83" spans="1:17" x14ac:dyDescent="0.2">
      <c r="A83" s="85" t="s">
        <v>144</v>
      </c>
      <c r="B83" s="14">
        <v>1</v>
      </c>
      <c r="C83" s="14"/>
      <c r="D83" s="14">
        <v>1</v>
      </c>
      <c r="E83" s="126"/>
      <c r="F83" s="127">
        <v>1.33</v>
      </c>
      <c r="G83" s="14">
        <v>4</v>
      </c>
      <c r="H83" s="14">
        <v>1</v>
      </c>
      <c r="I83" s="14">
        <v>0</v>
      </c>
      <c r="J83" s="14">
        <v>5</v>
      </c>
      <c r="K83" s="14">
        <v>1</v>
      </c>
      <c r="L83" s="14">
        <v>2</v>
      </c>
      <c r="M83" s="14">
        <v>2</v>
      </c>
      <c r="N83" s="14"/>
      <c r="O83" s="14"/>
      <c r="P83" s="129">
        <v>10</v>
      </c>
      <c r="Q83" s="129">
        <v>43</v>
      </c>
    </row>
    <row r="84" spans="1:17" x14ac:dyDescent="0.2">
      <c r="A84" s="69" t="s">
        <v>153</v>
      </c>
      <c r="B84" s="14">
        <v>1</v>
      </c>
      <c r="C84" s="14"/>
      <c r="D84" s="14"/>
      <c r="E84" s="126"/>
      <c r="F84" s="127">
        <v>2</v>
      </c>
      <c r="G84" s="14">
        <v>2</v>
      </c>
      <c r="H84" s="14">
        <v>0</v>
      </c>
      <c r="I84" s="14">
        <v>2</v>
      </c>
      <c r="J84" s="14">
        <v>3</v>
      </c>
      <c r="K84" s="14">
        <v>2</v>
      </c>
      <c r="L84" s="14">
        <v>2</v>
      </c>
      <c r="M84" s="14">
        <v>2</v>
      </c>
      <c r="N84" s="14"/>
      <c r="O84" s="14"/>
      <c r="P84" s="129">
        <v>11</v>
      </c>
      <c r="Q84" s="129">
        <v>41</v>
      </c>
    </row>
    <row r="85" spans="1:17" x14ac:dyDescent="0.2">
      <c r="A85" s="71" t="s">
        <v>159</v>
      </c>
      <c r="B85" s="14">
        <v>1</v>
      </c>
      <c r="C85" s="14"/>
      <c r="D85" s="14"/>
      <c r="E85" s="126"/>
      <c r="F85" s="127">
        <v>0.67</v>
      </c>
      <c r="G85" s="14"/>
      <c r="H85" s="14">
        <v>1</v>
      </c>
      <c r="I85" s="14">
        <v>2</v>
      </c>
      <c r="J85" s="14">
        <v>0</v>
      </c>
      <c r="K85" s="14"/>
      <c r="L85" s="14"/>
      <c r="M85" s="14">
        <v>0</v>
      </c>
      <c r="N85" s="14"/>
      <c r="O85" s="14"/>
      <c r="P85" s="129">
        <v>3</v>
      </c>
      <c r="Q85" s="129">
        <v>10</v>
      </c>
    </row>
    <row r="86" spans="1:17" x14ac:dyDescent="0.2">
      <c r="A86" s="71"/>
      <c r="B86" s="14"/>
      <c r="C86" s="14"/>
      <c r="D86" s="14"/>
      <c r="E86" s="126"/>
      <c r="F86" s="127"/>
      <c r="G86" s="14"/>
      <c r="H86" s="14"/>
      <c r="I86" s="14"/>
      <c r="J86" s="14"/>
      <c r="K86" s="14"/>
      <c r="L86" s="14"/>
      <c r="M86" s="14"/>
      <c r="N86" s="14"/>
      <c r="O86" s="14"/>
      <c r="P86" s="129"/>
      <c r="Q86" s="129"/>
    </row>
    <row r="87" spans="1:17" x14ac:dyDescent="0.2">
      <c r="A87" s="120"/>
      <c r="B87" s="130"/>
      <c r="C87" s="130"/>
      <c r="D87" s="130"/>
      <c r="E87" s="131"/>
      <c r="F87" s="132"/>
      <c r="G87" s="130"/>
      <c r="H87" s="130"/>
      <c r="I87" s="130"/>
      <c r="J87" s="130"/>
      <c r="K87" s="130"/>
      <c r="L87" s="130"/>
      <c r="M87" s="130"/>
      <c r="N87" s="130"/>
      <c r="O87" s="130"/>
      <c r="P87" s="77"/>
      <c r="Q87" s="77"/>
    </row>
    <row r="88" spans="1:17" x14ac:dyDescent="0.2">
      <c r="A88" s="122" t="s">
        <v>31</v>
      </c>
      <c r="B88" s="16">
        <f t="shared" ref="B88:M88" si="3">SUM(B75:B87)</f>
        <v>11</v>
      </c>
      <c r="C88" s="16">
        <f t="shared" si="3"/>
        <v>3</v>
      </c>
      <c r="D88" s="16">
        <f t="shared" si="3"/>
        <v>2</v>
      </c>
      <c r="E88" s="39">
        <f t="shared" si="3"/>
        <v>0</v>
      </c>
      <c r="F88" s="39">
        <f t="shared" si="3"/>
        <v>22</v>
      </c>
      <c r="G88" s="16">
        <f t="shared" si="3"/>
        <v>22</v>
      </c>
      <c r="H88" s="16">
        <f t="shared" si="3"/>
        <v>20</v>
      </c>
      <c r="I88" s="16">
        <f t="shared" si="3"/>
        <v>26</v>
      </c>
      <c r="J88" s="16">
        <f t="shared" si="3"/>
        <v>29</v>
      </c>
      <c r="K88" s="16">
        <f t="shared" si="3"/>
        <v>5</v>
      </c>
      <c r="L88" s="38">
        <f t="shared" si="3"/>
        <v>9</v>
      </c>
      <c r="M88" s="16">
        <f t="shared" si="3"/>
        <v>13</v>
      </c>
      <c r="N88" s="39">
        <f>(M88*7)/F88</f>
        <v>4.1363636363636367</v>
      </c>
      <c r="O88" s="39">
        <f>SUM(H88+J88+K88)/F88</f>
        <v>2.4545454545454546</v>
      </c>
      <c r="P88" s="16">
        <f>SUM(P75:P87)</f>
        <v>121</v>
      </c>
      <c r="Q88" s="16">
        <f>SUM(Q75:Q87)</f>
        <v>469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FC764-CBA5-574F-8B7B-A9BA4520200D}">
  <dimension ref="A1:W45"/>
  <sheetViews>
    <sheetView workbookViewId="0">
      <selection activeCell="V28" sqref="V28"/>
    </sheetView>
  </sheetViews>
  <sheetFormatPr baseColWidth="10" defaultRowHeight="16" x14ac:dyDescent="0.2"/>
  <cols>
    <col min="1" max="1" width="15.5" bestFit="1" customWidth="1"/>
    <col min="2" max="2" width="3.33203125" bestFit="1" customWidth="1"/>
    <col min="3" max="6" width="3.1640625" bestFit="1" customWidth="1"/>
    <col min="7" max="7" width="3" bestFit="1" customWidth="1"/>
    <col min="8" max="8" width="3.33203125" bestFit="1" customWidth="1"/>
    <col min="9" max="10" width="3.1640625" bestFit="1" customWidth="1"/>
    <col min="11" max="11" width="3" bestFit="1" customWidth="1"/>
    <col min="12" max="12" width="4.1640625" bestFit="1" customWidth="1"/>
    <col min="13" max="13" width="2.83203125" bestFit="1" customWidth="1"/>
    <col min="14" max="14" width="4" bestFit="1" customWidth="1"/>
    <col min="15" max="15" width="4.6640625" bestFit="1" customWidth="1"/>
    <col min="16" max="16" width="8.1640625" bestFit="1" customWidth="1"/>
    <col min="17" max="17" width="4.6640625" bestFit="1" customWidth="1"/>
    <col min="18" max="19" width="3" bestFit="1" customWidth="1"/>
    <col min="20" max="20" width="2.1640625" bestFit="1" customWidth="1"/>
    <col min="21" max="21" width="2.33203125" bestFit="1" customWidth="1"/>
    <col min="22" max="22" width="3.1640625" bestFit="1" customWidth="1"/>
    <col min="23" max="23" width="6.5" bestFit="1" customWidth="1"/>
  </cols>
  <sheetData>
    <row r="1" spans="1:23" x14ac:dyDescent="0.2">
      <c r="A1" t="s">
        <v>29</v>
      </c>
    </row>
    <row r="2" spans="1:23" x14ac:dyDescent="0.2">
      <c r="A2" s="135" t="s">
        <v>77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78</v>
      </c>
      <c r="O2" s="7" t="s">
        <v>15</v>
      </c>
      <c r="P2" s="8" t="s">
        <v>79</v>
      </c>
      <c r="Q2" s="7" t="s">
        <v>80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8" t="s">
        <v>23</v>
      </c>
    </row>
    <row r="3" spans="1:23" x14ac:dyDescent="0.2">
      <c r="A3" s="64" t="s">
        <v>112</v>
      </c>
      <c r="B3" s="74">
        <v>2</v>
      </c>
      <c r="C3" s="74">
        <v>1</v>
      </c>
      <c r="D3" s="74">
        <v>2</v>
      </c>
      <c r="E3" s="74"/>
      <c r="F3" s="74"/>
      <c r="G3" s="74"/>
      <c r="H3" s="74">
        <v>3</v>
      </c>
      <c r="I3" s="74"/>
      <c r="J3" s="74">
        <v>1</v>
      </c>
      <c r="K3" s="74"/>
      <c r="L3" s="74"/>
      <c r="M3" s="74">
        <v>1</v>
      </c>
      <c r="N3" s="74"/>
      <c r="O3" s="74"/>
      <c r="P3" s="74"/>
      <c r="Q3" s="74"/>
      <c r="R3" s="74"/>
      <c r="S3" s="74"/>
      <c r="T3" s="74"/>
      <c r="U3" s="74"/>
      <c r="V3" s="74"/>
      <c r="W3" s="74"/>
    </row>
    <row r="4" spans="1:23" x14ac:dyDescent="0.2">
      <c r="A4" s="64" t="s">
        <v>122</v>
      </c>
      <c r="B4" s="5">
        <v>4</v>
      </c>
      <c r="C4" s="5">
        <v>0</v>
      </c>
      <c r="D4" s="5">
        <v>2</v>
      </c>
      <c r="E4" s="5"/>
      <c r="F4" s="5">
        <v>1</v>
      </c>
      <c r="G4" s="5"/>
      <c r="H4" s="5"/>
      <c r="I4" s="5">
        <v>2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x14ac:dyDescent="0.2">
      <c r="A5" s="65" t="s">
        <v>123</v>
      </c>
      <c r="B5" s="5">
        <v>3</v>
      </c>
      <c r="C5" s="5">
        <v>1</v>
      </c>
      <c r="D5" s="5">
        <v>0</v>
      </c>
      <c r="E5" s="5"/>
      <c r="F5" s="5"/>
      <c r="G5" s="5"/>
      <c r="H5" s="5"/>
      <c r="I5" s="5">
        <v>1</v>
      </c>
      <c r="J5" s="5">
        <v>1</v>
      </c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>
        <v>1</v>
      </c>
      <c r="W5" s="5"/>
    </row>
    <row r="6" spans="1:23" x14ac:dyDescent="0.2">
      <c r="A6" s="64" t="s">
        <v>98</v>
      </c>
      <c r="B6" s="16">
        <v>4</v>
      </c>
      <c r="C6" s="16">
        <v>2</v>
      </c>
      <c r="D6" s="16">
        <v>1</v>
      </c>
      <c r="E6" s="16"/>
      <c r="F6" s="5"/>
      <c r="G6" s="5"/>
      <c r="H6" s="5"/>
      <c r="I6" s="5">
        <v>1</v>
      </c>
      <c r="J6" s="5">
        <v>1</v>
      </c>
      <c r="K6" s="5"/>
      <c r="L6" s="5"/>
      <c r="M6" s="5"/>
      <c r="N6" s="5"/>
      <c r="O6" s="5"/>
      <c r="P6" s="5"/>
      <c r="Q6" s="5"/>
      <c r="R6" s="5">
        <v>1</v>
      </c>
      <c r="S6" s="5"/>
      <c r="T6" s="5"/>
      <c r="U6" s="5">
        <v>1</v>
      </c>
      <c r="V6" s="5">
        <v>4</v>
      </c>
      <c r="W6" s="5"/>
    </row>
    <row r="7" spans="1:23" x14ac:dyDescent="0.2">
      <c r="A7" s="217" t="s">
        <v>95</v>
      </c>
      <c r="B7" s="218">
        <v>3</v>
      </c>
      <c r="C7" s="218">
        <v>1</v>
      </c>
      <c r="D7" s="218">
        <v>1</v>
      </c>
      <c r="E7" s="218"/>
      <c r="F7" s="5"/>
      <c r="G7" s="5"/>
      <c r="H7" s="5"/>
      <c r="I7" s="5"/>
      <c r="J7" s="5">
        <v>1</v>
      </c>
      <c r="K7" s="5"/>
      <c r="L7" s="5"/>
      <c r="M7" s="5"/>
      <c r="N7" s="5">
        <v>1</v>
      </c>
      <c r="O7" s="5"/>
      <c r="P7" s="5"/>
      <c r="Q7" s="5"/>
      <c r="R7" s="5"/>
      <c r="S7" s="5"/>
      <c r="T7" s="5"/>
      <c r="U7" s="5"/>
      <c r="V7" s="5">
        <v>1</v>
      </c>
      <c r="W7" s="5"/>
    </row>
    <row r="8" spans="1:23" x14ac:dyDescent="0.2">
      <c r="A8" s="217" t="s">
        <v>107</v>
      </c>
      <c r="B8" s="218">
        <v>3</v>
      </c>
      <c r="C8" s="218">
        <v>0</v>
      </c>
      <c r="D8" s="218">
        <v>1</v>
      </c>
      <c r="E8" s="218"/>
      <c r="F8" s="5"/>
      <c r="G8" s="5"/>
      <c r="H8" s="5"/>
      <c r="I8" s="5">
        <v>2</v>
      </c>
      <c r="J8" s="5"/>
      <c r="K8" s="5"/>
      <c r="L8" s="5"/>
      <c r="M8" s="5"/>
      <c r="N8" s="5"/>
      <c r="O8" s="5"/>
      <c r="P8" s="5"/>
      <c r="Q8" s="5"/>
      <c r="R8" s="5"/>
      <c r="S8" s="5">
        <v>1</v>
      </c>
      <c r="T8" s="5"/>
      <c r="U8" s="5"/>
      <c r="V8" s="5"/>
      <c r="W8" s="5"/>
    </row>
    <row r="9" spans="1:23" x14ac:dyDescent="0.2">
      <c r="A9" s="217" t="s">
        <v>94</v>
      </c>
      <c r="B9" s="218">
        <v>3</v>
      </c>
      <c r="C9" s="218">
        <v>0</v>
      </c>
      <c r="D9" s="218">
        <v>1</v>
      </c>
      <c r="E9" s="218"/>
      <c r="F9" s="5"/>
      <c r="G9" s="5"/>
      <c r="H9" s="5"/>
      <c r="I9" s="5">
        <v>2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x14ac:dyDescent="0.2">
      <c r="A10" s="67" t="s">
        <v>127</v>
      </c>
      <c r="B10" s="218">
        <v>1</v>
      </c>
      <c r="C10" s="218">
        <v>2</v>
      </c>
      <c r="D10" s="218">
        <v>1</v>
      </c>
      <c r="E10" s="218"/>
      <c r="F10" s="5"/>
      <c r="G10" s="5"/>
      <c r="H10" s="5"/>
      <c r="I10" s="5"/>
      <c r="J10" s="5">
        <v>1</v>
      </c>
      <c r="K10" s="5"/>
      <c r="L10" s="5"/>
      <c r="M10" s="5"/>
      <c r="N10" s="5"/>
      <c r="O10" s="5"/>
      <c r="P10" s="5"/>
      <c r="Q10" s="5"/>
      <c r="R10" s="5">
        <v>2</v>
      </c>
      <c r="S10" s="5"/>
      <c r="T10" s="5"/>
      <c r="U10" s="5"/>
      <c r="V10" s="5"/>
      <c r="W10" s="5"/>
    </row>
    <row r="11" spans="1:23" x14ac:dyDescent="0.2">
      <c r="A11" s="67" t="s">
        <v>129</v>
      </c>
      <c r="B11" s="218">
        <v>4</v>
      </c>
      <c r="C11" s="218">
        <v>1</v>
      </c>
      <c r="D11" s="218">
        <v>2</v>
      </c>
      <c r="E11" s="218">
        <v>1</v>
      </c>
      <c r="F11" s="5"/>
      <c r="G11" s="5"/>
      <c r="H11" s="5">
        <v>1</v>
      </c>
      <c r="I11" s="5"/>
      <c r="J11" s="5"/>
      <c r="K11" s="5"/>
      <c r="L11" s="5"/>
      <c r="M11" s="5"/>
      <c r="N11" s="5"/>
      <c r="O11" s="5"/>
      <c r="P11" s="5"/>
      <c r="Q11" s="5"/>
      <c r="R11" s="5">
        <v>1</v>
      </c>
      <c r="S11" s="5"/>
      <c r="T11" s="5"/>
      <c r="U11" s="5"/>
      <c r="V11" s="5"/>
      <c r="W11" s="5"/>
    </row>
    <row r="12" spans="1:23" x14ac:dyDescent="0.2">
      <c r="A12" s="85" t="s">
        <v>103</v>
      </c>
      <c r="B12" s="218">
        <v>2</v>
      </c>
      <c r="C12" s="218">
        <v>0</v>
      </c>
      <c r="D12" s="218">
        <v>1</v>
      </c>
      <c r="E12" s="218"/>
      <c r="F12" s="5"/>
      <c r="G12" s="5"/>
      <c r="H12" s="5"/>
      <c r="I12" s="5"/>
      <c r="J12" s="5">
        <v>1</v>
      </c>
      <c r="K12" s="5"/>
      <c r="L12" s="5"/>
      <c r="M12" s="5"/>
      <c r="N12" s="5"/>
      <c r="O12" s="5"/>
      <c r="P12" s="5"/>
      <c r="Q12" s="5"/>
      <c r="R12" s="5"/>
      <c r="S12" s="5">
        <v>1</v>
      </c>
      <c r="T12" s="5"/>
      <c r="U12" s="5"/>
      <c r="V12" s="5">
        <v>1</v>
      </c>
      <c r="W12" s="5"/>
    </row>
    <row r="13" spans="1:23" x14ac:dyDescent="0.2">
      <c r="A13" s="217" t="s">
        <v>130</v>
      </c>
      <c r="B13" s="218">
        <v>3</v>
      </c>
      <c r="C13" s="218">
        <v>0</v>
      </c>
      <c r="D13" s="218">
        <v>1</v>
      </c>
      <c r="E13" s="218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>
        <v>1</v>
      </c>
      <c r="S13" s="5"/>
      <c r="T13" s="5"/>
      <c r="U13" s="5"/>
      <c r="V13" s="5">
        <v>1</v>
      </c>
      <c r="W13" s="5"/>
    </row>
    <row r="14" spans="1:23" x14ac:dyDescent="0.2">
      <c r="A14" s="217" t="s">
        <v>76</v>
      </c>
      <c r="B14" s="218">
        <v>5</v>
      </c>
      <c r="C14" s="218">
        <v>2</v>
      </c>
      <c r="D14" s="218">
        <v>2</v>
      </c>
      <c r="E14" s="218">
        <v>1</v>
      </c>
      <c r="F14" s="5"/>
      <c r="G14" s="5"/>
      <c r="H14" s="5">
        <v>1</v>
      </c>
      <c r="I14" s="5">
        <v>1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>
        <v>1</v>
      </c>
      <c r="V14" s="5"/>
      <c r="W14" s="5"/>
    </row>
    <row r="15" spans="1:23" x14ac:dyDescent="0.2">
      <c r="A15" s="68" t="s">
        <v>109</v>
      </c>
      <c r="B15" s="5">
        <v>3</v>
      </c>
      <c r="C15" s="5">
        <v>3</v>
      </c>
      <c r="D15" s="5">
        <v>2</v>
      </c>
      <c r="E15" s="5"/>
      <c r="F15" s="5"/>
      <c r="G15" s="5">
        <v>1</v>
      </c>
      <c r="H15" s="5">
        <v>1</v>
      </c>
      <c r="I15" s="5">
        <v>1</v>
      </c>
      <c r="J15" s="5">
        <v>1</v>
      </c>
      <c r="K15" s="5"/>
      <c r="L15" s="5"/>
      <c r="M15" s="5"/>
      <c r="N15" s="5"/>
      <c r="O15" s="5"/>
      <c r="P15" s="5"/>
      <c r="Q15" s="5"/>
      <c r="R15" s="5">
        <v>2</v>
      </c>
      <c r="S15" s="5"/>
      <c r="T15" s="5"/>
      <c r="U15" s="5"/>
      <c r="V15" s="5"/>
      <c r="W15" s="5"/>
    </row>
    <row r="16" spans="1:23" x14ac:dyDescent="0.2">
      <c r="A16" s="68" t="s">
        <v>132</v>
      </c>
      <c r="B16" s="5">
        <v>3</v>
      </c>
      <c r="C16" s="5">
        <v>0</v>
      </c>
      <c r="D16" s="5">
        <v>0</v>
      </c>
      <c r="E16" s="5"/>
      <c r="F16" s="5"/>
      <c r="G16" s="5"/>
      <c r="H16" s="5"/>
      <c r="I16" s="5">
        <v>1</v>
      </c>
      <c r="J16" s="5">
        <v>1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>
        <v>1</v>
      </c>
      <c r="W16" s="5"/>
    </row>
    <row r="17" spans="1:23" x14ac:dyDescent="0.2">
      <c r="A17" s="68" t="s">
        <v>134</v>
      </c>
      <c r="B17" s="5">
        <v>3</v>
      </c>
      <c r="C17" s="5">
        <v>0</v>
      </c>
      <c r="D17" s="5">
        <v>0</v>
      </c>
      <c r="E17" s="5"/>
      <c r="F17" s="5"/>
      <c r="G17" s="5"/>
      <c r="H17" s="5"/>
      <c r="I17" s="5">
        <v>1</v>
      </c>
      <c r="J17" s="5">
        <v>1</v>
      </c>
      <c r="K17" s="5"/>
      <c r="L17" s="5"/>
      <c r="M17" s="5"/>
      <c r="N17" s="5"/>
      <c r="O17" s="5"/>
      <c r="P17" s="5"/>
      <c r="Q17" s="5"/>
      <c r="R17" s="5"/>
      <c r="S17" s="5"/>
      <c r="T17" s="5">
        <v>1</v>
      </c>
      <c r="U17" s="5"/>
      <c r="V17" s="5"/>
      <c r="W17" s="5"/>
    </row>
    <row r="18" spans="1:23" x14ac:dyDescent="0.2">
      <c r="A18" s="68" t="s">
        <v>99</v>
      </c>
      <c r="B18" s="5">
        <v>4</v>
      </c>
      <c r="C18" s="5">
        <v>1</v>
      </c>
      <c r="D18" s="5">
        <v>2</v>
      </c>
      <c r="E18" s="5">
        <v>1</v>
      </c>
      <c r="F18" s="5"/>
      <c r="G18" s="5"/>
      <c r="H18" s="5">
        <v>1</v>
      </c>
      <c r="I18" s="5">
        <v>1</v>
      </c>
      <c r="J18" s="5"/>
      <c r="K18" s="5"/>
      <c r="L18" s="5"/>
      <c r="M18" s="5"/>
      <c r="N18" s="5"/>
      <c r="O18" s="5"/>
      <c r="P18" s="5"/>
      <c r="Q18" s="5"/>
      <c r="R18" s="5">
        <v>1</v>
      </c>
      <c r="S18" s="5"/>
      <c r="T18" s="5"/>
      <c r="U18" s="5"/>
      <c r="V18" s="5"/>
      <c r="W18" s="5"/>
    </row>
    <row r="19" spans="1:23" x14ac:dyDescent="0.2">
      <c r="A19" s="68" t="s">
        <v>138</v>
      </c>
      <c r="B19" s="5">
        <v>4</v>
      </c>
      <c r="C19" s="5">
        <v>0</v>
      </c>
      <c r="D19" s="5">
        <v>1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>
        <v>1</v>
      </c>
      <c r="U19" s="5">
        <v>2</v>
      </c>
      <c r="V19" s="5">
        <v>1</v>
      </c>
      <c r="W19" s="5"/>
    </row>
    <row r="20" spans="1:23" x14ac:dyDescent="0.2">
      <c r="A20" s="68" t="s">
        <v>102</v>
      </c>
      <c r="B20" s="5">
        <v>4</v>
      </c>
      <c r="C20" s="5">
        <v>0</v>
      </c>
      <c r="D20" s="5">
        <v>0</v>
      </c>
      <c r="E20" s="5"/>
      <c r="F20" s="5"/>
      <c r="G20" s="5"/>
      <c r="H20" s="5"/>
      <c r="I20" s="5">
        <v>3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>
        <v>1</v>
      </c>
      <c r="U20" s="5"/>
      <c r="V20" s="5"/>
      <c r="W20" s="5"/>
    </row>
    <row r="21" spans="1:23" x14ac:dyDescent="0.2">
      <c r="A21" s="68" t="s">
        <v>106</v>
      </c>
      <c r="B21" s="5">
        <v>4</v>
      </c>
      <c r="C21" s="5">
        <v>0</v>
      </c>
      <c r="D21" s="5">
        <v>0</v>
      </c>
      <c r="E21" s="5"/>
      <c r="F21" s="5"/>
      <c r="G21" s="5"/>
      <c r="H21" s="5"/>
      <c r="I21" s="5">
        <v>2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x14ac:dyDescent="0.2">
      <c r="A22" s="68" t="s">
        <v>144</v>
      </c>
      <c r="B22" s="5">
        <v>2</v>
      </c>
      <c r="C22" s="5">
        <v>0</v>
      </c>
      <c r="D22" s="5">
        <v>1</v>
      </c>
      <c r="E22" s="5">
        <v>1</v>
      </c>
      <c r="F22" s="5"/>
      <c r="G22" s="5"/>
      <c r="H22" s="5"/>
      <c r="I22" s="5">
        <v>1</v>
      </c>
      <c r="J22" s="5"/>
      <c r="K22" s="5"/>
      <c r="L22" s="5"/>
      <c r="M22" s="5"/>
      <c r="N22" s="5"/>
      <c r="O22" s="5"/>
      <c r="P22" s="5"/>
      <c r="Q22" s="5"/>
      <c r="R22" s="5"/>
      <c r="S22" s="5">
        <v>1</v>
      </c>
      <c r="T22" s="5"/>
      <c r="U22" s="5"/>
      <c r="V22" s="5">
        <v>1</v>
      </c>
      <c r="W22" s="5"/>
    </row>
    <row r="23" spans="1:23" x14ac:dyDescent="0.2">
      <c r="A23" s="68" t="s">
        <v>104</v>
      </c>
      <c r="B23" s="5">
        <v>2</v>
      </c>
      <c r="C23" s="5">
        <v>2</v>
      </c>
      <c r="D23" s="5">
        <v>1</v>
      </c>
      <c r="E23" s="5"/>
      <c r="F23" s="5">
        <v>1</v>
      </c>
      <c r="G23" s="5"/>
      <c r="H23" s="5"/>
      <c r="I23" s="5">
        <v>1</v>
      </c>
      <c r="J23" s="5">
        <v>1</v>
      </c>
      <c r="K23" s="5"/>
      <c r="L23" s="5"/>
      <c r="M23" s="5"/>
      <c r="N23" s="5"/>
      <c r="O23" s="5"/>
      <c r="P23" s="5"/>
      <c r="Q23" s="5"/>
      <c r="R23" s="5">
        <v>1</v>
      </c>
      <c r="S23" s="5"/>
      <c r="T23" s="5"/>
      <c r="U23" s="5">
        <v>1</v>
      </c>
      <c r="V23" s="5"/>
      <c r="W23" s="5"/>
    </row>
    <row r="24" spans="1:23" x14ac:dyDescent="0.2">
      <c r="A24" s="68" t="s">
        <v>153</v>
      </c>
      <c r="B24" s="5">
        <v>2</v>
      </c>
      <c r="C24" s="5">
        <v>0</v>
      </c>
      <c r="D24" s="5">
        <v>0</v>
      </c>
      <c r="E24" s="5"/>
      <c r="F24" s="5"/>
      <c r="G24" s="5"/>
      <c r="H24" s="5"/>
      <c r="I24" s="5"/>
      <c r="J24" s="5">
        <v>1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>
        <v>1</v>
      </c>
      <c r="W24" s="5"/>
    </row>
    <row r="25" spans="1:23" x14ac:dyDescent="0.2">
      <c r="A25" s="69" t="s">
        <v>155</v>
      </c>
      <c r="B25" s="5">
        <v>3</v>
      </c>
      <c r="C25" s="5">
        <v>0</v>
      </c>
      <c r="D25" s="5">
        <v>0</v>
      </c>
      <c r="E25" s="5"/>
      <c r="F25" s="5"/>
      <c r="G25" s="5"/>
      <c r="H25" s="5">
        <v>1</v>
      </c>
      <c r="I25" s="5">
        <v>1</v>
      </c>
      <c r="J25" s="5"/>
      <c r="K25" s="5"/>
      <c r="L25" s="5"/>
      <c r="M25" s="5">
        <v>1</v>
      </c>
      <c r="N25" s="5"/>
      <c r="O25" s="5"/>
      <c r="P25" s="5"/>
      <c r="Q25" s="5"/>
      <c r="R25" s="5"/>
      <c r="S25" s="5"/>
      <c r="T25" s="5">
        <v>1</v>
      </c>
      <c r="U25" s="5"/>
      <c r="V25" s="5">
        <v>2</v>
      </c>
      <c r="W25" s="5"/>
    </row>
    <row r="26" spans="1:23" x14ac:dyDescent="0.2">
      <c r="A26" s="68" t="s">
        <v>157</v>
      </c>
      <c r="B26" s="5">
        <v>3</v>
      </c>
      <c r="C26" s="5">
        <v>1</v>
      </c>
      <c r="D26" s="5">
        <v>1</v>
      </c>
      <c r="E26" s="5"/>
      <c r="F26" s="5">
        <v>1</v>
      </c>
      <c r="G26" s="5"/>
      <c r="H26" s="5">
        <v>1</v>
      </c>
      <c r="I26" s="5">
        <v>1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>
        <v>1</v>
      </c>
      <c r="U26" s="5"/>
      <c r="V26" s="5"/>
      <c r="W26" s="5"/>
    </row>
    <row r="27" spans="1:23" x14ac:dyDescent="0.2">
      <c r="A27" s="68" t="s">
        <v>159</v>
      </c>
      <c r="B27" s="5">
        <v>4</v>
      </c>
      <c r="C27" s="5">
        <v>2</v>
      </c>
      <c r="D27" s="5">
        <v>3</v>
      </c>
      <c r="E27" s="5"/>
      <c r="F27" s="5">
        <v>1</v>
      </c>
      <c r="G27" s="5"/>
      <c r="H27" s="5">
        <v>2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x14ac:dyDescent="0.2">
      <c r="A28" s="120" t="s">
        <v>164</v>
      </c>
      <c r="B28" s="41">
        <v>3</v>
      </c>
      <c r="C28" s="41">
        <v>1</v>
      </c>
      <c r="D28" s="41">
        <v>0</v>
      </c>
      <c r="E28" s="41"/>
      <c r="F28" s="41"/>
      <c r="G28" s="41"/>
      <c r="H28" s="41"/>
      <c r="I28" s="41">
        <v>1</v>
      </c>
      <c r="J28" s="41">
        <v>1</v>
      </c>
      <c r="K28" s="41"/>
      <c r="L28" s="41"/>
      <c r="M28" s="41"/>
      <c r="N28" s="41"/>
      <c r="O28" s="15"/>
      <c r="P28" s="15"/>
      <c r="Q28" s="15"/>
      <c r="R28" s="41"/>
      <c r="S28" s="41"/>
      <c r="T28" s="41">
        <v>1</v>
      </c>
      <c r="U28" s="41">
        <v>1</v>
      </c>
      <c r="V28" s="41"/>
      <c r="W28" s="41"/>
    </row>
    <row r="29" spans="1:23" x14ac:dyDescent="0.2">
      <c r="A29" s="122" t="s">
        <v>31</v>
      </c>
      <c r="B29" s="16">
        <f>SUM(B3:B28)</f>
        <v>81</v>
      </c>
      <c r="C29" s="16">
        <f>SUM(C3:C28)</f>
        <v>20</v>
      </c>
      <c r="D29" s="16">
        <f>SUM(D3:D28)</f>
        <v>26</v>
      </c>
      <c r="E29" s="16">
        <f t="shared" ref="E29:N29" si="0">SUM(E3:E28)</f>
        <v>4</v>
      </c>
      <c r="F29" s="16">
        <f t="shared" si="0"/>
        <v>4</v>
      </c>
      <c r="G29" s="16">
        <f t="shared" si="0"/>
        <v>1</v>
      </c>
      <c r="H29" s="16">
        <f t="shared" si="0"/>
        <v>11</v>
      </c>
      <c r="I29" s="16">
        <f t="shared" si="0"/>
        <v>23</v>
      </c>
      <c r="J29" s="16">
        <f t="shared" si="0"/>
        <v>12</v>
      </c>
      <c r="K29" s="16">
        <f t="shared" si="0"/>
        <v>0</v>
      </c>
      <c r="L29" s="16">
        <f t="shared" si="0"/>
        <v>0</v>
      </c>
      <c r="M29" s="16">
        <f t="shared" si="0"/>
        <v>2</v>
      </c>
      <c r="N29" s="16">
        <f t="shared" si="0"/>
        <v>1</v>
      </c>
      <c r="O29" s="17">
        <f>(D29+J29+K29+N29)/(B29+J29+K29)</f>
        <v>0.41935483870967744</v>
      </c>
      <c r="P29" s="17">
        <f>($D29+$E29+($F29*2)+(G29*3))/$B29</f>
        <v>0.50617283950617287</v>
      </c>
      <c r="Q29" s="17">
        <f>D29/B29</f>
        <v>0.32098765432098764</v>
      </c>
      <c r="R29" s="16">
        <f>SUM(R3:R28)</f>
        <v>9</v>
      </c>
      <c r="S29" s="16">
        <f>SUM(S3:S28)</f>
        <v>3</v>
      </c>
      <c r="T29" s="16">
        <f>SUM(T3:T28)</f>
        <v>6</v>
      </c>
      <c r="U29" s="16">
        <f>SUM(U3:U28)</f>
        <v>6</v>
      </c>
      <c r="V29" s="16">
        <f>SUM(V3:V28)</f>
        <v>14</v>
      </c>
      <c r="W29" s="17">
        <f>(U29+V29)/(T29+U29+V29)</f>
        <v>0.76923076923076927</v>
      </c>
    </row>
    <row r="32" spans="1:23" x14ac:dyDescent="0.2">
      <c r="A32" t="s">
        <v>162</v>
      </c>
    </row>
    <row r="33" spans="1:23" x14ac:dyDescent="0.2">
      <c r="A33" s="135" t="s">
        <v>77</v>
      </c>
      <c r="B33" s="7" t="s">
        <v>2</v>
      </c>
      <c r="C33" s="7" t="s">
        <v>3</v>
      </c>
      <c r="D33" s="7" t="s">
        <v>4</v>
      </c>
      <c r="E33" s="7" t="s">
        <v>5</v>
      </c>
      <c r="F33" s="7" t="s">
        <v>6</v>
      </c>
      <c r="G33" s="7" t="s">
        <v>7</v>
      </c>
      <c r="H33" s="7" t="s">
        <v>8</v>
      </c>
      <c r="I33" s="7" t="s">
        <v>9</v>
      </c>
      <c r="J33" s="7" t="s">
        <v>10</v>
      </c>
      <c r="K33" s="7" t="s">
        <v>11</v>
      </c>
      <c r="L33" s="7" t="s">
        <v>12</v>
      </c>
      <c r="M33" s="7" t="s">
        <v>13</v>
      </c>
      <c r="N33" s="7" t="s">
        <v>78</v>
      </c>
      <c r="O33" s="7" t="s">
        <v>15</v>
      </c>
      <c r="P33" s="8" t="s">
        <v>79</v>
      </c>
      <c r="Q33" s="7" t="s">
        <v>80</v>
      </c>
      <c r="R33" s="7" t="s">
        <v>18</v>
      </c>
      <c r="S33" s="7" t="s">
        <v>19</v>
      </c>
      <c r="T33" s="7" t="s">
        <v>20</v>
      </c>
      <c r="U33" s="7" t="s">
        <v>21</v>
      </c>
      <c r="V33" s="7" t="s">
        <v>22</v>
      </c>
      <c r="W33" s="8" t="s">
        <v>23</v>
      </c>
    </row>
    <row r="34" spans="1:23" x14ac:dyDescent="0.2">
      <c r="A34" s="64" t="s">
        <v>112</v>
      </c>
      <c r="B34" s="74">
        <v>1</v>
      </c>
      <c r="C34" s="74">
        <v>1</v>
      </c>
      <c r="D34" s="74">
        <v>0</v>
      </c>
      <c r="E34" s="74"/>
      <c r="F34" s="74"/>
      <c r="G34" s="74"/>
      <c r="H34" s="74">
        <v>1</v>
      </c>
      <c r="I34" s="74"/>
      <c r="J34" s="74"/>
      <c r="K34" s="74"/>
      <c r="L34" s="74"/>
      <c r="M34" s="74"/>
      <c r="N34" s="74">
        <v>1</v>
      </c>
      <c r="O34" s="74"/>
      <c r="P34" s="74"/>
      <c r="Q34" s="74"/>
      <c r="R34" s="74"/>
      <c r="S34" s="74"/>
      <c r="T34" s="74"/>
      <c r="U34" s="74"/>
      <c r="V34" s="74">
        <v>2</v>
      </c>
      <c r="W34" s="74"/>
    </row>
    <row r="35" spans="1:23" x14ac:dyDescent="0.2">
      <c r="A35" s="217" t="s">
        <v>107</v>
      </c>
      <c r="B35" s="5">
        <v>0</v>
      </c>
      <c r="C35" s="5">
        <v>0</v>
      </c>
      <c r="D35" s="5">
        <v>0</v>
      </c>
      <c r="E35" s="5"/>
      <c r="F35" s="5"/>
      <c r="G35" s="5"/>
      <c r="H35" s="5"/>
      <c r="I35" s="5"/>
      <c r="J35" s="5"/>
      <c r="K35" s="5">
        <v>1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5">
        <v>3</v>
      </c>
      <c r="W35" s="5"/>
    </row>
    <row r="36" spans="1:23" x14ac:dyDescent="0.2">
      <c r="A36" s="67" t="s">
        <v>127</v>
      </c>
      <c r="B36" s="5">
        <v>1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23" x14ac:dyDescent="0.2">
      <c r="A37" s="69" t="s">
        <v>128</v>
      </c>
      <c r="B37" s="16">
        <v>4</v>
      </c>
      <c r="C37" s="16">
        <v>2</v>
      </c>
      <c r="D37" s="16">
        <v>3</v>
      </c>
      <c r="E37" s="16">
        <v>1</v>
      </c>
      <c r="F37" s="5"/>
      <c r="G37" s="5"/>
      <c r="H37" s="5">
        <v>1</v>
      </c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x14ac:dyDescent="0.2">
      <c r="A38" s="217" t="s">
        <v>130</v>
      </c>
      <c r="B38" s="5">
        <v>1</v>
      </c>
      <c r="C38" s="5"/>
      <c r="D38" s="5"/>
      <c r="E38" s="5"/>
      <c r="F38" s="5"/>
      <c r="G38" s="5"/>
      <c r="H38" s="5"/>
      <c r="I38" s="5">
        <v>1</v>
      </c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</row>
    <row r="39" spans="1:23" x14ac:dyDescent="0.2">
      <c r="A39" s="85" t="s">
        <v>99</v>
      </c>
      <c r="B39" s="5">
        <v>1</v>
      </c>
      <c r="C39" s="5">
        <v>1</v>
      </c>
      <c r="D39" s="5">
        <v>1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x14ac:dyDescent="0.2">
      <c r="A40" s="85" t="s">
        <v>144</v>
      </c>
      <c r="B40" s="5">
        <v>1</v>
      </c>
      <c r="C40" s="5">
        <v>0</v>
      </c>
      <c r="D40" s="5">
        <v>0</v>
      </c>
      <c r="E40" s="5"/>
      <c r="F40" s="5"/>
      <c r="G40" s="5"/>
      <c r="H40" s="5"/>
      <c r="I40" s="5">
        <v>1</v>
      </c>
      <c r="J40" s="5">
        <v>1</v>
      </c>
      <c r="K40" s="5"/>
      <c r="L40" s="5"/>
      <c r="M40" s="5"/>
      <c r="N40" s="5"/>
      <c r="O40" s="5"/>
      <c r="P40" s="5"/>
      <c r="Q40" s="5"/>
      <c r="R40" s="5"/>
      <c r="S40" s="5">
        <v>1</v>
      </c>
      <c r="T40" s="5"/>
      <c r="U40" s="5"/>
      <c r="V40" s="5"/>
      <c r="W40" s="5"/>
    </row>
    <row r="41" spans="1:23" x14ac:dyDescent="0.2">
      <c r="A41" s="68" t="s">
        <v>104</v>
      </c>
      <c r="B41" s="5">
        <v>1</v>
      </c>
      <c r="C41" s="5">
        <v>0</v>
      </c>
      <c r="D41" s="5">
        <v>0</v>
      </c>
      <c r="E41" s="5"/>
      <c r="F41" s="5"/>
      <c r="G41" s="5"/>
      <c r="H41" s="5"/>
      <c r="I41" s="5">
        <v>1</v>
      </c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x14ac:dyDescent="0.2">
      <c r="A42" s="85" t="s">
        <v>157</v>
      </c>
      <c r="B42" s="5">
        <v>1</v>
      </c>
      <c r="C42" s="5">
        <v>0</v>
      </c>
      <c r="D42" s="5">
        <v>0</v>
      </c>
      <c r="E42" s="5"/>
      <c r="F42" s="5"/>
      <c r="G42" s="5"/>
      <c r="H42" s="5"/>
      <c r="I42" s="5"/>
      <c r="J42" s="5"/>
      <c r="K42" s="5"/>
      <c r="L42" s="5"/>
      <c r="M42" s="5"/>
      <c r="N42" s="5">
        <v>1</v>
      </c>
      <c r="O42" s="5"/>
      <c r="P42" s="5"/>
      <c r="Q42" s="5"/>
      <c r="R42" s="5"/>
      <c r="S42" s="5"/>
      <c r="T42" s="5"/>
      <c r="U42" s="5"/>
      <c r="V42" s="5"/>
      <c r="W42" s="5"/>
    </row>
    <row r="43" spans="1:23" x14ac:dyDescent="0.2">
      <c r="A43" s="68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x14ac:dyDescent="0.2">
      <c r="A44" s="120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15"/>
      <c r="P44" s="15"/>
      <c r="Q44" s="15"/>
      <c r="R44" s="41"/>
      <c r="S44" s="41"/>
      <c r="T44" s="41"/>
      <c r="U44" s="41"/>
      <c r="V44" s="41"/>
      <c r="W44" s="41"/>
    </row>
    <row r="45" spans="1:23" x14ac:dyDescent="0.2">
      <c r="A45" s="122" t="s">
        <v>31</v>
      </c>
      <c r="B45" s="16">
        <f>SUM(B34:B44)</f>
        <v>11</v>
      </c>
      <c r="C45" s="16">
        <f>SUM(C34:C44)</f>
        <v>4</v>
      </c>
      <c r="D45" s="16">
        <f>SUM(D34:D44)</f>
        <v>4</v>
      </c>
      <c r="E45" s="16">
        <f t="shared" ref="E45:N45" si="1">SUM(E34:E44)</f>
        <v>1</v>
      </c>
      <c r="F45" s="16">
        <f t="shared" si="1"/>
        <v>0</v>
      </c>
      <c r="G45" s="16">
        <f t="shared" si="1"/>
        <v>0</v>
      </c>
      <c r="H45" s="16">
        <f t="shared" si="1"/>
        <v>2</v>
      </c>
      <c r="I45" s="16">
        <f t="shared" si="1"/>
        <v>3</v>
      </c>
      <c r="J45" s="16">
        <f t="shared" si="1"/>
        <v>1</v>
      </c>
      <c r="K45" s="16">
        <f t="shared" si="1"/>
        <v>1</v>
      </c>
      <c r="L45" s="16">
        <f t="shared" si="1"/>
        <v>0</v>
      </c>
      <c r="M45" s="16">
        <f t="shared" si="1"/>
        <v>0</v>
      </c>
      <c r="N45" s="16">
        <f t="shared" si="1"/>
        <v>2</v>
      </c>
      <c r="O45" s="17">
        <f>(D45+J45+K45+N45)/(B45+J45+K45)</f>
        <v>0.61538461538461542</v>
      </c>
      <c r="P45" s="17">
        <f>($D45+$E45+($F45*2)+(G45*3))/$B45</f>
        <v>0.45454545454545453</v>
      </c>
      <c r="Q45" s="17">
        <f>D45/B45</f>
        <v>0.36363636363636365</v>
      </c>
      <c r="R45" s="16">
        <f>SUM(R34:R44)</f>
        <v>0</v>
      </c>
      <c r="S45" s="16">
        <f>SUM(S34:S44)</f>
        <v>1</v>
      </c>
      <c r="T45" s="16">
        <f>SUM(T34:T44)</f>
        <v>0</v>
      </c>
      <c r="U45" s="16">
        <f>SUM(U34:U44)</f>
        <v>0</v>
      </c>
      <c r="V45" s="16">
        <f>SUM(V34:V44)</f>
        <v>5</v>
      </c>
      <c r="W45" s="17">
        <f>(U45+V45)/(T45+U45+V45)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Totals</vt:lpstr>
      <vt:lpstr>MiskowiczHartman</vt:lpstr>
      <vt:lpstr>EvangerMitchPatel</vt:lpstr>
      <vt:lpstr>OttesonMcAdoo</vt:lpstr>
      <vt:lpstr>GunnellGray</vt:lpstr>
      <vt:lpstr>MastoBrady</vt:lpstr>
      <vt:lpstr>HoagYesErickson</vt:lpstr>
      <vt:lpstr>RambleAnderson</vt:lpstr>
      <vt:lpstr>EidemFlood</vt:lpstr>
      <vt:lpstr>OertillWicker</vt:lpstr>
      <vt:lpstr>Catchers</vt:lpstr>
      <vt:lpstr>AspenMcAdoo</vt:lpstr>
      <vt:lpstr>AugustusAlba</vt:lpstr>
      <vt:lpstr>Totals!Print_Area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Jim Moyes</cp:lastModifiedBy>
  <cp:lastPrinted>2023-05-06T14:06:57Z</cp:lastPrinted>
  <dcterms:created xsi:type="dcterms:W3CDTF">2022-02-08T04:39:35Z</dcterms:created>
  <dcterms:modified xsi:type="dcterms:W3CDTF">2025-07-27T03:31:39Z</dcterms:modified>
</cp:coreProperties>
</file>