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f4bb30d2b133fd5/Solar Alt/Calcs^J Measures^J Tech Data/"/>
    </mc:Choice>
  </mc:AlternateContent>
  <xr:revisionPtr revIDLastSave="49" documentId="13_ncr:1_{36A448DC-9983-4211-9EC0-8ADC77FEB85B}" xr6:coauthVersionLast="46" xr6:coauthVersionMax="46" xr10:uidLastSave="{39E2D31E-769C-4993-B6E5-7D54DABB5B07}"/>
  <workbookProtection workbookAlgorithmName="SHA-512" workbookHashValue="jP42Juimm6GiO2puuZGpdO2cYsDIE62Qjzhsr87NDDgV7rvQgi6BihURKV34+ruRc+kWiJ/l9rspwiHHmV2kTQ==" workbookSaltValue="FVVGxe/Hcr5k3zePNxpSxQ==" workbookSpinCount="100000" lockStructure="1"/>
  <bookViews>
    <workbookView showSheetTabs="0" xWindow="-120" yWindow="-120" windowWidth="20730" windowHeight="11160" xr2:uid="{00000000-000D-0000-FFFF-FFFF00000000}"/>
  </bookViews>
  <sheets>
    <sheet name="Electricity Usage Calculation" sheetId="1" r:id="rId1"/>
  </sheets>
  <definedNames>
    <definedName name="_xlnm._FilterDatabase" localSheetId="0" hidden="1">'Electricity Usage Calculation'!$B$12:$M$106</definedName>
    <definedName name="HEADDAYA3">#REF!,#REF!,#REF!,#REF!,#REF!,#REF!,#REF!,#REF!,#REF!,#REF!,#REF!,#REF!,#REF!</definedName>
    <definedName name="HEADDAYA4">#REF!,#REF!,#REF!,#REF!,#REF!,#REF!,#REF!,#REF!,#REF!,#REF!,#REF!,#REF!,#REF!,#REF!,#REF!,#REF!,#REF!</definedName>
    <definedName name="HEADWEEKA3">#REF!,#REF!,#REF!,#REF!,#REF!,#REF!,#REF!,#REF!,#REF!,#REF!,#REF!,#REF!</definedName>
    <definedName name="HEADWEEKA4">#REF!,#REF!,#REF!,#REF!,#REF!,#REF!,#REF!,#REF!,#REF!,#REF!,#REF!,#REF!</definedName>
    <definedName name="_xlnm.Print_Area" localSheetId="0">'Electricity Usage Calculation'!$A$1:$M$106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" l="1"/>
  <c r="J54" i="1"/>
  <c r="K54" i="1" s="1"/>
  <c r="M54" i="1" l="1"/>
  <c r="L54" i="1"/>
  <c r="G83" i="1"/>
  <c r="G82" i="1"/>
  <c r="J82" i="1"/>
  <c r="K82" i="1" s="1"/>
  <c r="L82" i="1" l="1"/>
  <c r="M82" i="1"/>
  <c r="G48" i="1"/>
  <c r="G29" i="1"/>
  <c r="J98" i="1" l="1"/>
  <c r="K98" i="1" s="1"/>
  <c r="J99" i="1"/>
  <c r="K99" i="1"/>
  <c r="L99" i="1" s="1"/>
  <c r="J100" i="1"/>
  <c r="K100" i="1" s="1"/>
  <c r="J101" i="1"/>
  <c r="K101" i="1" s="1"/>
  <c r="L101" i="1" s="1"/>
  <c r="J102" i="1"/>
  <c r="K102" i="1" s="1"/>
  <c r="J103" i="1"/>
  <c r="K103" i="1" s="1"/>
  <c r="L103" i="1" s="1"/>
  <c r="J104" i="1"/>
  <c r="K104" i="1" s="1"/>
  <c r="J105" i="1"/>
  <c r="K105" i="1" s="1"/>
  <c r="L105" i="1" s="1"/>
  <c r="E4" i="1"/>
  <c r="C4" i="1"/>
  <c r="K91" i="1"/>
  <c r="M91" i="1" s="1"/>
  <c r="J90" i="1"/>
  <c r="K90" i="1" s="1"/>
  <c r="M90" i="1" s="1"/>
  <c r="J70" i="1"/>
  <c r="K70" i="1" s="1"/>
  <c r="M70" i="1" s="1"/>
  <c r="J69" i="1"/>
  <c r="K69" i="1" s="1"/>
  <c r="M69" i="1" s="1"/>
  <c r="I94" i="1"/>
  <c r="J94" i="1" s="1"/>
  <c r="J20" i="1"/>
  <c r="K20" i="1" s="1"/>
  <c r="M20" i="1" s="1"/>
  <c r="J21" i="1"/>
  <c r="K21" i="1" s="1"/>
  <c r="M21" i="1" s="1"/>
  <c r="J22" i="1"/>
  <c r="K22" i="1" s="1"/>
  <c r="M22" i="1" s="1"/>
  <c r="J23" i="1"/>
  <c r="K23" i="1" s="1"/>
  <c r="M23" i="1" s="1"/>
  <c r="J24" i="1"/>
  <c r="K24" i="1" s="1"/>
  <c r="M24" i="1" s="1"/>
  <c r="J25" i="1"/>
  <c r="K25" i="1" s="1"/>
  <c r="M25" i="1" s="1"/>
  <c r="J26" i="1"/>
  <c r="K26" i="1" s="1"/>
  <c r="M26" i="1" s="1"/>
  <c r="J27" i="1"/>
  <c r="K27" i="1" s="1"/>
  <c r="M27" i="1" s="1"/>
  <c r="J28" i="1"/>
  <c r="K28" i="1" s="1"/>
  <c r="M28" i="1" s="1"/>
  <c r="J29" i="1"/>
  <c r="K29" i="1" s="1"/>
  <c r="M29" i="1" s="1"/>
  <c r="J30" i="1"/>
  <c r="K30" i="1" s="1"/>
  <c r="M30" i="1" s="1"/>
  <c r="J31" i="1"/>
  <c r="K31" i="1" s="1"/>
  <c r="M31" i="1" s="1"/>
  <c r="J32" i="1"/>
  <c r="K32" i="1" s="1"/>
  <c r="M32" i="1" s="1"/>
  <c r="J33" i="1"/>
  <c r="K33" i="1" s="1"/>
  <c r="M33" i="1" s="1"/>
  <c r="J34" i="1"/>
  <c r="K34" i="1" s="1"/>
  <c r="M34" i="1" s="1"/>
  <c r="J35" i="1"/>
  <c r="K35" i="1" s="1"/>
  <c r="M35" i="1" s="1"/>
  <c r="J36" i="1"/>
  <c r="K36" i="1" s="1"/>
  <c r="M36" i="1" s="1"/>
  <c r="J37" i="1"/>
  <c r="K37" i="1" s="1"/>
  <c r="M37" i="1" s="1"/>
  <c r="J38" i="1"/>
  <c r="K38" i="1" s="1"/>
  <c r="M38" i="1" s="1"/>
  <c r="J39" i="1"/>
  <c r="K39" i="1" s="1"/>
  <c r="M39" i="1" s="1"/>
  <c r="J40" i="1"/>
  <c r="K40" i="1" s="1"/>
  <c r="M40" i="1" s="1"/>
  <c r="J41" i="1"/>
  <c r="K41" i="1" s="1"/>
  <c r="M41" i="1" s="1"/>
  <c r="J42" i="1"/>
  <c r="K42" i="1" s="1"/>
  <c r="M42" i="1" s="1"/>
  <c r="J43" i="1"/>
  <c r="K43" i="1" s="1"/>
  <c r="M43" i="1" s="1"/>
  <c r="J44" i="1"/>
  <c r="K44" i="1" s="1"/>
  <c r="M44" i="1" s="1"/>
  <c r="J45" i="1"/>
  <c r="K45" i="1" s="1"/>
  <c r="M45" i="1" s="1"/>
  <c r="J46" i="1"/>
  <c r="K46" i="1" s="1"/>
  <c r="M46" i="1" s="1"/>
  <c r="J47" i="1"/>
  <c r="K47" i="1" s="1"/>
  <c r="M47" i="1" s="1"/>
  <c r="K48" i="1"/>
  <c r="M48" i="1" s="1"/>
  <c r="J49" i="1"/>
  <c r="K49" i="1" s="1"/>
  <c r="M49" i="1" s="1"/>
  <c r="J50" i="1"/>
  <c r="K50" i="1" s="1"/>
  <c r="M50" i="1" s="1"/>
  <c r="J51" i="1"/>
  <c r="K51" i="1" s="1"/>
  <c r="M51" i="1" s="1"/>
  <c r="J52" i="1"/>
  <c r="K52" i="1" s="1"/>
  <c r="M52" i="1" s="1"/>
  <c r="J53" i="1"/>
  <c r="K53" i="1" s="1"/>
  <c r="M53" i="1" s="1"/>
  <c r="J55" i="1"/>
  <c r="K55" i="1" s="1"/>
  <c r="M55" i="1" s="1"/>
  <c r="J56" i="1"/>
  <c r="K56" i="1" s="1"/>
  <c r="M56" i="1" s="1"/>
  <c r="J57" i="1"/>
  <c r="K57" i="1" s="1"/>
  <c r="M57" i="1" s="1"/>
  <c r="J58" i="1"/>
  <c r="K58" i="1" s="1"/>
  <c r="M58" i="1" s="1"/>
  <c r="J59" i="1"/>
  <c r="K59" i="1" s="1"/>
  <c r="M59" i="1" s="1"/>
  <c r="J60" i="1"/>
  <c r="K60" i="1" s="1"/>
  <c r="M60" i="1" s="1"/>
  <c r="J61" i="1"/>
  <c r="K61" i="1" s="1"/>
  <c r="M61" i="1" s="1"/>
  <c r="J62" i="1"/>
  <c r="K62" i="1" s="1"/>
  <c r="M62" i="1" s="1"/>
  <c r="J63" i="1"/>
  <c r="K63" i="1" s="1"/>
  <c r="M63" i="1" s="1"/>
  <c r="J64" i="1"/>
  <c r="K64" i="1" s="1"/>
  <c r="M64" i="1" s="1"/>
  <c r="J65" i="1"/>
  <c r="K65" i="1" s="1"/>
  <c r="M65" i="1" s="1"/>
  <c r="J66" i="1"/>
  <c r="K66" i="1" s="1"/>
  <c r="M66" i="1" s="1"/>
  <c r="J67" i="1"/>
  <c r="K67" i="1" s="1"/>
  <c r="M67" i="1" s="1"/>
  <c r="J68" i="1"/>
  <c r="K68" i="1" s="1"/>
  <c r="M68" i="1" s="1"/>
  <c r="K71" i="1"/>
  <c r="M71" i="1" s="1"/>
  <c r="K72" i="1"/>
  <c r="M72" i="1" s="1"/>
  <c r="K73" i="1"/>
  <c r="M73" i="1" s="1"/>
  <c r="K74" i="1"/>
  <c r="M74" i="1" s="1"/>
  <c r="J75" i="1"/>
  <c r="K75" i="1" s="1"/>
  <c r="M75" i="1" s="1"/>
  <c r="K76" i="1"/>
  <c r="M76" i="1" s="1"/>
  <c r="J77" i="1"/>
  <c r="K77" i="1" s="1"/>
  <c r="M77" i="1" s="1"/>
  <c r="J78" i="1"/>
  <c r="K78" i="1" s="1"/>
  <c r="M78" i="1" s="1"/>
  <c r="J79" i="1"/>
  <c r="K79" i="1" s="1"/>
  <c r="M79" i="1" s="1"/>
  <c r="J80" i="1"/>
  <c r="K80" i="1" s="1"/>
  <c r="M80" i="1" s="1"/>
  <c r="J81" i="1"/>
  <c r="K81" i="1" s="1"/>
  <c r="M81" i="1" s="1"/>
  <c r="J83" i="1"/>
  <c r="K83" i="1" s="1"/>
  <c r="M83" i="1" s="1"/>
  <c r="J84" i="1"/>
  <c r="K84" i="1" s="1"/>
  <c r="M84" i="1" s="1"/>
  <c r="J85" i="1"/>
  <c r="K85" i="1" s="1"/>
  <c r="M85" i="1" s="1"/>
  <c r="J86" i="1"/>
  <c r="K86" i="1" s="1"/>
  <c r="M86" i="1" s="1"/>
  <c r="J87" i="1"/>
  <c r="K87" i="1" s="1"/>
  <c r="M87" i="1" s="1"/>
  <c r="J88" i="1"/>
  <c r="K88" i="1" s="1"/>
  <c r="M88" i="1" s="1"/>
  <c r="K89" i="1"/>
  <c r="M89" i="1" s="1"/>
  <c r="J92" i="1"/>
  <c r="K92" i="1" s="1"/>
  <c r="M92" i="1" s="1"/>
  <c r="J93" i="1"/>
  <c r="K93" i="1" s="1"/>
  <c r="M93" i="1" s="1"/>
  <c r="J95" i="1"/>
  <c r="K95" i="1" s="1"/>
  <c r="M95" i="1" s="1"/>
  <c r="J96" i="1"/>
  <c r="K96" i="1" s="1"/>
  <c r="M96" i="1" s="1"/>
  <c r="J97" i="1"/>
  <c r="K97" i="1" s="1"/>
  <c r="M97" i="1" s="1"/>
  <c r="J106" i="1"/>
  <c r="K106" i="1" s="1"/>
  <c r="M106" i="1" s="1"/>
  <c r="J14" i="1"/>
  <c r="K14" i="1" s="1"/>
  <c r="M14" i="1" s="1"/>
  <c r="J15" i="1"/>
  <c r="K15" i="1" s="1"/>
  <c r="M15" i="1" s="1"/>
  <c r="J16" i="1"/>
  <c r="K16" i="1" s="1"/>
  <c r="M16" i="1" s="1"/>
  <c r="J17" i="1"/>
  <c r="K17" i="1" s="1"/>
  <c r="M17" i="1" s="1"/>
  <c r="J18" i="1"/>
  <c r="K18" i="1" s="1"/>
  <c r="M18" i="1" s="1"/>
  <c r="J19" i="1"/>
  <c r="K19" i="1" s="1"/>
  <c r="M19" i="1" s="1"/>
  <c r="J13" i="1"/>
  <c r="K13" i="1" s="1"/>
  <c r="M13" i="1" s="1"/>
  <c r="L16" i="1" l="1"/>
  <c r="L104" i="1"/>
  <c r="M104" i="1"/>
  <c r="L100" i="1"/>
  <c r="M100" i="1"/>
  <c r="L102" i="1"/>
  <c r="M102" i="1"/>
  <c r="L98" i="1"/>
  <c r="M98" i="1"/>
  <c r="L96" i="1"/>
  <c r="L14" i="1"/>
  <c r="L18" i="1"/>
  <c r="M105" i="1"/>
  <c r="M103" i="1"/>
  <c r="M101" i="1"/>
  <c r="M99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5" i="1"/>
  <c r="L57" i="1"/>
  <c r="L59" i="1"/>
  <c r="L61" i="1"/>
  <c r="L63" i="1"/>
  <c r="L65" i="1"/>
  <c r="L67" i="1"/>
  <c r="L69" i="1"/>
  <c r="L71" i="1"/>
  <c r="L73" i="1"/>
  <c r="L75" i="1"/>
  <c r="L77" i="1"/>
  <c r="L79" i="1"/>
  <c r="L81" i="1"/>
  <c r="L84" i="1"/>
  <c r="L86" i="1"/>
  <c r="L88" i="1"/>
  <c r="L90" i="1"/>
  <c r="L92" i="1"/>
  <c r="L13" i="1"/>
  <c r="L15" i="1"/>
  <c r="L17" i="1"/>
  <c r="L19" i="1"/>
  <c r="L21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3" i="1"/>
  <c r="L85" i="1"/>
  <c r="L87" i="1"/>
  <c r="L89" i="1"/>
  <c r="L91" i="1"/>
  <c r="L93" i="1"/>
  <c r="L95" i="1"/>
  <c r="L97" i="1"/>
  <c r="L106" i="1"/>
  <c r="E5" i="1"/>
  <c r="E6" i="1" s="1"/>
  <c r="C5" i="1"/>
  <c r="C6" i="1" s="1"/>
  <c r="K94" i="1"/>
  <c r="M94" i="1" l="1"/>
  <c r="M11" i="1" s="1"/>
  <c r="L94" i="1"/>
  <c r="L11" i="1" s="1"/>
  <c r="M3" i="1" l="1"/>
  <c r="M4" i="1" s="1"/>
  <c r="M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Johannes C Vorster</author>
  </authors>
  <commentList>
    <comment ref="C54" authorId="0" shapeId="0" xr:uid="{7F5E1457-5F76-4FDD-905D-1A9127391B8E}">
      <text>
        <r>
          <rPr>
            <b/>
            <sz val="9"/>
            <color indexed="81"/>
            <rFont val="Tahoma"/>
            <charset val="1"/>
          </rPr>
          <t>Johannes C Vorster:</t>
        </r>
        <r>
          <rPr>
            <sz val="9"/>
            <color indexed="81"/>
            <rFont val="Tahoma"/>
            <charset val="1"/>
          </rPr>
          <t xml:space="preserve">
Self Measured</t>
        </r>
      </text>
    </comment>
    <comment ref="C82" authorId="0" shapeId="0" xr:uid="{1E6B7A62-20A6-4886-8EE6-B4C03BA27C1D}">
      <text>
        <r>
          <rPr>
            <b/>
            <sz val="9"/>
            <color indexed="81"/>
            <rFont val="Tahoma"/>
            <charset val="1"/>
          </rPr>
          <t>Johannes C Vorster:</t>
        </r>
        <r>
          <rPr>
            <sz val="9"/>
            <color indexed="81"/>
            <rFont val="Tahoma"/>
            <charset val="1"/>
          </rPr>
          <t xml:space="preserve">
Self measured</t>
        </r>
      </text>
    </comment>
  </commentList>
</comments>
</file>

<file path=xl/sharedStrings.xml><?xml version="1.0" encoding="utf-8"?>
<sst xmlns="http://schemas.openxmlformats.org/spreadsheetml/2006/main" count="99" uniqueCount="96">
  <si>
    <t>Average Cost per Month</t>
  </si>
  <si>
    <t>Type</t>
  </si>
  <si>
    <t>Home Appliances</t>
  </si>
  <si>
    <t>Minimum Watts</t>
  </si>
  <si>
    <t>Maximum Watts</t>
  </si>
  <si>
    <t>Appliance Watt Rating</t>
  </si>
  <si>
    <t>Hour Usage
per Week</t>
  </si>
  <si>
    <t>Lights</t>
  </si>
  <si>
    <t>Energy Savers Globes / Lamps</t>
  </si>
  <si>
    <t>LED Lights</t>
  </si>
  <si>
    <t>Incandescent Globes / Lamps</t>
  </si>
  <si>
    <t>Small Flood Light</t>
  </si>
  <si>
    <t>Standard Flood Light</t>
  </si>
  <si>
    <t>Study / Stationary</t>
  </si>
  <si>
    <t>Modem</t>
  </si>
  <si>
    <t>Network Switch, Router</t>
  </si>
  <si>
    <t>Desktop Printer</t>
  </si>
  <si>
    <t>Laser Printer</t>
  </si>
  <si>
    <t>Personal Computer</t>
  </si>
  <si>
    <t>File Server</t>
  </si>
  <si>
    <t>Entertainment &amp; General Household</t>
  </si>
  <si>
    <t>54 cm Television</t>
  </si>
  <si>
    <t>74 cm Television</t>
  </si>
  <si>
    <t>32" LCD Flat Screen Television</t>
  </si>
  <si>
    <t>42" LCD Flat Screen Television</t>
  </si>
  <si>
    <t>46" to 50" LCD Flat Screen Television</t>
  </si>
  <si>
    <t xml:space="preserve">DSTV / M-Net Decoder </t>
  </si>
  <si>
    <t>Hi-Fi Equipment</t>
  </si>
  <si>
    <t>Radio</t>
  </si>
  <si>
    <t>Electronic Sewing Machine</t>
  </si>
  <si>
    <t>Electric Fence</t>
  </si>
  <si>
    <t>Alarm System</t>
  </si>
  <si>
    <t>CCTV system</t>
  </si>
  <si>
    <t>Heating, Cooling &amp; Drying</t>
  </si>
  <si>
    <t>Electric and Roof Fan</t>
  </si>
  <si>
    <t>Air Conditioner</t>
  </si>
  <si>
    <t>1 Bar heater</t>
  </si>
  <si>
    <t>2 Bar heater</t>
  </si>
  <si>
    <t>3 Bar heater</t>
  </si>
  <si>
    <t>Electric Blanket</t>
  </si>
  <si>
    <t>Hand Hair Dryer</t>
  </si>
  <si>
    <t>Stand Hair Dryer</t>
  </si>
  <si>
    <t>Geyser</t>
  </si>
  <si>
    <t>Laundry</t>
  </si>
  <si>
    <t>Washing Machine Top Load</t>
  </si>
  <si>
    <t>Tumble Dryer</t>
  </si>
  <si>
    <t>Vacuum Cleaner</t>
  </si>
  <si>
    <t>Iron</t>
  </si>
  <si>
    <t>Kitchen &amp; Cleaning</t>
  </si>
  <si>
    <t>Stove</t>
  </si>
  <si>
    <t>Oven</t>
  </si>
  <si>
    <t>Microwave oven</t>
  </si>
  <si>
    <t>Small Hotplate on high</t>
  </si>
  <si>
    <t>Small Hotplate on low</t>
  </si>
  <si>
    <t>Large Hotplate on high</t>
  </si>
  <si>
    <t>Large Hotplate on low</t>
  </si>
  <si>
    <t>Standard Fridge</t>
  </si>
  <si>
    <t>Standard Deep Freezer</t>
  </si>
  <si>
    <t>Slow Cooker</t>
  </si>
  <si>
    <t>Express Coffee Machine</t>
  </si>
  <si>
    <t>Electric Frying Pan</t>
  </si>
  <si>
    <t>Kettle</t>
  </si>
  <si>
    <t>Dish Washer</t>
  </si>
  <si>
    <t>Outside, Garage &amp; General</t>
  </si>
  <si>
    <t>Swimming Pool Pump</t>
  </si>
  <si>
    <t>Lawn Mover</t>
  </si>
  <si>
    <t>Weed eater</t>
  </si>
  <si>
    <t>Air Blower</t>
  </si>
  <si>
    <t>Heat Pump</t>
  </si>
  <si>
    <t>Power Drill</t>
  </si>
  <si>
    <t>Welding machine</t>
  </si>
  <si>
    <t>Hour Usage
per Day/Event</t>
  </si>
  <si>
    <t>No of days per week used</t>
  </si>
  <si>
    <t>Number Off Appliance</t>
  </si>
  <si>
    <t>Average Usage per Month</t>
  </si>
  <si>
    <t>Electricity Unit Price</t>
  </si>
  <si>
    <t>Average Power
Required / Day</t>
  </si>
  <si>
    <t>to</t>
  </si>
  <si>
    <t>Per Month</t>
  </si>
  <si>
    <t>Per Day</t>
  </si>
  <si>
    <t>Average
Watts</t>
  </si>
  <si>
    <t>From Calculations below</t>
  </si>
  <si>
    <t>Household Power Usage Calculator</t>
  </si>
  <si>
    <r>
      <rPr>
        <b/>
        <u/>
        <sz val="16"/>
        <color rgb="FFFF0000"/>
        <rFont val="Arial"/>
        <family val="2"/>
      </rPr>
      <t>Please Note:</t>
    </r>
    <r>
      <rPr>
        <u/>
        <sz val="16"/>
        <color rgb="FFFF0000"/>
        <rFont val="Arial"/>
        <family val="2"/>
      </rPr>
      <t xml:space="preserve">  All appliances color in RED are high Power Users.    The more of these appliances are in use at the same time, the Higher the Peak Load required.</t>
    </r>
  </si>
  <si>
    <t>Average Household Power Usage (Observation)</t>
  </si>
  <si>
    <t>Indicative</t>
  </si>
  <si>
    <t>Average Power Required</t>
  </si>
  <si>
    <r>
      <t xml:space="preserve">During Sunshine/
Solar period </t>
    </r>
    <r>
      <rPr>
        <b/>
        <sz val="12"/>
        <color theme="1"/>
        <rFont val="Calibri"/>
        <family val="2"/>
      </rPr>
      <t>± 6 Hrs.</t>
    </r>
  </si>
  <si>
    <r>
      <t xml:space="preserve">During Night time/
Non Solar period </t>
    </r>
    <r>
      <rPr>
        <b/>
        <sz val="12"/>
        <color theme="1"/>
        <rFont val="Calibri"/>
        <family val="2"/>
      </rPr>
      <t>± 18 Hrs.</t>
    </r>
  </si>
  <si>
    <t>Power Required
per Week</t>
  </si>
  <si>
    <t>Miscellaneous or Not Above</t>
  </si>
  <si>
    <t>Maximum Peak Load of
6 Kw to 8 KW at a time</t>
  </si>
  <si>
    <t>Average Usage per day</t>
  </si>
  <si>
    <t>Make Changes to any BLUE Text or in Columns below to suite Your Usage Requirements</t>
  </si>
  <si>
    <t>Two door Fridge and Deep Freezer</t>
  </si>
  <si>
    <t>46" LCD Flat Screen TV, DSTV Decoder, DVD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</si>
</sst>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\ #,##0\ [$W-81A];[Red]\(\#\,##0\)_;\ [$W-81A]"/>
    <numFmt numFmtId="165" formatCode="\ #,##0\ [$W/day-81A];[Red]\(\#\,##0\)_;\ [$W/day-81A]"/>
    <numFmt numFmtId="166" formatCode="\ #,##0\ [$Kw/Mth-81A];[Red]\(\#\,##0\)_;\ [$Kw/Mth-81A]"/>
    <numFmt numFmtId="167" formatCode="\R\ #,##0.00\ [$/Kw-81A];[Red]\(\R\ #,##0.00\)_;\ [$/Kw-81A]"/>
    <numFmt numFmtId="168" formatCode="\R\ #,##0\ [$/Mth-81A];[Red]\(\R\ #,##0\)_;\ [$/Mth-81A]"/>
    <numFmt numFmtId="169" formatCode="\ #,##0.00\ [$Hr/day-81A];[Red]\(\#\,##0.00\)_;\ [$Hr/day-81A]"/>
    <numFmt numFmtId="170" formatCode="\ #,##0.00\ [$Hr/Wk-81A];[Red]\(\#\,##0.00\)_;\ [$Hr/Wk-81A]"/>
    <numFmt numFmtId="171" formatCode="\ #,##0.0\ [$W-81A];[Red]\(\#\,##0.0\)_;\ [$W-81A]"/>
    <numFmt numFmtId="172" formatCode="\ #,##0.00\ [$Hr/usage-81A];[Red]\(\#\,##0.00\)_;\ [$Hr/usage-81A]"/>
    <numFmt numFmtId="173" formatCode="\ #,##0.00\ [$Days/Wk-81A];[Red]\(\#\,##0.00\)_;\ [$Days/Wk-81A]"/>
    <numFmt numFmtId="174" formatCode="\ #,##0.00\ [$Hr/Usage-81A];[Red]\(\#\,##0.00\)_;\ [$Hr/Usage-81A]"/>
    <numFmt numFmtId="175" formatCode="\ #,##0.000\ [$Kw/day-81A];[Red]\(\#\,##0.000\)_;\ [$Kw/day-81A]"/>
    <numFmt numFmtId="176" formatCode="\ #,##0.0\ [$Kw/day-81A];[Red]\(\#\,##0.0\)_;\ [$Kw/day-81A]"/>
    <numFmt numFmtId="177" formatCode="\ #,##0\ [$W/Wk-81A];[Red]\(\#\,##0\)_;\ [$W/Wk-81A]"/>
    <numFmt numFmtId="178" formatCode="\ #,##0.0\ [$Kw/Wk-81A];[Red]\(\#\,##0.0\)_;\ [$Kw/Wk-81A]"/>
    <numFmt numFmtId="179" formatCode="\ #,##0.0\ [$Kw (09:30 to 15:30)-81A];[Red]\(\#\,##0.0\)_;\ [$Days/Wk-81A]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CC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28"/>
      <color theme="1"/>
      <name val="Arial"/>
      <family val="2"/>
    </font>
    <font>
      <u/>
      <sz val="16"/>
      <color rgb="FFFF0000"/>
      <name val="Arial"/>
      <family val="2"/>
    </font>
    <font>
      <b/>
      <u/>
      <sz val="16"/>
      <color rgb="FFFF0000"/>
      <name val="Arial"/>
      <family val="2"/>
    </font>
    <font>
      <b/>
      <sz val="12"/>
      <color rgb="FF0000CC"/>
      <name val="Arial"/>
      <family val="2"/>
    </font>
    <font>
      <sz val="5"/>
      <color theme="1"/>
      <name val="Arial"/>
      <family val="2"/>
    </font>
    <font>
      <u/>
      <sz val="5"/>
      <color rgb="FFFF0000"/>
      <name val="Arial"/>
      <family val="2"/>
    </font>
    <font>
      <sz val="3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77">
    <xf numFmtId="0" fontId="0" fillId="0" borderId="0" xfId="0"/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16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173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73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7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72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169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17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169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173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169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173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17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174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0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1" xfId="0" applyNumberFormat="1" applyFont="1" applyFill="1" applyBorder="1" applyAlignment="1" applyProtection="1">
      <alignment horizontal="center" vertical="center" wrapText="1"/>
      <protection locked="0"/>
    </xf>
    <xf numFmtId="171" fontId="3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166" fontId="9" fillId="6" borderId="43" xfId="0" applyNumberFormat="1" applyFont="1" applyFill="1" applyBorder="1" applyAlignment="1">
      <alignment horizontal="left" vertical="center" wrapText="1"/>
    </xf>
    <xf numFmtId="164" fontId="11" fillId="6" borderId="43" xfId="0" applyNumberFormat="1" applyFont="1" applyFill="1" applyBorder="1" applyAlignment="1">
      <alignment horizontal="left" vertical="center" wrapText="1"/>
    </xf>
    <xf numFmtId="176" fontId="9" fillId="6" borderId="46" xfId="0" applyNumberFormat="1" applyFont="1" applyFill="1" applyBorder="1" applyAlignment="1">
      <alignment horizontal="left" vertical="center" wrapText="1"/>
    </xf>
    <xf numFmtId="164" fontId="11" fillId="6" borderId="46" xfId="0" applyNumberFormat="1" applyFont="1" applyFill="1" applyBorder="1" applyAlignment="1">
      <alignment horizontal="left" vertical="center" wrapText="1"/>
    </xf>
    <xf numFmtId="179" fontId="9" fillId="6" borderId="46" xfId="0" applyNumberFormat="1" applyFont="1" applyFill="1" applyBorder="1" applyAlignment="1">
      <alignment horizontal="left" vertical="center" wrapText="1"/>
    </xf>
    <xf numFmtId="179" fontId="9" fillId="6" borderId="49" xfId="0" applyNumberFormat="1" applyFont="1" applyFill="1" applyBorder="1" applyAlignment="1">
      <alignment horizontal="left" vertical="center" wrapText="1"/>
    </xf>
    <xf numFmtId="164" fontId="11" fillId="6" borderId="49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71" fontId="1" fillId="0" borderId="34" xfId="0" applyNumberFormat="1" applyFont="1" applyBorder="1" applyAlignment="1">
      <alignment horizontal="center" vertical="center" wrapText="1"/>
    </xf>
    <xf numFmtId="171" fontId="1" fillId="0" borderId="12" xfId="0" applyNumberFormat="1" applyFont="1" applyBorder="1" applyAlignment="1">
      <alignment horizontal="center" vertical="center" wrapText="1"/>
    </xf>
    <xf numFmtId="171" fontId="1" fillId="0" borderId="1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 wrapText="1"/>
    </xf>
    <xf numFmtId="173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1" fillId="0" borderId="33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164" fontId="1" fillId="0" borderId="34" xfId="0" applyNumberFormat="1" applyFont="1" applyBorder="1" applyAlignment="1" applyProtection="1">
      <alignment horizontal="center" vertical="center" wrapText="1"/>
      <protection locked="0"/>
    </xf>
    <xf numFmtId="164" fontId="1" fillId="0" borderId="12" xfId="0" applyNumberFormat="1" applyFont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164" fontId="1" fillId="0" borderId="37" xfId="0" applyNumberFormat="1" applyFont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77" fontId="21" fillId="0" borderId="0" xfId="0" applyNumberFormat="1" applyFont="1" applyAlignment="1">
      <alignment vertical="center" wrapText="1"/>
    </xf>
    <xf numFmtId="170" fontId="4" fillId="8" borderId="10" xfId="0" applyNumberFormat="1" applyFont="1" applyFill="1" applyBorder="1" applyAlignment="1">
      <alignment horizontal="center" vertical="center" wrapText="1"/>
    </xf>
    <xf numFmtId="177" fontId="1" fillId="8" borderId="11" xfId="0" applyNumberFormat="1" applyFont="1" applyFill="1" applyBorder="1" applyAlignment="1">
      <alignment horizontal="center" vertical="center" wrapText="1"/>
    </xf>
    <xf numFmtId="165" fontId="1" fillId="8" borderId="11" xfId="0" applyNumberFormat="1" applyFont="1" applyFill="1" applyBorder="1" applyAlignment="1">
      <alignment horizontal="center" vertical="center" wrapText="1"/>
    </xf>
    <xf numFmtId="170" fontId="4" fillId="8" borderId="12" xfId="0" applyNumberFormat="1" applyFont="1" applyFill="1" applyBorder="1" applyAlignment="1">
      <alignment horizontal="center" vertical="center" wrapText="1"/>
    </xf>
    <xf numFmtId="177" fontId="1" fillId="8" borderId="13" xfId="0" applyNumberFormat="1" applyFont="1" applyFill="1" applyBorder="1" applyAlignment="1">
      <alignment horizontal="center" vertical="center" wrapText="1"/>
    </xf>
    <xf numFmtId="165" fontId="1" fillId="8" borderId="13" xfId="0" applyNumberFormat="1" applyFont="1" applyFill="1" applyBorder="1" applyAlignment="1">
      <alignment horizontal="center" vertical="center" wrapText="1"/>
    </xf>
    <xf numFmtId="170" fontId="4" fillId="8" borderId="17" xfId="0" applyNumberFormat="1" applyFont="1" applyFill="1" applyBorder="1" applyAlignment="1">
      <alignment horizontal="center" vertical="center" wrapText="1"/>
    </xf>
    <xf numFmtId="177" fontId="1" fillId="8" borderId="18" xfId="0" applyNumberFormat="1" applyFont="1" applyFill="1" applyBorder="1" applyAlignment="1">
      <alignment horizontal="center" vertical="center" wrapText="1"/>
    </xf>
    <xf numFmtId="165" fontId="1" fillId="8" borderId="18" xfId="0" applyNumberFormat="1" applyFont="1" applyFill="1" applyBorder="1" applyAlignment="1">
      <alignment horizontal="center" vertical="center" wrapText="1"/>
    </xf>
    <xf numFmtId="170" fontId="4" fillId="8" borderId="16" xfId="0" applyNumberFormat="1" applyFont="1" applyFill="1" applyBorder="1" applyAlignment="1">
      <alignment horizontal="center" vertical="center" wrapText="1"/>
    </xf>
    <xf numFmtId="177" fontId="1" fillId="8" borderId="19" xfId="0" applyNumberFormat="1" applyFont="1" applyFill="1" applyBorder="1" applyAlignment="1">
      <alignment horizontal="center" vertical="center" wrapText="1"/>
    </xf>
    <xf numFmtId="165" fontId="1" fillId="8" borderId="19" xfId="0" applyNumberFormat="1" applyFont="1" applyFill="1" applyBorder="1" applyAlignment="1">
      <alignment horizontal="center" vertical="center" wrapText="1"/>
    </xf>
    <xf numFmtId="170" fontId="4" fillId="8" borderId="14" xfId="0" applyNumberFormat="1" applyFont="1" applyFill="1" applyBorder="1" applyAlignment="1">
      <alignment horizontal="center" vertical="center" wrapText="1"/>
    </xf>
    <xf numFmtId="177" fontId="1" fillId="8" borderId="15" xfId="0" applyNumberFormat="1" applyFont="1" applyFill="1" applyBorder="1" applyAlignment="1">
      <alignment horizontal="center" vertical="center" wrapText="1"/>
    </xf>
    <xf numFmtId="165" fontId="1" fillId="8" borderId="15" xfId="0" applyNumberFormat="1" applyFont="1" applyFill="1" applyBorder="1" applyAlignment="1">
      <alignment horizontal="center" vertical="center" wrapText="1"/>
    </xf>
    <xf numFmtId="178" fontId="9" fillId="5" borderId="20" xfId="0" applyNumberFormat="1" applyFont="1" applyFill="1" applyBorder="1" applyAlignment="1">
      <alignment horizontal="center" vertical="center" wrapText="1"/>
    </xf>
    <xf numFmtId="175" fontId="9" fillId="5" borderId="20" xfId="0" applyNumberFormat="1" applyFont="1" applyFill="1" applyBorder="1" applyAlignment="1">
      <alignment horizontal="center" vertical="center" wrapText="1"/>
    </xf>
    <xf numFmtId="169" fontId="2" fillId="5" borderId="5" xfId="0" applyNumberFormat="1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center" vertical="center" wrapText="1"/>
    </xf>
    <xf numFmtId="165" fontId="2" fillId="5" borderId="9" xfId="0" applyNumberFormat="1" applyFont="1" applyFill="1" applyBorder="1" applyAlignment="1">
      <alignment horizontal="center" vertical="center" wrapText="1"/>
    </xf>
    <xf numFmtId="164" fontId="2" fillId="4" borderId="27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9" fontId="2" fillId="4" borderId="5" xfId="0" applyNumberFormat="1" applyFont="1" applyFill="1" applyBorder="1" applyAlignment="1">
      <alignment horizontal="center" vertical="center" wrapText="1"/>
    </xf>
    <xf numFmtId="173" fontId="2" fillId="4" borderId="5" xfId="0" applyNumberFormat="1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right" vertical="center" wrapText="1"/>
    </xf>
    <xf numFmtId="0" fontId="9" fillId="6" borderId="45" xfId="0" applyFont="1" applyFill="1" applyBorder="1" applyAlignment="1">
      <alignment horizontal="right" vertical="center" wrapText="1"/>
    </xf>
    <xf numFmtId="0" fontId="9" fillId="6" borderId="48" xfId="0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76" fontId="9" fillId="9" borderId="44" xfId="0" applyNumberFormat="1" applyFont="1" applyFill="1" applyBorder="1" applyAlignment="1">
      <alignment horizontal="center" vertical="center" wrapText="1"/>
    </xf>
    <xf numFmtId="166" fontId="9" fillId="9" borderId="47" xfId="0" applyNumberFormat="1" applyFont="1" applyFill="1" applyBorder="1" applyAlignment="1">
      <alignment horizontal="center" vertical="center" wrapText="1"/>
    </xf>
    <xf numFmtId="167" fontId="10" fillId="9" borderId="47" xfId="0" applyNumberFormat="1" applyFont="1" applyFill="1" applyBorder="1" applyAlignment="1" applyProtection="1">
      <alignment horizontal="center" vertical="center" wrapText="1"/>
      <protection locked="0"/>
    </xf>
    <xf numFmtId="168" fontId="9" fillId="9" borderId="50" xfId="0" applyNumberFormat="1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left" vertical="center" wrapText="1"/>
    </xf>
    <xf numFmtId="164" fontId="1" fillId="9" borderId="34" xfId="0" applyNumberFormat="1" applyFont="1" applyFill="1" applyBorder="1" applyAlignment="1">
      <alignment horizontal="center" vertical="center" wrapText="1"/>
    </xf>
    <xf numFmtId="164" fontId="1" fillId="9" borderId="12" xfId="0" applyNumberFormat="1" applyFont="1" applyFill="1" applyBorder="1" applyAlignment="1">
      <alignment horizontal="center" vertical="center" wrapText="1"/>
    </xf>
    <xf numFmtId="164" fontId="1" fillId="9" borderId="13" xfId="0" applyNumberFormat="1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vertical="center" wrapText="1"/>
      <protection locked="0"/>
    </xf>
    <xf numFmtId="0" fontId="17" fillId="0" borderId="0" xfId="0" applyFont="1" applyAlignment="1">
      <alignment horizontal="center" vertical="top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9" fontId="9" fillId="5" borderId="0" xfId="0" applyNumberFormat="1" applyFont="1" applyFill="1" applyAlignment="1">
      <alignment horizontal="center" vertical="center"/>
    </xf>
    <xf numFmtId="164" fontId="13" fillId="10" borderId="1" xfId="0" applyNumberFormat="1" applyFont="1" applyFill="1" applyBorder="1" applyAlignment="1">
      <alignment horizontal="center" vertical="center" wrapText="1"/>
    </xf>
    <xf numFmtId="164" fontId="13" fillId="10" borderId="2" xfId="0" applyNumberFormat="1" applyFont="1" applyFill="1" applyBorder="1" applyAlignment="1">
      <alignment horizontal="center" vertical="center" wrapText="1"/>
    </xf>
    <xf numFmtId="164" fontId="13" fillId="10" borderId="3" xfId="0" applyNumberFormat="1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right" vertical="center"/>
    </xf>
    <xf numFmtId="0" fontId="9" fillId="9" borderId="43" xfId="0" applyFont="1" applyFill="1" applyBorder="1" applyAlignment="1">
      <alignment horizontal="right" vertical="center"/>
    </xf>
    <xf numFmtId="0" fontId="9" fillId="9" borderId="45" xfId="0" applyFont="1" applyFill="1" applyBorder="1" applyAlignment="1">
      <alignment horizontal="right" vertical="center"/>
    </xf>
    <xf numFmtId="0" fontId="9" fillId="9" borderId="46" xfId="0" applyFont="1" applyFill="1" applyBorder="1" applyAlignment="1">
      <alignment horizontal="right" vertical="center"/>
    </xf>
    <xf numFmtId="0" fontId="9" fillId="9" borderId="48" xfId="0" applyFont="1" applyFill="1" applyBorder="1" applyAlignment="1">
      <alignment horizontal="right" vertical="center"/>
    </xf>
    <xf numFmtId="0" fontId="9" fillId="9" borderId="49" xfId="0" applyFont="1" applyFill="1" applyBorder="1" applyAlignment="1">
      <alignment horizontal="right" vertical="center"/>
    </xf>
    <xf numFmtId="164" fontId="20" fillId="3" borderId="0" xfId="0" applyNumberFormat="1" applyFont="1" applyFill="1" applyAlignment="1">
      <alignment horizontal="center" wrapText="1"/>
    </xf>
    <xf numFmtId="164" fontId="20" fillId="3" borderId="20" xfId="0" applyNumberFormat="1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176" fontId="9" fillId="6" borderId="46" xfId="0" applyNumberFormat="1" applyFont="1" applyFill="1" applyBorder="1" applyAlignment="1">
      <alignment horizontal="left" vertical="center" wrapText="1"/>
    </xf>
    <xf numFmtId="176" fontId="9" fillId="6" borderId="47" xfId="0" applyNumberFormat="1" applyFont="1" applyFill="1" applyBorder="1" applyAlignment="1">
      <alignment horizontal="left" vertical="center" wrapText="1"/>
    </xf>
    <xf numFmtId="179" fontId="9" fillId="6" borderId="46" xfId="0" applyNumberFormat="1" applyFont="1" applyFill="1" applyBorder="1" applyAlignment="1">
      <alignment horizontal="left" vertical="center" wrapText="1"/>
    </xf>
    <xf numFmtId="179" fontId="9" fillId="6" borderId="47" xfId="0" applyNumberFormat="1" applyFont="1" applyFill="1" applyBorder="1" applyAlignment="1">
      <alignment horizontal="left" vertical="center" wrapText="1"/>
    </xf>
    <xf numFmtId="179" fontId="9" fillId="6" borderId="49" xfId="0" applyNumberFormat="1" applyFont="1" applyFill="1" applyBorder="1" applyAlignment="1">
      <alignment horizontal="left" vertical="center" wrapText="1"/>
    </xf>
    <xf numFmtId="179" fontId="9" fillId="6" borderId="50" xfId="0" applyNumberFormat="1" applyFont="1" applyFill="1" applyBorder="1" applyAlignment="1">
      <alignment horizontal="left" vertical="center" wrapText="1"/>
    </xf>
    <xf numFmtId="166" fontId="9" fillId="6" borderId="43" xfId="0" applyNumberFormat="1" applyFont="1" applyFill="1" applyBorder="1" applyAlignment="1">
      <alignment horizontal="left" vertical="center" wrapText="1"/>
    </xf>
    <xf numFmtId="166" fontId="9" fillId="6" borderId="44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</cellXfs>
  <cellStyles count="4">
    <cellStyle name="Normal" xfId="0" builtinId="0"/>
    <cellStyle name="Normal 3" xfId="1" xr:uid="{00000000-0005-0000-0000-000001000000}"/>
    <cellStyle name="Normal 4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6"/>
  <sheetViews>
    <sheetView showGridLines="0" showRowColHeaders="0" showZeros="0" tabSelected="1" zoomScale="85" zoomScaleNormal="85" workbookViewId="0">
      <selection activeCell="G13" sqref="G13"/>
    </sheetView>
  </sheetViews>
  <sheetFormatPr defaultRowHeight="15" x14ac:dyDescent="0.25"/>
  <cols>
    <col min="1" max="1" width="1.42578125" style="44" customWidth="1"/>
    <col min="2" max="2" width="38.7109375" style="38" bestFit="1" customWidth="1"/>
    <col min="3" max="3" width="40.140625" style="69" bestFit="1" customWidth="1"/>
    <col min="4" max="4" width="10.42578125" style="70" bestFit="1" customWidth="1"/>
    <col min="5" max="5" width="9.5703125" style="70" bestFit="1" customWidth="1"/>
    <col min="6" max="6" width="11.140625" style="70" bestFit="1" customWidth="1"/>
    <col min="7" max="7" width="12.85546875" style="71" bestFit="1" customWidth="1"/>
    <col min="8" max="8" width="12.7109375" style="38" bestFit="1" customWidth="1"/>
    <col min="9" max="9" width="15.7109375" style="72" bestFit="1" customWidth="1"/>
    <col min="10" max="10" width="15.7109375" style="73" bestFit="1" customWidth="1"/>
    <col min="11" max="11" width="14.5703125" style="72" bestFit="1" customWidth="1"/>
    <col min="12" max="12" width="17.7109375" style="74" bestFit="1" customWidth="1"/>
    <col min="13" max="13" width="17.85546875" style="75" customWidth="1"/>
    <col min="14" max="16" width="15.7109375" style="124" customWidth="1"/>
    <col min="17" max="16384" width="9.140625" style="44"/>
  </cols>
  <sheetData>
    <row r="1" spans="1:16" s="26" customFormat="1" ht="41.25" thickBot="1" x14ac:dyDescent="0.3">
      <c r="A1" s="134"/>
      <c r="B1" s="135" t="s">
        <v>82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20"/>
      <c r="O1" s="120"/>
      <c r="P1" s="120"/>
    </row>
    <row r="2" spans="1:16" s="29" customFormat="1" ht="26.25" thickBot="1" x14ac:dyDescent="0.3">
      <c r="A2" s="27"/>
      <c r="B2" s="136" t="s">
        <v>84</v>
      </c>
      <c r="C2" s="137"/>
      <c r="D2" s="137"/>
      <c r="E2" s="137"/>
      <c r="F2" s="137"/>
      <c r="G2" s="138"/>
      <c r="H2" s="28"/>
      <c r="J2" s="26"/>
      <c r="K2" s="144" t="s">
        <v>81</v>
      </c>
      <c r="L2" s="145"/>
      <c r="M2" s="146"/>
      <c r="N2" s="121"/>
      <c r="O2" s="121"/>
      <c r="P2" s="121"/>
    </row>
    <row r="3" spans="1:16" s="26" customFormat="1" ht="15.75" x14ac:dyDescent="0.25">
      <c r="B3" s="117" t="s">
        <v>78</v>
      </c>
      <c r="C3" s="30">
        <v>900</v>
      </c>
      <c r="D3" s="31" t="s">
        <v>77</v>
      </c>
      <c r="E3" s="165">
        <v>1200</v>
      </c>
      <c r="F3" s="165"/>
      <c r="G3" s="166"/>
      <c r="K3" s="147" t="s">
        <v>92</v>
      </c>
      <c r="L3" s="148"/>
      <c r="M3" s="125">
        <f>SUM(M13:M107)/1000</f>
        <v>0</v>
      </c>
      <c r="N3" s="120"/>
      <c r="O3" s="120"/>
      <c r="P3" s="120"/>
    </row>
    <row r="4" spans="1:16" s="26" customFormat="1" ht="16.5" thickBot="1" x14ac:dyDescent="0.3">
      <c r="B4" s="118" t="s">
        <v>79</v>
      </c>
      <c r="C4" s="32">
        <f>+C3*12/365</f>
        <v>29.589041095890412</v>
      </c>
      <c r="D4" s="33" t="s">
        <v>77</v>
      </c>
      <c r="E4" s="159">
        <f>+E3*12/365</f>
        <v>39.452054794520549</v>
      </c>
      <c r="F4" s="159"/>
      <c r="G4" s="160"/>
      <c r="K4" s="149" t="s">
        <v>74</v>
      </c>
      <c r="L4" s="150"/>
      <c r="M4" s="126">
        <f>+M3*(365/12)</f>
        <v>0</v>
      </c>
      <c r="N4" s="120"/>
      <c r="O4" s="120"/>
      <c r="P4" s="120"/>
    </row>
    <row r="5" spans="1:16" s="26" customFormat="1" ht="31.5" x14ac:dyDescent="0.25">
      <c r="B5" s="118" t="s">
        <v>87</v>
      </c>
      <c r="C5" s="34">
        <f>+C4/24*12</f>
        <v>14.794520547945206</v>
      </c>
      <c r="D5" s="33" t="s">
        <v>77</v>
      </c>
      <c r="E5" s="161">
        <f>+E4/24*12</f>
        <v>19.726027397260275</v>
      </c>
      <c r="F5" s="161"/>
      <c r="G5" s="162"/>
      <c r="H5" s="155" t="s">
        <v>91</v>
      </c>
      <c r="I5" s="156"/>
      <c r="K5" s="149" t="s">
        <v>75</v>
      </c>
      <c r="L5" s="150"/>
      <c r="M5" s="127">
        <v>2.1</v>
      </c>
      <c r="N5" s="120"/>
      <c r="O5" s="120"/>
      <c r="P5" s="120"/>
    </row>
    <row r="6" spans="1:16" s="26" customFormat="1" ht="32.25" thickBot="1" x14ac:dyDescent="0.3">
      <c r="B6" s="119" t="s">
        <v>88</v>
      </c>
      <c r="C6" s="35">
        <f>+C4-C5</f>
        <v>14.794520547945206</v>
      </c>
      <c r="D6" s="36" t="s">
        <v>77</v>
      </c>
      <c r="E6" s="163">
        <f>+E4-E5</f>
        <v>19.726027397260275</v>
      </c>
      <c r="F6" s="163"/>
      <c r="G6" s="164"/>
      <c r="H6" s="157"/>
      <c r="I6" s="158"/>
      <c r="K6" s="151" t="s">
        <v>0</v>
      </c>
      <c r="L6" s="152"/>
      <c r="M6" s="128">
        <f>+M4*M5</f>
        <v>0</v>
      </c>
      <c r="N6" s="120"/>
      <c r="O6" s="120"/>
      <c r="P6" s="120"/>
    </row>
    <row r="7" spans="1:16" s="89" customFormat="1" ht="8.25" x14ac:dyDescent="0.25">
      <c r="B7" s="91"/>
      <c r="L7" s="92"/>
      <c r="N7" s="122"/>
      <c r="O7" s="122"/>
      <c r="P7" s="122"/>
    </row>
    <row r="8" spans="1:16" s="26" customFormat="1" ht="20.25" x14ac:dyDescent="0.25">
      <c r="B8" s="139" t="s">
        <v>83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20"/>
      <c r="O8" s="120"/>
      <c r="P8" s="120"/>
    </row>
    <row r="9" spans="1:16" s="89" customFormat="1" ht="8.25" x14ac:dyDescent="0.25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122"/>
      <c r="O9" s="122"/>
      <c r="P9" s="122"/>
    </row>
    <row r="10" spans="1:16" s="26" customFormat="1" ht="16.5" thickBot="1" x14ac:dyDescent="0.3">
      <c r="B10" s="88"/>
      <c r="C10" s="88"/>
      <c r="D10" s="88"/>
      <c r="E10" s="88"/>
      <c r="F10" s="88"/>
      <c r="G10" s="153" t="s">
        <v>93</v>
      </c>
      <c r="H10" s="153"/>
      <c r="I10" s="153"/>
      <c r="J10" s="153"/>
      <c r="K10" s="88"/>
      <c r="L10" s="143" t="s">
        <v>86</v>
      </c>
      <c r="M10" s="143"/>
      <c r="N10" s="120"/>
      <c r="O10" s="120"/>
      <c r="P10" s="120"/>
    </row>
    <row r="11" spans="1:16" s="26" customFormat="1" ht="16.5" customHeight="1" thickBot="1" x14ac:dyDescent="0.3">
      <c r="B11" s="37"/>
      <c r="C11" s="37"/>
      <c r="D11" s="140" t="s">
        <v>85</v>
      </c>
      <c r="E11" s="141"/>
      <c r="F11" s="142"/>
      <c r="G11" s="154"/>
      <c r="H11" s="154"/>
      <c r="I11" s="154"/>
      <c r="J11" s="154"/>
      <c r="L11" s="108">
        <f>SUM(L13:L107)/1000</f>
        <v>0</v>
      </c>
      <c r="M11" s="109">
        <f>SUM(M13:M107)/1000</f>
        <v>0</v>
      </c>
      <c r="N11" s="120"/>
      <c r="O11" s="120"/>
      <c r="P11" s="120"/>
    </row>
    <row r="12" spans="1:16" s="38" customFormat="1" ht="30.75" thickBot="1" x14ac:dyDescent="0.3">
      <c r="B12" s="39" t="s">
        <v>1</v>
      </c>
      <c r="C12" s="40" t="s">
        <v>2</v>
      </c>
      <c r="D12" s="41" t="s">
        <v>3</v>
      </c>
      <c r="E12" s="42" t="s">
        <v>80</v>
      </c>
      <c r="F12" s="43" t="s">
        <v>4</v>
      </c>
      <c r="G12" s="113" t="s">
        <v>5</v>
      </c>
      <c r="H12" s="114" t="s">
        <v>73</v>
      </c>
      <c r="I12" s="115" t="s">
        <v>71</v>
      </c>
      <c r="J12" s="116" t="s">
        <v>72</v>
      </c>
      <c r="K12" s="110" t="s">
        <v>6</v>
      </c>
      <c r="L12" s="111" t="s">
        <v>89</v>
      </c>
      <c r="M12" s="112" t="s">
        <v>76</v>
      </c>
      <c r="N12" s="123"/>
      <c r="O12" s="123"/>
      <c r="P12" s="123"/>
    </row>
    <row r="13" spans="1:16" x14ac:dyDescent="0.25">
      <c r="B13" s="170" t="s">
        <v>7</v>
      </c>
      <c r="C13" s="173" t="s">
        <v>8</v>
      </c>
      <c r="D13" s="45">
        <v>8</v>
      </c>
      <c r="E13" s="46"/>
      <c r="F13" s="47">
        <v>8</v>
      </c>
      <c r="G13" s="20">
        <v>8</v>
      </c>
      <c r="H13" s="1"/>
      <c r="I13" s="2">
        <v>5</v>
      </c>
      <c r="J13" s="3">
        <f>IF(I13&gt;0,7,0)</f>
        <v>7</v>
      </c>
      <c r="K13" s="93">
        <f>+I13*J13</f>
        <v>35</v>
      </c>
      <c r="L13" s="94">
        <f>+G13*H13*K13</f>
        <v>0</v>
      </c>
      <c r="M13" s="95">
        <f>+G13*H13*K13/7</f>
        <v>0</v>
      </c>
    </row>
    <row r="14" spans="1:16" x14ac:dyDescent="0.25">
      <c r="B14" s="171"/>
      <c r="C14" s="174"/>
      <c r="D14" s="48">
        <v>9</v>
      </c>
      <c r="E14" s="49"/>
      <c r="F14" s="50">
        <v>9</v>
      </c>
      <c r="G14" s="21"/>
      <c r="H14" s="4"/>
      <c r="I14" s="5"/>
      <c r="J14" s="6">
        <f t="shared" ref="J14:J79" si="0">IF(I14&gt;0,7,0)</f>
        <v>0</v>
      </c>
      <c r="K14" s="96">
        <f t="shared" ref="K14:K20" si="1">+I14*J14</f>
        <v>0</v>
      </c>
      <c r="L14" s="97">
        <f t="shared" ref="L14:L78" si="2">+G14*H14*K14</f>
        <v>0</v>
      </c>
      <c r="M14" s="98">
        <f t="shared" ref="M14:M79" si="3">+G14*H14*K14/7</f>
        <v>0</v>
      </c>
    </row>
    <row r="15" spans="1:16" x14ac:dyDescent="0.25">
      <c r="B15" s="171"/>
      <c r="C15" s="174"/>
      <c r="D15" s="48">
        <v>10</v>
      </c>
      <c r="E15" s="49"/>
      <c r="F15" s="50">
        <v>10</v>
      </c>
      <c r="G15" s="21"/>
      <c r="H15" s="4"/>
      <c r="I15" s="5"/>
      <c r="J15" s="6">
        <f t="shared" si="0"/>
        <v>0</v>
      </c>
      <c r="K15" s="96">
        <f t="shared" si="1"/>
        <v>0</v>
      </c>
      <c r="L15" s="97">
        <f t="shared" si="2"/>
        <v>0</v>
      </c>
      <c r="M15" s="98">
        <f t="shared" si="3"/>
        <v>0</v>
      </c>
    </row>
    <row r="16" spans="1:16" x14ac:dyDescent="0.25">
      <c r="B16" s="171"/>
      <c r="C16" s="174"/>
      <c r="D16" s="48">
        <v>11</v>
      </c>
      <c r="E16" s="49"/>
      <c r="F16" s="50">
        <v>11</v>
      </c>
      <c r="G16" s="21"/>
      <c r="H16" s="4"/>
      <c r="I16" s="5"/>
      <c r="J16" s="6">
        <f t="shared" si="0"/>
        <v>0</v>
      </c>
      <c r="K16" s="96">
        <f t="shared" si="1"/>
        <v>0</v>
      </c>
      <c r="L16" s="97">
        <f t="shared" si="2"/>
        <v>0</v>
      </c>
      <c r="M16" s="98">
        <f t="shared" si="3"/>
        <v>0</v>
      </c>
    </row>
    <row r="17" spans="2:13" x14ac:dyDescent="0.25">
      <c r="B17" s="171"/>
      <c r="C17" s="174"/>
      <c r="D17" s="48">
        <v>12</v>
      </c>
      <c r="E17" s="49"/>
      <c r="F17" s="50">
        <v>12</v>
      </c>
      <c r="G17" s="21"/>
      <c r="H17" s="4"/>
      <c r="I17" s="5"/>
      <c r="J17" s="6">
        <f t="shared" si="0"/>
        <v>0</v>
      </c>
      <c r="K17" s="96">
        <f t="shared" si="1"/>
        <v>0</v>
      </c>
      <c r="L17" s="97">
        <f t="shared" si="2"/>
        <v>0</v>
      </c>
      <c r="M17" s="98">
        <f t="shared" si="3"/>
        <v>0</v>
      </c>
    </row>
    <row r="18" spans="2:13" x14ac:dyDescent="0.25">
      <c r="B18" s="171"/>
      <c r="C18" s="174"/>
      <c r="D18" s="48">
        <v>13</v>
      </c>
      <c r="E18" s="49"/>
      <c r="F18" s="50">
        <v>13</v>
      </c>
      <c r="G18" s="21"/>
      <c r="H18" s="4"/>
      <c r="I18" s="5"/>
      <c r="J18" s="6">
        <f t="shared" si="0"/>
        <v>0</v>
      </c>
      <c r="K18" s="96">
        <f t="shared" si="1"/>
        <v>0</v>
      </c>
      <c r="L18" s="97">
        <f t="shared" si="2"/>
        <v>0</v>
      </c>
      <c r="M18" s="98">
        <f t="shared" si="3"/>
        <v>0</v>
      </c>
    </row>
    <row r="19" spans="2:13" x14ac:dyDescent="0.25">
      <c r="B19" s="171"/>
      <c r="C19" s="174"/>
      <c r="D19" s="48">
        <v>14</v>
      </c>
      <c r="E19" s="49"/>
      <c r="F19" s="50">
        <v>14</v>
      </c>
      <c r="G19" s="21"/>
      <c r="H19" s="4"/>
      <c r="I19" s="5"/>
      <c r="J19" s="6">
        <f t="shared" si="0"/>
        <v>0</v>
      </c>
      <c r="K19" s="96">
        <f t="shared" si="1"/>
        <v>0</v>
      </c>
      <c r="L19" s="97">
        <f t="shared" si="2"/>
        <v>0</v>
      </c>
      <c r="M19" s="98">
        <f t="shared" si="3"/>
        <v>0</v>
      </c>
    </row>
    <row r="20" spans="2:13" x14ac:dyDescent="0.25">
      <c r="B20" s="171"/>
      <c r="C20" s="174"/>
      <c r="D20" s="48">
        <v>15</v>
      </c>
      <c r="E20" s="49"/>
      <c r="F20" s="50">
        <v>15</v>
      </c>
      <c r="G20" s="21"/>
      <c r="H20" s="4"/>
      <c r="I20" s="5"/>
      <c r="J20" s="6">
        <f t="shared" si="0"/>
        <v>0</v>
      </c>
      <c r="K20" s="96">
        <f t="shared" si="1"/>
        <v>0</v>
      </c>
      <c r="L20" s="97">
        <f t="shared" si="2"/>
        <v>0</v>
      </c>
      <c r="M20" s="98">
        <f t="shared" si="3"/>
        <v>0</v>
      </c>
    </row>
    <row r="21" spans="2:13" x14ac:dyDescent="0.25">
      <c r="B21" s="171"/>
      <c r="C21" s="174"/>
      <c r="D21" s="48">
        <v>18</v>
      </c>
      <c r="E21" s="49"/>
      <c r="F21" s="50">
        <v>18</v>
      </c>
      <c r="G21" s="21"/>
      <c r="H21" s="4"/>
      <c r="I21" s="5"/>
      <c r="J21" s="6">
        <f t="shared" si="0"/>
        <v>0</v>
      </c>
      <c r="K21" s="96">
        <f t="shared" ref="K21:K87" si="4">+I21*J21</f>
        <v>0</v>
      </c>
      <c r="L21" s="97">
        <f t="shared" si="2"/>
        <v>0</v>
      </c>
      <c r="M21" s="98">
        <f t="shared" si="3"/>
        <v>0</v>
      </c>
    </row>
    <row r="22" spans="2:13" x14ac:dyDescent="0.25">
      <c r="B22" s="171"/>
      <c r="C22" s="175"/>
      <c r="D22" s="51">
        <v>20</v>
      </c>
      <c r="E22" s="52"/>
      <c r="F22" s="53">
        <v>20</v>
      </c>
      <c r="G22" s="22">
        <v>20</v>
      </c>
      <c r="H22" s="15"/>
      <c r="I22" s="16">
        <v>2</v>
      </c>
      <c r="J22" s="17">
        <f t="shared" si="0"/>
        <v>7</v>
      </c>
      <c r="K22" s="99">
        <f t="shared" si="4"/>
        <v>14</v>
      </c>
      <c r="L22" s="100">
        <f t="shared" si="2"/>
        <v>0</v>
      </c>
      <c r="M22" s="101">
        <f t="shared" si="3"/>
        <v>0</v>
      </c>
    </row>
    <row r="23" spans="2:13" x14ac:dyDescent="0.25">
      <c r="B23" s="171"/>
      <c r="C23" s="176" t="s">
        <v>9</v>
      </c>
      <c r="D23" s="54">
        <v>1</v>
      </c>
      <c r="E23" s="55"/>
      <c r="F23" s="56">
        <v>1</v>
      </c>
      <c r="G23" s="23"/>
      <c r="H23" s="12"/>
      <c r="I23" s="13"/>
      <c r="J23" s="14">
        <f t="shared" si="0"/>
        <v>0</v>
      </c>
      <c r="K23" s="102">
        <f t="shared" si="4"/>
        <v>0</v>
      </c>
      <c r="L23" s="103">
        <f t="shared" si="2"/>
        <v>0</v>
      </c>
      <c r="M23" s="104">
        <f t="shared" si="3"/>
        <v>0</v>
      </c>
    </row>
    <row r="24" spans="2:13" x14ac:dyDescent="0.25">
      <c r="B24" s="171"/>
      <c r="C24" s="174"/>
      <c r="D24" s="48">
        <v>2</v>
      </c>
      <c r="E24" s="49"/>
      <c r="F24" s="50">
        <v>2</v>
      </c>
      <c r="G24" s="21"/>
      <c r="H24" s="4"/>
      <c r="I24" s="5"/>
      <c r="J24" s="6">
        <f t="shared" si="0"/>
        <v>0</v>
      </c>
      <c r="K24" s="96">
        <f t="shared" si="4"/>
        <v>0</v>
      </c>
      <c r="L24" s="97">
        <f t="shared" si="2"/>
        <v>0</v>
      </c>
      <c r="M24" s="98">
        <f t="shared" si="3"/>
        <v>0</v>
      </c>
    </row>
    <row r="25" spans="2:13" x14ac:dyDescent="0.25">
      <c r="B25" s="171"/>
      <c r="C25" s="174"/>
      <c r="D25" s="48">
        <v>3</v>
      </c>
      <c r="E25" s="49"/>
      <c r="F25" s="50">
        <v>3</v>
      </c>
      <c r="G25" s="21"/>
      <c r="H25" s="4"/>
      <c r="I25" s="5"/>
      <c r="J25" s="6">
        <f t="shared" si="0"/>
        <v>0</v>
      </c>
      <c r="K25" s="96">
        <f t="shared" si="4"/>
        <v>0</v>
      </c>
      <c r="L25" s="97">
        <f t="shared" si="2"/>
        <v>0</v>
      </c>
      <c r="M25" s="98">
        <f t="shared" si="3"/>
        <v>0</v>
      </c>
    </row>
    <row r="26" spans="2:13" x14ac:dyDescent="0.25">
      <c r="B26" s="171"/>
      <c r="C26" s="174"/>
      <c r="D26" s="57">
        <v>3.5</v>
      </c>
      <c r="E26" s="58"/>
      <c r="F26" s="59">
        <v>3.5</v>
      </c>
      <c r="G26" s="24">
        <v>3.5</v>
      </c>
      <c r="H26" s="4"/>
      <c r="I26" s="5">
        <v>9</v>
      </c>
      <c r="J26" s="6">
        <f t="shared" si="0"/>
        <v>7</v>
      </c>
      <c r="K26" s="96">
        <f t="shared" si="4"/>
        <v>63</v>
      </c>
      <c r="L26" s="97">
        <f t="shared" si="2"/>
        <v>0</v>
      </c>
      <c r="M26" s="98">
        <f t="shared" si="3"/>
        <v>0</v>
      </c>
    </row>
    <row r="27" spans="2:13" x14ac:dyDescent="0.25">
      <c r="B27" s="171"/>
      <c r="C27" s="174"/>
      <c r="D27" s="48">
        <v>4</v>
      </c>
      <c r="E27" s="49"/>
      <c r="F27" s="50">
        <v>4</v>
      </c>
      <c r="G27" s="21"/>
      <c r="H27" s="4"/>
      <c r="I27" s="5"/>
      <c r="J27" s="6">
        <f t="shared" si="0"/>
        <v>0</v>
      </c>
      <c r="K27" s="96">
        <f t="shared" si="4"/>
        <v>0</v>
      </c>
      <c r="L27" s="97">
        <f t="shared" si="2"/>
        <v>0</v>
      </c>
      <c r="M27" s="98">
        <f t="shared" si="3"/>
        <v>0</v>
      </c>
    </row>
    <row r="28" spans="2:13" x14ac:dyDescent="0.25">
      <c r="B28" s="171"/>
      <c r="C28" s="174"/>
      <c r="D28" s="48">
        <v>5</v>
      </c>
      <c r="E28" s="49"/>
      <c r="F28" s="50">
        <v>5</v>
      </c>
      <c r="G28" s="21"/>
      <c r="H28" s="4"/>
      <c r="I28" s="5"/>
      <c r="J28" s="6">
        <f t="shared" si="0"/>
        <v>0</v>
      </c>
      <c r="K28" s="96">
        <f t="shared" si="4"/>
        <v>0</v>
      </c>
      <c r="L28" s="97">
        <f t="shared" si="2"/>
        <v>0</v>
      </c>
      <c r="M28" s="98">
        <f t="shared" si="3"/>
        <v>0</v>
      </c>
    </row>
    <row r="29" spans="2:13" x14ac:dyDescent="0.25">
      <c r="B29" s="171"/>
      <c r="C29" s="174"/>
      <c r="D29" s="48">
        <v>6</v>
      </c>
      <c r="E29" s="49"/>
      <c r="F29" s="50">
        <v>6</v>
      </c>
      <c r="G29" s="21">
        <f>+F29</f>
        <v>6</v>
      </c>
      <c r="H29" s="4"/>
      <c r="I29" s="5">
        <v>3</v>
      </c>
      <c r="J29" s="6">
        <f t="shared" si="0"/>
        <v>7</v>
      </c>
      <c r="K29" s="96">
        <f t="shared" si="4"/>
        <v>21</v>
      </c>
      <c r="L29" s="97">
        <f t="shared" si="2"/>
        <v>0</v>
      </c>
      <c r="M29" s="98">
        <f t="shared" si="3"/>
        <v>0</v>
      </c>
    </row>
    <row r="30" spans="2:13" x14ac:dyDescent="0.25">
      <c r="B30" s="171"/>
      <c r="C30" s="174"/>
      <c r="D30" s="48">
        <v>7</v>
      </c>
      <c r="E30" s="49"/>
      <c r="F30" s="50">
        <v>7</v>
      </c>
      <c r="G30" s="21"/>
      <c r="H30" s="4"/>
      <c r="I30" s="5"/>
      <c r="J30" s="6">
        <f t="shared" si="0"/>
        <v>0</v>
      </c>
      <c r="K30" s="96">
        <f t="shared" si="4"/>
        <v>0</v>
      </c>
      <c r="L30" s="97">
        <f t="shared" si="2"/>
        <v>0</v>
      </c>
      <c r="M30" s="98">
        <f t="shared" si="3"/>
        <v>0</v>
      </c>
    </row>
    <row r="31" spans="2:13" x14ac:dyDescent="0.25">
      <c r="B31" s="171"/>
      <c r="C31" s="174"/>
      <c r="D31" s="48">
        <v>8</v>
      </c>
      <c r="E31" s="49"/>
      <c r="F31" s="50">
        <v>8</v>
      </c>
      <c r="G31" s="21"/>
      <c r="H31" s="4"/>
      <c r="I31" s="5"/>
      <c r="J31" s="6">
        <f t="shared" si="0"/>
        <v>0</v>
      </c>
      <c r="K31" s="96">
        <f t="shared" si="4"/>
        <v>0</v>
      </c>
      <c r="L31" s="97">
        <f t="shared" si="2"/>
        <v>0</v>
      </c>
      <c r="M31" s="98">
        <f t="shared" si="3"/>
        <v>0</v>
      </c>
    </row>
    <row r="32" spans="2:13" x14ac:dyDescent="0.25">
      <c r="B32" s="171"/>
      <c r="C32" s="174"/>
      <c r="D32" s="48">
        <v>9</v>
      </c>
      <c r="E32" s="49"/>
      <c r="F32" s="50">
        <v>9</v>
      </c>
      <c r="G32" s="21"/>
      <c r="H32" s="4"/>
      <c r="I32" s="5"/>
      <c r="J32" s="6">
        <f t="shared" si="0"/>
        <v>0</v>
      </c>
      <c r="K32" s="96">
        <f t="shared" si="4"/>
        <v>0</v>
      </c>
      <c r="L32" s="97">
        <f t="shared" si="2"/>
        <v>0</v>
      </c>
      <c r="M32" s="98">
        <f t="shared" si="3"/>
        <v>0</v>
      </c>
    </row>
    <row r="33" spans="2:13" x14ac:dyDescent="0.25">
      <c r="B33" s="171"/>
      <c r="C33" s="174"/>
      <c r="D33" s="48">
        <v>12</v>
      </c>
      <c r="E33" s="49"/>
      <c r="F33" s="50">
        <v>12</v>
      </c>
      <c r="G33" s="21"/>
      <c r="H33" s="4"/>
      <c r="I33" s="5"/>
      <c r="J33" s="6">
        <f t="shared" si="0"/>
        <v>0</v>
      </c>
      <c r="K33" s="96">
        <f t="shared" si="4"/>
        <v>0</v>
      </c>
      <c r="L33" s="97">
        <f t="shared" si="2"/>
        <v>0</v>
      </c>
      <c r="M33" s="98">
        <f t="shared" si="3"/>
        <v>0</v>
      </c>
    </row>
    <row r="34" spans="2:13" x14ac:dyDescent="0.25">
      <c r="B34" s="171"/>
      <c r="C34" s="174"/>
      <c r="D34" s="48">
        <v>15</v>
      </c>
      <c r="E34" s="49"/>
      <c r="F34" s="50">
        <v>15</v>
      </c>
      <c r="G34" s="21"/>
      <c r="H34" s="4"/>
      <c r="I34" s="5"/>
      <c r="J34" s="6">
        <f t="shared" si="0"/>
        <v>0</v>
      </c>
      <c r="K34" s="96">
        <f t="shared" si="4"/>
        <v>0</v>
      </c>
      <c r="L34" s="97">
        <f t="shared" si="2"/>
        <v>0</v>
      </c>
      <c r="M34" s="98">
        <f t="shared" si="3"/>
        <v>0</v>
      </c>
    </row>
    <row r="35" spans="2:13" x14ac:dyDescent="0.25">
      <c r="B35" s="171"/>
      <c r="C35" s="174"/>
      <c r="D35" s="48">
        <v>24</v>
      </c>
      <c r="E35" s="49"/>
      <c r="F35" s="50">
        <v>24</v>
      </c>
      <c r="G35" s="21"/>
      <c r="H35" s="4"/>
      <c r="I35" s="5"/>
      <c r="J35" s="6">
        <f t="shared" si="0"/>
        <v>0</v>
      </c>
      <c r="K35" s="96">
        <f t="shared" si="4"/>
        <v>0</v>
      </c>
      <c r="L35" s="97">
        <f t="shared" si="2"/>
        <v>0</v>
      </c>
      <c r="M35" s="98">
        <f t="shared" si="3"/>
        <v>0</v>
      </c>
    </row>
    <row r="36" spans="2:13" x14ac:dyDescent="0.25">
      <c r="B36" s="171"/>
      <c r="C36" s="174" t="s">
        <v>10</v>
      </c>
      <c r="D36" s="48">
        <v>40</v>
      </c>
      <c r="E36" s="49"/>
      <c r="F36" s="50">
        <v>40</v>
      </c>
      <c r="G36" s="21">
        <v>40</v>
      </c>
      <c r="H36" s="4"/>
      <c r="I36" s="5">
        <v>1</v>
      </c>
      <c r="J36" s="6">
        <f t="shared" si="0"/>
        <v>7</v>
      </c>
      <c r="K36" s="96">
        <f t="shared" si="4"/>
        <v>7</v>
      </c>
      <c r="L36" s="97">
        <f t="shared" si="2"/>
        <v>0</v>
      </c>
      <c r="M36" s="98">
        <f t="shared" si="3"/>
        <v>0</v>
      </c>
    </row>
    <row r="37" spans="2:13" x14ac:dyDescent="0.25">
      <c r="B37" s="171"/>
      <c r="C37" s="174"/>
      <c r="D37" s="48">
        <v>60</v>
      </c>
      <c r="E37" s="49"/>
      <c r="F37" s="50">
        <v>60</v>
      </c>
      <c r="G37" s="21"/>
      <c r="H37" s="4"/>
      <c r="I37" s="5"/>
      <c r="J37" s="6">
        <f t="shared" si="0"/>
        <v>0</v>
      </c>
      <c r="K37" s="96">
        <f t="shared" si="4"/>
        <v>0</v>
      </c>
      <c r="L37" s="97">
        <f t="shared" si="2"/>
        <v>0</v>
      </c>
      <c r="M37" s="98">
        <f t="shared" si="3"/>
        <v>0</v>
      </c>
    </row>
    <row r="38" spans="2:13" x14ac:dyDescent="0.25">
      <c r="B38" s="171"/>
      <c r="C38" s="174"/>
      <c r="D38" s="48">
        <v>100</v>
      </c>
      <c r="E38" s="49"/>
      <c r="F38" s="50">
        <v>100</v>
      </c>
      <c r="G38" s="21"/>
      <c r="H38" s="4"/>
      <c r="I38" s="5"/>
      <c r="J38" s="6">
        <f t="shared" si="0"/>
        <v>0</v>
      </c>
      <c r="K38" s="96">
        <f t="shared" si="4"/>
        <v>0</v>
      </c>
      <c r="L38" s="97">
        <f t="shared" si="2"/>
        <v>0</v>
      </c>
      <c r="M38" s="98">
        <f t="shared" si="3"/>
        <v>0</v>
      </c>
    </row>
    <row r="39" spans="2:13" x14ac:dyDescent="0.25">
      <c r="B39" s="171"/>
      <c r="C39" s="174"/>
      <c r="D39" s="48">
        <v>150</v>
      </c>
      <c r="E39" s="49"/>
      <c r="F39" s="50">
        <v>150</v>
      </c>
      <c r="G39" s="21"/>
      <c r="H39" s="4"/>
      <c r="I39" s="5"/>
      <c r="J39" s="6">
        <f t="shared" si="0"/>
        <v>0</v>
      </c>
      <c r="K39" s="96">
        <f t="shared" si="4"/>
        <v>0</v>
      </c>
      <c r="L39" s="97">
        <f t="shared" si="2"/>
        <v>0</v>
      </c>
      <c r="M39" s="98">
        <f t="shared" si="3"/>
        <v>0</v>
      </c>
    </row>
    <row r="40" spans="2:13" x14ac:dyDescent="0.25">
      <c r="B40" s="171"/>
      <c r="C40" s="60" t="s">
        <v>11</v>
      </c>
      <c r="D40" s="48">
        <v>350</v>
      </c>
      <c r="E40" s="49">
        <v>500</v>
      </c>
      <c r="F40" s="50">
        <v>1000</v>
      </c>
      <c r="G40" s="21"/>
      <c r="H40" s="4"/>
      <c r="I40" s="5"/>
      <c r="J40" s="6">
        <f t="shared" si="0"/>
        <v>0</v>
      </c>
      <c r="K40" s="96">
        <f t="shared" si="4"/>
        <v>0</v>
      </c>
      <c r="L40" s="97">
        <f t="shared" si="2"/>
        <v>0</v>
      </c>
      <c r="M40" s="98">
        <f t="shared" si="3"/>
        <v>0</v>
      </c>
    </row>
    <row r="41" spans="2:13" ht="15.75" thickBot="1" x14ac:dyDescent="0.3">
      <c r="B41" s="172"/>
      <c r="C41" s="61" t="s">
        <v>12</v>
      </c>
      <c r="D41" s="62">
        <v>800</v>
      </c>
      <c r="E41" s="63">
        <v>1000</v>
      </c>
      <c r="F41" s="64">
        <v>1200</v>
      </c>
      <c r="G41" s="25"/>
      <c r="H41" s="9"/>
      <c r="I41" s="10"/>
      <c r="J41" s="11">
        <f t="shared" si="0"/>
        <v>0</v>
      </c>
      <c r="K41" s="105">
        <f t="shared" si="4"/>
        <v>0</v>
      </c>
      <c r="L41" s="106">
        <f t="shared" si="2"/>
        <v>0</v>
      </c>
      <c r="M41" s="107">
        <f t="shared" si="3"/>
        <v>0</v>
      </c>
    </row>
    <row r="42" spans="2:13" x14ac:dyDescent="0.25">
      <c r="B42" s="170" t="s">
        <v>13</v>
      </c>
      <c r="C42" s="65" t="s">
        <v>14</v>
      </c>
      <c r="D42" s="45">
        <v>8</v>
      </c>
      <c r="E42" s="46">
        <v>12</v>
      </c>
      <c r="F42" s="47">
        <v>15</v>
      </c>
      <c r="G42" s="20"/>
      <c r="H42" s="1"/>
      <c r="I42" s="2"/>
      <c r="J42" s="3">
        <f t="shared" si="0"/>
        <v>0</v>
      </c>
      <c r="K42" s="93">
        <f t="shared" si="4"/>
        <v>0</v>
      </c>
      <c r="L42" s="94">
        <f t="shared" si="2"/>
        <v>0</v>
      </c>
      <c r="M42" s="95">
        <f t="shared" si="3"/>
        <v>0</v>
      </c>
    </row>
    <row r="43" spans="2:13" x14ac:dyDescent="0.25">
      <c r="B43" s="171"/>
      <c r="C43" s="60" t="s">
        <v>15</v>
      </c>
      <c r="D43" s="48">
        <v>15</v>
      </c>
      <c r="E43" s="49">
        <v>20</v>
      </c>
      <c r="F43" s="50">
        <v>25</v>
      </c>
      <c r="G43" s="21">
        <v>15</v>
      </c>
      <c r="H43" s="4"/>
      <c r="I43" s="5">
        <v>24</v>
      </c>
      <c r="J43" s="6">
        <f t="shared" si="0"/>
        <v>7</v>
      </c>
      <c r="K43" s="96">
        <f t="shared" si="4"/>
        <v>168</v>
      </c>
      <c r="L43" s="97">
        <f t="shared" si="2"/>
        <v>0</v>
      </c>
      <c r="M43" s="98">
        <f t="shared" si="3"/>
        <v>0</v>
      </c>
    </row>
    <row r="44" spans="2:13" x14ac:dyDescent="0.25">
      <c r="B44" s="171"/>
      <c r="C44" s="60" t="s">
        <v>16</v>
      </c>
      <c r="D44" s="48">
        <v>100</v>
      </c>
      <c r="E44" s="49">
        <v>150</v>
      </c>
      <c r="F44" s="50">
        <v>200</v>
      </c>
      <c r="G44" s="21"/>
      <c r="H44" s="4"/>
      <c r="I44" s="5"/>
      <c r="J44" s="6">
        <f t="shared" si="0"/>
        <v>0</v>
      </c>
      <c r="K44" s="96">
        <f t="shared" si="4"/>
        <v>0</v>
      </c>
      <c r="L44" s="97">
        <f t="shared" si="2"/>
        <v>0</v>
      </c>
      <c r="M44" s="98">
        <f t="shared" si="3"/>
        <v>0</v>
      </c>
    </row>
    <row r="45" spans="2:13" x14ac:dyDescent="0.25">
      <c r="B45" s="171"/>
      <c r="C45" s="60" t="s">
        <v>17</v>
      </c>
      <c r="D45" s="48">
        <v>300</v>
      </c>
      <c r="E45" s="49">
        <v>600</v>
      </c>
      <c r="F45" s="50">
        <v>1000</v>
      </c>
      <c r="G45" s="21"/>
      <c r="H45" s="4"/>
      <c r="I45" s="5"/>
      <c r="J45" s="6">
        <f t="shared" si="0"/>
        <v>0</v>
      </c>
      <c r="K45" s="96">
        <f t="shared" si="4"/>
        <v>0</v>
      </c>
      <c r="L45" s="97">
        <f t="shared" si="2"/>
        <v>0</v>
      </c>
      <c r="M45" s="98">
        <f t="shared" si="3"/>
        <v>0</v>
      </c>
    </row>
    <row r="46" spans="2:13" x14ac:dyDescent="0.25">
      <c r="B46" s="171"/>
      <c r="C46" s="60" t="s">
        <v>18</v>
      </c>
      <c r="D46" s="48">
        <v>150</v>
      </c>
      <c r="E46" s="49">
        <v>200</v>
      </c>
      <c r="F46" s="50">
        <v>250</v>
      </c>
      <c r="G46" s="21">
        <v>200</v>
      </c>
      <c r="H46" s="4"/>
      <c r="I46" s="5">
        <v>6</v>
      </c>
      <c r="J46" s="6">
        <f t="shared" si="0"/>
        <v>7</v>
      </c>
      <c r="K46" s="96">
        <f t="shared" si="4"/>
        <v>42</v>
      </c>
      <c r="L46" s="97">
        <f t="shared" si="2"/>
        <v>0</v>
      </c>
      <c r="M46" s="98">
        <f t="shared" si="3"/>
        <v>0</v>
      </c>
    </row>
    <row r="47" spans="2:13" ht="15.75" thickBot="1" x14ac:dyDescent="0.3">
      <c r="B47" s="172"/>
      <c r="C47" s="61" t="s">
        <v>19</v>
      </c>
      <c r="D47" s="62">
        <v>350</v>
      </c>
      <c r="E47" s="63">
        <v>500</v>
      </c>
      <c r="F47" s="64">
        <v>650</v>
      </c>
      <c r="G47" s="25"/>
      <c r="H47" s="9"/>
      <c r="I47" s="10"/>
      <c r="J47" s="11">
        <f t="shared" si="0"/>
        <v>0</v>
      </c>
      <c r="K47" s="105">
        <f t="shared" si="4"/>
        <v>0</v>
      </c>
      <c r="L47" s="106">
        <f t="shared" si="2"/>
        <v>0</v>
      </c>
      <c r="M47" s="107">
        <f t="shared" si="3"/>
        <v>0</v>
      </c>
    </row>
    <row r="48" spans="2:13" x14ac:dyDescent="0.25">
      <c r="B48" s="167" t="s">
        <v>20</v>
      </c>
      <c r="C48" s="65" t="s">
        <v>21</v>
      </c>
      <c r="D48" s="45">
        <v>80</v>
      </c>
      <c r="E48" s="46">
        <v>100</v>
      </c>
      <c r="F48" s="47">
        <v>120</v>
      </c>
      <c r="G48" s="20">
        <f>+F48</f>
        <v>120</v>
      </c>
      <c r="H48" s="1"/>
      <c r="I48" s="2">
        <v>3</v>
      </c>
      <c r="J48" s="3">
        <v>7</v>
      </c>
      <c r="K48" s="93">
        <f t="shared" si="4"/>
        <v>21</v>
      </c>
      <c r="L48" s="94">
        <f t="shared" si="2"/>
        <v>0</v>
      </c>
      <c r="M48" s="95">
        <f t="shared" si="3"/>
        <v>0</v>
      </c>
    </row>
    <row r="49" spans="2:13" x14ac:dyDescent="0.25">
      <c r="B49" s="168"/>
      <c r="C49" s="60" t="s">
        <v>22</v>
      </c>
      <c r="D49" s="48">
        <v>100</v>
      </c>
      <c r="E49" s="49">
        <v>120</v>
      </c>
      <c r="F49" s="50">
        <v>150</v>
      </c>
      <c r="G49" s="21"/>
      <c r="H49" s="4"/>
      <c r="I49" s="5"/>
      <c r="J49" s="6">
        <f t="shared" si="0"/>
        <v>0</v>
      </c>
      <c r="K49" s="96">
        <f t="shared" si="4"/>
        <v>0</v>
      </c>
      <c r="L49" s="97">
        <f t="shared" si="2"/>
        <v>0</v>
      </c>
      <c r="M49" s="98">
        <f t="shared" si="3"/>
        <v>0</v>
      </c>
    </row>
    <row r="50" spans="2:13" x14ac:dyDescent="0.25">
      <c r="B50" s="168"/>
      <c r="C50" s="60" t="s">
        <v>23</v>
      </c>
      <c r="D50" s="48">
        <v>80</v>
      </c>
      <c r="E50" s="49">
        <v>100</v>
      </c>
      <c r="F50" s="50">
        <v>120</v>
      </c>
      <c r="G50" s="21"/>
      <c r="H50" s="4"/>
      <c r="I50" s="5"/>
      <c r="J50" s="6">
        <f t="shared" si="0"/>
        <v>0</v>
      </c>
      <c r="K50" s="96">
        <f t="shared" si="4"/>
        <v>0</v>
      </c>
      <c r="L50" s="97">
        <f t="shared" si="2"/>
        <v>0</v>
      </c>
      <c r="M50" s="98">
        <f t="shared" si="3"/>
        <v>0</v>
      </c>
    </row>
    <row r="51" spans="2:13" x14ac:dyDescent="0.25">
      <c r="B51" s="168"/>
      <c r="C51" s="60" t="s">
        <v>24</v>
      </c>
      <c r="D51" s="48">
        <v>90</v>
      </c>
      <c r="E51" s="49">
        <v>110</v>
      </c>
      <c r="F51" s="50">
        <v>125</v>
      </c>
      <c r="G51" s="21"/>
      <c r="H51" s="4"/>
      <c r="I51" s="5"/>
      <c r="J51" s="6">
        <f t="shared" si="0"/>
        <v>0</v>
      </c>
      <c r="K51" s="96">
        <f t="shared" si="4"/>
        <v>0</v>
      </c>
      <c r="L51" s="97">
        <f t="shared" si="2"/>
        <v>0</v>
      </c>
      <c r="M51" s="98">
        <f t="shared" si="3"/>
        <v>0</v>
      </c>
    </row>
    <row r="52" spans="2:13" x14ac:dyDescent="0.25">
      <c r="B52" s="168"/>
      <c r="C52" s="60" t="s">
        <v>25</v>
      </c>
      <c r="D52" s="48">
        <v>100</v>
      </c>
      <c r="E52" s="49">
        <v>120</v>
      </c>
      <c r="F52" s="50">
        <v>150</v>
      </c>
      <c r="G52" s="21">
        <v>300</v>
      </c>
      <c r="H52" s="4"/>
      <c r="I52" s="5">
        <v>8</v>
      </c>
      <c r="J52" s="6">
        <f t="shared" si="0"/>
        <v>7</v>
      </c>
      <c r="K52" s="96">
        <f t="shared" si="4"/>
        <v>56</v>
      </c>
      <c r="L52" s="97">
        <f t="shared" si="2"/>
        <v>0</v>
      </c>
      <c r="M52" s="98">
        <f t="shared" si="3"/>
        <v>0</v>
      </c>
    </row>
    <row r="53" spans="2:13" x14ac:dyDescent="0.25">
      <c r="B53" s="168"/>
      <c r="C53" s="60" t="s">
        <v>26</v>
      </c>
      <c r="D53" s="48">
        <v>15</v>
      </c>
      <c r="E53" s="49">
        <v>20</v>
      </c>
      <c r="F53" s="50">
        <v>30</v>
      </c>
      <c r="G53" s="21">
        <v>20</v>
      </c>
      <c r="H53" s="4"/>
      <c r="I53" s="5">
        <v>24</v>
      </c>
      <c r="J53" s="6">
        <f t="shared" si="0"/>
        <v>7</v>
      </c>
      <c r="K53" s="96">
        <f t="shared" si="4"/>
        <v>168</v>
      </c>
      <c r="L53" s="97">
        <f t="shared" si="2"/>
        <v>0</v>
      </c>
      <c r="M53" s="98">
        <f t="shared" si="3"/>
        <v>0</v>
      </c>
    </row>
    <row r="54" spans="2:13" ht="30" x14ac:dyDescent="0.25">
      <c r="B54" s="168"/>
      <c r="C54" s="133" t="s">
        <v>95</v>
      </c>
      <c r="D54" s="130"/>
      <c r="E54" s="131"/>
      <c r="F54" s="132">
        <v>150</v>
      </c>
      <c r="G54" s="21">
        <f>+F54</f>
        <v>150</v>
      </c>
      <c r="H54" s="4"/>
      <c r="I54" s="5">
        <v>18</v>
      </c>
      <c r="J54" s="6">
        <f t="shared" ref="J54" si="5">IF(I54&gt;0,7,0)</f>
        <v>7</v>
      </c>
      <c r="K54" s="96">
        <f t="shared" ref="K54" si="6">+I54*J54</f>
        <v>126</v>
      </c>
      <c r="L54" s="97">
        <f t="shared" ref="L54" si="7">+G54*H54*K54</f>
        <v>0</v>
      </c>
      <c r="M54" s="98">
        <f t="shared" ref="M54" si="8">+G54*H54*K54/7</f>
        <v>0</v>
      </c>
    </row>
    <row r="55" spans="2:13" x14ac:dyDescent="0.25">
      <c r="B55" s="168"/>
      <c r="C55" s="60" t="s">
        <v>27</v>
      </c>
      <c r="D55" s="48">
        <v>100</v>
      </c>
      <c r="E55" s="49">
        <v>150</v>
      </c>
      <c r="F55" s="50">
        <v>200</v>
      </c>
      <c r="G55" s="21"/>
      <c r="H55" s="4"/>
      <c r="I55" s="5"/>
      <c r="J55" s="6">
        <f t="shared" si="0"/>
        <v>0</v>
      </c>
      <c r="K55" s="96">
        <f t="shared" si="4"/>
        <v>0</v>
      </c>
      <c r="L55" s="97">
        <f t="shared" si="2"/>
        <v>0</v>
      </c>
      <c r="M55" s="98">
        <f t="shared" si="3"/>
        <v>0</v>
      </c>
    </row>
    <row r="56" spans="2:13" x14ac:dyDescent="0.25">
      <c r="B56" s="168"/>
      <c r="C56" s="60" t="s">
        <v>28</v>
      </c>
      <c r="D56" s="48">
        <v>20</v>
      </c>
      <c r="E56" s="49">
        <v>30</v>
      </c>
      <c r="F56" s="50">
        <v>50</v>
      </c>
      <c r="G56" s="21">
        <v>20</v>
      </c>
      <c r="H56" s="4"/>
      <c r="I56" s="5">
        <v>12</v>
      </c>
      <c r="J56" s="6">
        <f t="shared" si="0"/>
        <v>7</v>
      </c>
      <c r="K56" s="96">
        <f t="shared" si="4"/>
        <v>84</v>
      </c>
      <c r="L56" s="97">
        <f t="shared" si="2"/>
        <v>0</v>
      </c>
      <c r="M56" s="98">
        <f t="shared" si="3"/>
        <v>0</v>
      </c>
    </row>
    <row r="57" spans="2:13" x14ac:dyDescent="0.25">
      <c r="B57" s="168"/>
      <c r="C57" s="60" t="s">
        <v>29</v>
      </c>
      <c r="D57" s="48">
        <v>50</v>
      </c>
      <c r="E57" s="49">
        <v>70</v>
      </c>
      <c r="F57" s="50">
        <v>100</v>
      </c>
      <c r="G57" s="21"/>
      <c r="H57" s="4"/>
      <c r="I57" s="5"/>
      <c r="J57" s="6">
        <f t="shared" si="0"/>
        <v>0</v>
      </c>
      <c r="K57" s="96">
        <f t="shared" si="4"/>
        <v>0</v>
      </c>
      <c r="L57" s="97">
        <f t="shared" si="2"/>
        <v>0</v>
      </c>
      <c r="M57" s="98">
        <f t="shared" si="3"/>
        <v>0</v>
      </c>
    </row>
    <row r="58" spans="2:13" x14ac:dyDescent="0.25">
      <c r="B58" s="168"/>
      <c r="C58" s="60" t="s">
        <v>30</v>
      </c>
      <c r="D58" s="48">
        <v>200</v>
      </c>
      <c r="E58" s="49">
        <v>250</v>
      </c>
      <c r="F58" s="50">
        <v>300</v>
      </c>
      <c r="G58" s="21"/>
      <c r="H58" s="4"/>
      <c r="I58" s="5"/>
      <c r="J58" s="6">
        <f t="shared" si="0"/>
        <v>0</v>
      </c>
      <c r="K58" s="96">
        <f t="shared" si="4"/>
        <v>0</v>
      </c>
      <c r="L58" s="97">
        <f t="shared" si="2"/>
        <v>0</v>
      </c>
      <c r="M58" s="98">
        <f t="shared" si="3"/>
        <v>0</v>
      </c>
    </row>
    <row r="59" spans="2:13" x14ac:dyDescent="0.25">
      <c r="B59" s="168"/>
      <c r="C59" s="60" t="s">
        <v>31</v>
      </c>
      <c r="D59" s="48">
        <v>10</v>
      </c>
      <c r="E59" s="49">
        <v>15</v>
      </c>
      <c r="F59" s="50">
        <v>20</v>
      </c>
      <c r="G59" s="21"/>
      <c r="H59" s="4"/>
      <c r="I59" s="5"/>
      <c r="J59" s="6">
        <f t="shared" si="0"/>
        <v>0</v>
      </c>
      <c r="K59" s="96">
        <f t="shared" si="4"/>
        <v>0</v>
      </c>
      <c r="L59" s="97">
        <f t="shared" si="2"/>
        <v>0</v>
      </c>
      <c r="M59" s="98">
        <f t="shared" si="3"/>
        <v>0</v>
      </c>
    </row>
    <row r="60" spans="2:13" ht="15.75" thickBot="1" x14ac:dyDescent="0.3">
      <c r="B60" s="169"/>
      <c r="C60" s="61" t="s">
        <v>32</v>
      </c>
      <c r="D60" s="62">
        <v>20</v>
      </c>
      <c r="E60" s="63">
        <v>30</v>
      </c>
      <c r="F60" s="64">
        <v>50</v>
      </c>
      <c r="G60" s="25">
        <v>20</v>
      </c>
      <c r="H60" s="9"/>
      <c r="I60" s="10">
        <v>24</v>
      </c>
      <c r="J60" s="11">
        <f t="shared" si="0"/>
        <v>7</v>
      </c>
      <c r="K60" s="105">
        <f t="shared" si="4"/>
        <v>168</v>
      </c>
      <c r="L60" s="106">
        <f t="shared" si="2"/>
        <v>0</v>
      </c>
      <c r="M60" s="107">
        <f t="shared" si="3"/>
        <v>0</v>
      </c>
    </row>
    <row r="61" spans="2:13" x14ac:dyDescent="0.25">
      <c r="B61" s="167" t="s">
        <v>33</v>
      </c>
      <c r="C61" s="66" t="s">
        <v>34</v>
      </c>
      <c r="D61" s="45">
        <v>50</v>
      </c>
      <c r="E61" s="46">
        <v>60</v>
      </c>
      <c r="F61" s="47">
        <v>80</v>
      </c>
      <c r="G61" s="20">
        <v>60</v>
      </c>
      <c r="H61" s="1"/>
      <c r="I61" s="2">
        <v>6</v>
      </c>
      <c r="J61" s="3">
        <f t="shared" si="0"/>
        <v>7</v>
      </c>
      <c r="K61" s="93">
        <f t="shared" si="4"/>
        <v>42</v>
      </c>
      <c r="L61" s="94">
        <f t="shared" si="2"/>
        <v>0</v>
      </c>
      <c r="M61" s="95">
        <f t="shared" si="3"/>
        <v>0</v>
      </c>
    </row>
    <row r="62" spans="2:13" x14ac:dyDescent="0.25">
      <c r="B62" s="168"/>
      <c r="C62" s="67" t="s">
        <v>35</v>
      </c>
      <c r="D62" s="48">
        <v>2000</v>
      </c>
      <c r="E62" s="49">
        <v>2500</v>
      </c>
      <c r="F62" s="50">
        <v>3000</v>
      </c>
      <c r="G62" s="21"/>
      <c r="H62" s="4"/>
      <c r="I62" s="5"/>
      <c r="J62" s="6">
        <f t="shared" si="0"/>
        <v>0</v>
      </c>
      <c r="K62" s="96">
        <f t="shared" si="4"/>
        <v>0</v>
      </c>
      <c r="L62" s="97">
        <f t="shared" si="2"/>
        <v>0</v>
      </c>
      <c r="M62" s="98">
        <f t="shared" si="3"/>
        <v>0</v>
      </c>
    </row>
    <row r="63" spans="2:13" x14ac:dyDescent="0.25">
      <c r="B63" s="168"/>
      <c r="C63" s="67" t="s">
        <v>36</v>
      </c>
      <c r="D63" s="48">
        <v>800</v>
      </c>
      <c r="E63" s="49">
        <v>1000</v>
      </c>
      <c r="F63" s="50">
        <v>1000</v>
      </c>
      <c r="G63" s="21"/>
      <c r="H63" s="4"/>
      <c r="I63" s="5"/>
      <c r="J63" s="6">
        <f t="shared" si="0"/>
        <v>0</v>
      </c>
      <c r="K63" s="96">
        <f t="shared" si="4"/>
        <v>0</v>
      </c>
      <c r="L63" s="97">
        <f t="shared" si="2"/>
        <v>0</v>
      </c>
      <c r="M63" s="98">
        <f t="shared" si="3"/>
        <v>0</v>
      </c>
    </row>
    <row r="64" spans="2:13" x14ac:dyDescent="0.25">
      <c r="B64" s="168"/>
      <c r="C64" s="67" t="s">
        <v>37</v>
      </c>
      <c r="D64" s="48">
        <v>1600</v>
      </c>
      <c r="E64" s="49">
        <v>2000</v>
      </c>
      <c r="F64" s="50">
        <v>2000</v>
      </c>
      <c r="G64" s="21"/>
      <c r="H64" s="4"/>
      <c r="I64" s="5"/>
      <c r="J64" s="6">
        <f t="shared" si="0"/>
        <v>0</v>
      </c>
      <c r="K64" s="96">
        <f t="shared" si="4"/>
        <v>0</v>
      </c>
      <c r="L64" s="97">
        <f t="shared" si="2"/>
        <v>0</v>
      </c>
      <c r="M64" s="98">
        <f t="shared" si="3"/>
        <v>0</v>
      </c>
    </row>
    <row r="65" spans="2:13" x14ac:dyDescent="0.25">
      <c r="B65" s="168"/>
      <c r="C65" s="67" t="s">
        <v>38</v>
      </c>
      <c r="D65" s="48">
        <v>2400</v>
      </c>
      <c r="E65" s="49">
        <v>3000</v>
      </c>
      <c r="F65" s="50">
        <v>3000</v>
      </c>
      <c r="G65" s="21"/>
      <c r="H65" s="4"/>
      <c r="I65" s="5"/>
      <c r="J65" s="6">
        <f t="shared" si="0"/>
        <v>0</v>
      </c>
      <c r="K65" s="96">
        <f t="shared" si="4"/>
        <v>0</v>
      </c>
      <c r="L65" s="97">
        <f t="shared" si="2"/>
        <v>0</v>
      </c>
      <c r="M65" s="98">
        <f t="shared" si="3"/>
        <v>0</v>
      </c>
    </row>
    <row r="66" spans="2:13" x14ac:dyDescent="0.25">
      <c r="B66" s="168"/>
      <c r="C66" s="67" t="s">
        <v>39</v>
      </c>
      <c r="D66" s="48">
        <v>40</v>
      </c>
      <c r="E66" s="49">
        <v>50</v>
      </c>
      <c r="F66" s="50">
        <v>70</v>
      </c>
      <c r="G66" s="21"/>
      <c r="H66" s="4"/>
      <c r="I66" s="5"/>
      <c r="J66" s="6">
        <f t="shared" si="0"/>
        <v>0</v>
      </c>
      <c r="K66" s="96">
        <f t="shared" si="4"/>
        <v>0</v>
      </c>
      <c r="L66" s="97">
        <f t="shared" si="2"/>
        <v>0</v>
      </c>
      <c r="M66" s="98">
        <f t="shared" si="3"/>
        <v>0</v>
      </c>
    </row>
    <row r="67" spans="2:13" x14ac:dyDescent="0.25">
      <c r="B67" s="168"/>
      <c r="C67" s="67" t="s">
        <v>40</v>
      </c>
      <c r="D67" s="48">
        <v>1200</v>
      </c>
      <c r="E67" s="49">
        <v>1500</v>
      </c>
      <c r="F67" s="50">
        <v>2000</v>
      </c>
      <c r="G67" s="21">
        <v>1500</v>
      </c>
      <c r="H67" s="4"/>
      <c r="I67" s="5">
        <v>0.25</v>
      </c>
      <c r="J67" s="6">
        <f t="shared" si="0"/>
        <v>7</v>
      </c>
      <c r="K67" s="96">
        <f t="shared" si="4"/>
        <v>1.75</v>
      </c>
      <c r="L67" s="97">
        <f t="shared" si="2"/>
        <v>0</v>
      </c>
      <c r="M67" s="98">
        <f t="shared" si="3"/>
        <v>0</v>
      </c>
    </row>
    <row r="68" spans="2:13" x14ac:dyDescent="0.25">
      <c r="B68" s="168"/>
      <c r="C68" s="67" t="s">
        <v>41</v>
      </c>
      <c r="D68" s="48">
        <v>1500</v>
      </c>
      <c r="E68" s="49">
        <v>1800</v>
      </c>
      <c r="F68" s="50">
        <v>2000</v>
      </c>
      <c r="G68" s="21"/>
      <c r="H68" s="4"/>
      <c r="I68" s="5"/>
      <c r="J68" s="6">
        <f t="shared" si="0"/>
        <v>0</v>
      </c>
      <c r="K68" s="96">
        <f t="shared" si="4"/>
        <v>0</v>
      </c>
      <c r="L68" s="97">
        <f t="shared" si="2"/>
        <v>0</v>
      </c>
      <c r="M68" s="98">
        <f t="shared" si="3"/>
        <v>0</v>
      </c>
    </row>
    <row r="69" spans="2:13" x14ac:dyDescent="0.25">
      <c r="B69" s="168"/>
      <c r="C69" s="67" t="s">
        <v>42</v>
      </c>
      <c r="D69" s="48">
        <v>2000</v>
      </c>
      <c r="E69" s="49">
        <v>3000</v>
      </c>
      <c r="F69" s="50">
        <v>3500</v>
      </c>
      <c r="G69" s="21">
        <v>3000</v>
      </c>
      <c r="H69" s="4"/>
      <c r="I69" s="7">
        <v>1</v>
      </c>
      <c r="J69" s="6">
        <f t="shared" si="0"/>
        <v>7</v>
      </c>
      <c r="K69" s="96">
        <f t="shared" ref="K69:K70" si="9">+I69*J69</f>
        <v>7</v>
      </c>
      <c r="L69" s="97">
        <f t="shared" si="2"/>
        <v>0</v>
      </c>
      <c r="M69" s="98">
        <f t="shared" ref="M69:M70" si="10">+G69*H69*K69/7</f>
        <v>0</v>
      </c>
    </row>
    <row r="70" spans="2:13" ht="15.75" thickBot="1" x14ac:dyDescent="0.3">
      <c r="B70" s="169"/>
      <c r="C70" s="68" t="s">
        <v>68</v>
      </c>
      <c r="D70" s="62">
        <v>2000</v>
      </c>
      <c r="E70" s="63">
        <v>2400</v>
      </c>
      <c r="F70" s="64">
        <v>3000</v>
      </c>
      <c r="G70" s="25"/>
      <c r="H70" s="9"/>
      <c r="I70" s="10"/>
      <c r="J70" s="11">
        <f t="shared" si="0"/>
        <v>0</v>
      </c>
      <c r="K70" s="105">
        <f t="shared" si="9"/>
        <v>0</v>
      </c>
      <c r="L70" s="106">
        <f t="shared" si="2"/>
        <v>0</v>
      </c>
      <c r="M70" s="107">
        <f t="shared" si="10"/>
        <v>0</v>
      </c>
    </row>
    <row r="71" spans="2:13" x14ac:dyDescent="0.25">
      <c r="B71" s="167" t="s">
        <v>43</v>
      </c>
      <c r="C71" s="66" t="s">
        <v>44</v>
      </c>
      <c r="D71" s="45">
        <v>1000</v>
      </c>
      <c r="E71" s="46">
        <v>1700</v>
      </c>
      <c r="F71" s="47">
        <v>2500</v>
      </c>
      <c r="G71" s="20">
        <v>2000</v>
      </c>
      <c r="H71" s="1"/>
      <c r="I71" s="18">
        <v>1</v>
      </c>
      <c r="J71" s="3">
        <v>2</v>
      </c>
      <c r="K71" s="93">
        <f t="shared" si="4"/>
        <v>2</v>
      </c>
      <c r="L71" s="94">
        <f t="shared" si="2"/>
        <v>0</v>
      </c>
      <c r="M71" s="95">
        <f t="shared" si="3"/>
        <v>0</v>
      </c>
    </row>
    <row r="72" spans="2:13" x14ac:dyDescent="0.25">
      <c r="B72" s="168"/>
      <c r="C72" s="67" t="s">
        <v>45</v>
      </c>
      <c r="D72" s="48">
        <v>2400</v>
      </c>
      <c r="E72" s="49">
        <v>2800</v>
      </c>
      <c r="F72" s="50">
        <v>3000</v>
      </c>
      <c r="G72" s="21">
        <v>2800</v>
      </c>
      <c r="H72" s="4"/>
      <c r="I72" s="7">
        <v>0.5</v>
      </c>
      <c r="J72" s="6">
        <v>2</v>
      </c>
      <c r="K72" s="96">
        <f t="shared" si="4"/>
        <v>1</v>
      </c>
      <c r="L72" s="97">
        <f t="shared" si="2"/>
        <v>0</v>
      </c>
      <c r="M72" s="98">
        <f t="shared" si="3"/>
        <v>0</v>
      </c>
    </row>
    <row r="73" spans="2:13" x14ac:dyDescent="0.25">
      <c r="B73" s="168"/>
      <c r="C73" s="67" t="s">
        <v>46</v>
      </c>
      <c r="D73" s="48">
        <v>1000</v>
      </c>
      <c r="E73" s="49">
        <v>1500</v>
      </c>
      <c r="F73" s="50">
        <v>2000</v>
      </c>
      <c r="G73" s="21">
        <v>1500</v>
      </c>
      <c r="H73" s="4"/>
      <c r="I73" s="7">
        <v>0.5</v>
      </c>
      <c r="J73" s="6">
        <v>2</v>
      </c>
      <c r="K73" s="96">
        <f t="shared" si="4"/>
        <v>1</v>
      </c>
      <c r="L73" s="97">
        <f t="shared" si="2"/>
        <v>0</v>
      </c>
      <c r="M73" s="98">
        <f t="shared" si="3"/>
        <v>0</v>
      </c>
    </row>
    <row r="74" spans="2:13" ht="15.75" thickBot="1" x14ac:dyDescent="0.3">
      <c r="B74" s="169"/>
      <c r="C74" s="68" t="s">
        <v>47</v>
      </c>
      <c r="D74" s="62">
        <v>1600</v>
      </c>
      <c r="E74" s="63">
        <v>2000</v>
      </c>
      <c r="F74" s="64">
        <v>2200</v>
      </c>
      <c r="G74" s="25">
        <v>2000</v>
      </c>
      <c r="H74" s="9"/>
      <c r="I74" s="19">
        <v>2</v>
      </c>
      <c r="J74" s="11">
        <v>1</v>
      </c>
      <c r="K74" s="105">
        <f t="shared" si="4"/>
        <v>2</v>
      </c>
      <c r="L74" s="106">
        <f t="shared" si="2"/>
        <v>0</v>
      </c>
      <c r="M74" s="107">
        <f t="shared" si="3"/>
        <v>0</v>
      </c>
    </row>
    <row r="75" spans="2:13" x14ac:dyDescent="0.25">
      <c r="B75" s="167" t="s">
        <v>48</v>
      </c>
      <c r="C75" s="66" t="s">
        <v>49</v>
      </c>
      <c r="D75" s="45">
        <v>2000</v>
      </c>
      <c r="E75" s="46">
        <v>2500</v>
      </c>
      <c r="F75" s="47">
        <v>3000</v>
      </c>
      <c r="G75" s="20">
        <v>2000</v>
      </c>
      <c r="H75" s="1"/>
      <c r="I75" s="18">
        <v>1</v>
      </c>
      <c r="J75" s="3">
        <f t="shared" si="0"/>
        <v>7</v>
      </c>
      <c r="K75" s="93">
        <f t="shared" si="4"/>
        <v>7</v>
      </c>
      <c r="L75" s="94">
        <f t="shared" si="2"/>
        <v>0</v>
      </c>
      <c r="M75" s="95">
        <f t="shared" si="3"/>
        <v>0</v>
      </c>
    </row>
    <row r="76" spans="2:13" x14ac:dyDescent="0.25">
      <c r="B76" s="168"/>
      <c r="C76" s="67" t="s">
        <v>50</v>
      </c>
      <c r="D76" s="48">
        <v>1500</v>
      </c>
      <c r="E76" s="49">
        <v>2000</v>
      </c>
      <c r="F76" s="50">
        <v>2500</v>
      </c>
      <c r="G76" s="21">
        <v>2000</v>
      </c>
      <c r="H76" s="4"/>
      <c r="I76" s="7">
        <v>1</v>
      </c>
      <c r="J76" s="6">
        <v>2</v>
      </c>
      <c r="K76" s="96">
        <f t="shared" si="4"/>
        <v>2</v>
      </c>
      <c r="L76" s="97">
        <f t="shared" si="2"/>
        <v>0</v>
      </c>
      <c r="M76" s="98">
        <f t="shared" si="3"/>
        <v>0</v>
      </c>
    </row>
    <row r="77" spans="2:13" x14ac:dyDescent="0.25">
      <c r="B77" s="168"/>
      <c r="C77" s="67" t="s">
        <v>51</v>
      </c>
      <c r="D77" s="48">
        <v>600</v>
      </c>
      <c r="E77" s="49">
        <v>800</v>
      </c>
      <c r="F77" s="50">
        <v>1300</v>
      </c>
      <c r="G77" s="21">
        <v>1000</v>
      </c>
      <c r="H77" s="4"/>
      <c r="I77" s="7">
        <v>0.5</v>
      </c>
      <c r="J77" s="6">
        <f t="shared" si="0"/>
        <v>7</v>
      </c>
      <c r="K77" s="96">
        <f t="shared" si="4"/>
        <v>3.5</v>
      </c>
      <c r="L77" s="97">
        <f t="shared" si="2"/>
        <v>0</v>
      </c>
      <c r="M77" s="98">
        <f t="shared" si="3"/>
        <v>0</v>
      </c>
    </row>
    <row r="78" spans="2:13" x14ac:dyDescent="0.25">
      <c r="B78" s="168"/>
      <c r="C78" s="67" t="s">
        <v>52</v>
      </c>
      <c r="D78" s="48">
        <v>1000</v>
      </c>
      <c r="E78" s="49">
        <v>1500</v>
      </c>
      <c r="F78" s="50">
        <v>2000</v>
      </c>
      <c r="G78" s="21"/>
      <c r="H78" s="4"/>
      <c r="I78" s="8"/>
      <c r="J78" s="6">
        <f t="shared" si="0"/>
        <v>0</v>
      </c>
      <c r="K78" s="96">
        <f t="shared" si="4"/>
        <v>0</v>
      </c>
      <c r="L78" s="97">
        <f t="shared" si="2"/>
        <v>0</v>
      </c>
      <c r="M78" s="98">
        <f t="shared" si="3"/>
        <v>0</v>
      </c>
    </row>
    <row r="79" spans="2:13" x14ac:dyDescent="0.25">
      <c r="B79" s="168"/>
      <c r="C79" s="67" t="s">
        <v>53</v>
      </c>
      <c r="D79" s="48">
        <v>300</v>
      </c>
      <c r="E79" s="49">
        <v>400</v>
      </c>
      <c r="F79" s="50">
        <v>500</v>
      </c>
      <c r="G79" s="21"/>
      <c r="H79" s="4"/>
      <c r="I79" s="8"/>
      <c r="J79" s="6">
        <f t="shared" si="0"/>
        <v>0</v>
      </c>
      <c r="K79" s="96">
        <f t="shared" si="4"/>
        <v>0</v>
      </c>
      <c r="L79" s="97">
        <f t="shared" ref="L79:L106" si="11">+G79*H79*K79</f>
        <v>0</v>
      </c>
      <c r="M79" s="98">
        <f t="shared" si="3"/>
        <v>0</v>
      </c>
    </row>
    <row r="80" spans="2:13" x14ac:dyDescent="0.25">
      <c r="B80" s="168"/>
      <c r="C80" s="67" t="s">
        <v>54</v>
      </c>
      <c r="D80" s="48">
        <v>1500</v>
      </c>
      <c r="E80" s="49">
        <v>2000</v>
      </c>
      <c r="F80" s="50">
        <v>2200</v>
      </c>
      <c r="G80" s="21"/>
      <c r="H80" s="4"/>
      <c r="I80" s="8"/>
      <c r="J80" s="6">
        <f t="shared" ref="J80:J106" si="12">IF(I80&gt;0,7,0)</f>
        <v>0</v>
      </c>
      <c r="K80" s="96">
        <f t="shared" si="4"/>
        <v>0</v>
      </c>
      <c r="L80" s="97">
        <f t="shared" si="11"/>
        <v>0</v>
      </c>
      <c r="M80" s="98">
        <f t="shared" ref="M80:M106" si="13">+G80*H80*K80/7</f>
        <v>0</v>
      </c>
    </row>
    <row r="81" spans="2:13" x14ac:dyDescent="0.25">
      <c r="B81" s="168"/>
      <c r="C81" s="67" t="s">
        <v>55</v>
      </c>
      <c r="D81" s="48">
        <v>400</v>
      </c>
      <c r="E81" s="49">
        <v>500</v>
      </c>
      <c r="F81" s="50">
        <v>600</v>
      </c>
      <c r="G81" s="21"/>
      <c r="H81" s="4"/>
      <c r="I81" s="8"/>
      <c r="J81" s="6">
        <f t="shared" si="12"/>
        <v>0</v>
      </c>
      <c r="K81" s="96">
        <f t="shared" si="4"/>
        <v>0</v>
      </c>
      <c r="L81" s="97">
        <f t="shared" si="11"/>
        <v>0</v>
      </c>
      <c r="M81" s="98">
        <f t="shared" si="13"/>
        <v>0</v>
      </c>
    </row>
    <row r="82" spans="2:13" x14ac:dyDescent="0.25">
      <c r="B82" s="168"/>
      <c r="C82" s="129" t="s">
        <v>94</v>
      </c>
      <c r="D82" s="130">
        <v>75</v>
      </c>
      <c r="E82" s="131">
        <v>90</v>
      </c>
      <c r="F82" s="132">
        <v>125</v>
      </c>
      <c r="G82" s="21">
        <f>+F82</f>
        <v>125</v>
      </c>
      <c r="H82" s="4"/>
      <c r="I82" s="5">
        <v>24</v>
      </c>
      <c r="J82" s="6">
        <f t="shared" ref="J82" si="14">IF(I82&gt;0,7,0)</f>
        <v>7</v>
      </c>
      <c r="K82" s="96">
        <f t="shared" ref="K82" si="15">+I82*J82</f>
        <v>168</v>
      </c>
      <c r="L82" s="97">
        <f t="shared" ref="L82" si="16">+G82*H82*K82</f>
        <v>0</v>
      </c>
      <c r="M82" s="98">
        <f t="shared" ref="M82" si="17">+G82*H82*K82/7</f>
        <v>0</v>
      </c>
    </row>
    <row r="83" spans="2:13" x14ac:dyDescent="0.25">
      <c r="B83" s="168"/>
      <c r="C83" s="67" t="s">
        <v>56</v>
      </c>
      <c r="D83" s="48">
        <v>80</v>
      </c>
      <c r="E83" s="49">
        <v>100</v>
      </c>
      <c r="F83" s="50">
        <v>150</v>
      </c>
      <c r="G83" s="21">
        <f>+D83</f>
        <v>80</v>
      </c>
      <c r="H83" s="4"/>
      <c r="I83" s="5">
        <v>24</v>
      </c>
      <c r="J83" s="6">
        <f t="shared" si="12"/>
        <v>7</v>
      </c>
      <c r="K83" s="96">
        <f t="shared" si="4"/>
        <v>168</v>
      </c>
      <c r="L83" s="97">
        <f t="shared" si="11"/>
        <v>0</v>
      </c>
      <c r="M83" s="98">
        <f t="shared" si="13"/>
        <v>0</v>
      </c>
    </row>
    <row r="84" spans="2:13" x14ac:dyDescent="0.25">
      <c r="B84" s="168"/>
      <c r="C84" s="67" t="s">
        <v>57</v>
      </c>
      <c r="D84" s="48">
        <v>100</v>
      </c>
      <c r="E84" s="49">
        <v>120</v>
      </c>
      <c r="F84" s="50">
        <v>150</v>
      </c>
      <c r="G84" s="21">
        <v>100</v>
      </c>
      <c r="H84" s="4"/>
      <c r="I84" s="5">
        <v>24</v>
      </c>
      <c r="J84" s="6">
        <f t="shared" si="12"/>
        <v>7</v>
      </c>
      <c r="K84" s="96">
        <f t="shared" si="4"/>
        <v>168</v>
      </c>
      <c r="L84" s="97">
        <f t="shared" si="11"/>
        <v>0</v>
      </c>
      <c r="M84" s="98">
        <f t="shared" si="13"/>
        <v>0</v>
      </c>
    </row>
    <row r="85" spans="2:13" x14ac:dyDescent="0.25">
      <c r="B85" s="168"/>
      <c r="C85" s="67" t="s">
        <v>58</v>
      </c>
      <c r="D85" s="48">
        <v>120</v>
      </c>
      <c r="E85" s="49">
        <v>150</v>
      </c>
      <c r="F85" s="50">
        <v>250</v>
      </c>
      <c r="G85" s="21"/>
      <c r="H85" s="4"/>
      <c r="I85" s="5"/>
      <c r="J85" s="6">
        <f t="shared" si="12"/>
        <v>0</v>
      </c>
      <c r="K85" s="96">
        <f t="shared" si="4"/>
        <v>0</v>
      </c>
      <c r="L85" s="97">
        <f t="shared" si="11"/>
        <v>0</v>
      </c>
      <c r="M85" s="98">
        <f t="shared" si="13"/>
        <v>0</v>
      </c>
    </row>
    <row r="86" spans="2:13" x14ac:dyDescent="0.25">
      <c r="B86" s="168"/>
      <c r="C86" s="67" t="s">
        <v>59</v>
      </c>
      <c r="D86" s="48">
        <v>1000</v>
      </c>
      <c r="E86" s="49">
        <v>1200</v>
      </c>
      <c r="F86" s="50">
        <v>1400</v>
      </c>
      <c r="G86" s="21"/>
      <c r="H86" s="4"/>
      <c r="I86" s="5"/>
      <c r="J86" s="6">
        <f t="shared" si="12"/>
        <v>0</v>
      </c>
      <c r="K86" s="96">
        <f t="shared" si="4"/>
        <v>0</v>
      </c>
      <c r="L86" s="97">
        <f t="shared" si="11"/>
        <v>0</v>
      </c>
      <c r="M86" s="98">
        <f t="shared" si="13"/>
        <v>0</v>
      </c>
    </row>
    <row r="87" spans="2:13" x14ac:dyDescent="0.25">
      <c r="B87" s="168"/>
      <c r="C87" s="67" t="s">
        <v>60</v>
      </c>
      <c r="D87" s="48">
        <v>1200</v>
      </c>
      <c r="E87" s="49">
        <v>1500</v>
      </c>
      <c r="F87" s="50">
        <v>2000</v>
      </c>
      <c r="G87" s="21"/>
      <c r="H87" s="4"/>
      <c r="I87" s="5"/>
      <c r="J87" s="6">
        <f t="shared" si="12"/>
        <v>0</v>
      </c>
      <c r="K87" s="96">
        <f t="shared" si="4"/>
        <v>0</v>
      </c>
      <c r="L87" s="97">
        <f t="shared" si="11"/>
        <v>0</v>
      </c>
      <c r="M87" s="98">
        <f t="shared" si="13"/>
        <v>0</v>
      </c>
    </row>
    <row r="88" spans="2:13" x14ac:dyDescent="0.25">
      <c r="B88" s="168"/>
      <c r="C88" s="67" t="s">
        <v>61</v>
      </c>
      <c r="D88" s="48">
        <v>1500</v>
      </c>
      <c r="E88" s="49">
        <v>1800</v>
      </c>
      <c r="F88" s="50">
        <v>2500</v>
      </c>
      <c r="G88" s="21">
        <v>1800</v>
      </c>
      <c r="H88" s="4"/>
      <c r="I88" s="5">
        <v>0.5</v>
      </c>
      <c r="J88" s="6">
        <f t="shared" si="12"/>
        <v>7</v>
      </c>
      <c r="K88" s="96">
        <f t="shared" ref="K88:K106" si="18">+I88*J88</f>
        <v>3.5</v>
      </c>
      <c r="L88" s="97">
        <f t="shared" si="11"/>
        <v>0</v>
      </c>
      <c r="M88" s="98">
        <f t="shared" si="13"/>
        <v>0</v>
      </c>
    </row>
    <row r="89" spans="2:13" ht="15.75" thickBot="1" x14ac:dyDescent="0.3">
      <c r="B89" s="169"/>
      <c r="C89" s="68" t="s">
        <v>62</v>
      </c>
      <c r="D89" s="62">
        <v>2000</v>
      </c>
      <c r="E89" s="63">
        <v>2300</v>
      </c>
      <c r="F89" s="64">
        <v>2500</v>
      </c>
      <c r="G89" s="25">
        <v>2300</v>
      </c>
      <c r="H89" s="9"/>
      <c r="I89" s="10">
        <v>2</v>
      </c>
      <c r="J89" s="11">
        <v>4</v>
      </c>
      <c r="K89" s="105">
        <f t="shared" si="18"/>
        <v>8</v>
      </c>
      <c r="L89" s="106">
        <f t="shared" si="11"/>
        <v>0</v>
      </c>
      <c r="M89" s="107">
        <f t="shared" si="13"/>
        <v>0</v>
      </c>
    </row>
    <row r="90" spans="2:13" x14ac:dyDescent="0.25">
      <c r="B90" s="167" t="s">
        <v>63</v>
      </c>
      <c r="C90" s="66" t="s">
        <v>70</v>
      </c>
      <c r="D90" s="45">
        <v>2400</v>
      </c>
      <c r="E90" s="46">
        <v>2800</v>
      </c>
      <c r="F90" s="47">
        <v>3000</v>
      </c>
      <c r="G90" s="20"/>
      <c r="H90" s="1"/>
      <c r="I90" s="2"/>
      <c r="J90" s="3">
        <f t="shared" si="12"/>
        <v>0</v>
      </c>
      <c r="K90" s="93">
        <f t="shared" ref="K90:K91" si="19">+I90*J90</f>
        <v>0</v>
      </c>
      <c r="L90" s="94">
        <f t="shared" si="11"/>
        <v>0</v>
      </c>
      <c r="M90" s="95">
        <f t="shared" ref="M90:M91" si="20">+G90*H90*K90/7</f>
        <v>0</v>
      </c>
    </row>
    <row r="91" spans="2:13" x14ac:dyDescent="0.25">
      <c r="B91" s="168"/>
      <c r="C91" s="67" t="s">
        <v>65</v>
      </c>
      <c r="D91" s="48">
        <v>2000</v>
      </c>
      <c r="E91" s="49">
        <v>2300</v>
      </c>
      <c r="F91" s="50">
        <v>2600</v>
      </c>
      <c r="G91" s="21">
        <v>2600</v>
      </c>
      <c r="H91" s="4"/>
      <c r="I91" s="5">
        <v>2</v>
      </c>
      <c r="J91" s="6">
        <v>1</v>
      </c>
      <c r="K91" s="96">
        <f t="shared" si="19"/>
        <v>2</v>
      </c>
      <c r="L91" s="97">
        <f t="shared" si="11"/>
        <v>0</v>
      </c>
      <c r="M91" s="98">
        <f t="shared" si="20"/>
        <v>0</v>
      </c>
    </row>
    <row r="92" spans="2:13" x14ac:dyDescent="0.25">
      <c r="B92" s="168"/>
      <c r="C92" s="60" t="s">
        <v>64</v>
      </c>
      <c r="D92" s="48">
        <v>750</v>
      </c>
      <c r="E92" s="49">
        <v>1100</v>
      </c>
      <c r="F92" s="50">
        <v>1200</v>
      </c>
      <c r="G92" s="21">
        <v>750</v>
      </c>
      <c r="H92" s="4"/>
      <c r="I92" s="5">
        <v>6</v>
      </c>
      <c r="J92" s="6">
        <f t="shared" si="12"/>
        <v>7</v>
      </c>
      <c r="K92" s="96">
        <f t="shared" si="18"/>
        <v>42</v>
      </c>
      <c r="L92" s="97">
        <f t="shared" si="11"/>
        <v>0</v>
      </c>
      <c r="M92" s="98">
        <f t="shared" si="13"/>
        <v>0</v>
      </c>
    </row>
    <row r="93" spans="2:13" x14ac:dyDescent="0.25">
      <c r="B93" s="168"/>
      <c r="C93" s="60" t="s">
        <v>66</v>
      </c>
      <c r="D93" s="48">
        <v>600</v>
      </c>
      <c r="E93" s="49">
        <v>1000</v>
      </c>
      <c r="F93" s="50">
        <v>1500</v>
      </c>
      <c r="G93" s="21">
        <v>1000</v>
      </c>
      <c r="H93" s="4"/>
      <c r="I93" s="5">
        <v>0.25</v>
      </c>
      <c r="J93" s="6">
        <f t="shared" si="12"/>
        <v>7</v>
      </c>
      <c r="K93" s="96">
        <f t="shared" si="18"/>
        <v>1.75</v>
      </c>
      <c r="L93" s="97">
        <f t="shared" si="11"/>
        <v>0</v>
      </c>
      <c r="M93" s="98">
        <f t="shared" si="13"/>
        <v>0</v>
      </c>
    </row>
    <row r="94" spans="2:13" x14ac:dyDescent="0.25">
      <c r="B94" s="168"/>
      <c r="C94" s="60" t="s">
        <v>67</v>
      </c>
      <c r="D94" s="48">
        <v>400</v>
      </c>
      <c r="E94" s="49">
        <v>600</v>
      </c>
      <c r="F94" s="50">
        <v>1000</v>
      </c>
      <c r="G94" s="21">
        <v>600</v>
      </c>
      <c r="H94" s="4"/>
      <c r="I94" s="5">
        <f>+I93</f>
        <v>0.25</v>
      </c>
      <c r="J94" s="6">
        <f t="shared" si="12"/>
        <v>7</v>
      </c>
      <c r="K94" s="96">
        <f t="shared" si="18"/>
        <v>1.75</v>
      </c>
      <c r="L94" s="97">
        <f t="shared" si="11"/>
        <v>0</v>
      </c>
      <c r="M94" s="98">
        <f t="shared" si="13"/>
        <v>0</v>
      </c>
    </row>
    <row r="95" spans="2:13" ht="15.75" thickBot="1" x14ac:dyDescent="0.3">
      <c r="B95" s="169"/>
      <c r="C95" s="61" t="s">
        <v>69</v>
      </c>
      <c r="D95" s="62">
        <v>350</v>
      </c>
      <c r="E95" s="63">
        <v>600</v>
      </c>
      <c r="F95" s="64">
        <v>900</v>
      </c>
      <c r="G95" s="25"/>
      <c r="H95" s="9"/>
      <c r="I95" s="10"/>
      <c r="J95" s="11">
        <f t="shared" si="12"/>
        <v>0</v>
      </c>
      <c r="K95" s="105">
        <f t="shared" si="18"/>
        <v>0</v>
      </c>
      <c r="L95" s="106">
        <f t="shared" si="11"/>
        <v>0</v>
      </c>
      <c r="M95" s="107">
        <f t="shared" si="13"/>
        <v>0</v>
      </c>
    </row>
    <row r="96" spans="2:13" x14ac:dyDescent="0.25">
      <c r="B96" s="167" t="s">
        <v>90</v>
      </c>
      <c r="C96" s="76"/>
      <c r="D96" s="77"/>
      <c r="E96" s="78"/>
      <c r="F96" s="79"/>
      <c r="G96" s="20"/>
      <c r="H96" s="1"/>
      <c r="I96" s="2"/>
      <c r="J96" s="3">
        <f t="shared" si="12"/>
        <v>0</v>
      </c>
      <c r="K96" s="93">
        <f t="shared" si="18"/>
        <v>0</v>
      </c>
      <c r="L96" s="94">
        <f t="shared" si="11"/>
        <v>0</v>
      </c>
      <c r="M96" s="95">
        <f t="shared" si="13"/>
        <v>0</v>
      </c>
    </row>
    <row r="97" spans="2:13" x14ac:dyDescent="0.25">
      <c r="B97" s="168"/>
      <c r="C97" s="80"/>
      <c r="D97" s="81"/>
      <c r="E97" s="82"/>
      <c r="F97" s="83"/>
      <c r="G97" s="21"/>
      <c r="H97" s="4"/>
      <c r="I97" s="5"/>
      <c r="J97" s="6">
        <f t="shared" si="12"/>
        <v>0</v>
      </c>
      <c r="K97" s="96">
        <f t="shared" si="18"/>
        <v>0</v>
      </c>
      <c r="L97" s="97">
        <f t="shared" si="11"/>
        <v>0</v>
      </c>
      <c r="M97" s="98">
        <f t="shared" si="13"/>
        <v>0</v>
      </c>
    </row>
    <row r="98" spans="2:13" x14ac:dyDescent="0.25">
      <c r="B98" s="168"/>
      <c r="C98" s="80"/>
      <c r="D98" s="81"/>
      <c r="E98" s="82"/>
      <c r="F98" s="83"/>
      <c r="G98" s="21"/>
      <c r="H98" s="4"/>
      <c r="I98" s="5"/>
      <c r="J98" s="6">
        <f t="shared" si="12"/>
        <v>0</v>
      </c>
      <c r="K98" s="96">
        <f t="shared" ref="K98:K105" si="21">+I98*J98</f>
        <v>0</v>
      </c>
      <c r="L98" s="97">
        <f t="shared" ref="L98:L105" si="22">+G98*H98*K98</f>
        <v>0</v>
      </c>
      <c r="M98" s="98">
        <f t="shared" ref="M98:M105" si="23">+G98*H98*K98/7</f>
        <v>0</v>
      </c>
    </row>
    <row r="99" spans="2:13" x14ac:dyDescent="0.25">
      <c r="B99" s="168"/>
      <c r="C99" s="80"/>
      <c r="D99" s="81"/>
      <c r="E99" s="82"/>
      <c r="F99" s="83"/>
      <c r="G99" s="21"/>
      <c r="H99" s="4"/>
      <c r="I99" s="5"/>
      <c r="J99" s="6">
        <f t="shared" si="12"/>
        <v>0</v>
      </c>
      <c r="K99" s="96">
        <f t="shared" si="21"/>
        <v>0</v>
      </c>
      <c r="L99" s="97">
        <f t="shared" si="22"/>
        <v>0</v>
      </c>
      <c r="M99" s="98">
        <f t="shared" si="23"/>
        <v>0</v>
      </c>
    </row>
    <row r="100" spans="2:13" x14ac:dyDescent="0.25">
      <c r="B100" s="168"/>
      <c r="C100" s="80"/>
      <c r="D100" s="81"/>
      <c r="E100" s="82"/>
      <c r="F100" s="83"/>
      <c r="G100" s="21"/>
      <c r="H100" s="4"/>
      <c r="I100" s="5"/>
      <c r="J100" s="6">
        <f t="shared" si="12"/>
        <v>0</v>
      </c>
      <c r="K100" s="96">
        <f t="shared" si="21"/>
        <v>0</v>
      </c>
      <c r="L100" s="97">
        <f t="shared" si="22"/>
        <v>0</v>
      </c>
      <c r="M100" s="98">
        <f t="shared" si="23"/>
        <v>0</v>
      </c>
    </row>
    <row r="101" spans="2:13" x14ac:dyDescent="0.25">
      <c r="B101" s="168"/>
      <c r="C101" s="80"/>
      <c r="D101" s="81"/>
      <c r="E101" s="82"/>
      <c r="F101" s="83"/>
      <c r="G101" s="21"/>
      <c r="H101" s="4"/>
      <c r="I101" s="5"/>
      <c r="J101" s="6">
        <f t="shared" si="12"/>
        <v>0</v>
      </c>
      <c r="K101" s="96">
        <f t="shared" si="21"/>
        <v>0</v>
      </c>
      <c r="L101" s="97">
        <f t="shared" si="22"/>
        <v>0</v>
      </c>
      <c r="M101" s="98">
        <f t="shared" si="23"/>
        <v>0</v>
      </c>
    </row>
    <row r="102" spans="2:13" x14ac:dyDescent="0.25">
      <c r="B102" s="168"/>
      <c r="C102" s="80"/>
      <c r="D102" s="81"/>
      <c r="E102" s="82"/>
      <c r="F102" s="83"/>
      <c r="G102" s="21"/>
      <c r="H102" s="4"/>
      <c r="I102" s="5"/>
      <c r="J102" s="6">
        <f t="shared" si="12"/>
        <v>0</v>
      </c>
      <c r="K102" s="96">
        <f t="shared" si="21"/>
        <v>0</v>
      </c>
      <c r="L102" s="97">
        <f t="shared" si="22"/>
        <v>0</v>
      </c>
      <c r="M102" s="98">
        <f t="shared" si="23"/>
        <v>0</v>
      </c>
    </row>
    <row r="103" spans="2:13" x14ac:dyDescent="0.25">
      <c r="B103" s="168"/>
      <c r="C103" s="80"/>
      <c r="D103" s="81"/>
      <c r="E103" s="82"/>
      <c r="F103" s="83"/>
      <c r="G103" s="21"/>
      <c r="H103" s="4"/>
      <c r="I103" s="5"/>
      <c r="J103" s="6">
        <f t="shared" si="12"/>
        <v>0</v>
      </c>
      <c r="K103" s="96">
        <f t="shared" si="21"/>
        <v>0</v>
      </c>
      <c r="L103" s="97">
        <f t="shared" si="22"/>
        <v>0</v>
      </c>
      <c r="M103" s="98">
        <f t="shared" si="23"/>
        <v>0</v>
      </c>
    </row>
    <row r="104" spans="2:13" x14ac:dyDescent="0.25">
      <c r="B104" s="168"/>
      <c r="C104" s="80"/>
      <c r="D104" s="81"/>
      <c r="E104" s="82"/>
      <c r="F104" s="83"/>
      <c r="G104" s="21"/>
      <c r="H104" s="4"/>
      <c r="I104" s="5"/>
      <c r="J104" s="6">
        <f t="shared" si="12"/>
        <v>0</v>
      </c>
      <c r="K104" s="96">
        <f t="shared" si="21"/>
        <v>0</v>
      </c>
      <c r="L104" s="97">
        <f t="shared" si="22"/>
        <v>0</v>
      </c>
      <c r="M104" s="98">
        <f t="shared" si="23"/>
        <v>0</v>
      </c>
    </row>
    <row r="105" spans="2:13" x14ac:dyDescent="0.25">
      <c r="B105" s="168"/>
      <c r="C105" s="80"/>
      <c r="D105" s="81"/>
      <c r="E105" s="82"/>
      <c r="F105" s="83"/>
      <c r="G105" s="21"/>
      <c r="H105" s="4"/>
      <c r="I105" s="5"/>
      <c r="J105" s="6">
        <f t="shared" si="12"/>
        <v>0</v>
      </c>
      <c r="K105" s="96">
        <f t="shared" si="21"/>
        <v>0</v>
      </c>
      <c r="L105" s="97">
        <f t="shared" si="22"/>
        <v>0</v>
      </c>
      <c r="M105" s="98">
        <f t="shared" si="23"/>
        <v>0</v>
      </c>
    </row>
    <row r="106" spans="2:13" ht="15.75" thickBot="1" x14ac:dyDescent="0.3">
      <c r="B106" s="169"/>
      <c r="C106" s="84"/>
      <c r="D106" s="85"/>
      <c r="E106" s="86"/>
      <c r="F106" s="87"/>
      <c r="G106" s="25"/>
      <c r="H106" s="9"/>
      <c r="I106" s="10"/>
      <c r="J106" s="11">
        <f t="shared" si="12"/>
        <v>0</v>
      </c>
      <c r="K106" s="105">
        <f t="shared" si="18"/>
        <v>0</v>
      </c>
      <c r="L106" s="106">
        <f t="shared" si="11"/>
        <v>0</v>
      </c>
      <c r="M106" s="107">
        <f t="shared" si="13"/>
        <v>0</v>
      </c>
    </row>
  </sheetData>
  <sheetProtection algorithmName="SHA-512" hashValue="E1OxF7Z3QKy0mczlAi+l7lRvlKPJYHYMZFzuZgQqwaQ6mkmTVws5F7986t9udrR9g7AGIrMkGPG3nKPuSxZS2A==" saltValue="NwFlqUhhFqpA1hh8VEs8IA==" spinCount="100000" sheet="1" formatCells="0" formatColumns="0" formatRows="0" insertRows="0" selectLockedCells="1" autoFilter="0"/>
  <mergeCells count="27">
    <mergeCell ref="B96:B106"/>
    <mergeCell ref="B13:B41"/>
    <mergeCell ref="C13:C22"/>
    <mergeCell ref="C23:C35"/>
    <mergeCell ref="C36:C39"/>
    <mergeCell ref="B42:B47"/>
    <mergeCell ref="B48:B60"/>
    <mergeCell ref="B61:B70"/>
    <mergeCell ref="B71:B74"/>
    <mergeCell ref="B75:B89"/>
    <mergeCell ref="B90:B95"/>
    <mergeCell ref="B1:M1"/>
    <mergeCell ref="B2:G2"/>
    <mergeCell ref="B8:M8"/>
    <mergeCell ref="D11:F11"/>
    <mergeCell ref="L10:M10"/>
    <mergeCell ref="K2:M2"/>
    <mergeCell ref="K3:L3"/>
    <mergeCell ref="K4:L4"/>
    <mergeCell ref="K5:L5"/>
    <mergeCell ref="K6:L6"/>
    <mergeCell ref="G10:J11"/>
    <mergeCell ref="H5:I6"/>
    <mergeCell ref="E4:G4"/>
    <mergeCell ref="E5:G5"/>
    <mergeCell ref="E6:G6"/>
    <mergeCell ref="E3:G3"/>
  </mergeCells>
  <printOptions horizontalCentered="1"/>
  <pageMargins left="0.24" right="0.24" top="0.4" bottom="0.37" header="0.17" footer="0.17"/>
  <pageSetup paperSize="9" scale="45" orientation="portrait" r:id="rId1"/>
  <headerFooter>
    <oddFooter>&amp;L&amp;D&amp;C&amp;F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Electricity Usage Calculation</vt:lpstr>
      <vt:lpstr>'Electricity Usage Calculation'!Print_Area</vt:lpstr>
    </vt:vector>
  </TitlesOfParts>
  <Company>Chevron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 Vorster</dc:creator>
  <cp:lastModifiedBy>Johannes C Vorster</cp:lastModifiedBy>
  <cp:lastPrinted>2016-10-26T19:29:44Z</cp:lastPrinted>
  <dcterms:created xsi:type="dcterms:W3CDTF">2016-08-08T10:11:11Z</dcterms:created>
  <dcterms:modified xsi:type="dcterms:W3CDTF">2021-03-10T21:46:56Z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